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101-2a3 - Komunikace a..." sheetId="2" r:id="rId2"/>
    <sheet name="SO 401-2a3 - Veřejné osvě..." sheetId="3" r:id="rId3"/>
    <sheet name="SO 501-3 - Přeložka sdělo..." sheetId="4" r:id="rId4"/>
    <sheet name="VON-2a3 - Vedlejší a osta..." sheetId="5" r:id="rId5"/>
    <sheet name="Pokyny pro vyplnění" sheetId="6" r:id="rId6"/>
  </sheets>
  <definedNames>
    <definedName name="_xlnm._FilterDatabase" localSheetId="1" hidden="1">'SO 101-2a3 - Komunikace a...'!$C$94:$K$94</definedName>
    <definedName name="_xlnm._FilterDatabase" localSheetId="2" hidden="1">'SO 401-2a3 - Veřejné osvě...'!$C$83:$K$83</definedName>
    <definedName name="_xlnm._FilterDatabase" localSheetId="3" hidden="1">'SO 501-3 - Přeložka sdělo...'!$C$83:$K$83</definedName>
    <definedName name="_xlnm._FilterDatabase" localSheetId="4" hidden="1">'VON-2a3 - Vedlejší a osta...'!$C$88:$K$88</definedName>
    <definedName name="_xlnm.Print_Titles" localSheetId="0">'Rekapitulace stavby'!$49:$49</definedName>
    <definedName name="_xlnm.Print_Titles" localSheetId="1">'SO 101-2a3 - Komunikace a...'!$94:$94</definedName>
    <definedName name="_xlnm.Print_Titles" localSheetId="2">'SO 401-2a3 - Veřejné osvě...'!$83:$83</definedName>
    <definedName name="_xlnm.Print_Titles" localSheetId="3">'SO 501-3 - Přeložka sdělo...'!$83:$83</definedName>
    <definedName name="_xlnm.Print_Titles" localSheetId="4">'VON-2a3 - Vedlejší a osta...'!$88:$88</definedName>
    <definedName name="_xlnm.Print_Area" localSheetId="5">'Pokyny pro vyplnění'!$B$2:$K$69,'Pokyny pro vyplnění'!$B$72:$K$116,'Pokyny pro vyplnění'!$B$119:$K$184,'Pokyny pro vyplnění'!$B$187:$K$207</definedName>
    <definedName name="_xlnm.Print_Area" localSheetId="0">'Rekapitulace stavby'!$D$4:$AO$33,'Rekapitulace stavby'!$C$39:$AQ$57</definedName>
    <definedName name="_xlnm.Print_Area" localSheetId="1">'SO 101-2a3 - Komunikace a...'!$C$4:$J$38,'SO 101-2a3 - Komunikace a...'!$C$44:$J$74,'SO 101-2a3 - Komunikace a...'!$C$80:$K$792</definedName>
    <definedName name="_xlnm.Print_Area" localSheetId="2">'SO 401-2a3 - Veřejné osvě...'!$C$4:$J$38,'SO 401-2a3 - Veřejné osvě...'!$C$44:$J$63,'SO 401-2a3 - Veřejné osvě...'!$C$69:$K$87</definedName>
    <definedName name="_xlnm.Print_Area" localSheetId="3">'SO 501-3 - Přeložka sdělo...'!$C$4:$J$38,'SO 501-3 - Přeložka sdělo...'!$C$44:$J$63,'SO 501-3 - Přeložka sdělo...'!$C$69:$K$87</definedName>
    <definedName name="_xlnm.Print_Area" localSheetId="4">'VON-2a3 - Vedlejší a osta...'!$C$4:$J$38,'VON-2a3 - Vedlejší a osta...'!$C$44:$J$68,'VON-2a3 - Vedlejší a osta...'!$C$74:$K$137</definedName>
  </definedNames>
  <calcPr fullCalcOnLoad="1"/>
</workbook>
</file>

<file path=xl/sharedStrings.xml><?xml version="1.0" encoding="utf-8"?>
<sst xmlns="http://schemas.openxmlformats.org/spreadsheetml/2006/main" count="6966" uniqueCount="1372">
  <si>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</si>
  <si>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</si>
  <si>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508+357</t>
  </si>
  <si>
    <t>96</t>
  </si>
  <si>
    <t>915221112</t>
  </si>
  <si>
    <t>Vodorovné dopravní značení bílým plastem vodící čáry šířky 250 mm retroreflexní</t>
  </si>
  <si>
    <t>1027068705</t>
  </si>
  <si>
    <t>Vodorovné dopravní značení stříkaným plastem vodící čára bílá šířky 250 mm retroreflexní</t>
  </si>
  <si>
    <t>884+651</t>
  </si>
  <si>
    <t>97</t>
  </si>
  <si>
    <t>915321111</t>
  </si>
  <si>
    <t>Předformátované vodorovné dopravní značení přechod pro chodce</t>
  </si>
  <si>
    <t>1059968573</t>
  </si>
  <si>
    <t>Vodorovné značení předformovaným termoplastem přechod pro chodce z pásů šířky 0,5 m</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</si>
  <si>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</si>
  <si>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V13:</t>
  </si>
  <si>
    <t>11,8+5,1</t>
  </si>
  <si>
    <t>V 7:</t>
  </si>
  <si>
    <t>98</t>
  </si>
  <si>
    <t>916231213</t>
  </si>
  <si>
    <t>Osazení chodníkového obrubníku betonového stojatého s boční opěrou do lože z betonu prostého</t>
  </si>
  <si>
    <t>-1580121563</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</si>
  <si>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</si>
  <si>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</si>
  <si>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přímý"  734</t>
  </si>
  <si>
    <t>" oblouk 0-1m" 71,5</t>
  </si>
  <si>
    <t>" oblouk 0-2m" 31</t>
  </si>
  <si>
    <t>99</t>
  </si>
  <si>
    <t>592174110R</t>
  </si>
  <si>
    <t>obrubník betonový chodníkový ABO 15-10 100x8x25 cm</t>
  </si>
  <si>
    <t>-1558841605</t>
  </si>
  <si>
    <t>obrubníky betonové a železobetonové chodníkové ABO   15-10    100 x 8 x 25</t>
  </si>
  <si>
    <t>734*1,01</t>
  </si>
  <si>
    <t>592174111R</t>
  </si>
  <si>
    <t>obrubník betonový chodníkový ABO R0,5-1  78x8x25 cm oblouk</t>
  </si>
  <si>
    <t>247098789</t>
  </si>
  <si>
    <t>obrubníky betonové a železobetonové chodníkové - oblouk</t>
  </si>
  <si>
    <t>" oblouk 0-1m" 71,5/0,78*1,01</t>
  </si>
  <si>
    <t>101</t>
  </si>
  <si>
    <t>592174112R</t>
  </si>
  <si>
    <t>-606618706</t>
  </si>
  <si>
    <t>" oblouk 1-2m" 31/0,78*1,01</t>
  </si>
  <si>
    <t>102</t>
  </si>
  <si>
    <t>91624121R</t>
  </si>
  <si>
    <t>Osazení silničního obrubníku kamenného stojatého s boční opěrou do lože z betonu prostého C16/20</t>
  </si>
  <si>
    <t>1092479147</t>
  </si>
  <si>
    <t>"přímý" 748,65+767,55</t>
  </si>
  <si>
    <t>" oblouk 1-3" 25,3+22</t>
  </si>
  <si>
    <t>" oblouk 4-10" 27,3+75,6</t>
  </si>
  <si>
    <t>" bezbariérový" 29,4</t>
  </si>
  <si>
    <t>103</t>
  </si>
  <si>
    <t>58380313R</t>
  </si>
  <si>
    <t>obrubník kamenný přímý, žula, OP2 25x25</t>
  </si>
  <si>
    <t>-1802279879</t>
  </si>
  <si>
    <t>1516,2*1,05</t>
  </si>
  <si>
    <t>104</t>
  </si>
  <si>
    <t>58380442R</t>
  </si>
  <si>
    <t>obrubník kamenný obloukový , žula, r=4÷10 m OP2 25x25</t>
  </si>
  <si>
    <t>1019769800</t>
  </si>
  <si>
    <t>" oblouk 4-10" (27,3+75,6)*1,05</t>
  </si>
  <si>
    <t>105</t>
  </si>
  <si>
    <t>583804220Ŕ</t>
  </si>
  <si>
    <t>obrubník kamenný obloukový , žula, r=1÷3 m OP2 25x25</t>
  </si>
  <si>
    <t>1758754924</t>
  </si>
  <si>
    <t>" oblouk 1-3" (25,3+22)*1,05</t>
  </si>
  <si>
    <t>106</t>
  </si>
  <si>
    <t>58380374R</t>
  </si>
  <si>
    <t>obrubník kamenný přímý bezbariérový zastávkový, žula, OP7 45x45</t>
  </si>
  <si>
    <t>1806259612</t>
  </si>
  <si>
    <t>29,4*1,05</t>
  </si>
  <si>
    <t>107</t>
  </si>
  <si>
    <t>91699112R</t>
  </si>
  <si>
    <t>Lože pod obrubníky, krajníky nebo obruby z dlažebních kostek z betonu prostého C16/20</t>
  </si>
  <si>
    <t>1429985862</t>
  </si>
  <si>
    <t>bezbariérový obrubník:</t>
  </si>
  <si>
    <t>(0,40-0,10)*1,00*29,4</t>
  </si>
  <si>
    <t>silniční obrubník</t>
  </si>
  <si>
    <t>(0,20-0,10)*0,65*(1516,2+47,3+102,9)</t>
  </si>
  <si>
    <t>108</t>
  </si>
  <si>
    <t>919112233</t>
  </si>
  <si>
    <t>Řezání spár pro vytvoření komůrky š 20 mm hl 40 mm pro těsnící zálivku v živičném krytu</t>
  </si>
  <si>
    <t>-1277934455</t>
  </si>
  <si>
    <t>Řezání dilatačních spár v živičném krytu vytvoření komůrky pro těsnící zálivku šířky 20 mm, hloubky 40 mm</t>
  </si>
  <si>
    <t xml:space="preserve">Poznámka k souboru cen:
1. V cenách jsou započteny i náklady na vyčištění spár po řezání. </t>
  </si>
  <si>
    <t>zastávka BUS</t>
  </si>
  <si>
    <t>42,00*2</t>
  </si>
  <si>
    <t>" dilatační spáry v desce " 8*3*2</t>
  </si>
  <si>
    <t>109</t>
  </si>
  <si>
    <t>919121132</t>
  </si>
  <si>
    <t>Těsnění spár zálivkou za studena pro komůrky š 20 mm hl 40 mm s těsnicím profilem</t>
  </si>
  <si>
    <t>922904618</t>
  </si>
  <si>
    <t>Utěsnění dilatačních spár zálivkou za studena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</si>
  <si>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</si>
  <si>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110</t>
  </si>
  <si>
    <t>919123121</t>
  </si>
  <si>
    <t>Těsnění spár přitavením asfaltových izolačních pásů v CB krytu</t>
  </si>
  <si>
    <t>-1866676324</t>
  </si>
  <si>
    <t>Utěsnění dilatačních spár profily nebo pásy pásem přitavením na svislou hranu betonové desky asfaltovým izolačním</t>
  </si>
  <si>
    <t xml:space="preserve">Poznámka k souboru cen:
1. V cenách jsou započteny i náklady na vyčištění spár před těsněním a zalitím. 2. V ceně -3111 jsou započteny i náklady na dodání provizorního těsnicího profilu. 3. V ceně -3121 jsou započteny i náklady na dvojnásobné přitavení asfaltového pásu a jeho dodání. </t>
  </si>
  <si>
    <t>111</t>
  </si>
  <si>
    <t>91972622R</t>
  </si>
  <si>
    <t>Geotextilie pro vyztužení, separaci a filtraci tkaná z polyesteru podélná/příčná pevnost 40/40 kN/m</t>
  </si>
  <si>
    <t>1572239093</t>
  </si>
  <si>
    <t>112</t>
  </si>
  <si>
    <t>919735114</t>
  </si>
  <si>
    <t>Řezání stávajícího živičného krytu hl do 200 mm</t>
  </si>
  <si>
    <t>-701535500</t>
  </si>
  <si>
    <t>Řezání stávajícího živičného krytu nebo podkladu hloubky přes 150 do 200 mm</t>
  </si>
  <si>
    <t xml:space="preserve">Poznámka k souboru cen:
1. V cenách jsou započteny i náklady na spotřebu vody. </t>
  </si>
  <si>
    <t>2*8,7+8*5</t>
  </si>
  <si>
    <t>Bourání konstrukcí</t>
  </si>
  <si>
    <t>113</t>
  </si>
  <si>
    <t>113106123</t>
  </si>
  <si>
    <t>Rozebrání dlažeb komunikací pro pěší ze zámkových dlaždic</t>
  </si>
  <si>
    <t>568379982</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</si>
  <si>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</si>
  <si>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Plochy odečteny z CAD:</t>
  </si>
  <si>
    <t>216,7+653,4</t>
  </si>
  <si>
    <t>114</t>
  </si>
  <si>
    <t>113107142</t>
  </si>
  <si>
    <t>Odstranění podkladu pl do 50 m2 živičných tl 100 mm</t>
  </si>
  <si>
    <t>-643858041</t>
  </si>
  <si>
    <t>Odstranění podkladů nebo krytů s přemístěním hmot na skládku na vzdálenost do 3 m nebo s naložením na dopravní prostředek v ploše jednotlivě do 50 m2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</si>
  <si>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</si>
  <si>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Chodník -  odstranění krytu kolem překážek</t>
  </si>
  <si>
    <t>plochy s překážkami - 10%</t>
  </si>
  <si>
    <t>(593,25+26,25)*0,1</t>
  </si>
  <si>
    <t>115</t>
  </si>
  <si>
    <t>113107222</t>
  </si>
  <si>
    <t>Odstranění podkladu pl přes 200 m2 z kameniva drceného tl 200 mm</t>
  </si>
  <si>
    <t>1478247082</t>
  </si>
  <si>
    <t>Odstranění podkladů nebo krytů s přemístěním hmot na skládku na vzdálenost do 20 m nebo s naložením na dopravní prostředek v ploše jednotlivě přes 200 m2 z kameniva hrubého drceného, o tl. vrstvy přes 100 do 200 mm</t>
  </si>
  <si>
    <t>komunikace - plocha pod živičným povrchem</t>
  </si>
  <si>
    <t>3113,25+4306,05</t>
  </si>
  <si>
    <t>chodník - plocha pod živičným povrchem</t>
  </si>
  <si>
    <t>593,25+26,25</t>
  </si>
  <si>
    <t>plocha pod zámkovou dlažbou</t>
  </si>
  <si>
    <t>116</t>
  </si>
  <si>
    <t>113107244</t>
  </si>
  <si>
    <t>Odstranění podkladu pl přes 200 m2 živičných tl 200 mm</t>
  </si>
  <si>
    <t>-1873841852</t>
  </si>
  <si>
    <t>Odstranění podkladů nebo krytů s přemístěním hmot na skládku na vzdálenost do 20 m nebo s naložením na dopravní prostředek v ploše jednotlivě přes 200 m2 živičných, o tl. vrstvy přes 150 do 200 mm</t>
  </si>
  <si>
    <t>vozovka - 5% na ruční odstranění kolem překážek</t>
  </si>
  <si>
    <t>7419,3*0,05</t>
  </si>
  <si>
    <t>117</t>
  </si>
  <si>
    <t>113154124</t>
  </si>
  <si>
    <t>Frézování živičného krytu tl 100 mm pruh š 1 m pl do 500 m2 bez překážek v trase</t>
  </si>
  <si>
    <t>-624166441</t>
  </si>
  <si>
    <t>Frézování živičného podkladu nebo krytu s naložením na dopravní prostředek plochy do 500 m2 bez překážek v trase pruhu šířky přes 0,5 m do 1 m, tloušťky vrstvy 100 mm</t>
  </si>
  <si>
    <t>chodník</t>
  </si>
  <si>
    <t>619,5</t>
  </si>
  <si>
    <t>odpočet plochy s překážkami - 10%</t>
  </si>
  <si>
    <t>619,5*0,1*-1</t>
  </si>
  <si>
    <t>118</t>
  </si>
  <si>
    <t>113154364</t>
  </si>
  <si>
    <t>Frézování živičného krytu tl 100 mm pruh š 2 m pl do 10000 m2 s překážkami v trase</t>
  </si>
  <si>
    <t>575105364</t>
  </si>
  <si>
    <t>Frézování živičného podkladu nebo krytu s naložením na dopravní prostředek plochy přes 1 000 do 10 000 m2 s překážkami v trase pruhu šířky přes 1 m do 2 m, tloušťky vrstvy 100 mm</t>
  </si>
  <si>
    <t>Plochy odečteny CAD:</t>
  </si>
  <si>
    <t>vozovka</t>
  </si>
  <si>
    <t>7419,3</t>
  </si>
  <si>
    <t>119</t>
  </si>
  <si>
    <t>113201111</t>
  </si>
  <si>
    <t>Vytrhání obrub chodníkových ležatých</t>
  </si>
  <si>
    <t>-852061998</t>
  </si>
  <si>
    <t>Vytrhání obrub s vybouráním lože, s přemístěním hmot na skládku na vzdálenost do 3 m nebo s naložením na dopravní prostředek chodníkových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</si>
  <si>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</si>
  <si>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délka bourání odečtena z digitálního podkladu PD DSP:</t>
  </si>
  <si>
    <t>108,15+183,75</t>
  </si>
  <si>
    <t>120</t>
  </si>
  <si>
    <t>113201112</t>
  </si>
  <si>
    <t>Vytrhání obrub silničních ležatých</t>
  </si>
  <si>
    <t>477221686</t>
  </si>
  <si>
    <t>Vytrhání obrub s vybouráním lože, s přemístěním hmot na skládku na vzdálenost do 3 m nebo s naložením na dopravní prostředek silničních ležatých</t>
  </si>
  <si>
    <t>690,9+845,25</t>
  </si>
  <si>
    <t>121</t>
  </si>
  <si>
    <t>113203111</t>
  </si>
  <si>
    <t>Vytrhání obrub z dlažebních kostek</t>
  </si>
  <si>
    <t>1208881203</t>
  </si>
  <si>
    <t>Vytrhání obrub s vybouráním lože, s přemístěním hmot na skládku na vzdálenost do 3 m nebo s naložením na dopravní prostředek z dlažebních kostek</t>
  </si>
  <si>
    <t>" přídlažba silničních obrubníků" 690,9+845,25</t>
  </si>
  <si>
    <t>122</t>
  </si>
  <si>
    <t>35832511R</t>
  </si>
  <si>
    <t>Bourání stáv. uličních vpustí ze ŽB dílců včetně příslušných zemních prací (pro všechny hloubky vpustí)</t>
  </si>
  <si>
    <t>-1407807490</t>
  </si>
  <si>
    <t>123</t>
  </si>
  <si>
    <t>899202211</t>
  </si>
  <si>
    <t>Demontáž mříží litinových včetně rámů hmotnosti přes 50 do 100 kg</t>
  </si>
  <si>
    <t>-802051966</t>
  </si>
  <si>
    <t>Demontáž mříží litinových včetně rámů, hmotnosti jednotlivě přes 50 do 100 Kg</t>
  </si>
  <si>
    <t>stáv. UV mříž 58 kg + rám 60 kg</t>
  </si>
  <si>
    <t>124</t>
  </si>
  <si>
    <t>966006132</t>
  </si>
  <si>
    <t>Odstranění značek dopravních nebo orientačních se sloupky s betonovými patkami</t>
  </si>
  <si>
    <t>-1827186493</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</si>
  <si>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</si>
  <si>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</si>
  <si>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 bourané" 9</t>
  </si>
  <si>
    <t>"přemisťované" 8</t>
  </si>
  <si>
    <t>125</t>
  </si>
  <si>
    <t>966006211</t>
  </si>
  <si>
    <t>Odstranění svislých dopravních značek ze sloupů, sloupků nebo konzol</t>
  </si>
  <si>
    <t>CS ÚRS 2014 02</t>
  </si>
  <si>
    <t>-65528939</t>
  </si>
  <si>
    <t>Odstranění (demontáž) svislých dopravních značek s odklizením materiálu na skládku na vzdálenost do 20 m nebo s naložením na dopravní prostředek ze sloupů, sloupků nebo konzol</t>
  </si>
  <si>
    <t>997</t>
  </si>
  <si>
    <t>Přesun sutě</t>
  </si>
  <si>
    <t>126</t>
  </si>
  <si>
    <t>997221551</t>
  </si>
  <si>
    <t>Vodorovná doprava suti ze sypkých materiálů do 1 km</t>
  </si>
  <si>
    <t>-479120596</t>
  </si>
  <si>
    <t>Vodorovná doprava suti bez naložení, ale se složením a s hrubým urovnáním ze sypkých materiálů, na vzdálenost do 1 km</t>
  </si>
  <si>
    <t>vybourané kamenivo na mezideponii :</t>
  </si>
  <si>
    <t>2093,592</t>
  </si>
  <si>
    <t>2093,592*0,70</t>
  </si>
  <si>
    <t>odvoz zbytku nevyhovujícího kameniva 30% z vybouraných š. vrstev na skládku 25km</t>
  </si>
  <si>
    <t>2093,592*0,3</t>
  </si>
  <si>
    <t>odvoz živičného recyklátu z frézování:</t>
  </si>
  <si>
    <t>1899,341+142,733+166,934+11,213</t>
  </si>
  <si>
    <t>betonové lože z vybouraných silničních obrubníků:</t>
  </si>
  <si>
    <t>445,484-(1536,15*0,25*0,25*2,45)</t>
  </si>
  <si>
    <t>přídlažba z kostek</t>
  </si>
  <si>
    <t>176,657</t>
  </si>
  <si>
    <t>recyklát z meziskládky zpět</t>
  </si>
  <si>
    <t>716,1*0,2904</t>
  </si>
  <si>
    <t>127</t>
  </si>
  <si>
    <t>997221611</t>
  </si>
  <si>
    <t>Nakládání suti na dopravní prostředky pro vodorovnou dopravu</t>
  </si>
  <si>
    <t>1379851423</t>
  </si>
  <si>
    <t>Nakládání na dopravní prostředky pro vodorovnou dopravu suti</t>
  </si>
  <si>
    <t>128</t>
  </si>
  <si>
    <t>997221559</t>
  </si>
  <si>
    <t>Příplatek ZKD 1 km u vodorovné dopravy suti ze sypkých materiálů</t>
  </si>
  <si>
    <t>-1810854066</t>
  </si>
  <si>
    <t>Vodorovná doprava suti bez naložení, ale se složením a s hrubým urovnáním Příplatek k ceně za každý další i započatý 1 km přes 1 km</t>
  </si>
  <si>
    <t>2093,592*0,3*(25-1)</t>
  </si>
  <si>
    <t>(1899,341+142,733+166,934+11,213)*(3-1)</t>
  </si>
  <si>
    <t>(445,484-(1536,15*0,25*0,25*2,45))*(25-1)</t>
  </si>
  <si>
    <t>716,1*0,2904*(3-1)</t>
  </si>
  <si>
    <t>129</t>
  </si>
  <si>
    <t>997221846</t>
  </si>
  <si>
    <t>Poplatek za recyklaci z asfaltových povrchů na skládce (skládkovné)</t>
  </si>
  <si>
    <t>455057284</t>
  </si>
  <si>
    <t>Poplatek za uložení stavebního odpadu na skládce (skládkovné) Poplatek za recyklaci z asfaltových povrchů na skládce (skládkovné)</t>
  </si>
  <si>
    <t>Poznámka k položce:
Bez poplatku - skládka investora !!!</t>
  </si>
  <si>
    <t>odvoz živičného recyklátu z frézování celkem 3km:</t>
  </si>
  <si>
    <t>130</t>
  </si>
  <si>
    <t>997221855</t>
  </si>
  <si>
    <t>Poplatek za uložení odpadu z kameniva na skládce (skládkovné)</t>
  </si>
  <si>
    <t>1314744198</t>
  </si>
  <si>
    <t>Poplatek za uložení stavebního odpadu na skládce (skládkovné) z kameniva</t>
  </si>
  <si>
    <t>131</t>
  </si>
  <si>
    <t>997221571</t>
  </si>
  <si>
    <t>Vodorovná doprava vybouraných hmot do 1 km</t>
  </si>
  <si>
    <t>772864913</t>
  </si>
  <si>
    <t>Vodorovná doprava vybouraných hmot bez naložení, ale se složením a s hrubým urovnáním na vzdálenost do 1 km</t>
  </si>
  <si>
    <t>Doprava na skládku investora (TDS ) do 3km od stavby:</t>
  </si>
  <si>
    <t>odvoz vybouraných obrubníků:</t>
  </si>
  <si>
    <t>1536,15*0,25*0,25*2,4</t>
  </si>
  <si>
    <t>vybourané UV:</t>
  </si>
  <si>
    <t>27*3*0,245</t>
  </si>
  <si>
    <t>vybourané chodn. obrubníky včetně lože na skládku 25km:</t>
  </si>
  <si>
    <t>67,137</t>
  </si>
  <si>
    <t>"zámková dlažba pro zpětné zabudování " 226,226</t>
  </si>
  <si>
    <t>132</t>
  </si>
  <si>
    <t>997221579</t>
  </si>
  <si>
    <t>Příplatek ZKD 1 km u vodorovné dopravy vybouraných hmot</t>
  </si>
  <si>
    <t>-1689734891</t>
  </si>
  <si>
    <t>Vodorovná doprava vybouraných hmot bez naložení, ale se složením a s hrubým urovnáním na vzdálenost Příplatek k ceně za každý další i započatý 1 km přes 1 km</t>
  </si>
  <si>
    <t>1536,15*0,25*0,25*2,4*2</t>
  </si>
  <si>
    <t>27*3*0,245*24</t>
  </si>
  <si>
    <t>67,137*24</t>
  </si>
  <si>
    <t>"zámková dlažba 30% z vybouraných " 226,226*0,3*24</t>
  </si>
  <si>
    <t>133</t>
  </si>
  <si>
    <t>997221612</t>
  </si>
  <si>
    <t>Nakládání vybouraných hmot na dopravní prostředky pro vodorovnou dopravu</t>
  </si>
  <si>
    <t>-920304100</t>
  </si>
  <si>
    <t>Nakládání na dopravní prostředky pro vodorovnou dopravu vybouraných hmot</t>
  </si>
  <si>
    <t>"zámková dlažba 30% z vybouraných " 226,226*0,3</t>
  </si>
  <si>
    <t>134</t>
  </si>
  <si>
    <t>997221815</t>
  </si>
  <si>
    <t>Poplatek za uložení betonového odpadu na skládce (skládkovné)</t>
  </si>
  <si>
    <t>-676684215</t>
  </si>
  <si>
    <t>Poplatek za uložení stavebního odpadu na skládce (skládkovné) betonového</t>
  </si>
  <si>
    <t>"zámková dlažba 30% z vybozraných " 226,226*0,3</t>
  </si>
  <si>
    <t>135</t>
  </si>
  <si>
    <t>997221825</t>
  </si>
  <si>
    <t>Poplatek za uložení železobetonového odpadu na skládce (skládkovné)</t>
  </si>
  <si>
    <t>1044063563</t>
  </si>
  <si>
    <t>Poplatek za uložení stavebního odpadu na skládce (skládkovné) železobetonového</t>
  </si>
  <si>
    <t>998</t>
  </si>
  <si>
    <t>Přesun hmot</t>
  </si>
  <si>
    <t>136</t>
  </si>
  <si>
    <t>998225111</t>
  </si>
  <si>
    <t>Přesun hmot pro pozemní komunikace s krytem z kamene, monolitickým betonovým nebo živičným</t>
  </si>
  <si>
    <t>-1006897824</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</si>
  <si>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</si>
  <si>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</si>
  <si>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424,623+18,953+114,484+1,48+0,145+0,241+103,152+1,361</t>
  </si>
  <si>
    <t>PSV</t>
  </si>
  <si>
    <t>Práce a dodávky PSV</t>
  </si>
  <si>
    <t>711</t>
  </si>
  <si>
    <t>Izolace proti vodě, vlhkosti a plynům</t>
  </si>
  <si>
    <t>137</t>
  </si>
  <si>
    <t>711161511</t>
  </si>
  <si>
    <t>Izolace fóliemi nopovými pro sanaci vlhkých stěn nebo soklů zatížitelnost 70 kN/m2</t>
  </si>
  <si>
    <t>-1090865902</t>
  </si>
  <si>
    <t>Izolace nopovými foliemi systém DELTA na ploše svislé sanace vlhkých stěn nebo soklů, zatížitelnost 70 kN/m2 (PT)</t>
  </si>
  <si>
    <t>" u plotových zídek a zdiva" 280*0,5</t>
  </si>
  <si>
    <t>138</t>
  </si>
  <si>
    <t>998711101</t>
  </si>
  <si>
    <t>Přesun hmot tonážní pro izolace proti vodě, vlhkosti a plynům v objektech výšky do 6 m</t>
  </si>
  <si>
    <t>14245062</t>
  </si>
  <si>
    <t>Přesun hmot pro izolace proti vodě, vlhkosti a plynům stanovený z hmotnosti přesunovaného materiálu vodorovná dopravní vzdálenost do 50 m v objektech výšky do 6 m</t>
  </si>
  <si>
    <t>SO 401-2a3 - Veřejné osvětlení - II. a III. Etapa</t>
  </si>
  <si>
    <t>M - Práce a dodávky M</t>
  </si>
  <si>
    <t xml:space="preserve">    21-M - Elektromontáže</t>
  </si>
  <si>
    <t>Práce a dodávky M</t>
  </si>
  <si>
    <t>21-M</t>
  </si>
  <si>
    <t>Elektromontáže</t>
  </si>
  <si>
    <t>621960001R</t>
  </si>
  <si>
    <t>Veřejné osvětlení dle samostatného rozpočtu</t>
  </si>
  <si>
    <t>1260832563</t>
  </si>
  <si>
    <t>SO 501-3 - Přeložka sdělovacího kabelu - III. Etapa</t>
  </si>
  <si>
    <t>Přeložka sdělovacího kabelu dle samostatného rozpočtu</t>
  </si>
  <si>
    <t>VON-2a3 - Vedlejší a ostaní náklady - II. a III.Etapa</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</si>
  <si>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</si>
  <si>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</si>
  <si>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</si>
  <si>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</si>
  <si>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</si>
  <si>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</si>
  <si>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VRN9 - Ostatní náklady</t>
  </si>
  <si>
    <t>VRN</t>
  </si>
  <si>
    <t>Vedlejší rozpočtové náklady</t>
  </si>
  <si>
    <t>VRN1</t>
  </si>
  <si>
    <t>Průzkumné, geodetické a projektové práce</t>
  </si>
  <si>
    <t>010001000</t>
  </si>
  <si>
    <t>Kč</t>
  </si>
  <si>
    <t>1024</t>
  </si>
  <si>
    <t>1616247246</t>
  </si>
  <si>
    <t>Základní rozdělení průvodních činností a nákladů průzkumné geodetické a projektové práce</t>
  </si>
  <si>
    <t>012002000</t>
  </si>
  <si>
    <t>Geodetické práce</t>
  </si>
  <si>
    <t>548761680</t>
  </si>
  <si>
    <t>Hlavní tituly průvodních činností a nákladů průzkumné, geodetické a projektové práce geodetické práce</t>
  </si>
  <si>
    <t>013254000</t>
  </si>
  <si>
    <t>Dokumentace skutečného provedení stavby</t>
  </si>
  <si>
    <t>1662695662</t>
  </si>
  <si>
    <t>Průzkumné, geodetické a projektové práce projektové práce dokumentace stavby (výkresová a textová) skutečného provedení stavby</t>
  </si>
  <si>
    <t>VRN3</t>
  </si>
  <si>
    <t>Zařízení staveniště</t>
  </si>
  <si>
    <t>030001000</t>
  </si>
  <si>
    <t>388990002</t>
  </si>
  <si>
    <t>Základní rozdělení průvodních činností a nákladů zařízení staveniště</t>
  </si>
  <si>
    <t>031002000</t>
  </si>
  <si>
    <t>Související práce pro zařízení staveniště</t>
  </si>
  <si>
    <t>575709947</t>
  </si>
  <si>
    <t>Hlavní tituly průvodních činností a nákladů zařízení staveniště související (přípravné) práce</t>
  </si>
  <si>
    <t>Poznámka k položce:
Vytýčení stávajících inž. sítí na staveništi</t>
  </si>
  <si>
    <t>032603000</t>
  </si>
  <si>
    <t>Ostatní náklady</t>
  </si>
  <si>
    <t>1041796379</t>
  </si>
  <si>
    <t>Zařízení staveniště vybavení staveniště ostatní náklady</t>
  </si>
  <si>
    <t>Poznámka k položce:
Požární ochrana staveniště</t>
  </si>
  <si>
    <t>032903000</t>
  </si>
  <si>
    <t>Náklady na provoz a údržbu vybavení staveniště</t>
  </si>
  <si>
    <t>-979748059</t>
  </si>
  <si>
    <t>Zařízení staveniště vybavení staveniště náklady na provoz a údržbu vybavení staveniště</t>
  </si>
  <si>
    <t>Poznámka k položce:
Úklid veřejných komunikací</t>
  </si>
  <si>
    <t>034403000</t>
  </si>
  <si>
    <t>Dopravní značení na staveništi</t>
  </si>
  <si>
    <t>-1501576853</t>
  </si>
  <si>
    <t>Zařízení staveniště zabezpečení staveniště dopravní značení na staveništi</t>
  </si>
  <si>
    <t>Poznámka k položce:
Dočasné dopravní značení po dobu cca 4 měsíců</t>
  </si>
  <si>
    <t>034503000</t>
  </si>
  <si>
    <t>Informační tabule na staveništi</t>
  </si>
  <si>
    <t>761278412</t>
  </si>
  <si>
    <t>Zařízení staveniště zabezpečení staveniště informační tabule</t>
  </si>
  <si>
    <t>039203000</t>
  </si>
  <si>
    <t>Úprava terénu po zrušení zařízení staveniště</t>
  </si>
  <si>
    <t>-1881636526</t>
  </si>
  <si>
    <t>Zařízení staveniště zrušení zařízení staveniště úprava terénu</t>
  </si>
  <si>
    <t>Poznámka k položce:
Uvedení staveniště do původního stavu - úklid</t>
  </si>
  <si>
    <t>VRN4</t>
  </si>
  <si>
    <t>Inženýrská činnost</t>
  </si>
  <si>
    <t>041403000</t>
  </si>
  <si>
    <t>Koordinátor BOZP na staveništi</t>
  </si>
  <si>
    <t>-460730338</t>
  </si>
  <si>
    <t>Inženýrská činnost dozory koordinátor BOZP na staveništi</t>
  </si>
  <si>
    <t>043103000</t>
  </si>
  <si>
    <t>Zkoušky bez rozlišení</t>
  </si>
  <si>
    <t>-1767755503</t>
  </si>
  <si>
    <t>Inženýrská činnost zkoušky a ostatní měření zkoušky bez rozlišení</t>
  </si>
  <si>
    <t>Poznámka k položce:
Zkoušky hutnění</t>
  </si>
  <si>
    <t>045002000</t>
  </si>
  <si>
    <t>Kompletační a koordinační činnost</t>
  </si>
  <si>
    <t>1200300023</t>
  </si>
  <si>
    <t>Hlavní tituly průvodních činností a nákladů inženýrská činnost kompletační a koordinační činnost</t>
  </si>
  <si>
    <t>VRN5</t>
  </si>
  <si>
    <t>Finanční náklady</t>
  </si>
  <si>
    <t>053103000</t>
  </si>
  <si>
    <t>Místní poplatky</t>
  </si>
  <si>
    <t>878481776</t>
  </si>
  <si>
    <t>Finanční náklady poplatky místní poplatky</t>
  </si>
  <si>
    <t>Poznámka k položce:
Správní a místní poplatky</t>
  </si>
  <si>
    <t>VRN6</t>
  </si>
  <si>
    <t>Územní vlivy</t>
  </si>
  <si>
    <t>060001000</t>
  </si>
  <si>
    <t>1671661623</t>
  </si>
  <si>
    <t>Základní rozdělení průvodních činností a nákladů územní vlivy</t>
  </si>
  <si>
    <t>Poznámka k položce:
- zachování silničního provozu při výstavbě</t>
  </si>
  <si>
    <t>VRN9</t>
  </si>
  <si>
    <t>090001000</t>
  </si>
  <si>
    <t>-747900653</t>
  </si>
  <si>
    <t>Základní rozdělení průvodních činností a nákladů ostatní náklady</t>
  </si>
  <si>
    <t>Poznámka k položce:
Provádění předepsaných zkoušek</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</si>
  <si>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</si>
  <si>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</si>
  <si>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</si>
  <si>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</si>
  <si>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</si>
  <si>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</si>
  <si>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</si>
  <si>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</si>
  <si>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</si>
  <si>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</si>
  <si>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</si>
  <si>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</si>
  <si>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</si>
  <si>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</si>
  <si>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</si>
  <si>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</si>
  <si>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</si>
  <si>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</si>
  <si>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</si>
  <si>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VON</t>
  </si>
  <si>
    <t>Vedlejší a ostatní náklady</t>
  </si>
  <si>
    <t>OST</t>
  </si>
  <si>
    <t>Ostatní</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</si>
  <si>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</si>
  <si>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</si>
  <si>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</si>
  <si>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</si>
  <si>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</si>
  <si>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</si>
  <si>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</si>
  <si>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</si>
  <si>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</si>
  <si>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</si>
  <si>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</si>
  <si>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</si>
  <si>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</si>
  <si>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</si>
  <si>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</si>
  <si>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</si>
  <si>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</si>
  <si>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</si>
  <si>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</si>
  <si>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</si>
  <si>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</si>
  <si>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</si>
  <si>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</si>
  <si>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</si>
  <si>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</si>
  <si>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</si>
  <si>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</si>
  <si>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</si>
  <si>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</si>
  <si>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</si>
  <si>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</si>
  <si>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</si>
  <si>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</si>
  <si>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</si>
  <si>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</si>
  <si>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</si>
  <si>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</si>
  <si>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</si>
  <si>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</si>
  <si>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</si>
  <si>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</si>
  <si>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</si>
  <si>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</si>
  <si>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</si>
  <si>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</si>
  <si>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</si>
  <si>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</si>
  <si>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</si>
  <si>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</si>
  <si>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</si>
  <si>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</si>
  <si>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</si>
  <si>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</si>
  <si>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</si>
  <si>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</si>
  <si>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</si>
  <si>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</si>
  <si>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</si>
  <si>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</si>
  <si>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</si>
  <si>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</si>
  <si>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</si>
  <si>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</si>
  <si>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</si>
  <si>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</si>
  <si>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</si>
  <si>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</si>
  <si>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</si>
  <si>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</si>
  <si>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</si>
  <si>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</si>
  <si>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</si>
  <si>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</si>
  <si>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</si>
  <si>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</si>
  <si>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</si>
  <si>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</si>
  <si>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</si>
  <si>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</si>
  <si>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</si>
  <si>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</si>
  <si>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</si>
  <si>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</si>
  <si>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</si>
  <si>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</si>
  <si>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</si>
  <si>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</si>
  <si>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</si>
  <si>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</si>
  <si>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</si>
  <si>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</si>
  <si>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</si>
  <si>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</si>
  <si>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</si>
  <si>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</si>
  <si>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</si>
  <si>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</si>
  <si>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</si>
  <si>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</si>
  <si>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</si>
  <si>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</si>
  <si>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</si>
  <si>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</si>
  <si>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</si>
  <si>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</si>
  <si>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</si>
  <si>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</si>
  <si>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</si>
  <si>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</si>
  <si>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</si>
  <si>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</si>
  <si>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</si>
  <si>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</si>
  <si>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</si>
  <si>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</si>
  <si>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</si>
  <si>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</si>
  <si>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</si>
  <si>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</si>
  <si>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</si>
  <si>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</si>
  <si>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</si>
  <si>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</si>
  <si>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</si>
  <si>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</si>
  <si>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</si>
  <si>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</si>
  <si>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</si>
  <si>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</si>
  <si>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</si>
  <si>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</si>
  <si>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</si>
  <si>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</si>
  <si>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</si>
  <si>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</si>
  <si>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</si>
  <si>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</si>
  <si>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</si>
  <si>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</si>
  <si>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</si>
  <si>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</si>
  <si>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</si>
  <si>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</si>
  <si>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</si>
  <si>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</si>
  <si>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</si>
  <si>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</si>
  <si>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21*1,25*(1,00*1,00-3,14*0,55*0,55/4)</t>
  </si>
  <si>
    <t>165,6*1,10*(0,16+0,30)*-1</t>
  </si>
  <si>
    <t>27*3,14*0,55*0,55/4*0,52*-1</t>
  </si>
  <si>
    <t>27*1,10*1,00*(0,60+0,30)*-1</t>
  </si>
  <si>
    <t>23</t>
  </si>
  <si>
    <t>175151101</t>
  </si>
  <si>
    <t>Obsypání potrubí strojně sypaninou bez prohození, uloženou do 3 m</t>
  </si>
  <si>
    <t>-576286412</t>
  </si>
  <si>
    <t>Obsypání potrubí strojně sypaninou z vhodných hornin tř. 1 až 4 nebo materiálem připraveným podél výkopu ve vzdálenosti do 3 m od jeho kraje, pro jakoukoliv hloubku výkopu a míru zhutnění bez prohození sypaniny</t>
  </si>
  <si>
    <t>165,6*1,10*(0,16+0,30)</t>
  </si>
  <si>
    <t>Chránička půlená pro kabely:</t>
  </si>
  <si>
    <t>261,5*(0,90+0,35)/2*0,46</t>
  </si>
  <si>
    <t>24</t>
  </si>
  <si>
    <t>583373100</t>
  </si>
  <si>
    <t>štěrkopísek (Horní Řasnice) frakce 0-4 třída B</t>
  </si>
  <si>
    <t>1577037535</t>
  </si>
  <si>
    <t>kamenivo přírodní těžené pro stavební účely  PTK  (drobné, hrubé, štěrkopísky) štěrkopísky ČSN 72  1511-2 frakce   0-4   Horní Řasnice</t>
  </si>
  <si>
    <t>185,705*1,015*2,10</t>
  </si>
  <si>
    <t>25</t>
  </si>
  <si>
    <t>181411131</t>
  </si>
  <si>
    <t>Založení parkového trávníku výsevem plochy do 1000 m2 v rovině a ve svahu do 1:5</t>
  </si>
  <si>
    <t>921073710</t>
  </si>
  <si>
    <t>Založení trávníku na půdě předem připravené plochy do 1000 m2 výsevem včetně utažení parkového v rovině nebo na svahu do 1:5</t>
  </si>
  <si>
    <t>Odečteno CAD:</t>
  </si>
  <si>
    <t>841,05+927,15</t>
  </si>
  <si>
    <t>26</t>
  </si>
  <si>
    <t>005724100</t>
  </si>
  <si>
    <t>osivo směs travní parková</t>
  </si>
  <si>
    <t>kg</t>
  </si>
  <si>
    <t>954255305</t>
  </si>
  <si>
    <t>osiva pícnin směsi travní balení obvykle 25 kg parková</t>
  </si>
  <si>
    <t>1768,2*0,03*1,05</t>
  </si>
  <si>
    <t>27</t>
  </si>
  <si>
    <t>181102302</t>
  </si>
  <si>
    <t>Úprava pláně v zářezech se zhutněním</t>
  </si>
  <si>
    <t>-963099091</t>
  </si>
  <si>
    <t>Úprava pláně na stavbách dálnic v zářezech mimo skalních se zhutněním</t>
  </si>
  <si>
    <t>10675,63</t>
  </si>
  <si>
    <t>28</t>
  </si>
  <si>
    <t>181301102</t>
  </si>
  <si>
    <t>Rozprostření ornice tl vrstvy do 150 mm pl do 500 m2 v rovině nebo ve svahu do 1:5</t>
  </si>
  <si>
    <t>1180509891</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</si>
  <si>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</si>
  <si>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</si>
  <si>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odečteno CAD 40% z plochy :</t>
  </si>
  <si>
    <t>(841,05+927,15)*0,4</t>
  </si>
  <si>
    <t>29</t>
  </si>
  <si>
    <t>10371500R</t>
  </si>
  <si>
    <t>Zemina k ohumusování</t>
  </si>
  <si>
    <t>2068081854</t>
  </si>
  <si>
    <t>707,28*0,15</t>
  </si>
  <si>
    <t>30</t>
  </si>
  <si>
    <t>181151311</t>
  </si>
  <si>
    <t>Plošná úprava terénu přes 500 m2 zemina tř 1 až 4 nerovnosti do +/- 100 mm v rovinně a svahu do 1:5</t>
  </si>
  <si>
    <t>1642056478</t>
  </si>
  <si>
    <t>Plošná úprava terénu v zemině tř. 1 až 4 s urovnáním povrchu bez doplnění ornice souvislé plochy přes 500 m2 při nerovnostech terénu přes +/-50 do +/- 100 mm v rovině nebo na svahu do 1:5</t>
  </si>
  <si>
    <t>1768,2</t>
  </si>
  <si>
    <t>31</t>
  </si>
  <si>
    <t>183101313</t>
  </si>
  <si>
    <t>Jamky pro výsadbu s výměnou 100 % půdy zeminy tř 1 až 4 objem do 0,05 m3 v rovině a svahu do 1:5</t>
  </si>
  <si>
    <t>kus</t>
  </si>
  <si>
    <t>435912836</t>
  </si>
  <si>
    <t>Hloubení jamek pro vysazování rostlin v zemině tř.1 až 4 s výměnou půdy z 100%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</si>
  <si>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</si>
  <si>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12+19+18+14</t>
  </si>
  <si>
    <t>32</t>
  </si>
  <si>
    <t>184102112</t>
  </si>
  <si>
    <t>Výsadba dřeviny s balem D do 0,3 m do jamky se zalitím v rovině a svahu do 1:5</t>
  </si>
  <si>
    <t>1365021612</t>
  </si>
  <si>
    <t>Výsadba dřeviny s balem do předem vyhloubené jamky se zalitím v rovině nebo na svahu do 1:5, při průměru balu přes 200 do 300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</si>
  <si>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</si>
  <si>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12+19+18+8+6</t>
  </si>
  <si>
    <t>33</t>
  </si>
  <si>
    <t>02660396 R</t>
  </si>
  <si>
    <t>Jalovec šupinatý/ 30 - 50 cm, K</t>
  </si>
  <si>
    <t>-1562569736</t>
  </si>
  <si>
    <t>dřeviny okrasné jehličnaté Jalovec  30 - 50 cm        K</t>
  </si>
  <si>
    <t>34</t>
  </si>
  <si>
    <t>026504170r</t>
  </si>
  <si>
    <t>Dřišťál thunbergův 20 - 30 cm, K</t>
  </si>
  <si>
    <t>1810677656</t>
  </si>
  <si>
    <t>dřeviny okrasné listnaté Dřišťál bělolistý /Berberis candidula/ 20 - 30 cm          K</t>
  </si>
  <si>
    <t>19+8</t>
  </si>
  <si>
    <t>35</t>
  </si>
  <si>
    <t>026504996R</t>
  </si>
  <si>
    <t>Skalník Dammerův 20 - 40 cm, K</t>
  </si>
  <si>
    <t>1431999416</t>
  </si>
  <si>
    <t>dřeviny okrasné listnaté Pámelník chenaultův (Symphoricarpos chenaultii) 20 - 40 cm     K</t>
  </si>
  <si>
    <t>18+6</t>
  </si>
  <si>
    <t>36</t>
  </si>
  <si>
    <t>184801131</t>
  </si>
  <si>
    <t>Ošetřování vysazených dřevin ve skupinách v rovině a svahu do 1:5</t>
  </si>
  <si>
    <t>610383970</t>
  </si>
  <si>
    <t>Ošetření vysazených dřevin ve skupinách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</si>
  <si>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</si>
  <si>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49*3+14*3</t>
  </si>
  <si>
    <t>37</t>
  </si>
  <si>
    <t>184802111</t>
  </si>
  <si>
    <t>Chemické odplevelení před založením kultury nad 20 m2 postřikem na široko v rovině a svahu do 1:5</t>
  </si>
  <si>
    <t>563930338</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</si>
  <si>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</si>
  <si>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</si>
  <si>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147+14*3</t>
  </si>
  <si>
    <t>38</t>
  </si>
  <si>
    <t>184802613</t>
  </si>
  <si>
    <t>Chemické odplevelení po založení kultury postřikem hnízdově v rovině a svahu do 1:5</t>
  </si>
  <si>
    <t>-503653905</t>
  </si>
  <si>
    <t>Chemické odplevelení po založení kultury v rovině nebo na svahu do 1:5 postřikem hnízdově</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</si>
  <si>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</si>
  <si>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39</t>
  </si>
  <si>
    <t>252340020</t>
  </si>
  <si>
    <t>herbicid totální, Roundup Klasik, bal. 5 l</t>
  </si>
  <si>
    <t>litr</t>
  </si>
  <si>
    <t>2116365269</t>
  </si>
  <si>
    <t>herbicidy - totální Roundup Klasik                   bal. 5 l</t>
  </si>
  <si>
    <t>6+2</t>
  </si>
  <si>
    <t>40</t>
  </si>
  <si>
    <t>184807111</t>
  </si>
  <si>
    <t>Zřízení ochrany stromu bedněním</t>
  </si>
  <si>
    <t>-1873484211</t>
  </si>
  <si>
    <t>Ochrana kmene bedněním před poškozením stavebním provozem zřízení</t>
  </si>
  <si>
    <t xml:space="preserve">Poznámka k souboru cen:
1. V cenách jsou započteny i náklady na řezivo. 2. Množství jednotek se určuje v m2 rozvinuté plochy bednění. </t>
  </si>
  <si>
    <t>Bednění na 20% z 73 stromů:</t>
  </si>
  <si>
    <t>73*(0,80*4)*2,50*0,2</t>
  </si>
  <si>
    <t>Bednění na 30% z 63 stromů:</t>
  </si>
  <si>
    <t>63*(0,80*4)*2,50*0,3</t>
  </si>
  <si>
    <t>41</t>
  </si>
  <si>
    <t>184807112</t>
  </si>
  <si>
    <t>Odstranění ochrany stromu bedněním</t>
  </si>
  <si>
    <t>-1661341228</t>
  </si>
  <si>
    <t>Ochrana kmene bedněním před poškozením stavebním provozem odstranění</t>
  </si>
  <si>
    <t>42</t>
  </si>
  <si>
    <t>185802113</t>
  </si>
  <si>
    <t>Hnojení půdy umělým hnojivem na široko v rovině a svahu do 1:5</t>
  </si>
  <si>
    <t>-853630457</t>
  </si>
  <si>
    <t>Hnojení půdy nebo trávníku v rovině nebo na svahu do 1:5 umělým hnojivem na široko</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</si>
  <si>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</si>
  <si>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hnojivo 50g/m2</t>
  </si>
  <si>
    <t>1768,2*0,05/1000</t>
  </si>
  <si>
    <t>43</t>
  </si>
  <si>
    <t>183403161</t>
  </si>
  <si>
    <t>Obdělání půdy válením v rovině a svahu do 1:5</t>
  </si>
  <si>
    <t>-1236287463</t>
  </si>
  <si>
    <t>Obdělání půdy válením v rovině nebo na svahu do 1:5</t>
  </si>
  <si>
    <t>44</t>
  </si>
  <si>
    <t>185804312</t>
  </si>
  <si>
    <t>Zalití rostlin vodou plocha přes 20 m2</t>
  </si>
  <si>
    <t>393437875</t>
  </si>
  <si>
    <t>Zalití rostlin vodou plochy záhonů jednotlivě přes 20 m2</t>
  </si>
  <si>
    <t>1768,2*0,010+63*0,05</t>
  </si>
  <si>
    <t>45</t>
  </si>
  <si>
    <t>185851121</t>
  </si>
  <si>
    <t>Dovoz vody pro zálivku rostlin za vzdálenost do 1000 m</t>
  </si>
  <si>
    <t>-387088238</t>
  </si>
  <si>
    <t>Dovoz vody pro zálivku rostlin na vzdálenost do 1000 m</t>
  </si>
  <si>
    <t>46</t>
  </si>
  <si>
    <t>185851129</t>
  </si>
  <si>
    <t>Příplatek k dovozu vody pro zálivku rostlin do 1000 m ZKD 1000 m</t>
  </si>
  <si>
    <t>-756731432</t>
  </si>
  <si>
    <t>Dovoz vody pro zálivku rostlin Příplatek k ceně za každých dalších i započatých 1000 m</t>
  </si>
  <si>
    <t>Zakládání</t>
  </si>
  <si>
    <t>47</t>
  </si>
  <si>
    <t>211561111</t>
  </si>
  <si>
    <t>Výplň odvodňovacích žeber nebo trativodů kamenivem hrubým drceným frakce 4 až 16 mm</t>
  </si>
  <si>
    <t>-1488098247</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</si>
  <si>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</si>
  <si>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</si>
  <si>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plocha příčného řezu rýhy odečtena z CAD:</t>
  </si>
  <si>
    <t>(768,7+885,5)*(0,18 -3,14*0,16*0,16/4)</t>
  </si>
  <si>
    <t>48</t>
  </si>
  <si>
    <t>212755216</t>
  </si>
  <si>
    <t>Trativody z drenážních trubek plastových flexibilních D 160 mm bez lože</t>
  </si>
  <si>
    <t>m</t>
  </si>
  <si>
    <t>-227999004</t>
  </si>
  <si>
    <t>Trativody bez lože z drenážních trubek plastových flexibilních D 160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</si>
  <si>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</si>
  <si>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odečteno z CAD</t>
  </si>
  <si>
    <t>1534,2</t>
  </si>
  <si>
    <t>49</t>
  </si>
  <si>
    <t>21275521R</t>
  </si>
  <si>
    <t>Tvarovky pro trativody z drenážních trubek plastových flexibilních D 160 mm (montáž a dodávka)</t>
  </si>
  <si>
    <t>332348209</t>
  </si>
  <si>
    <t>(14+14+10)*2</t>
  </si>
  <si>
    <t>Vodorovné konstrukce</t>
  </si>
  <si>
    <t>50</t>
  </si>
  <si>
    <t>451572111</t>
  </si>
  <si>
    <t>Lože pod potrubí otevřený výkop z kameniva drobného těženého</t>
  </si>
  <si>
    <t>347573923</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</si>
  <si>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</si>
  <si>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</si>
  <si>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165,60*1,10*0,12*1,015</t>
  </si>
  <si>
    <t>261,5*0,90*0,12*1,015</t>
  </si>
  <si>
    <t>Komunikace</t>
  </si>
  <si>
    <t>51</t>
  </si>
  <si>
    <t>564871111</t>
  </si>
  <si>
    <t>Podklad ze štěrkodrtě ŠD tl 250 mm</t>
  </si>
  <si>
    <t>-1407967068</t>
  </si>
  <si>
    <t>Podklad ze štěrkodrti ŠD s rozprostřením a zhutněním, po zhutnění tl. 250 mm</t>
  </si>
  <si>
    <t>komunikace:</t>
  </si>
  <si>
    <t>3479,7+4083,45</t>
  </si>
  <si>
    <t>zastávka BUS:</t>
  </si>
  <si>
    <t>245</t>
  </si>
  <si>
    <t>chodník:</t>
  </si>
  <si>
    <t>52</t>
  </si>
  <si>
    <t>583441970</t>
  </si>
  <si>
    <t>štěrkodrť frakce 0-63</t>
  </si>
  <si>
    <t>-1431862386</t>
  </si>
  <si>
    <t>kamenivo přírodní drcené hutné pro stavební účely PDK (drobné, hrubé a štěrkodrť) štěrkodrtě ČSN EN 13043 frakce   0-63 MN  Luleč</t>
  </si>
  <si>
    <t>Poznámka k položce:
- Odpočet recyklovaného kameniva
- přesun kameniva započítán v přesunu sutí</t>
  </si>
  <si>
    <t>70% přetříděněho kameniva zpět do vrstev ŠD:</t>
  </si>
  <si>
    <t>-2093,592*0,70</t>
  </si>
  <si>
    <t>53</t>
  </si>
  <si>
    <t>564971412R</t>
  </si>
  <si>
    <t>Podklad z asfaltového recyklátu tl 220 mm</t>
  </si>
  <si>
    <t>-1699339660</t>
  </si>
  <si>
    <t>Podklad nebo podsyp z asfaltového recyklátu s rozprostřením a zhutněním, po zhutnění tl. 220 mm</t>
  </si>
  <si>
    <t xml:space="preserve">Poznámka k položce:
- bez recyklátu, použije se recyklát z frézování vozovky uložený na meziskládce </t>
  </si>
  <si>
    <t>Chodník z recyklátu odečteno CAD:</t>
  </si>
  <si>
    <t>366,3+349,8</t>
  </si>
  <si>
    <t>54</t>
  </si>
  <si>
    <t>573411112</t>
  </si>
  <si>
    <t>Nátěr živičný uzavírací nebo udržovací s posypem z asfaltu v množství 1 kg/m2</t>
  </si>
  <si>
    <t>-1065332461</t>
  </si>
  <si>
    <t>Nátěr živičný uzavírací nebo udržovací s posypem kamenivem a se zaválcováním kameniva z asfaltu silničního, v množství 1,00 kg/m2</t>
  </si>
  <si>
    <t>716,1</t>
  </si>
  <si>
    <t>55</t>
  </si>
  <si>
    <t>564962111</t>
  </si>
  <si>
    <t>Podklad z mechanicky zpevněného kameniva MZK tl 200 mm</t>
  </si>
  <si>
    <t>1514214434</t>
  </si>
  <si>
    <t>Podklad z mechanicky zpevněného kameniva MZK (minerální beton) s rozprostřením a s hutněním, po zhutnění tl. 200 mm</t>
  </si>
  <si>
    <t>3055,5+3759,0</t>
  </si>
  <si>
    <t>" vjezdy" 237,38</t>
  </si>
  <si>
    <t>56</t>
  </si>
  <si>
    <t>565166122</t>
  </si>
  <si>
    <t>Asfaltový beton vrstva podkladní ACP 22 (obalované kamenivo OKH) tl 90 mm š přes 3 m</t>
  </si>
  <si>
    <t>483019260</t>
  </si>
  <si>
    <t>Asfaltový beton vrstva podkladní ACP 22 (obalované kamenivo hrubozrnné - OKH) s rozprostřením a zhutněním v pruhu šířky přes 3 m, po zhutnění tl. 90 mm</t>
  </si>
  <si>
    <t>Poznámka k položce:
- Dle CSN označení ACP 22S</t>
  </si>
  <si>
    <t>2744,7+3348,45</t>
  </si>
  <si>
    <t>57</t>
  </si>
  <si>
    <t>567124113</t>
  </si>
  <si>
    <t>Podklad z podkladového betonu tř. PB III (C 12/15) tl 150 mm</t>
  </si>
  <si>
    <t>644440600</t>
  </si>
  <si>
    <t>Podklad z podkladového betonu PB tř. PB III (C 12/15) tl. 150 mm</t>
  </si>
  <si>
    <t xml:space="preserve">Poznámka k souboru cen:
1. V cenách jsou započteny i náklady na:     a) ošetření povrchu podkladu vodou,     b) postřik proti odpařování vody. 2. V cenách nejsou započteny náklady na zřízení dilatačních spár a jejich vyplnění; tyto práce se     oceňují cenami souborů cen 919 11-1 Řezání dilatačních spár, 919 12-. Těsnění dilatačních spár a     919 13Vyztužení dilatačních spár. </t>
  </si>
  <si>
    <t>Poznámka k položce:
srovnatelné pro SC C8/12</t>
  </si>
  <si>
    <t>odečteno z CAD zastávka BUS:</t>
  </si>
  <si>
    <t>196</t>
  </si>
  <si>
    <t>58</t>
  </si>
  <si>
    <t>452311161</t>
  </si>
  <si>
    <t>Podkladní desky z betonu prostého tř. C 25/30 otevřený výkop</t>
  </si>
  <si>
    <t>188243366</t>
  </si>
  <si>
    <t>Podkladní a zajišťovací konstrukce z betonu prostého v otevřeném výkopu desky pod potrubí, stoky a drobné objekty z betonu tř. C 25/30</t>
  </si>
  <si>
    <t>podkladní beton pod UV:</t>
  </si>
  <si>
    <t>27*1,80*1,80*0,1</t>
  </si>
  <si>
    <t>59</t>
  </si>
  <si>
    <t>567134121</t>
  </si>
  <si>
    <t>Podklad z podkladového betonu tř. PB I (C 20/25) tl 210 mm</t>
  </si>
  <si>
    <t>1032354747</t>
  </si>
  <si>
    <t>Podklad z podkladového betonu PB tř. PB I (C 20/25) tl. 210 mm</t>
  </si>
  <si>
    <t>Vjezdy:</t>
  </si>
  <si>
    <t>(100,98+136,4)</t>
  </si>
  <si>
    <t>60</t>
  </si>
  <si>
    <t>573211111</t>
  </si>
  <si>
    <t>Postřik živičný spojovací z asfaltu v množství do 0,70 kg/m2</t>
  </si>
  <si>
    <t>83460128</t>
  </si>
  <si>
    <t>Postřik živičný spojovací bez posypu kamenivem z asfaltu silničního, v množství od 0,50 do 0,70 kg/m2</t>
  </si>
  <si>
    <t>6093,15*2</t>
  </si>
  <si>
    <t>61</t>
  </si>
  <si>
    <t>576133211</t>
  </si>
  <si>
    <t>Asfaltový koberec mastixový SMA 11 (AKMS) tl 40 mm š do 3 m</t>
  </si>
  <si>
    <t>-1296039504</t>
  </si>
  <si>
    <t>Asfaltový koberec mastixový SMA 11 (AKMS) s rozprostřením a se zhutněním v pruhu šířky do 3 m, po zhutnění tl. 40 mm</t>
  </si>
  <si>
    <t>6093,15</t>
  </si>
  <si>
    <t>62</t>
  </si>
  <si>
    <t>577165132</t>
  </si>
  <si>
    <t>Asfaltový beton vrstva ložní ACL 16 (ABH) tl 70 mm š do 3 m z modifikovaného asfaltu</t>
  </si>
  <si>
    <t>1439264326</t>
  </si>
  <si>
    <t>Asfaltový beton vrstva ložní ACL 16 (ABH) s rozprostřením a zhutněním z modifikovaného asfaltu v pruhu šířky do 3 m, po zhutnění tl. 70 mm</t>
  </si>
  <si>
    <t xml:space="preserve">Poznámka k souboru cen:
1. ČSN EN 13108-1 připouští pro ACL 16 pouze tl. 50 až 70 mm. </t>
  </si>
  <si>
    <t>63</t>
  </si>
  <si>
    <t>581141114</t>
  </si>
  <si>
    <t>Kryt cementobetonový vozovek skupiny CB I tl 250 mm</t>
  </si>
  <si>
    <t>-1226296271</t>
  </si>
  <si>
    <t>Kryt cementobetonový silničních komunikací skupiny CB I tl. 250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</si>
  <si>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</si>
  <si>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64</t>
  </si>
  <si>
    <t>919716111</t>
  </si>
  <si>
    <t>Výztuž cementobetonového krytu ze svařovaných sítí KARI hmotnosti do 7,5 kg/m2</t>
  </si>
  <si>
    <t>-1720523455</t>
  </si>
  <si>
    <t>Ocelová výztuž cementobetonového krytu ze svařovaných sítí KARI hmotnosti do 7,5 kg/m2</t>
  </si>
  <si>
    <t>" síť 100/100/8  7,99Kg/m2" 195,3*7,99*1,1*0,001*2</t>
  </si>
  <si>
    <t>65</t>
  </si>
  <si>
    <t>591141111</t>
  </si>
  <si>
    <t>Kladení dlažby z kostek velkých z kamene na MC tl 50 mm</t>
  </si>
  <si>
    <t>295398298</t>
  </si>
  <si>
    <t>Kladení dlažby z kostek s provedením lože do tl. 50 mm, s vyplněním spár, s dvojím beraněním a se smetením přebytečného materiálu na krajnici velkých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</si>
  <si>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43-2111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</si>
  <si>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66</t>
  </si>
  <si>
    <t>58380159R</t>
  </si>
  <si>
    <t>kostka dlažební, žula velikost 12/12 třída I</t>
  </si>
  <si>
    <t>2116599545</t>
  </si>
  <si>
    <t>(237,38)*0,12*2,6*1,01</t>
  </si>
  <si>
    <t>67</t>
  </si>
  <si>
    <t>596211213</t>
  </si>
  <si>
    <t>Kladení zámkové dlažby komunikací pro pěší tl 80 mm skupiny A pl přes 300 m2</t>
  </si>
  <si>
    <t>-1592414246</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</si>
  <si>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</si>
  <si>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</si>
  <si>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1717,8+16,8+145,95</t>
  </si>
  <si>
    <t>68</t>
  </si>
  <si>
    <t>592450000</t>
  </si>
  <si>
    <t>dlažba zámková H-PROFIL HBB 20x16,5x8 cm červená</t>
  </si>
  <si>
    <t>-234072630</t>
  </si>
  <si>
    <t>dlaždice betonové dlažba zámková (ČSN EN 1338) dlažba H-PROFIL s fazetou, 1 m2=36 kusů HBB  20 x 16,5 x 8 červená</t>
  </si>
  <si>
    <t>16,8*1,03</t>
  </si>
  <si>
    <t>69</t>
  </si>
  <si>
    <t>592450070</t>
  </si>
  <si>
    <t>dlažba zámková H-PROFIL HBB 20x16,5x8 cm přírodní</t>
  </si>
  <si>
    <t>-1750878612</t>
  </si>
  <si>
    <t>dlaždice betonové dlažba zámková (ČSN EN 1338) dlažba H-PROFIL s fazetou, 1 m2=36 kusů HBB  20 x 16,5 x 8 přírodní</t>
  </si>
  <si>
    <t>(855,75+862,05)*1,01</t>
  </si>
  <si>
    <t>"vybouraná zámková dlažba pro zpětné zabudování 70% " (653,4+216,7)*0,7*-1,01</t>
  </si>
  <si>
    <t>70</t>
  </si>
  <si>
    <t>592451230R</t>
  </si>
  <si>
    <t>dlažba zámková slepecká  PROMENÁDA 20x10x8 cm barevná</t>
  </si>
  <si>
    <t>-543518631</t>
  </si>
  <si>
    <t>dlaždice betonové dlažba zámková (ČSN EN 1338) dlažba zámková PROMENÁDA 1 m2=50 kusů 20 x 10 x 8 barevná</t>
  </si>
  <si>
    <t>(50,4+95,55)*1,03</t>
  </si>
  <si>
    <t>Trubní vedení</t>
  </si>
  <si>
    <t>71</t>
  </si>
  <si>
    <t>721290112</t>
  </si>
  <si>
    <t>Zkouška těsnosti potrubí kanalizace vodou do DN 200</t>
  </si>
  <si>
    <t>-1124369108</t>
  </si>
  <si>
    <t>Zkouška těsnosti kanalizace v objektech vodou DN 150 nebo DN 200</t>
  </si>
  <si>
    <t xml:space="preserve">Poznámka k souboru cen:
1. V ceně -0123 není započteno dodání média; jeho dodávka se oceňuje ve specifikaci. </t>
  </si>
  <si>
    <t>165,6</t>
  </si>
  <si>
    <t>72</t>
  </si>
  <si>
    <t>83735512R</t>
  </si>
  <si>
    <t>Dodávka a montáž odbočné tvarovky PVC KG DN150 na hlavní stoce, včetně provedení jádrového vrtu, dodávky těsnění a spoj. materiálu (pro všechny druhy stok)</t>
  </si>
  <si>
    <t>kpl</t>
  </si>
  <si>
    <t>1851178054</t>
  </si>
  <si>
    <t>73</t>
  </si>
  <si>
    <t>871313121</t>
  </si>
  <si>
    <t>Montáž kanalizačního potrubí z PVC těsněné gumovým kroužkem otevřený výkop sklon do 20 % DN 150</t>
  </si>
  <si>
    <t>-1132358719</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</si>
  <si>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</si>
  <si>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</si>
  <si>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74</t>
  </si>
  <si>
    <t>286112630</t>
  </si>
  <si>
    <t>trubka KGEM s hrdlem 150X4,7X2M SN8KOEX,PVC</t>
  </si>
  <si>
    <t>575381540</t>
  </si>
  <si>
    <t>trubky z polyvinylchloridu kanalizace domovní a uliční KG - Systém (PVC) PipeLife, ČSN EN 13476 trubka KGEM s hrdlem, SN8 150x4,7x2 m</t>
  </si>
  <si>
    <t>165,60/2 = 42,5</t>
  </si>
  <si>
    <t>83*1,015</t>
  </si>
  <si>
    <t>75</t>
  </si>
  <si>
    <t>28611361R</t>
  </si>
  <si>
    <t>koleno kanalizace plastové KGB 150, pro každý úhel odbočení</t>
  </si>
  <si>
    <t>-1911294041</t>
  </si>
  <si>
    <t>27*4</t>
  </si>
  <si>
    <t>76</t>
  </si>
  <si>
    <t>286117220</t>
  </si>
  <si>
    <t>víčko kanalizace plastové KGK DN 160</t>
  </si>
  <si>
    <t>-2026288969</t>
  </si>
  <si>
    <t>trubky z polyvinylchloridu kanalizace domovní a uliční KG - Systém (PVC) víčko KGK KGK-DN 160</t>
  </si>
  <si>
    <t>10+10</t>
  </si>
  <si>
    <t>77</t>
  </si>
  <si>
    <t>89594131R</t>
  </si>
  <si>
    <t>Zřízení vpusti kanalizační uliční z betonových dílců typ TBV -Q550/100-D400 s tlumící vložkou a zámkem</t>
  </si>
  <si>
    <t>-1722186848</t>
  </si>
  <si>
    <t>78</t>
  </si>
  <si>
    <t>592238520</t>
  </si>
  <si>
    <t>dno betonové pro uliční vpusť s kalovou prohlubní TBV-Q 2a 45x30x5 cm</t>
  </si>
  <si>
    <t>1961508706</t>
  </si>
  <si>
    <t>prefabrikáty pro uliční vpusti dílce betonové pro uliční vpusti dno s kalovou prohlubní TBV-Q 450/300/2a       45 x 30 x 5</t>
  </si>
  <si>
    <t>27*1,01</t>
  </si>
  <si>
    <t>79</t>
  </si>
  <si>
    <t>592238540</t>
  </si>
  <si>
    <t>skruž betonová pro uliční vpusťs výtokovým otvorem PVC TBV-Q 450/350/3a, 45x35x5 cm</t>
  </si>
  <si>
    <t>791119746</t>
  </si>
  <si>
    <t>prefabrikáty pro uliční vpusti dílce betonové pro uliční vpusti skruž s  otvorem PVC TBV-Q 450/350/3a PVC  45 x 35 x 5</t>
  </si>
  <si>
    <t>2*27*1,01</t>
  </si>
  <si>
    <t>80</t>
  </si>
  <si>
    <t>592238580</t>
  </si>
  <si>
    <t>skruž betonová pro uliční vpusť horní TBV-Q 450/555/5d, 45x55x5 cm</t>
  </si>
  <si>
    <t>2140792910</t>
  </si>
  <si>
    <t>prefabrikáty pro uliční vpusti dílce betonové pro uliční vpusti skruže horní TBV-Q 450/555/5d         45 x 57 x 5</t>
  </si>
  <si>
    <t>81</t>
  </si>
  <si>
    <t>592238640</t>
  </si>
  <si>
    <t>prstenec betonový pro uliční vpusť vyrovnávací TBV-Q 390/60/10a, 39x6x5 cm</t>
  </si>
  <si>
    <t>748527179</t>
  </si>
  <si>
    <t>prefabrikáty pro uliční vpusti dílce betonové pro uliční vpusti prstenec vyrovnávací TBV-Q 390/60/10a       39 x 6 x 5</t>
  </si>
  <si>
    <t>82</t>
  </si>
  <si>
    <t>592238780</t>
  </si>
  <si>
    <t>mříž M1 D400 DIN 19583-13, 500/500 mm</t>
  </si>
  <si>
    <t>399619451</t>
  </si>
  <si>
    <t>prefabrikáty pro uliční vpusti dílce betonové pro uliční vpusti vpusť dešťová uliční s rámem mříž M1 D400 DIN 19583-13, 500/500mm</t>
  </si>
  <si>
    <t>83</t>
  </si>
  <si>
    <t>59223874R</t>
  </si>
  <si>
    <t>koš pozink. C3 DIN 4052, vysoký, pro rám 500/500</t>
  </si>
  <si>
    <t>-1819850477</t>
  </si>
  <si>
    <t>84</t>
  </si>
  <si>
    <t>592238760</t>
  </si>
  <si>
    <t>rám zabetonovaný DIN 19583-9 500/500 mm</t>
  </si>
  <si>
    <t>-1020889551</t>
  </si>
  <si>
    <t>prefabrikáty pro uliční vpusti dílce betonové pro uliční vpusti vpusť dešťová uliční s rámem rám zabetonovaný DIN 19583-9, 500/500mm</t>
  </si>
  <si>
    <t>85</t>
  </si>
  <si>
    <t>899431111</t>
  </si>
  <si>
    <t>Výšková úprava uličního vstupu nebo vpusti do 200 mm zvýšením krycího hrnce, šoupěte nebo hydrantu</t>
  </si>
  <si>
    <t>-560744643</t>
  </si>
  <si>
    <t>Výšková úprava uličního vstupu nebo vpusti do 200 mm zvýšením krycího hrnce, šoupěte nebo hydrantu bez úpravy armatur</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</si>
  <si>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</si>
  <si>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24+15</t>
  </si>
  <si>
    <t>86</t>
  </si>
  <si>
    <t>89962313R</t>
  </si>
  <si>
    <t>Výplň nefunkčního stáv. potrubí n betonem prostým tř. C 8/10 včetně zabezpečení konců potrubí proti zalití hlavní stoky</t>
  </si>
  <si>
    <t>1805865125</t>
  </si>
  <si>
    <t>(43,00+12,00)*3,14*0,15*0,15/4</t>
  </si>
  <si>
    <t>87</t>
  </si>
  <si>
    <t>89991411R</t>
  </si>
  <si>
    <t>Chránička půlená DN150 včetně spoj. materiálu a potřebných zemních prací</t>
  </si>
  <si>
    <t>-157996072</t>
  </si>
  <si>
    <t>57,2+204,27</t>
  </si>
  <si>
    <t>Ostatní konstrukce a práce-bourání</t>
  </si>
  <si>
    <t>91</t>
  </si>
  <si>
    <t>Doplňující konstrukce a práce pozemních komunikací, letišť a ploch</t>
  </si>
  <si>
    <t>88</t>
  </si>
  <si>
    <t>914111111</t>
  </si>
  <si>
    <t>Montáž svislé dopravní značky do velikosti 1 m2 objímkami na sloupek nebo konzolu</t>
  </si>
  <si>
    <t>-1699880173</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</si>
  <si>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</si>
  <si>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</si>
  <si>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 nové" 12</t>
  </si>
  <si>
    <t>" přesazení demontovaných" 7</t>
  </si>
  <si>
    <t>89</t>
  </si>
  <si>
    <t>404440540</t>
  </si>
  <si>
    <t>značka dopravní svislá reflexní STOP AL NK P6 700 mm</t>
  </si>
  <si>
    <t>-278152052</t>
  </si>
  <si>
    <t>výrobky a tabule orientační pro návěstí a zabezpečovací zařízení silniční značky dopravní svislé FeZn  plech FeZn AL     plech Al NK, 3M   povrchová úprava reflexní fólií tř.1 šestiúhelníková značka P6 "STOP" rozměr 700 AL- NK reflexní tř.1</t>
  </si>
  <si>
    <t>90</t>
  </si>
  <si>
    <t>404440040</t>
  </si>
  <si>
    <t>značka dopravní svislá reflexní výstražná AL 3M A1 - A30, P1,P4 700 mm</t>
  </si>
  <si>
    <t>-20698604</t>
  </si>
  <si>
    <t>výrobky a tabule orientační pro návěstí a zabezpečovací zařízení silniční značky dopravní svislé FeZn  plech FeZn AL     plech Al NK, 3M   povrchová úprava reflexní fólií tř.1 trojúhelníkové značky A1 - A30, P1,P4 rozměr 700 mm AL- 3M  reflexní tř.1</t>
  </si>
  <si>
    <t>404442310</t>
  </si>
  <si>
    <t>značka svislá reflexní AL- NK 500 x 500 mm</t>
  </si>
  <si>
    <t>-1020863934</t>
  </si>
  <si>
    <t>výrobky a tabule orientační pro návěstí a zabezpečovací zařízení silniční značky dopravní svislé FeZn  plech FeZn AL     plech Al NK, 3M   povrchová úprava reflexní fólií tř.1 čtvercové značky P2, P3, P8, IP1-7,IP10,E1,E2,E6,E9,E10,E12,IJ4 500 x 500 mm AL- NK reflexní tř.1</t>
  </si>
  <si>
    <t>Poznámka k položce:
označení IP6</t>
  </si>
  <si>
    <t>92</t>
  </si>
  <si>
    <t>914511112</t>
  </si>
  <si>
    <t>Montáž sloupku dopravních značek délky do 3,5 m s betonovým základem a patkou</t>
  </si>
  <si>
    <t>258509322</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</si>
  <si>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</si>
  <si>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</si>
  <si>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 přesazené" 7</t>
  </si>
  <si>
    <t>93</t>
  </si>
  <si>
    <t>404452300</t>
  </si>
  <si>
    <t>sloupek Zn 70 - 350</t>
  </si>
  <si>
    <t>-856298161</t>
  </si>
  <si>
    <t>výrobky a tabule orientační pro návěstí a zabezpečovací zařízení silniční značky dopravní svislé sloupky Zn 70 - 350</t>
  </si>
  <si>
    <t>94</t>
  </si>
  <si>
    <t>404452570</t>
  </si>
  <si>
    <t>upínací svorka na sloupek US 70</t>
  </si>
  <si>
    <t>1724239821</t>
  </si>
  <si>
    <t>výrobky a tabule orientační pro návěstí a zabezpečovací zařízení silniční značky dopravní svislé upínací svorky na sloupek US 70</t>
  </si>
  <si>
    <t>95</t>
  </si>
  <si>
    <t>915211112</t>
  </si>
  <si>
    <t>Vodorovné dopravní značení retroreflexním bílým plastem dělící čáry souvislé šířky 125 mm</t>
  </si>
  <si>
    <t>-1955216095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</si>
  <si>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</si>
  <si>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odečteno z CAD - komunikace + chodník:</t>
  </si>
  <si>
    <t>20</t>
  </si>
  <si>
    <t>171201201</t>
  </si>
  <si>
    <t>Uložení sypaniny na skládky</t>
  </si>
  <si>
    <t>-641156583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</si>
  <si>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</si>
  <si>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výkopek pro trubní vedení:</t>
  </si>
  <si>
    <t>čistá součtová délka přípojek = 165.6 m, počet přípojek 27 ks, přirážka k délce v místě napojení na stoku 1,00 m na 1 přípojku</t>
  </si>
  <si>
    <t>165,6*1,10*1,59</t>
  </si>
  <si>
    <t>27*1,80*1,80*1,25</t>
  </si>
  <si>
    <t>27*(2,12+0,12)*1,10*1,00</t>
  </si>
  <si>
    <t>zásyp jam po vybouraných uličních vpustích:</t>
  </si>
  <si>
    <t>21*1,25*(1,00*1,00-3,14*0,55*0,55/4)*-1</t>
  </si>
  <si>
    <t>odpočet obsypu potrubí:</t>
  </si>
  <si>
    <t>-165,6*1,10*(0,16+0,30)</t>
  </si>
  <si>
    <t>odpočet těles UV:</t>
  </si>
  <si>
    <t>-27*3,14*0,55*0,55/4*0,52</t>
  </si>
  <si>
    <t>u rozšíření v místě napojení na hlavní stoku:</t>
  </si>
  <si>
    <t>27*1,10*1,00*(0,60+0,30)</t>
  </si>
  <si>
    <t>přebytek výkopku pro pláň:</t>
  </si>
  <si>
    <t>171201211</t>
  </si>
  <si>
    <t>Poplatek za uložení odpadu ze sypaniny na skládce (skládkovné)</t>
  </si>
  <si>
    <t>-1236128539</t>
  </si>
  <si>
    <t>Uložení sypaniny poplatek za uložení sypaniny na skládce (skládkovné)</t>
  </si>
  <si>
    <t>2789,027*1,5</t>
  </si>
  <si>
    <t>22</t>
  </si>
  <si>
    <t>174101101</t>
  </si>
  <si>
    <t>Zásyp jam, šachet rýh nebo kolem objektů sypaninou se zhutněním</t>
  </si>
  <si>
    <t>-1672529681</t>
  </si>
  <si>
    <t>Zásyp sypaninou z jakékoliv horniny s uložením výkopku ve vrstvách se zhutněním jam, šachet, rýh nebo kolem objektů v těchto vykopávkách</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</si>
  <si>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</si>
  <si>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Export VZ</t>
  </si>
  <si>
    <t>List obsahuje:</t>
  </si>
  <si>
    <t>3.0</t>
  </si>
  <si>
    <t>ZAMOK</t>
  </si>
  <si>
    <t>False</t>
  </si>
  <si>
    <t>{47F081AD-F41E-471F-90C9-D8F3C5701FB4}</t>
  </si>
  <si>
    <t>0,01</t>
  </si>
  <si>
    <t>21</t>
  </si>
  <si>
    <t>15</t>
  </si>
  <si>
    <t>REKAPITULACE STAVBY</t>
  </si>
  <si>
    <t>v ---  níže se nacházejí doplnkové a pomocné údaje k sestavám  --- v</t>
  </si>
  <si>
    <t>Návod na vyplnění</t>
  </si>
  <si>
    <t>0,001</t>
  </si>
  <si>
    <t>Kód:</t>
  </si>
  <si>
    <t>05112014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</si>
  <si>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</si>
  <si>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</si>
  <si>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Celoplošná oprava ulice Palackého, Mariánské Lázně</t>
  </si>
  <si>
    <t>0,1</t>
  </si>
  <si>
    <t>KSO:</t>
  </si>
  <si>
    <t>CC-CZ:</t>
  </si>
  <si>
    <t>1</t>
  </si>
  <si>
    <t>Místo:</t>
  </si>
  <si>
    <t xml:space="preserve"> </t>
  </si>
  <si>
    <t>Datum:</t>
  </si>
  <si>
    <t>03.11.2014</t>
  </si>
  <si>
    <t>10</t>
  </si>
  <si>
    <t>100</t>
  </si>
  <si>
    <t>Zadavatel:</t>
  </si>
  <si>
    <t>IČ:</t>
  </si>
  <si>
    <t>DIČ:</t>
  </si>
  <si>
    <t>Uchazeč:</t>
  </si>
  <si>
    <t>Vyplň údaj</t>
  </si>
  <si>
    <t>Projektant:</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</si>
  <si>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</si>
  <si>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</si>
  <si>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</si>
  <si>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</si>
  <si>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</si>
  <si>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</si>
  <si>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</si>
  <si>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</si>
  <si>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</si>
  <si>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</si>
  <si>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</si>
  <si>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</si>
  <si>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</si>
  <si>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</si>
  <si>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</si>
  <si>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</si>
  <si>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</si>
  <si>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</si>
  <si>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</si>
  <si>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</si>
  <si>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</si>
  <si>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</si>
  <si>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</si>
  <si>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</si>
  <si>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</si>
  <si>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</si>
  <si>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</si>
  <si>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</si>
  <si>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</si>
  <si>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</si>
  <si>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</si>
  <si>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</si>
  <si>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</si>
  <si>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</si>
  <si>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</si>
  <si>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</si>
  <si>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</si>
  <si>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</si>
  <si>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</si>
  <si>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02 a 03</t>
  </si>
  <si>
    <t>II. a III. Etapa</t>
  </si>
  <si>
    <t>ING</t>
  </si>
  <si>
    <t>{48A21192-702B-47EA-8F4C-FAA384914860}</t>
  </si>
  <si>
    <t>2</t>
  </si>
  <si>
    <t>SO 101-2a3</t>
  </si>
  <si>
    <t>Komunikace a chodníky - II. a III. Etapa</t>
  </si>
  <si>
    <t>Soupis</t>
  </si>
  <si>
    <t>{40E1DE98-1073-4041-A6BB-43DF9D9979F0}</t>
  </si>
  <si>
    <t>SO 401-2a3</t>
  </si>
  <si>
    <t>Veřejné osvětlení - II. a III. Etapa</t>
  </si>
  <si>
    <t>{50458B7D-C451-46D5-8957-E87BEAF9266B}</t>
  </si>
  <si>
    <t>SO 501-3</t>
  </si>
  <si>
    <t>Přeložka sdělovacího kabelu - III. Etapa</t>
  </si>
  <si>
    <t>{F07A0CAE-301A-4C44-8905-E27B17523996}</t>
  </si>
  <si>
    <t>VON-2a3</t>
  </si>
  <si>
    <t>Vedlejší a ostaní náklady - II. a III.Etapa</t>
  </si>
  <si>
    <t>{41BC3AA9-3CF3-45A0-9261-50DE0989E66B}</t>
  </si>
  <si>
    <t>Zpět na list:</t>
  </si>
  <si>
    <t>KRYCÍ LIST SOUPISU</t>
  </si>
  <si>
    <t>Objekt:</t>
  </si>
  <si>
    <t>02 a 03 - II. a III. Etapa</t>
  </si>
  <si>
    <t>Soupis:</t>
  </si>
  <si>
    <t>SO 101-2a3 - Komunikace a chodníky - II. a III. Etapa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</si>
  <si>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</si>
  <si>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</si>
  <si>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</si>
  <si>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</si>
  <si>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</si>
  <si>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</si>
  <si>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</si>
  <si>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</si>
  <si>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</si>
  <si>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t>
  </si>
  <si>
    <t xml:space="preserve">    8 - Trubní vedení</t>
  </si>
  <si>
    <t xml:space="preserve">    9 - Ostatní konstrukce a práce-bourání</t>
  </si>
  <si>
    <t xml:space="preserve">      91 - Doplňující konstrukce a práce pozemních komunikací, letišť a ploch</t>
  </si>
  <si>
    <t xml:space="preserve">      96 - Bourání konstrukcí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</si>
  <si>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</si>
  <si>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</si>
  <si>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</si>
  <si>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</si>
  <si>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</si>
  <si>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</si>
  <si>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</si>
  <si>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</si>
  <si>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</si>
  <si>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</si>
  <si>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</si>
  <si>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</si>
  <si>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</si>
  <si>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</si>
  <si>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</si>
  <si>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</si>
  <si>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</si>
  <si>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</si>
  <si>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</si>
  <si>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</si>
  <si>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</si>
  <si>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</si>
  <si>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</si>
  <si>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</si>
  <si>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1142033R</t>
  </si>
  <si>
    <t>Příplatek za prosetí odstraněných podkladů z kameniva těženého pro další zabudování do podkladních vrstev</t>
  </si>
  <si>
    <t>m3</t>
  </si>
  <si>
    <t>4</t>
  </si>
  <si>
    <t>-1406015383</t>
  </si>
  <si>
    <t>PP</t>
  </si>
  <si>
    <t>VV</t>
  </si>
  <si>
    <t>Odstraněné podklady z kameniva:</t>
  </si>
  <si>
    <t>8908,9*0,2</t>
  </si>
  <si>
    <t>119001202</t>
  </si>
  <si>
    <t>Úprava zemin vápnem tl vrstvy 300 mm</t>
  </si>
  <si>
    <t>m2</t>
  </si>
  <si>
    <t>CS ÚRS 2015 01</t>
  </si>
  <si>
    <t>910877260</t>
  </si>
  <si>
    <t>Úprava zemin vápnem za účelem zlepšení mechanických vlastností, tl. vrstvy po zhutnění 300 mm</t>
  </si>
  <si>
    <t>PSC</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</si>
  <si>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</si>
  <si>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odečteno z CAD:</t>
  </si>
  <si>
    <t>920+994</t>
  </si>
  <si>
    <t>3</t>
  </si>
  <si>
    <t>119001203</t>
  </si>
  <si>
    <t>Úprava zemin vápnem tl vrstvy 400 mm</t>
  </si>
  <si>
    <t>-1138468114</t>
  </si>
  <si>
    <t>Úprava zemin vápnem za účelem zlepšení mechanických vlastností, tl. vrstvy po zhutnění 400 mm</t>
  </si>
  <si>
    <t>3570+4229,4+245</t>
  </si>
  <si>
    <t>M</t>
  </si>
  <si>
    <t>585346200</t>
  </si>
  <si>
    <t>hydrát vápenný CL 90 velmi jemný VL</t>
  </si>
  <si>
    <t>t</t>
  </si>
  <si>
    <t>8</t>
  </si>
  <si>
    <t>-2018165596</t>
  </si>
  <si>
    <t>hydráty vápenné (včetně dolomitických) hydráty vápenné objemově stálé - VHOS velmi jemný CL 90                      VL</t>
  </si>
  <si>
    <t>1914,00*0,30*0,0531</t>
  </si>
  <si>
    <t>8044,40*0,40*0,0708</t>
  </si>
  <si>
    <t>5</t>
  </si>
  <si>
    <t>122201103</t>
  </si>
  <si>
    <t>Odkopávky a prokopávky nezapažené v hornině tř. 3 objem do 5000 m3</t>
  </si>
  <si>
    <t>-451642300</t>
  </si>
  <si>
    <t>Odkopávky a prokopávky nezapažené s přehozením výkopku na vzdálenost do 3 m nebo s naložením na dopravní prostředek v hornině tř. 3 přes 1 000 do 5 000 m3</t>
  </si>
  <si>
    <t>pomístné odkopávky na úroveň zemní pláně - kubatura z bilance zemin:</t>
  </si>
  <si>
    <t>3340,80</t>
  </si>
  <si>
    <t>6</t>
  </si>
  <si>
    <t>122201109</t>
  </si>
  <si>
    <t>Příplatek za lepivost u odkopávek v hornině tř. 1 až 3</t>
  </si>
  <si>
    <t>-796781119</t>
  </si>
  <si>
    <t>Odkopávky a prokopávky nezapažené s přehozením výkopku na vzdálenost do 3 m nebo s naložením na dopravní prostředek v hornině tř. 3 Příplatek k cenám za lepivost horniny tř. 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</si>
  <si>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</si>
  <si>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pomístné odkopávky na úroveň zemní pláně - kubatura z bilance zemin 50% výkopu:</t>
  </si>
  <si>
    <t>3340,8*0,5</t>
  </si>
  <si>
    <t>7</t>
  </si>
  <si>
    <t>132201201</t>
  </si>
  <si>
    <t>Hloubení rýh š do 2000 mm v hornině tř. 3 objemu do 100 m3</t>
  </si>
  <si>
    <t>172255451</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</si>
  <si>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</si>
  <si>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</si>
  <si>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Rýhy zapažené pro přípojky nových uličních vpustí - 50% hor.3:</t>
  </si>
  <si>
    <t>Střední hloubka přípojky: (0,81+0,12+2,12+0,12)/2 = 1,59m</t>
  </si>
  <si>
    <t>čistá součtová délka přípojek = 165.60 m, počet přípojek 27 ks, přirážka k délce v místě napojení na stoku 1,00 m na 1 přípojku</t>
  </si>
  <si>
    <t>165,6*1,10*1,59*0,5</t>
  </si>
  <si>
    <t>rozšíření pro šachtu UV:</t>
  </si>
  <si>
    <t>27*1,80*1,80*1,25*0,5</t>
  </si>
  <si>
    <t>rozšíření v místě napojení na hlavní stoku:</t>
  </si>
  <si>
    <t>27*(2,12+0,12)*1,10*1,00*0,5</t>
  </si>
  <si>
    <t>Rýha se šikmýmí stěnami pro trativody - plocha příčného řezu výkopu = 0,18 m2, 100% v hor. 3:</t>
  </si>
  <si>
    <t>1534,20*0,18</t>
  </si>
  <si>
    <t>132201209</t>
  </si>
  <si>
    <t>Příplatek za lepivost k hloubení rýh š do 2000 mm v hornině tř. 3</t>
  </si>
  <si>
    <t>-1950486968</t>
  </si>
  <si>
    <t>Hloubení zapažených i nezapažených rýh šířky přes 600 do 2 000 mm s urovnáním dna do předepsaného profilu a spádu v hornině tř. 3 Příplatek k cenám za lepivost horniny tř. 3</t>
  </si>
  <si>
    <t>P</t>
  </si>
  <si>
    <t>Poznámka k položce:
50% výkopu</t>
  </si>
  <si>
    <t>508,912*0,5 'Přepočtené koeficientem množství</t>
  </si>
  <si>
    <t>9</t>
  </si>
  <si>
    <t>132301201</t>
  </si>
  <si>
    <t>Hloubení rýh š do 2000 mm v hornině tř. 4 objemu do 100 m3</t>
  </si>
  <si>
    <t>-1140819469</t>
  </si>
  <si>
    <t>Hloubení zapažených i nezapažených rýh šířky přes 600 do 2 000 mm s urovnáním dna do předepsaného profilu a spádu v hornině tř. 4 do 100 m3</t>
  </si>
  <si>
    <t>Rýhy pro přípojky nových uličních vpustí - 50% hor.4:</t>
  </si>
  <si>
    <t>132301209</t>
  </si>
  <si>
    <t>Příplatek za lepivost k hloubení rýh š do 2000 mm v hornině tř. 4</t>
  </si>
  <si>
    <t>-1748166753</t>
  </si>
  <si>
    <t>Hloubení zapažených i nezapažených rýh šířky přes 600 do 2 000 mm s urovnáním dna do předepsaného profilu a spádu v hornině tř. 4 Příplatek k cenám za lepivost horniny tř. 4</t>
  </si>
  <si>
    <t>232,756*0,5 'Přepočtené koeficientem množství</t>
  </si>
  <si>
    <t>11</t>
  </si>
  <si>
    <t>151101101</t>
  </si>
  <si>
    <t>Zřízení příložného pažení a rozepření stěn rýh hl do 2 m</t>
  </si>
  <si>
    <t>-1041952071</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</si>
  <si>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</si>
  <si>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</si>
  <si>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Rýhy pro přípojky nových uličních vpustí:</t>
  </si>
  <si>
    <t>čistá součtová délka přípojek = 165.6 m, počet přípojek 27 ks, přirážka k délce v místě napojení na stoku 1,00 m na 1 přípojku - 70% pro hloubku do 2m</t>
  </si>
  <si>
    <t>165,6*(1,59+0,10)*2*0,7</t>
  </si>
  <si>
    <t>27*(1,80*1,25*3+(1,80-1,10)*1,25)</t>
  </si>
  <si>
    <t>12</t>
  </si>
  <si>
    <t>151101111</t>
  </si>
  <si>
    <t>Odstranění příložného pažení a rozepření stěn rýh hl do 2 m</t>
  </si>
  <si>
    <t>1394309587</t>
  </si>
  <si>
    <t>Odstranění pažení a rozepření stěn rýh pro podzemní vedení s uložením materiálu na vzdálenost do 3 m od kraje výkopu příložné, hloubky do 2 m</t>
  </si>
  <si>
    <t>13</t>
  </si>
  <si>
    <t>151101102</t>
  </si>
  <si>
    <t>Zřízení příložného pažení a rozepření stěn rýh hl do 4 m</t>
  </si>
  <si>
    <t>901321785</t>
  </si>
  <si>
    <t>Zřízení pažení a rozepření stěn rýh pro podzemní vedení pro všechny šířky rýhy příložné pro jakoukoliv mezerovitost, hloubky do 4 m</t>
  </si>
  <si>
    <t>čistá součtová délka přípojek = 165.6 m, počet přípojek 27 ks, přirážka k délce v místě napojení na stoku 1,00 m na 1 přípojku - 30% pro hloubku do 4m</t>
  </si>
  <si>
    <t>165,6*(1,59+0,10)*2*0,3</t>
  </si>
  <si>
    <t>27*(2,12+0,12)*(2*1,00+1,10)</t>
  </si>
  <si>
    <t>14</t>
  </si>
  <si>
    <t>151101112</t>
  </si>
  <si>
    <t>Odstranění příložného pažení a rozepření stěn rýh hl do 4 m</t>
  </si>
  <si>
    <t>-1084181326</t>
  </si>
  <si>
    <t>Odstranění pažení a rozepření stěn rýh pro podzemní vedení s uložením materiálu na vzdálenost do 3 m od kraje výkopu příložné, hloubky přes 2 do 4 m</t>
  </si>
  <si>
    <t>162301101</t>
  </si>
  <si>
    <t>Vodorovné přemístění do 500 m výkopku/sypaniny z horniny tř. 1 až 4</t>
  </si>
  <si>
    <t>620039913</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</si>
  <si>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</si>
  <si>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</si>
  <si>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Výkopek pro uložení do násypu:</t>
  </si>
  <si>
    <t>565,2</t>
  </si>
  <si>
    <t>zásyp potrubí a UV na úroveň pláně:</t>
  </si>
  <si>
    <t>371,671</t>
  </si>
  <si>
    <t>16</t>
  </si>
  <si>
    <t>162701105</t>
  </si>
  <si>
    <t>Vodorovné přemístění do 10000 m výkopku/sypaniny z horniny tř. 1 až 4</t>
  </si>
  <si>
    <t>-138336869</t>
  </si>
  <si>
    <t>Vodorovné přemístění výkopku nebo sypaniny po suchu na obvyklém dopravním prostředku, bez naložení výkopku, avšak se složením bez rozhrnutí z horniny tř. 1 až 4 na vzdálenost přes 9 000 do 10 000 m</t>
  </si>
  <si>
    <t>přebytečný výkopek na skládku:</t>
  </si>
  <si>
    <t>3340,8-565,2-371,671</t>
  </si>
  <si>
    <t>zemina k ohumusování 40% plochy :</t>
  </si>
  <si>
    <t>(841,05+927,15)*0,4*0,15</t>
  </si>
  <si>
    <t>17</t>
  </si>
  <si>
    <t>162701109</t>
  </si>
  <si>
    <t>Příplatek k vodorovnému přemístění výkopku/sypaniny z horniny tř. 1 až 4 ZKD 1000 m přes 10000 m</t>
  </si>
  <si>
    <t>-1196455382</t>
  </si>
  <si>
    <t>Vodorovné přemístění výkopku nebo sypaniny po suchu na obvyklém dopravním prostředku, bez naložení výkopku, avšak se složením bez rozhrnutí z horniny tř. 1 až 4 na vzdálenost Příplatek k ceně za každých dalších i započatých 1 000 m</t>
  </si>
  <si>
    <t>přebytečný výkopek na skládku, odvoz 25km:</t>
  </si>
  <si>
    <t>(3340,8-565,2-371,671)*(25-10)</t>
  </si>
  <si>
    <t>zemina k ohumusování:</t>
  </si>
  <si>
    <t>((841,05+927,15)*0,4*0,15)*(25-10)</t>
  </si>
  <si>
    <t>18</t>
  </si>
  <si>
    <t>167101102</t>
  </si>
  <si>
    <t>Nakládání výkopku z hornin tř. 1 až 4 přes 100 m3</t>
  </si>
  <si>
    <t>-957203038</t>
  </si>
  <si>
    <t>Nakládání, skládání a překládání neulehlého výkopku nebo sypaniny nakládání, množství přes 100 m3, z hornin tř. 1 až 4</t>
  </si>
  <si>
    <t>19</t>
  </si>
  <si>
    <t>171101101</t>
  </si>
  <si>
    <t>Uložení sypaniny z hornin soudržných do násypů zhutněných na 95 % PS</t>
  </si>
  <si>
    <t>506638616</t>
  </si>
  <si>
    <t>Uložení sypaniny do násypů s rozprostřením sypaniny ve vrstvách a s hrubým urovnáním zhutněných s uzavřením povrchu násypu z hornin soudržných s předepsanou mírou zhutnění v procentech výsledků zkoušek Proctor-Standard (dále jen PS) na 95 % PS</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</si>
</sst>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EUR&quot;;\-#,##0\ &quot;EUR&quot;"/>
    <numFmt numFmtId="170" formatCode="#,##0\ &quot;EUR&quot;;[Red]\-#,##0\ &quot;EUR&quot;"/>
    <numFmt numFmtId="171" formatCode="#,##0.00\ &quot;EUR&quot;;\-#,##0.00\ &quot;EUR&quot;"/>
    <numFmt numFmtId="172" formatCode="#,##0.00\ &quot;EUR&quot;;[Red]\-#,##0.00\ &quot;EUR&quot;"/>
    <numFmt numFmtId="173" formatCode="_-* #,##0\ &quot;EUR&quot;_-;\-* #,##0\ &quot;EUR&quot;_-;_-* &quot;-&quot;\ &quot;EUR&quot;_-;_-@_-"/>
    <numFmt numFmtId="174" formatCode="_-* #,##0\ _E_U_R_-;\-* #,##0\ _E_U_R_-;_-* &quot;-&quot;\ _E_U_R_-;_-@_-"/>
    <numFmt numFmtId="175" formatCode="_-* #,##0.00\ &quot;EUR&quot;_-;\-* #,##0.00\ &quot;EUR&quot;_-;_-* &quot;-&quot;??\ &quot;EUR&quot;_-;_-@_-"/>
    <numFmt numFmtId="176" formatCode="_-* #,##0.00\ _E_U_R_-;\-* #,##0.00\ _E_U_R_-;_-* &quot;-&quot;??\ _E_U_R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Áno&quot;;&quot;Áno&quot;;&quot;Nie&quot;"/>
    <numFmt numFmtId="186" formatCode="&quot;Pravda&quot;;&quot;Pravda&quot;;&quot;Nepravda&quot;"/>
    <numFmt numFmtId="187" formatCode="&quot;Zapnuté&quot;;&quot;Zapnuté&quot;;&quot;Vypnuté&quot;"/>
    <numFmt numFmtId="188" formatCode="[$€-2]\ #\ ##,000_);[Red]\([$€-2]\ #\ ##,000\)"/>
  </numFmts>
  <fonts count="56">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sz val="8"/>
      <color indexed="20"/>
      <name val="Trebuchet MS"/>
      <family val="0"/>
    </font>
    <font>
      <sz val="8"/>
      <color indexed="63"/>
      <name val="Trebuchet MS"/>
      <family val="0"/>
    </font>
    <font>
      <i/>
      <sz val="7"/>
      <color indexed="55"/>
      <name val="Trebuchet MS"/>
      <family val="0"/>
    </font>
    <font>
      <i/>
      <sz val="8"/>
      <color indexed="12"/>
      <name val="Trebuchet MS"/>
      <family val="0"/>
    </font>
    <font>
      <u val="single"/>
      <sz val="8"/>
      <color indexed="12"/>
      <name val="Trebuchet MS"/>
      <family val="0"/>
    </font>
    <font>
      <sz val="18"/>
      <color indexed="12"/>
      <name val="Wingdings 2"/>
      <family val="1"/>
    </font>
    <font>
      <u val="single"/>
      <sz val="10"/>
      <color indexed="12"/>
      <name val="Trebuchet MS"/>
      <family val="0"/>
    </font>
    <font>
      <sz val="8"/>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34" fillId="0" borderId="0" applyNumberFormat="0" applyFill="0" applyBorder="0" applyAlignment="0" applyProtection="0"/>
    <xf numFmtId="0" fontId="41"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17" borderId="0" applyNumberFormat="0" applyBorder="0" applyAlignment="0" applyProtection="0"/>
    <xf numFmtId="0" fontId="0" fillId="18" borderId="5" applyNumberFormat="0" applyFont="0" applyAlignment="0" applyProtection="0"/>
    <xf numFmtId="0" fontId="46" fillId="0" borderId="6" applyNumberFormat="0" applyFill="0" applyAlignment="0" applyProtection="0"/>
    <xf numFmtId="9" fontId="0" fillId="0" borderId="0" applyFont="0" applyFill="0" applyBorder="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7" borderId="8" applyNumberFormat="0" applyAlignment="0" applyProtection="0"/>
    <xf numFmtId="0" fontId="51" fillId="19" borderId="8" applyNumberFormat="0" applyAlignment="0" applyProtection="0"/>
    <xf numFmtId="0" fontId="52" fillId="19" borderId="9" applyNumberFormat="0" applyAlignment="0" applyProtection="0"/>
    <xf numFmtId="0" fontId="53" fillId="0" borderId="0" applyNumberFormat="0" applyFill="0" applyBorder="0" applyAlignment="0" applyProtection="0"/>
    <xf numFmtId="0" fontId="54" fillId="3"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3" borderId="0" applyNumberFormat="0" applyBorder="0" applyAlignment="0" applyProtection="0"/>
  </cellStyleXfs>
  <cellXfs count="342">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3" fillId="0" borderId="0" xfId="0" applyFont="1" applyAlignment="1">
      <alignment horizontal="left" vertical="center"/>
    </xf>
    <xf numFmtId="0" fontId="0" fillId="0" borderId="14" xfId="0" applyBorder="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0" fillId="0" borderId="0" xfId="0"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Border="1" applyAlignment="1">
      <alignment horizontal="left" vertical="center"/>
    </xf>
    <xf numFmtId="0" fontId="11" fillId="0" borderId="0" xfId="0" applyAlignment="1">
      <alignment horizontal="left" vertical="center"/>
    </xf>
    <xf numFmtId="0" fontId="11" fillId="0" borderId="14" xfId="0"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164" fontId="9" fillId="19" borderId="18" xfId="0" applyFont="1" applyFill="1" applyBorder="1" applyAlignment="1">
      <alignment horizontal="right"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7" fillId="19"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4" fillId="0" borderId="0" xfId="0" applyFont="1" applyAlignment="1">
      <alignment horizontal="left" vertical="center"/>
    </xf>
    <xf numFmtId="164" fontId="14" fillId="0" borderId="0" xfId="0" applyFont="1" applyAlignment="1">
      <alignment horizontal="right" vertical="center"/>
    </xf>
    <xf numFmtId="0" fontId="9" fillId="0" borderId="0" xfId="0" applyFont="1" applyAlignment="1">
      <alignment horizontal="center" vertical="center"/>
    </xf>
    <xf numFmtId="164" fontId="13" fillId="0" borderId="25"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24"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0" fontId="16" fillId="0" borderId="13" xfId="0" applyFont="1" applyBorder="1" applyAlignment="1">
      <alignment horizontal="left" vertical="center"/>
    </xf>
    <xf numFmtId="164" fontId="20" fillId="0" borderId="25" xfId="0" applyFont="1" applyBorder="1" applyAlignment="1">
      <alignment horizontal="right" vertical="center"/>
    </xf>
    <xf numFmtId="164" fontId="20" fillId="0" borderId="0" xfId="0" applyFont="1" applyAlignment="1">
      <alignment horizontal="right" vertical="center"/>
    </xf>
    <xf numFmtId="167" fontId="20" fillId="0" borderId="0" xfId="0" applyFont="1" applyAlignment="1">
      <alignment horizontal="right" vertical="center"/>
    </xf>
    <xf numFmtId="164" fontId="20" fillId="0" borderId="24" xfId="0" applyFont="1" applyBorder="1" applyAlignment="1">
      <alignment horizontal="right" vertical="center"/>
    </xf>
    <xf numFmtId="0" fontId="21" fillId="0" borderId="0" xfId="0" applyFont="1" applyAlignment="1">
      <alignment horizontal="left" vertical="center"/>
    </xf>
    <xf numFmtId="0" fontId="21" fillId="0" borderId="13"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left" vertical="center"/>
    </xf>
    <xf numFmtId="164" fontId="23" fillId="0" borderId="25" xfId="0" applyFont="1" applyBorder="1" applyAlignment="1">
      <alignment horizontal="right" vertical="center"/>
    </xf>
    <xf numFmtId="164" fontId="23" fillId="0" borderId="0" xfId="0" applyFont="1" applyAlignment="1">
      <alignment horizontal="right" vertical="center"/>
    </xf>
    <xf numFmtId="167" fontId="23" fillId="0" borderId="0" xfId="0" applyFont="1" applyAlignment="1">
      <alignment horizontal="right" vertical="center"/>
    </xf>
    <xf numFmtId="164" fontId="23" fillId="0" borderId="24" xfId="0" applyFont="1" applyBorder="1" applyAlignment="1">
      <alignment horizontal="right" vertical="center"/>
    </xf>
    <xf numFmtId="164" fontId="23" fillId="0" borderId="31" xfId="0" applyFont="1" applyBorder="1" applyAlignment="1">
      <alignment horizontal="right" vertical="center"/>
    </xf>
    <xf numFmtId="164" fontId="23" fillId="0" borderId="32" xfId="0" applyFont="1" applyBorder="1" applyAlignment="1">
      <alignment horizontal="right" vertical="center"/>
    </xf>
    <xf numFmtId="167" fontId="23" fillId="0" borderId="32" xfId="0" applyFont="1" applyBorder="1" applyAlignment="1">
      <alignment horizontal="right" vertical="center"/>
    </xf>
    <xf numFmtId="164" fontId="23" fillId="0" borderId="33" xfId="0" applyFont="1" applyBorder="1" applyAlignment="1">
      <alignment horizontal="right" vertical="center"/>
    </xf>
    <xf numFmtId="0" fontId="0" fillId="0" borderId="11" xfId="0" applyBorder="1" applyAlignment="1">
      <alignment horizontal="left" vertical="top"/>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6" fillId="0" borderId="0" xfId="0" applyFont="1" applyAlignment="1">
      <alignment horizontal="left" vertical="center"/>
    </xf>
    <xf numFmtId="0" fontId="0" fillId="0" borderId="34" xfId="0"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164" fontId="11" fillId="0" borderId="0" xfId="0" applyFont="1" applyAlignment="1">
      <alignment horizontal="right" vertical="center"/>
    </xf>
    <xf numFmtId="165" fontId="11" fillId="0" borderId="0" xfId="0" applyFont="1" applyAlignment="1">
      <alignment horizontal="right" vertical="center"/>
    </xf>
    <xf numFmtId="0" fontId="9" fillId="19" borderId="18" xfId="0" applyFont="1" applyFill="1" applyBorder="1" applyAlignment="1">
      <alignment horizontal="right" vertical="center"/>
    </xf>
    <xf numFmtId="0" fontId="0" fillId="19" borderId="18" xfId="0" applyFill="1" applyBorder="1" applyAlignment="1">
      <alignment horizontal="left" vertical="center"/>
    </xf>
    <xf numFmtId="0" fontId="0" fillId="19" borderId="35" xfId="0" applyFill="1"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19" borderId="0" xfId="0" applyFont="1" applyFill="1" applyAlignment="1">
      <alignment horizontal="left" vertical="center"/>
    </xf>
    <xf numFmtId="0" fontId="0" fillId="19" borderId="0" xfId="0" applyFill="1" applyAlignment="1">
      <alignment horizontal="left" vertical="center"/>
    </xf>
    <xf numFmtId="0" fontId="7" fillId="19" borderId="0" xfId="0" applyFont="1" applyFill="1" applyAlignment="1">
      <alignment horizontal="righ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32" xfId="0" applyFont="1" applyBorder="1" applyAlignment="1">
      <alignment horizontal="left" vertical="center"/>
    </xf>
    <xf numFmtId="0" fontId="24" fillId="0" borderId="32" xfId="0" applyFont="1" applyBorder="1" applyAlignment="1">
      <alignment horizontal="left" vertical="center"/>
    </xf>
    <xf numFmtId="164" fontId="24" fillId="0" borderId="32" xfId="0" applyFont="1" applyBorder="1" applyAlignment="1">
      <alignment horizontal="right" vertical="center"/>
    </xf>
    <xf numFmtId="0" fontId="24" fillId="0" borderId="14" xfId="0" applyFont="1" applyBorder="1" applyAlignment="1">
      <alignment horizontal="left" vertical="center"/>
    </xf>
    <xf numFmtId="0" fontId="22" fillId="0" borderId="13" xfId="0" applyFont="1" applyBorder="1" applyAlignment="1">
      <alignment horizontal="left" vertical="center"/>
    </xf>
    <xf numFmtId="0" fontId="22" fillId="0" borderId="32" xfId="0" applyFont="1" applyBorder="1" applyAlignment="1">
      <alignment horizontal="left" vertical="center"/>
    </xf>
    <xf numFmtId="0" fontId="22" fillId="0" borderId="32" xfId="0" applyFont="1" applyBorder="1" applyAlignment="1">
      <alignment horizontal="left" vertical="center"/>
    </xf>
    <xf numFmtId="164" fontId="22" fillId="0" borderId="32" xfId="0" applyFont="1" applyBorder="1" applyAlignment="1">
      <alignment horizontal="right" vertical="center"/>
    </xf>
    <xf numFmtId="0" fontId="22" fillId="0" borderId="14" xfId="0" applyFont="1" applyBorder="1" applyAlignment="1">
      <alignment horizontal="left" vertical="center"/>
    </xf>
    <xf numFmtId="0" fontId="0" fillId="0" borderId="13" xfId="0" applyBorder="1" applyAlignment="1">
      <alignment horizontal="left" vertical="top"/>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19" borderId="27"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19" borderId="29" xfId="0" applyFont="1" applyFill="1" applyBorder="1" applyAlignment="1">
      <alignment horizontal="center" vertical="center" wrapText="1"/>
    </xf>
    <xf numFmtId="0" fontId="0" fillId="0" borderId="13" xfId="0" applyBorder="1" applyAlignment="1">
      <alignment horizontal="center" vertical="center" wrapText="1"/>
    </xf>
    <xf numFmtId="164" fontId="14" fillId="0" borderId="0" xfId="0" applyFont="1" applyAlignment="1">
      <alignment horizontal="right"/>
    </xf>
    <xf numFmtId="167" fontId="25" fillId="0" borderId="22" xfId="0" applyFont="1" applyBorder="1" applyAlignment="1">
      <alignment horizontal="right"/>
    </xf>
    <xf numFmtId="167" fontId="25" fillId="0" borderId="23" xfId="0" applyFont="1" applyBorder="1" applyAlignment="1">
      <alignment horizontal="right"/>
    </xf>
    <xf numFmtId="164" fontId="26" fillId="0" borderId="0" xfId="0" applyFont="1" applyAlignment="1">
      <alignment horizontal="right" vertical="center"/>
    </xf>
    <xf numFmtId="0" fontId="0" fillId="0" borderId="0" xfId="0" applyFont="1" applyAlignment="1">
      <alignment horizontal="left"/>
    </xf>
    <xf numFmtId="0" fontId="27" fillId="0" borderId="13" xfId="0" applyBorder="1" applyAlignment="1">
      <alignment horizontal="left"/>
    </xf>
    <xf numFmtId="0" fontId="27" fillId="0" borderId="0" xfId="0" applyAlignment="1">
      <alignment horizontal="left"/>
    </xf>
    <xf numFmtId="0" fontId="27" fillId="0" borderId="0" xfId="0" applyFont="1" applyAlignment="1">
      <alignment horizontal="left"/>
    </xf>
    <xf numFmtId="0" fontId="24" fillId="0" borderId="0" xfId="0" applyFont="1" applyAlignment="1">
      <alignment horizontal="left"/>
    </xf>
    <xf numFmtId="164" fontId="24" fillId="0" borderId="0" xfId="0" applyFont="1" applyAlignment="1">
      <alignment horizontal="right"/>
    </xf>
    <xf numFmtId="0" fontId="27" fillId="0" borderId="13" xfId="0" applyBorder="1" applyAlignment="1">
      <alignment horizontal="left"/>
    </xf>
    <xf numFmtId="0" fontId="27" fillId="0" borderId="25" xfId="0" applyBorder="1" applyAlignment="1">
      <alignment horizontal="left"/>
    </xf>
    <xf numFmtId="167" fontId="27" fillId="0" borderId="0" xfId="0" applyFont="1" applyAlignment="1">
      <alignment horizontal="right"/>
    </xf>
    <xf numFmtId="167" fontId="27" fillId="0" borderId="24" xfId="0" applyFont="1" applyBorder="1" applyAlignment="1">
      <alignment horizontal="right"/>
    </xf>
    <xf numFmtId="0" fontId="27" fillId="0" borderId="0" xfId="0" applyFont="1" applyAlignment="1">
      <alignment horizontal="left"/>
    </xf>
    <xf numFmtId="164" fontId="27" fillId="0" borderId="0" xfId="0" applyFont="1" applyAlignment="1">
      <alignment horizontal="right" vertical="center"/>
    </xf>
    <xf numFmtId="0" fontId="22" fillId="0" borderId="0" xfId="0" applyFont="1" applyAlignment="1">
      <alignment horizontal="left"/>
    </xf>
    <xf numFmtId="164" fontId="22" fillId="0" borderId="0" xfId="0" applyFont="1" applyAlignment="1">
      <alignment horizontal="right"/>
    </xf>
    <xf numFmtId="0" fontId="0" fillId="0" borderId="36" xfId="0" applyFont="1" applyBorder="1" applyAlignment="1">
      <alignment horizontal="center" vertical="center"/>
    </xf>
    <xf numFmtId="49" fontId="0" fillId="0" borderId="36" xfId="0"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Font="1" applyBorder="1" applyAlignment="1">
      <alignment horizontal="right" vertical="center"/>
    </xf>
    <xf numFmtId="164" fontId="0" fillId="18" borderId="36" xfId="0" applyFont="1" applyFill="1" applyBorder="1" applyAlignment="1">
      <alignment horizontal="right" vertical="center"/>
    </xf>
    <xf numFmtId="164" fontId="0" fillId="0" borderId="36" xfId="0" applyFont="1" applyBorder="1" applyAlignment="1">
      <alignment horizontal="right" vertical="center"/>
    </xf>
    <xf numFmtId="0" fontId="11" fillId="18"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24" xfId="0" applyFont="1" applyBorder="1" applyAlignment="1">
      <alignment horizontal="right" vertical="center"/>
    </xf>
    <xf numFmtId="164" fontId="0" fillId="0" borderId="0" xfId="0" applyFont="1" applyAlignment="1">
      <alignment horizontal="right"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30" fillId="0" borderId="13" xfId="0" applyBorder="1" applyAlignment="1">
      <alignment horizontal="left" vertical="center"/>
    </xf>
    <xf numFmtId="0" fontId="30" fillId="0" borderId="0" xfId="0" applyAlignment="1">
      <alignment horizontal="left" vertical="center"/>
    </xf>
    <xf numFmtId="0" fontId="28"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30" fillId="0" borderId="13" xfId="0" applyBorder="1" applyAlignment="1">
      <alignment horizontal="left" vertical="center"/>
    </xf>
    <xf numFmtId="0" fontId="30" fillId="0" borderId="25" xfId="0" applyBorder="1" applyAlignment="1">
      <alignment horizontal="left" vertical="center"/>
    </xf>
    <xf numFmtId="0" fontId="30" fillId="0" borderId="24" xfId="0" applyBorder="1" applyAlignment="1">
      <alignment horizontal="left" vertical="center"/>
    </xf>
    <xf numFmtId="0" fontId="30" fillId="0" borderId="0" xfId="0" applyFont="1" applyAlignment="1">
      <alignment horizontal="left" vertical="center"/>
    </xf>
    <xf numFmtId="0" fontId="30" fillId="0" borderId="0" xfId="0" applyAlignment="1">
      <alignment horizontal="left" vertical="center"/>
    </xf>
    <xf numFmtId="0" fontId="31" fillId="0" borderId="13" xfId="0" applyBorder="1" applyAlignment="1">
      <alignment horizontal="left" vertical="center"/>
    </xf>
    <xf numFmtId="0" fontId="31" fillId="0" borderId="0" xfId="0"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168" fontId="31" fillId="0" borderId="0" xfId="0" applyFont="1" applyAlignment="1">
      <alignment horizontal="right" vertical="center"/>
    </xf>
    <xf numFmtId="0" fontId="31" fillId="0" borderId="13" xfId="0" applyBorder="1" applyAlignment="1">
      <alignment horizontal="left" vertical="center"/>
    </xf>
    <xf numFmtId="0" fontId="31" fillId="0" borderId="25" xfId="0" applyBorder="1" applyAlignment="1">
      <alignment horizontal="left" vertical="center"/>
    </xf>
    <xf numFmtId="0" fontId="31" fillId="0" borderId="24" xfId="0" applyBorder="1" applyAlignment="1">
      <alignment horizontal="left" vertical="center"/>
    </xf>
    <xf numFmtId="0" fontId="31" fillId="0" borderId="0" xfId="0" applyFont="1" applyAlignment="1">
      <alignment horizontal="left" vertical="center"/>
    </xf>
    <xf numFmtId="0" fontId="31" fillId="0" borderId="0" xfId="0" applyAlignment="1">
      <alignment horizontal="left" vertical="center"/>
    </xf>
    <xf numFmtId="0" fontId="32" fillId="0" borderId="0" xfId="0" applyFont="1" applyAlignment="1">
      <alignment horizontal="left" vertical="top" wrapText="1"/>
    </xf>
    <xf numFmtId="0" fontId="33" fillId="0" borderId="36" xfId="0" applyFont="1" applyBorder="1" applyAlignment="1">
      <alignment horizontal="center" vertical="center"/>
    </xf>
    <xf numFmtId="49" fontId="33" fillId="0" borderId="36" xfId="0" applyFont="1" applyBorder="1" applyAlignment="1">
      <alignment horizontal="left" vertical="center" wrapText="1"/>
    </xf>
    <xf numFmtId="0" fontId="33" fillId="0" borderId="36" xfId="0" applyFont="1" applyBorder="1" applyAlignment="1">
      <alignment horizontal="left" vertical="center" wrapText="1"/>
    </xf>
    <xf numFmtId="0" fontId="33" fillId="0" borderId="36" xfId="0" applyFont="1" applyBorder="1" applyAlignment="1">
      <alignment horizontal="center" vertical="center" wrapText="1"/>
    </xf>
    <xf numFmtId="168" fontId="33" fillId="0" borderId="36" xfId="0" applyFont="1" applyBorder="1" applyAlignment="1">
      <alignment horizontal="right" vertical="center"/>
    </xf>
    <xf numFmtId="164" fontId="33" fillId="18" borderId="36" xfId="0" applyFont="1" applyFill="1" applyBorder="1" applyAlignment="1">
      <alignment horizontal="right" vertical="center"/>
    </xf>
    <xf numFmtId="164" fontId="33" fillId="0" borderId="36" xfId="0" applyFont="1" applyBorder="1" applyAlignment="1">
      <alignment horizontal="right" vertical="center"/>
    </xf>
    <xf numFmtId="0" fontId="33" fillId="0" borderId="13" xfId="0" applyFont="1" applyBorder="1" applyAlignment="1">
      <alignment horizontal="left" vertical="center"/>
    </xf>
    <xf numFmtId="0" fontId="33" fillId="18" borderId="36" xfId="0" applyFont="1" applyFill="1" applyBorder="1" applyAlignment="1">
      <alignment horizontal="left" vertical="center" wrapText="1"/>
    </xf>
    <xf numFmtId="0" fontId="33" fillId="0" borderId="0" xfId="0" applyFont="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11" fillId="0" borderId="32" xfId="0" applyFont="1" applyBorder="1" applyAlignment="1">
      <alignment horizontal="center" vertical="center" wrapText="1"/>
    </xf>
    <xf numFmtId="167" fontId="11" fillId="0" borderId="32" xfId="0" applyFont="1" applyBorder="1" applyAlignment="1">
      <alignment horizontal="right" vertical="center"/>
    </xf>
    <xf numFmtId="167" fontId="11" fillId="0" borderId="33" xfId="0" applyFont="1" applyBorder="1" applyAlignment="1">
      <alignment horizontal="righ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top"/>
    </xf>
    <xf numFmtId="0" fontId="9" fillId="0" borderId="0" xfId="0" applyFont="1" applyAlignment="1">
      <alignment horizontal="left" vertical="top" wrapText="1"/>
    </xf>
    <xf numFmtId="49" fontId="7" fillId="18" borderId="0" xfId="0" applyFont="1" applyFill="1" applyAlignment="1">
      <alignment horizontal="left" vertical="top"/>
    </xf>
    <xf numFmtId="0" fontId="7" fillId="0" borderId="0" xfId="0" applyFont="1" applyAlignment="1">
      <alignment horizontal="left" vertical="center" wrapText="1"/>
    </xf>
    <xf numFmtId="164" fontId="10" fillId="0" borderId="16" xfId="0"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0" fillId="0" borderId="0" xfId="0" applyAlignment="1">
      <alignment horizontal="left" vertical="center"/>
    </xf>
    <xf numFmtId="165" fontId="11" fillId="0" borderId="0" xfId="0" applyAlignment="1">
      <alignment horizontal="center" vertical="center"/>
    </xf>
    <xf numFmtId="0" fontId="11" fillId="0" borderId="0" xfId="0" applyAlignment="1">
      <alignment horizontal="left" vertical="center"/>
    </xf>
    <xf numFmtId="164" fontId="8" fillId="0" borderId="0" xfId="0" applyFont="1" applyAlignment="1">
      <alignment horizontal="right" vertical="center"/>
    </xf>
    <xf numFmtId="0" fontId="9" fillId="19" borderId="18" xfId="0" applyFont="1" applyFill="1" applyBorder="1" applyAlignment="1">
      <alignment horizontal="left" vertical="center"/>
    </xf>
    <xf numFmtId="0" fontId="0" fillId="19" borderId="18" xfId="0" applyFill="1" applyBorder="1" applyAlignment="1">
      <alignment horizontal="left" vertical="center"/>
    </xf>
    <xf numFmtId="164" fontId="9" fillId="19" borderId="18" xfId="0" applyFont="1" applyFill="1" applyBorder="1" applyAlignment="1">
      <alignment horizontal="right" vertical="center"/>
    </xf>
    <xf numFmtId="0" fontId="0" fillId="19" borderId="26"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166" fontId="7" fillId="0" borderId="0" xfId="0" applyFont="1" applyAlignment="1">
      <alignment horizontal="left" vertical="top"/>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lignment horizontal="left" vertical="center"/>
    </xf>
    <xf numFmtId="0" fontId="7" fillId="19" borderId="17" xfId="0" applyFont="1" applyFill="1" applyBorder="1" applyAlignment="1">
      <alignment horizontal="center" vertical="center"/>
    </xf>
    <xf numFmtId="0" fontId="7" fillId="19" borderId="18" xfId="0" applyFont="1" applyFill="1" applyBorder="1" applyAlignment="1">
      <alignment horizontal="center" vertical="center"/>
    </xf>
    <xf numFmtId="0" fontId="7" fillId="19" borderId="18" xfId="0" applyFont="1" applyFill="1" applyBorder="1" applyAlignment="1">
      <alignment horizontal="right" vertical="center"/>
    </xf>
    <xf numFmtId="164" fontId="18"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22" fillId="0" borderId="0" xfId="0"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left" vertical="center" wrapText="1"/>
    </xf>
    <xf numFmtId="164"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wrapText="1"/>
    </xf>
    <xf numFmtId="0" fontId="34" fillId="17" borderId="0" xfId="36" applyFill="1" applyAlignment="1">
      <alignment horizontal="left" vertical="top"/>
    </xf>
    <xf numFmtId="0" fontId="35" fillId="0" borderId="0" xfId="36" applyFont="1" applyAlignment="1">
      <alignment horizontal="center" vertical="center"/>
    </xf>
    <xf numFmtId="0" fontId="21" fillId="17" borderId="0" xfId="0" applyFont="1" applyFill="1" applyAlignment="1">
      <alignment horizontal="left" vertical="center"/>
    </xf>
    <xf numFmtId="0" fontId="2" fillId="17" borderId="0" xfId="0" applyFont="1" applyFill="1" applyAlignment="1">
      <alignment horizontal="left" vertical="center"/>
    </xf>
    <xf numFmtId="0" fontId="36" fillId="17" borderId="0" xfId="36" applyFont="1" applyFill="1" applyAlignment="1">
      <alignment horizontal="left" vertical="center"/>
    </xf>
    <xf numFmtId="0" fontId="1" fillId="17" borderId="0" xfId="0" applyFont="1" applyFill="1" applyAlignment="1" applyProtection="1">
      <alignment horizontal="left" vertical="center"/>
      <protection/>
    </xf>
    <xf numFmtId="0" fontId="21"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36" fillId="17" borderId="0" xfId="36" applyFont="1" applyFill="1" applyAlignment="1" applyProtection="1">
      <alignment horizontal="left" vertical="center"/>
      <protection/>
    </xf>
    <xf numFmtId="0" fontId="36" fillId="17" borderId="0" xfId="36" applyFont="1" applyFill="1" applyAlignment="1">
      <alignment horizontal="left" vertical="center"/>
    </xf>
    <xf numFmtId="0" fontId="0" fillId="0" borderId="0" xfId="0" applyAlignment="1">
      <alignment vertical="top"/>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1"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1"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2DD2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58"/>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53" t="s">
        <v>1089</v>
      </c>
      <c r="B1" s="254"/>
      <c r="C1" s="254"/>
      <c r="D1" s="255" t="s">
        <v>1090</v>
      </c>
      <c r="E1" s="254"/>
      <c r="F1" s="254"/>
      <c r="G1" s="254"/>
      <c r="H1" s="254"/>
      <c r="I1" s="254"/>
      <c r="J1" s="254"/>
      <c r="K1" s="256" t="s">
        <v>417</v>
      </c>
      <c r="L1" s="256"/>
      <c r="M1" s="256"/>
      <c r="N1" s="256"/>
      <c r="O1" s="256"/>
      <c r="P1" s="256"/>
      <c r="Q1" s="256"/>
      <c r="R1" s="256"/>
      <c r="S1" s="256"/>
      <c r="T1" s="254"/>
      <c r="U1" s="254"/>
      <c r="V1" s="254"/>
      <c r="W1" s="256" t="s">
        <v>418</v>
      </c>
      <c r="X1" s="256"/>
      <c r="Y1" s="256"/>
      <c r="Z1" s="256"/>
      <c r="AA1" s="256"/>
      <c r="AB1" s="256"/>
      <c r="AC1" s="256"/>
      <c r="AD1" s="256"/>
      <c r="AE1" s="256"/>
      <c r="AF1" s="256"/>
      <c r="AG1" s="256"/>
      <c r="AH1" s="256"/>
      <c r="AI1" s="248"/>
      <c r="AJ1" s="5"/>
      <c r="AK1" s="5"/>
      <c r="AL1" s="5"/>
      <c r="AM1" s="5"/>
      <c r="AN1" s="5"/>
      <c r="AO1" s="5"/>
      <c r="AP1" s="5"/>
      <c r="AQ1" s="5"/>
      <c r="AR1" s="5"/>
      <c r="AS1" s="5"/>
      <c r="AT1" s="5"/>
      <c r="AU1" s="5"/>
      <c r="AV1" s="5"/>
      <c r="AW1" s="5"/>
      <c r="AX1" s="5"/>
      <c r="AY1" s="5"/>
      <c r="AZ1" s="5"/>
      <c r="BA1" s="4" t="s">
        <v>1091</v>
      </c>
      <c r="BB1" s="4" t="s">
        <v>1092</v>
      </c>
      <c r="BC1" s="5"/>
      <c r="BD1" s="5"/>
      <c r="BE1" s="5"/>
      <c r="BF1" s="5"/>
      <c r="BG1" s="5"/>
      <c r="BH1" s="5"/>
      <c r="BI1" s="5"/>
      <c r="BJ1" s="5"/>
      <c r="BK1" s="5"/>
      <c r="BL1" s="5"/>
      <c r="BM1" s="5"/>
      <c r="BN1" s="5"/>
      <c r="BO1" s="5"/>
      <c r="BP1" s="5"/>
      <c r="BQ1" s="5"/>
      <c r="BR1" s="5"/>
      <c r="BS1" s="5"/>
      <c r="BT1" s="4" t="s">
        <v>1093</v>
      </c>
      <c r="BU1" s="4" t="s">
        <v>1093</v>
      </c>
      <c r="BV1" s="4" t="s">
        <v>1094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45"/>
      <c r="AS2" s="207"/>
      <c r="AT2" s="207"/>
      <c r="AU2" s="207"/>
      <c r="AV2" s="207"/>
      <c r="AW2" s="207"/>
      <c r="AX2" s="207"/>
      <c r="AY2" s="207"/>
      <c r="AZ2" s="207"/>
      <c r="BA2" s="207"/>
      <c r="BB2" s="207"/>
      <c r="BC2" s="207"/>
      <c r="BD2" s="207"/>
      <c r="BE2" s="207"/>
      <c r="BS2" s="6" t="s">
        <v>1095</v>
      </c>
      <c r="BT2" s="6" t="s">
        <v>1096</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1095</v>
      </c>
      <c r="BT3" s="6" t="s">
        <v>1097</v>
      </c>
    </row>
    <row r="4" spans="2:71" s="2" customFormat="1" ht="37.5" customHeight="1">
      <c r="B4" s="10"/>
      <c r="C4" s="11"/>
      <c r="D4" s="12" t="s">
        <v>1098</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1099</v>
      </c>
      <c r="BE4" s="15" t="s">
        <v>1100</v>
      </c>
      <c r="BS4" s="6" t="s">
        <v>1101</v>
      </c>
    </row>
    <row r="5" spans="2:71" s="2" customFormat="1" ht="15" customHeight="1">
      <c r="B5" s="10"/>
      <c r="C5" s="11"/>
      <c r="D5" s="16" t="s">
        <v>1102</v>
      </c>
      <c r="E5" s="11"/>
      <c r="F5" s="11"/>
      <c r="G5" s="11"/>
      <c r="H5" s="11"/>
      <c r="I5" s="11"/>
      <c r="J5" s="11"/>
      <c r="K5" s="210" t="s">
        <v>1103</v>
      </c>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11"/>
      <c r="AQ5" s="13"/>
      <c r="BE5" s="206" t="s">
        <v>1104</v>
      </c>
      <c r="BS5" s="6" t="s">
        <v>1095</v>
      </c>
    </row>
    <row r="6" spans="2:71" s="2" customFormat="1" ht="37.5" customHeight="1">
      <c r="B6" s="10"/>
      <c r="C6" s="11"/>
      <c r="D6" s="18" t="s">
        <v>1105</v>
      </c>
      <c r="E6" s="11"/>
      <c r="F6" s="11"/>
      <c r="G6" s="11"/>
      <c r="H6" s="11"/>
      <c r="I6" s="11"/>
      <c r="J6" s="11"/>
      <c r="K6" s="212" t="s">
        <v>1106</v>
      </c>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11"/>
      <c r="AQ6" s="13"/>
      <c r="BE6" s="207"/>
      <c r="BS6" s="6" t="s">
        <v>1107</v>
      </c>
    </row>
    <row r="7" spans="2:71" s="2" customFormat="1" ht="15" customHeight="1">
      <c r="B7" s="10"/>
      <c r="C7" s="11"/>
      <c r="D7" s="19" t="s">
        <v>1108</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1109</v>
      </c>
      <c r="AL7" s="11"/>
      <c r="AM7" s="11"/>
      <c r="AN7" s="17"/>
      <c r="AO7" s="11"/>
      <c r="AP7" s="11"/>
      <c r="AQ7" s="13"/>
      <c r="BE7" s="207"/>
      <c r="BS7" s="6" t="s">
        <v>1110</v>
      </c>
    </row>
    <row r="8" spans="2:71" s="2" customFormat="1" ht="15" customHeight="1">
      <c r="B8" s="10"/>
      <c r="C8" s="11"/>
      <c r="D8" s="19" t="s">
        <v>1111</v>
      </c>
      <c r="E8" s="11"/>
      <c r="F8" s="11"/>
      <c r="G8" s="11"/>
      <c r="H8" s="11"/>
      <c r="I8" s="11"/>
      <c r="J8" s="11"/>
      <c r="K8" s="17" t="s">
        <v>1112</v>
      </c>
      <c r="L8" s="11"/>
      <c r="M8" s="11"/>
      <c r="N8" s="11"/>
      <c r="O8" s="11"/>
      <c r="P8" s="11"/>
      <c r="Q8" s="11"/>
      <c r="R8" s="11"/>
      <c r="S8" s="11"/>
      <c r="T8" s="11"/>
      <c r="U8" s="11"/>
      <c r="V8" s="11"/>
      <c r="W8" s="11"/>
      <c r="X8" s="11"/>
      <c r="Y8" s="11"/>
      <c r="Z8" s="11"/>
      <c r="AA8" s="11"/>
      <c r="AB8" s="11"/>
      <c r="AC8" s="11"/>
      <c r="AD8" s="11"/>
      <c r="AE8" s="11"/>
      <c r="AF8" s="11"/>
      <c r="AG8" s="11"/>
      <c r="AH8" s="11"/>
      <c r="AI8" s="11"/>
      <c r="AJ8" s="11"/>
      <c r="AK8" s="19" t="s">
        <v>1113</v>
      </c>
      <c r="AL8" s="11"/>
      <c r="AM8" s="11"/>
      <c r="AN8" s="20" t="s">
        <v>1114</v>
      </c>
      <c r="AO8" s="11"/>
      <c r="AP8" s="11"/>
      <c r="AQ8" s="13"/>
      <c r="BE8" s="207"/>
      <c r="BS8" s="6" t="s">
        <v>1115</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07"/>
      <c r="BS9" s="6" t="s">
        <v>1116</v>
      </c>
    </row>
    <row r="10" spans="2:71" s="2" customFormat="1" ht="15" customHeight="1">
      <c r="B10" s="10"/>
      <c r="C10" s="11"/>
      <c r="D10" s="19" t="s">
        <v>1117</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1118</v>
      </c>
      <c r="AL10" s="11"/>
      <c r="AM10" s="11"/>
      <c r="AN10" s="17"/>
      <c r="AO10" s="11"/>
      <c r="AP10" s="11"/>
      <c r="AQ10" s="13"/>
      <c r="BE10" s="207"/>
      <c r="BS10" s="6" t="s">
        <v>1107</v>
      </c>
    </row>
    <row r="11" spans="2:71" s="2" customFormat="1" ht="19.5" customHeight="1">
      <c r="B11" s="10"/>
      <c r="C11" s="11"/>
      <c r="D11" s="11"/>
      <c r="E11" s="17" t="s">
        <v>1112</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1119</v>
      </c>
      <c r="AL11" s="11"/>
      <c r="AM11" s="11"/>
      <c r="AN11" s="17"/>
      <c r="AO11" s="11"/>
      <c r="AP11" s="11"/>
      <c r="AQ11" s="13"/>
      <c r="BE11" s="207"/>
      <c r="BS11" s="6" t="s">
        <v>1107</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07"/>
      <c r="BS12" s="6" t="s">
        <v>1107</v>
      </c>
    </row>
    <row r="13" spans="2:71" s="2" customFormat="1" ht="15" customHeight="1">
      <c r="B13" s="10"/>
      <c r="C13" s="11"/>
      <c r="D13" s="19" t="s">
        <v>1120</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1118</v>
      </c>
      <c r="AL13" s="11"/>
      <c r="AM13" s="11"/>
      <c r="AN13" s="21" t="s">
        <v>1121</v>
      </c>
      <c r="AO13" s="11"/>
      <c r="AP13" s="11"/>
      <c r="AQ13" s="13"/>
      <c r="BE13" s="207"/>
      <c r="BS13" s="6" t="s">
        <v>1107</v>
      </c>
    </row>
    <row r="14" spans="2:71" s="2" customFormat="1" ht="15.75" customHeight="1">
      <c r="B14" s="10"/>
      <c r="C14" s="11"/>
      <c r="D14" s="11"/>
      <c r="E14" s="213" t="s">
        <v>1121</v>
      </c>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19" t="s">
        <v>1119</v>
      </c>
      <c r="AL14" s="11"/>
      <c r="AM14" s="11"/>
      <c r="AN14" s="21" t="s">
        <v>1121</v>
      </c>
      <c r="AO14" s="11"/>
      <c r="AP14" s="11"/>
      <c r="AQ14" s="13"/>
      <c r="BE14" s="207"/>
      <c r="BS14" s="6" t="s">
        <v>1107</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07"/>
      <c r="BS15" s="6" t="s">
        <v>1093</v>
      </c>
    </row>
    <row r="16" spans="2:71" s="2" customFormat="1" ht="15" customHeight="1">
      <c r="B16" s="10"/>
      <c r="C16" s="11"/>
      <c r="D16" s="19" t="s">
        <v>1122</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1118</v>
      </c>
      <c r="AL16" s="11"/>
      <c r="AM16" s="11"/>
      <c r="AN16" s="17"/>
      <c r="AO16" s="11"/>
      <c r="AP16" s="11"/>
      <c r="AQ16" s="13"/>
      <c r="BE16" s="207"/>
      <c r="BS16" s="6" t="s">
        <v>1093</v>
      </c>
    </row>
    <row r="17" spans="2:71" ht="19.5" customHeight="1">
      <c r="B17" s="10"/>
      <c r="C17" s="11"/>
      <c r="D17" s="11"/>
      <c r="E17" s="17" t="s">
        <v>1112</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1119</v>
      </c>
      <c r="AL17" s="11"/>
      <c r="AM17" s="11"/>
      <c r="AN17" s="17"/>
      <c r="AO17" s="11"/>
      <c r="AP17" s="11"/>
      <c r="AQ17" s="13"/>
      <c r="BE17" s="207"/>
      <c r="BF17" s="2"/>
      <c r="BG17" s="2"/>
      <c r="BH17" s="2"/>
      <c r="BI17" s="2"/>
      <c r="BJ17" s="2"/>
      <c r="BK17" s="2"/>
      <c r="BL17" s="2"/>
      <c r="BM17" s="2"/>
      <c r="BN17" s="2"/>
      <c r="BO17" s="2"/>
      <c r="BP17" s="2"/>
      <c r="BQ17" s="2"/>
      <c r="BR17" s="2"/>
      <c r="BS17" s="6" t="s">
        <v>1093</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07"/>
      <c r="BF18" s="2"/>
      <c r="BG18" s="2"/>
      <c r="BH18" s="2"/>
      <c r="BI18" s="2"/>
      <c r="BJ18" s="2"/>
      <c r="BK18" s="2"/>
      <c r="BL18" s="2"/>
      <c r="BM18" s="2"/>
      <c r="BN18" s="2"/>
      <c r="BO18" s="2"/>
      <c r="BP18" s="2"/>
      <c r="BQ18" s="2"/>
      <c r="BR18" s="2"/>
      <c r="BS18" s="6" t="s">
        <v>1095</v>
      </c>
    </row>
    <row r="19" spans="2:71" ht="15" customHeight="1">
      <c r="B19" s="10"/>
      <c r="C19" s="11"/>
      <c r="D19" s="19" t="s">
        <v>1123</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07"/>
      <c r="BF19" s="2"/>
      <c r="BG19" s="2"/>
      <c r="BH19" s="2"/>
      <c r="BI19" s="2"/>
      <c r="BJ19" s="2"/>
      <c r="BK19" s="2"/>
      <c r="BL19" s="2"/>
      <c r="BM19" s="2"/>
      <c r="BN19" s="2"/>
      <c r="BO19" s="2"/>
      <c r="BP19" s="2"/>
      <c r="BQ19" s="2"/>
      <c r="BR19" s="2"/>
      <c r="BS19" s="6" t="s">
        <v>1095</v>
      </c>
    </row>
    <row r="20" spans="2:71" ht="15.75" customHeight="1">
      <c r="B20" s="10"/>
      <c r="C20" s="11"/>
      <c r="D20" s="11"/>
      <c r="E20" s="214"/>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11"/>
      <c r="AP20" s="11"/>
      <c r="AQ20" s="13"/>
      <c r="BE20" s="207"/>
      <c r="BF20" s="2"/>
      <c r="BG20" s="2"/>
      <c r="BH20" s="2"/>
      <c r="BI20" s="2"/>
      <c r="BJ20" s="2"/>
      <c r="BK20" s="2"/>
      <c r="BL20" s="2"/>
      <c r="BM20" s="2"/>
      <c r="BN20" s="2"/>
      <c r="BO20" s="2"/>
      <c r="BP20" s="2"/>
      <c r="BQ20" s="2"/>
      <c r="BR20" s="2"/>
      <c r="BS20" s="6" t="s">
        <v>1093</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07"/>
      <c r="BF21" s="2"/>
      <c r="BG21" s="2"/>
      <c r="BH21" s="2"/>
      <c r="BI21" s="2"/>
      <c r="BJ21" s="2"/>
      <c r="BK21" s="2"/>
      <c r="BL21" s="2"/>
      <c r="BM21" s="2"/>
      <c r="BN21" s="2"/>
      <c r="BO21" s="2"/>
      <c r="BP21" s="2"/>
      <c r="BQ21" s="2"/>
      <c r="BR21" s="2"/>
    </row>
    <row r="22" spans="2:70"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07"/>
      <c r="BF22" s="2"/>
      <c r="BG22" s="2"/>
      <c r="BH22" s="2"/>
      <c r="BI22" s="2"/>
      <c r="BJ22" s="2"/>
      <c r="BK22" s="2"/>
      <c r="BL22" s="2"/>
      <c r="BM22" s="2"/>
      <c r="BN22" s="2"/>
      <c r="BO22" s="2"/>
      <c r="BP22" s="2"/>
      <c r="BQ22" s="2"/>
      <c r="BR22" s="2"/>
    </row>
    <row r="23" spans="2:57" s="6" customFormat="1" ht="27" customHeight="1">
      <c r="B23" s="23"/>
      <c r="C23" s="24"/>
      <c r="D23" s="25" t="s">
        <v>1124</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15">
        <f>ROUND($AG$51,2)</f>
        <v>0</v>
      </c>
      <c r="AL23" s="216"/>
      <c r="AM23" s="216"/>
      <c r="AN23" s="216"/>
      <c r="AO23" s="216"/>
      <c r="AP23" s="24"/>
      <c r="AQ23" s="27"/>
      <c r="BE23" s="208"/>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208"/>
    </row>
    <row r="25" spans="2:57" s="6" customFormat="1" ht="14.25" customHeight="1">
      <c r="B25" s="23"/>
      <c r="C25" s="24"/>
      <c r="D25" s="24"/>
      <c r="E25" s="24"/>
      <c r="F25" s="24"/>
      <c r="G25" s="24"/>
      <c r="H25" s="24"/>
      <c r="I25" s="24"/>
      <c r="J25" s="24"/>
      <c r="K25" s="24"/>
      <c r="L25" s="217" t="s">
        <v>1125</v>
      </c>
      <c r="M25" s="218"/>
      <c r="N25" s="218"/>
      <c r="O25" s="218"/>
      <c r="P25" s="24"/>
      <c r="Q25" s="24"/>
      <c r="R25" s="24"/>
      <c r="S25" s="24"/>
      <c r="T25" s="24"/>
      <c r="U25" s="24"/>
      <c r="V25" s="24"/>
      <c r="W25" s="217" t="s">
        <v>1126</v>
      </c>
      <c r="X25" s="218"/>
      <c r="Y25" s="218"/>
      <c r="Z25" s="218"/>
      <c r="AA25" s="218"/>
      <c r="AB25" s="218"/>
      <c r="AC25" s="218"/>
      <c r="AD25" s="218"/>
      <c r="AE25" s="218"/>
      <c r="AF25" s="24"/>
      <c r="AG25" s="24"/>
      <c r="AH25" s="24"/>
      <c r="AI25" s="24"/>
      <c r="AJ25" s="24"/>
      <c r="AK25" s="217" t="s">
        <v>1127</v>
      </c>
      <c r="AL25" s="218"/>
      <c r="AM25" s="218"/>
      <c r="AN25" s="218"/>
      <c r="AO25" s="218"/>
      <c r="AP25" s="24"/>
      <c r="AQ25" s="27"/>
      <c r="BE25" s="208"/>
    </row>
    <row r="26" spans="2:57" s="6" customFormat="1" ht="15" customHeight="1">
      <c r="B26" s="29"/>
      <c r="C26" s="30"/>
      <c r="D26" s="30" t="s">
        <v>1128</v>
      </c>
      <c r="E26" s="30"/>
      <c r="F26" s="30" t="s">
        <v>1129</v>
      </c>
      <c r="G26" s="30"/>
      <c r="H26" s="30"/>
      <c r="I26" s="30"/>
      <c r="J26" s="30"/>
      <c r="K26" s="30"/>
      <c r="L26" s="219">
        <v>0.21</v>
      </c>
      <c r="M26" s="220"/>
      <c r="N26" s="220"/>
      <c r="O26" s="220"/>
      <c r="P26" s="30"/>
      <c r="Q26" s="30"/>
      <c r="R26" s="30"/>
      <c r="S26" s="30"/>
      <c r="T26" s="30"/>
      <c r="U26" s="30"/>
      <c r="V26" s="30"/>
      <c r="W26" s="221">
        <f>ROUND($AZ$51,2)</f>
        <v>0</v>
      </c>
      <c r="X26" s="220"/>
      <c r="Y26" s="220"/>
      <c r="Z26" s="220"/>
      <c r="AA26" s="220"/>
      <c r="AB26" s="220"/>
      <c r="AC26" s="220"/>
      <c r="AD26" s="220"/>
      <c r="AE26" s="220"/>
      <c r="AF26" s="30"/>
      <c r="AG26" s="30"/>
      <c r="AH26" s="30"/>
      <c r="AI26" s="30"/>
      <c r="AJ26" s="30"/>
      <c r="AK26" s="221">
        <f>ROUND($AV$51,2)</f>
        <v>0</v>
      </c>
      <c r="AL26" s="220"/>
      <c r="AM26" s="220"/>
      <c r="AN26" s="220"/>
      <c r="AO26" s="220"/>
      <c r="AP26" s="30"/>
      <c r="AQ26" s="31"/>
      <c r="BE26" s="209"/>
    </row>
    <row r="27" spans="2:57" s="6" customFormat="1" ht="15" customHeight="1">
      <c r="B27" s="29"/>
      <c r="C27" s="30"/>
      <c r="D27" s="30"/>
      <c r="E27" s="30"/>
      <c r="F27" s="30" t="s">
        <v>1130</v>
      </c>
      <c r="G27" s="30"/>
      <c r="H27" s="30"/>
      <c r="I27" s="30"/>
      <c r="J27" s="30"/>
      <c r="K27" s="30"/>
      <c r="L27" s="219">
        <v>0.15</v>
      </c>
      <c r="M27" s="220"/>
      <c r="N27" s="220"/>
      <c r="O27" s="220"/>
      <c r="P27" s="30"/>
      <c r="Q27" s="30"/>
      <c r="R27" s="30"/>
      <c r="S27" s="30"/>
      <c r="T27" s="30"/>
      <c r="U27" s="30"/>
      <c r="V27" s="30"/>
      <c r="W27" s="221">
        <f>ROUND($BA$51,2)</f>
        <v>0</v>
      </c>
      <c r="X27" s="220"/>
      <c r="Y27" s="220"/>
      <c r="Z27" s="220"/>
      <c r="AA27" s="220"/>
      <c r="AB27" s="220"/>
      <c r="AC27" s="220"/>
      <c r="AD27" s="220"/>
      <c r="AE27" s="220"/>
      <c r="AF27" s="30"/>
      <c r="AG27" s="30"/>
      <c r="AH27" s="30"/>
      <c r="AI27" s="30"/>
      <c r="AJ27" s="30"/>
      <c r="AK27" s="221">
        <f>ROUND($AW$51,2)</f>
        <v>0</v>
      </c>
      <c r="AL27" s="220"/>
      <c r="AM27" s="220"/>
      <c r="AN27" s="220"/>
      <c r="AO27" s="220"/>
      <c r="AP27" s="30"/>
      <c r="AQ27" s="31"/>
      <c r="BE27" s="209"/>
    </row>
    <row r="28" spans="2:57" s="6" customFormat="1" ht="15" customHeight="1" hidden="1">
      <c r="B28" s="29"/>
      <c r="C28" s="30"/>
      <c r="D28" s="30"/>
      <c r="E28" s="30"/>
      <c r="F28" s="30" t="s">
        <v>1131</v>
      </c>
      <c r="G28" s="30"/>
      <c r="H28" s="30"/>
      <c r="I28" s="30"/>
      <c r="J28" s="30"/>
      <c r="K28" s="30"/>
      <c r="L28" s="219">
        <v>0.21</v>
      </c>
      <c r="M28" s="220"/>
      <c r="N28" s="220"/>
      <c r="O28" s="220"/>
      <c r="P28" s="30"/>
      <c r="Q28" s="30"/>
      <c r="R28" s="30"/>
      <c r="S28" s="30"/>
      <c r="T28" s="30"/>
      <c r="U28" s="30"/>
      <c r="V28" s="30"/>
      <c r="W28" s="221">
        <f>ROUND($BB$51,2)</f>
        <v>0</v>
      </c>
      <c r="X28" s="220"/>
      <c r="Y28" s="220"/>
      <c r="Z28" s="220"/>
      <c r="AA28" s="220"/>
      <c r="AB28" s="220"/>
      <c r="AC28" s="220"/>
      <c r="AD28" s="220"/>
      <c r="AE28" s="220"/>
      <c r="AF28" s="30"/>
      <c r="AG28" s="30"/>
      <c r="AH28" s="30"/>
      <c r="AI28" s="30"/>
      <c r="AJ28" s="30"/>
      <c r="AK28" s="221">
        <v>0</v>
      </c>
      <c r="AL28" s="220"/>
      <c r="AM28" s="220"/>
      <c r="AN28" s="220"/>
      <c r="AO28" s="220"/>
      <c r="AP28" s="30"/>
      <c r="AQ28" s="31"/>
      <c r="BE28" s="209"/>
    </row>
    <row r="29" spans="2:57" s="6" customFormat="1" ht="15" customHeight="1" hidden="1">
      <c r="B29" s="29"/>
      <c r="C29" s="30"/>
      <c r="D29" s="30"/>
      <c r="E29" s="30"/>
      <c r="F29" s="30" t="s">
        <v>1132</v>
      </c>
      <c r="G29" s="30"/>
      <c r="H29" s="30"/>
      <c r="I29" s="30"/>
      <c r="J29" s="30"/>
      <c r="K29" s="30"/>
      <c r="L29" s="219">
        <v>0.15</v>
      </c>
      <c r="M29" s="220"/>
      <c r="N29" s="220"/>
      <c r="O29" s="220"/>
      <c r="P29" s="30"/>
      <c r="Q29" s="30"/>
      <c r="R29" s="30"/>
      <c r="S29" s="30"/>
      <c r="T29" s="30"/>
      <c r="U29" s="30"/>
      <c r="V29" s="30"/>
      <c r="W29" s="221">
        <f>ROUND($BC$51,2)</f>
        <v>0</v>
      </c>
      <c r="X29" s="220"/>
      <c r="Y29" s="220"/>
      <c r="Z29" s="220"/>
      <c r="AA29" s="220"/>
      <c r="AB29" s="220"/>
      <c r="AC29" s="220"/>
      <c r="AD29" s="220"/>
      <c r="AE29" s="220"/>
      <c r="AF29" s="30"/>
      <c r="AG29" s="30"/>
      <c r="AH29" s="30"/>
      <c r="AI29" s="30"/>
      <c r="AJ29" s="30"/>
      <c r="AK29" s="221">
        <v>0</v>
      </c>
      <c r="AL29" s="220"/>
      <c r="AM29" s="220"/>
      <c r="AN29" s="220"/>
      <c r="AO29" s="220"/>
      <c r="AP29" s="30"/>
      <c r="AQ29" s="31"/>
      <c r="BE29" s="209"/>
    </row>
    <row r="30" spans="2:57" s="6" customFormat="1" ht="15" customHeight="1" hidden="1">
      <c r="B30" s="29"/>
      <c r="C30" s="30"/>
      <c r="D30" s="30"/>
      <c r="E30" s="30"/>
      <c r="F30" s="30" t="s">
        <v>1133</v>
      </c>
      <c r="G30" s="30"/>
      <c r="H30" s="30"/>
      <c r="I30" s="30"/>
      <c r="J30" s="30"/>
      <c r="K30" s="30"/>
      <c r="L30" s="219">
        <v>0</v>
      </c>
      <c r="M30" s="220"/>
      <c r="N30" s="220"/>
      <c r="O30" s="220"/>
      <c r="P30" s="30"/>
      <c r="Q30" s="30"/>
      <c r="R30" s="30"/>
      <c r="S30" s="30"/>
      <c r="T30" s="30"/>
      <c r="U30" s="30"/>
      <c r="V30" s="30"/>
      <c r="W30" s="221">
        <f>ROUND($BD$51,2)</f>
        <v>0</v>
      </c>
      <c r="X30" s="220"/>
      <c r="Y30" s="220"/>
      <c r="Z30" s="220"/>
      <c r="AA30" s="220"/>
      <c r="AB30" s="220"/>
      <c r="AC30" s="220"/>
      <c r="AD30" s="220"/>
      <c r="AE30" s="220"/>
      <c r="AF30" s="30"/>
      <c r="AG30" s="30"/>
      <c r="AH30" s="30"/>
      <c r="AI30" s="30"/>
      <c r="AJ30" s="30"/>
      <c r="AK30" s="221">
        <v>0</v>
      </c>
      <c r="AL30" s="220"/>
      <c r="AM30" s="220"/>
      <c r="AN30" s="220"/>
      <c r="AO30" s="220"/>
      <c r="AP30" s="30"/>
      <c r="AQ30" s="31"/>
      <c r="BE30" s="209"/>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208"/>
    </row>
    <row r="32" spans="2:57" s="6" customFormat="1" ht="27" customHeight="1">
      <c r="B32" s="23"/>
      <c r="C32" s="32"/>
      <c r="D32" s="33" t="s">
        <v>1134</v>
      </c>
      <c r="E32" s="34"/>
      <c r="F32" s="34"/>
      <c r="G32" s="34"/>
      <c r="H32" s="34"/>
      <c r="I32" s="34"/>
      <c r="J32" s="34"/>
      <c r="K32" s="34"/>
      <c r="L32" s="34"/>
      <c r="M32" s="34"/>
      <c r="N32" s="34"/>
      <c r="O32" s="34"/>
      <c r="P32" s="34"/>
      <c r="Q32" s="34"/>
      <c r="R32" s="34"/>
      <c r="S32" s="34"/>
      <c r="T32" s="35" t="s">
        <v>1135</v>
      </c>
      <c r="U32" s="34"/>
      <c r="V32" s="34"/>
      <c r="W32" s="34"/>
      <c r="X32" s="222" t="s">
        <v>1136</v>
      </c>
      <c r="Y32" s="223"/>
      <c r="Z32" s="223"/>
      <c r="AA32" s="223"/>
      <c r="AB32" s="223"/>
      <c r="AC32" s="34"/>
      <c r="AD32" s="34"/>
      <c r="AE32" s="34"/>
      <c r="AF32" s="34"/>
      <c r="AG32" s="34"/>
      <c r="AH32" s="34"/>
      <c r="AI32" s="34"/>
      <c r="AJ32" s="34"/>
      <c r="AK32" s="224">
        <f>SUM($AK$23:$AK$30)</f>
        <v>0</v>
      </c>
      <c r="AL32" s="223"/>
      <c r="AM32" s="223"/>
      <c r="AN32" s="223"/>
      <c r="AO32" s="225"/>
      <c r="AP32" s="32"/>
      <c r="AQ32" s="37"/>
      <c r="BE32" s="208"/>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1137</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1102</v>
      </c>
      <c r="D41" s="17"/>
      <c r="E41" s="17"/>
      <c r="F41" s="17"/>
      <c r="G41" s="17"/>
      <c r="H41" s="17"/>
      <c r="I41" s="17"/>
      <c r="J41" s="17"/>
      <c r="K41" s="17"/>
      <c r="L41" s="17" t="str">
        <f>$K$5</f>
        <v>05112014</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1105</v>
      </c>
      <c r="D42" s="49"/>
      <c r="E42" s="49"/>
      <c r="F42" s="49"/>
      <c r="G42" s="49"/>
      <c r="H42" s="49"/>
      <c r="I42" s="49"/>
      <c r="J42" s="49"/>
      <c r="K42" s="49"/>
      <c r="L42" s="226" t="str">
        <f>$K$6</f>
        <v>Celoplošná oprava ulice Palackého, Mariánské Lázně</v>
      </c>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1111</v>
      </c>
      <c r="D44" s="24"/>
      <c r="E44" s="24"/>
      <c r="F44" s="24"/>
      <c r="G44" s="24"/>
      <c r="H44" s="24"/>
      <c r="I44" s="24"/>
      <c r="J44" s="24"/>
      <c r="K44" s="24"/>
      <c r="L44" s="51" t="str">
        <f>IF($K$8="","",$K$8)</f>
        <v> </v>
      </c>
      <c r="M44" s="24"/>
      <c r="N44" s="24"/>
      <c r="O44" s="24"/>
      <c r="P44" s="24"/>
      <c r="Q44" s="24"/>
      <c r="R44" s="24"/>
      <c r="S44" s="24"/>
      <c r="T44" s="24"/>
      <c r="U44" s="24"/>
      <c r="V44" s="24"/>
      <c r="W44" s="24"/>
      <c r="X44" s="24"/>
      <c r="Y44" s="24"/>
      <c r="Z44" s="24"/>
      <c r="AA44" s="24"/>
      <c r="AB44" s="24"/>
      <c r="AC44" s="24"/>
      <c r="AD44" s="24"/>
      <c r="AE44" s="24"/>
      <c r="AF44" s="24"/>
      <c r="AG44" s="24"/>
      <c r="AH44" s="24"/>
      <c r="AI44" s="19" t="s">
        <v>1113</v>
      </c>
      <c r="AJ44" s="24"/>
      <c r="AK44" s="24"/>
      <c r="AL44" s="24"/>
      <c r="AM44" s="228" t="str">
        <f>IF($AN$8="","",$AN$8)</f>
        <v>03.11.2014</v>
      </c>
      <c r="AN44" s="218"/>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1117</v>
      </c>
      <c r="D46" s="24"/>
      <c r="E46" s="24"/>
      <c r="F46" s="24"/>
      <c r="G46" s="24"/>
      <c r="H46" s="24"/>
      <c r="I46" s="24"/>
      <c r="J46" s="24"/>
      <c r="K46" s="24"/>
      <c r="L46" s="17" t="str">
        <f>IF($E$11="","",$E$11)</f>
        <v> </v>
      </c>
      <c r="M46" s="24"/>
      <c r="N46" s="24"/>
      <c r="O46" s="24"/>
      <c r="P46" s="24"/>
      <c r="Q46" s="24"/>
      <c r="R46" s="24"/>
      <c r="S46" s="24"/>
      <c r="T46" s="24"/>
      <c r="U46" s="24"/>
      <c r="V46" s="24"/>
      <c r="W46" s="24"/>
      <c r="X46" s="24"/>
      <c r="Y46" s="24"/>
      <c r="Z46" s="24"/>
      <c r="AA46" s="24"/>
      <c r="AB46" s="24"/>
      <c r="AC46" s="24"/>
      <c r="AD46" s="24"/>
      <c r="AE46" s="24"/>
      <c r="AF46" s="24"/>
      <c r="AG46" s="24"/>
      <c r="AH46" s="24"/>
      <c r="AI46" s="19" t="s">
        <v>1122</v>
      </c>
      <c r="AJ46" s="24"/>
      <c r="AK46" s="24"/>
      <c r="AL46" s="24"/>
      <c r="AM46" s="210" t="str">
        <f>IF($E$17="","",$E$17)</f>
        <v> </v>
      </c>
      <c r="AN46" s="218"/>
      <c r="AO46" s="218"/>
      <c r="AP46" s="218"/>
      <c r="AQ46" s="24"/>
      <c r="AR46" s="43"/>
      <c r="AS46" s="229" t="s">
        <v>1138</v>
      </c>
      <c r="AT46" s="230"/>
      <c r="AU46" s="53"/>
      <c r="AV46" s="53"/>
      <c r="AW46" s="53"/>
      <c r="AX46" s="53"/>
      <c r="AY46" s="53"/>
      <c r="AZ46" s="53"/>
      <c r="BA46" s="53"/>
      <c r="BB46" s="53"/>
      <c r="BC46" s="53"/>
      <c r="BD46" s="54"/>
    </row>
    <row r="47" spans="2:56" s="6" customFormat="1" ht="15.75" customHeight="1">
      <c r="B47" s="23"/>
      <c r="C47" s="19" t="s">
        <v>1120</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31"/>
      <c r="AT47" s="208"/>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32"/>
      <c r="AT48" s="218"/>
      <c r="AU48" s="24"/>
      <c r="AV48" s="24"/>
      <c r="AW48" s="24"/>
      <c r="AX48" s="24"/>
      <c r="AY48" s="24"/>
      <c r="AZ48" s="24"/>
      <c r="BA48" s="24"/>
      <c r="BB48" s="24"/>
      <c r="BC48" s="24"/>
      <c r="BD48" s="57"/>
    </row>
    <row r="49" spans="2:57" s="6" customFormat="1" ht="30" customHeight="1">
      <c r="B49" s="23"/>
      <c r="C49" s="233" t="s">
        <v>1139</v>
      </c>
      <c r="D49" s="223"/>
      <c r="E49" s="223"/>
      <c r="F49" s="223"/>
      <c r="G49" s="223"/>
      <c r="H49" s="34"/>
      <c r="I49" s="234" t="s">
        <v>1140</v>
      </c>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35" t="s">
        <v>1141</v>
      </c>
      <c r="AH49" s="223"/>
      <c r="AI49" s="223"/>
      <c r="AJ49" s="223"/>
      <c r="AK49" s="223"/>
      <c r="AL49" s="223"/>
      <c r="AM49" s="223"/>
      <c r="AN49" s="234" t="s">
        <v>1142</v>
      </c>
      <c r="AO49" s="223"/>
      <c r="AP49" s="223"/>
      <c r="AQ49" s="58" t="s">
        <v>1143</v>
      </c>
      <c r="AR49" s="43"/>
      <c r="AS49" s="59" t="s">
        <v>1144</v>
      </c>
      <c r="AT49" s="60" t="s">
        <v>1145</v>
      </c>
      <c r="AU49" s="60" t="s">
        <v>1146</v>
      </c>
      <c r="AV49" s="60" t="s">
        <v>1147</v>
      </c>
      <c r="AW49" s="60" t="s">
        <v>1148</v>
      </c>
      <c r="AX49" s="60" t="s">
        <v>1149</v>
      </c>
      <c r="AY49" s="60" t="s">
        <v>1150</v>
      </c>
      <c r="AZ49" s="60" t="s">
        <v>1151</v>
      </c>
      <c r="BA49" s="60" t="s">
        <v>1152</v>
      </c>
      <c r="BB49" s="60" t="s">
        <v>1153</v>
      </c>
      <c r="BC49" s="60" t="s">
        <v>1154</v>
      </c>
      <c r="BD49" s="61" t="s">
        <v>1155</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1156</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43">
        <f>ROUND($AG$52,2)</f>
        <v>0</v>
      </c>
      <c r="AH51" s="244"/>
      <c r="AI51" s="244"/>
      <c r="AJ51" s="244"/>
      <c r="AK51" s="244"/>
      <c r="AL51" s="244"/>
      <c r="AM51" s="244"/>
      <c r="AN51" s="243">
        <f>SUM($AG$51,$AT$51)</f>
        <v>0</v>
      </c>
      <c r="AO51" s="244"/>
      <c r="AP51" s="244"/>
      <c r="AQ51" s="68"/>
      <c r="AR51" s="50"/>
      <c r="AS51" s="69">
        <f>ROUND($AS$52,2)</f>
        <v>0</v>
      </c>
      <c r="AT51" s="70">
        <f>ROUND(SUM($AV$51:$AW$51),2)</f>
        <v>0</v>
      </c>
      <c r="AU51" s="71">
        <f>ROUND($AU$52,5)</f>
        <v>0</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47" t="s">
        <v>1157</v>
      </c>
      <c r="BT51" s="47" t="s">
        <v>1158</v>
      </c>
      <c r="BU51" s="73" t="s">
        <v>1159</v>
      </c>
      <c r="BV51" s="47" t="s">
        <v>1160</v>
      </c>
      <c r="BW51" s="47" t="s">
        <v>1094</v>
      </c>
      <c r="BX51" s="47" t="s">
        <v>1161</v>
      </c>
    </row>
    <row r="52" spans="2:91" s="74" customFormat="1" ht="28.5" customHeight="1">
      <c r="B52" s="75"/>
      <c r="C52" s="76"/>
      <c r="D52" s="238" t="s">
        <v>1162</v>
      </c>
      <c r="E52" s="239"/>
      <c r="F52" s="239"/>
      <c r="G52" s="239"/>
      <c r="H52" s="239"/>
      <c r="I52" s="76"/>
      <c r="J52" s="238" t="s">
        <v>1163</v>
      </c>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6">
        <f>ROUND(SUM($AG$53:$AG$56),2)</f>
        <v>0</v>
      </c>
      <c r="AH52" s="237"/>
      <c r="AI52" s="237"/>
      <c r="AJ52" s="237"/>
      <c r="AK52" s="237"/>
      <c r="AL52" s="237"/>
      <c r="AM52" s="237"/>
      <c r="AN52" s="236">
        <f>SUM($AG$52,$AT$52)</f>
        <v>0</v>
      </c>
      <c r="AO52" s="237"/>
      <c r="AP52" s="237"/>
      <c r="AQ52" s="77" t="s">
        <v>1164</v>
      </c>
      <c r="AR52" s="78"/>
      <c r="AS52" s="79">
        <f>ROUND(SUM($AS$53:$AS$56),2)</f>
        <v>0</v>
      </c>
      <c r="AT52" s="80">
        <f>ROUND(SUM($AV$52:$AW$52),2)</f>
        <v>0</v>
      </c>
      <c r="AU52" s="81">
        <f>ROUND(SUM($AU$53:$AU$56),5)</f>
        <v>0</v>
      </c>
      <c r="AV52" s="80">
        <f>ROUND($AZ$52*$L$26,2)</f>
        <v>0</v>
      </c>
      <c r="AW52" s="80">
        <f>ROUND($BA$52*$L$27,2)</f>
        <v>0</v>
      </c>
      <c r="AX52" s="80">
        <f>ROUND($BB$52*$L$26,2)</f>
        <v>0</v>
      </c>
      <c r="AY52" s="80">
        <f>ROUND($BC$52*$L$27,2)</f>
        <v>0</v>
      </c>
      <c r="AZ52" s="80">
        <f>ROUND(SUM($AZ$53:$AZ$56),2)</f>
        <v>0</v>
      </c>
      <c r="BA52" s="80">
        <f>ROUND(SUM($BA$53:$BA$56),2)</f>
        <v>0</v>
      </c>
      <c r="BB52" s="80">
        <f>ROUND(SUM($BB$53:$BB$56),2)</f>
        <v>0</v>
      </c>
      <c r="BC52" s="80">
        <f>ROUND(SUM($BC$53:$BC$56),2)</f>
        <v>0</v>
      </c>
      <c r="BD52" s="82">
        <f>ROUND(SUM($BD$53:$BD$56),2)</f>
        <v>0</v>
      </c>
      <c r="BS52" s="74" t="s">
        <v>1157</v>
      </c>
      <c r="BT52" s="74" t="s">
        <v>1110</v>
      </c>
      <c r="BU52" s="74" t="s">
        <v>1159</v>
      </c>
      <c r="BV52" s="74" t="s">
        <v>1160</v>
      </c>
      <c r="BW52" s="74" t="s">
        <v>1165</v>
      </c>
      <c r="BX52" s="74" t="s">
        <v>1094</v>
      </c>
      <c r="CM52" s="74" t="s">
        <v>1166</v>
      </c>
    </row>
    <row r="53" spans="1:76" s="83" customFormat="1" ht="23.25" customHeight="1">
      <c r="A53" s="249" t="s">
        <v>419</v>
      </c>
      <c r="B53" s="84"/>
      <c r="C53" s="85"/>
      <c r="D53" s="85"/>
      <c r="E53" s="242" t="s">
        <v>1167</v>
      </c>
      <c r="F53" s="241"/>
      <c r="G53" s="241"/>
      <c r="H53" s="241"/>
      <c r="I53" s="241"/>
      <c r="J53" s="85"/>
      <c r="K53" s="242" t="s">
        <v>1168</v>
      </c>
      <c r="L53" s="241"/>
      <c r="M53" s="241"/>
      <c r="N53" s="241"/>
      <c r="O53" s="241"/>
      <c r="P53" s="241"/>
      <c r="Q53" s="241"/>
      <c r="R53" s="241"/>
      <c r="S53" s="241"/>
      <c r="T53" s="241"/>
      <c r="U53" s="241"/>
      <c r="V53" s="241"/>
      <c r="W53" s="241"/>
      <c r="X53" s="241"/>
      <c r="Y53" s="241"/>
      <c r="Z53" s="241"/>
      <c r="AA53" s="241"/>
      <c r="AB53" s="241"/>
      <c r="AC53" s="241"/>
      <c r="AD53" s="241"/>
      <c r="AE53" s="241"/>
      <c r="AF53" s="241"/>
      <c r="AG53" s="240">
        <f>'SO 101-2a3 - Komunikace a...'!$J$29</f>
        <v>0</v>
      </c>
      <c r="AH53" s="241"/>
      <c r="AI53" s="241"/>
      <c r="AJ53" s="241"/>
      <c r="AK53" s="241"/>
      <c r="AL53" s="241"/>
      <c r="AM53" s="241"/>
      <c r="AN53" s="240">
        <f>SUM($AG$53,$AT$53)</f>
        <v>0</v>
      </c>
      <c r="AO53" s="241"/>
      <c r="AP53" s="241"/>
      <c r="AQ53" s="86" t="s">
        <v>1169</v>
      </c>
      <c r="AR53" s="87"/>
      <c r="AS53" s="88">
        <v>0</v>
      </c>
      <c r="AT53" s="89">
        <f>ROUND(SUM($AV$53:$AW$53),2)</f>
        <v>0</v>
      </c>
      <c r="AU53" s="90">
        <f>'SO 101-2a3 - Komunikace a...'!$P$95</f>
        <v>0</v>
      </c>
      <c r="AV53" s="89">
        <f>'SO 101-2a3 - Komunikace a...'!$J$32</f>
        <v>0</v>
      </c>
      <c r="AW53" s="89">
        <f>'SO 101-2a3 - Komunikace a...'!$J$33</f>
        <v>0</v>
      </c>
      <c r="AX53" s="89">
        <f>'SO 101-2a3 - Komunikace a...'!$J$34</f>
        <v>0</v>
      </c>
      <c r="AY53" s="89">
        <f>'SO 101-2a3 - Komunikace a...'!$J$35</f>
        <v>0</v>
      </c>
      <c r="AZ53" s="89">
        <f>'SO 101-2a3 - Komunikace a...'!$F$32</f>
        <v>0</v>
      </c>
      <c r="BA53" s="89">
        <f>'SO 101-2a3 - Komunikace a...'!$F$33</f>
        <v>0</v>
      </c>
      <c r="BB53" s="89">
        <f>'SO 101-2a3 - Komunikace a...'!$F$34</f>
        <v>0</v>
      </c>
      <c r="BC53" s="89">
        <f>'SO 101-2a3 - Komunikace a...'!$F$35</f>
        <v>0</v>
      </c>
      <c r="BD53" s="91">
        <f>'SO 101-2a3 - Komunikace a...'!$F$36</f>
        <v>0</v>
      </c>
      <c r="BT53" s="83" t="s">
        <v>1166</v>
      </c>
      <c r="BV53" s="83" t="s">
        <v>1160</v>
      </c>
      <c r="BW53" s="83" t="s">
        <v>1170</v>
      </c>
      <c r="BX53" s="83" t="s">
        <v>1165</v>
      </c>
    </row>
    <row r="54" spans="1:76" s="83" customFormat="1" ht="23.25" customHeight="1">
      <c r="A54" s="249" t="s">
        <v>419</v>
      </c>
      <c r="B54" s="84"/>
      <c r="C54" s="85"/>
      <c r="D54" s="85"/>
      <c r="E54" s="242" t="s">
        <v>1171</v>
      </c>
      <c r="F54" s="241"/>
      <c r="G54" s="241"/>
      <c r="H54" s="241"/>
      <c r="I54" s="241"/>
      <c r="J54" s="85"/>
      <c r="K54" s="242" t="s">
        <v>1172</v>
      </c>
      <c r="L54" s="241"/>
      <c r="M54" s="241"/>
      <c r="N54" s="241"/>
      <c r="O54" s="241"/>
      <c r="P54" s="241"/>
      <c r="Q54" s="241"/>
      <c r="R54" s="241"/>
      <c r="S54" s="241"/>
      <c r="T54" s="241"/>
      <c r="U54" s="241"/>
      <c r="V54" s="241"/>
      <c r="W54" s="241"/>
      <c r="X54" s="241"/>
      <c r="Y54" s="241"/>
      <c r="Z54" s="241"/>
      <c r="AA54" s="241"/>
      <c r="AB54" s="241"/>
      <c r="AC54" s="241"/>
      <c r="AD54" s="241"/>
      <c r="AE54" s="241"/>
      <c r="AF54" s="241"/>
      <c r="AG54" s="240">
        <f>'SO 401-2a3 - Veřejné osvě...'!$J$29</f>
        <v>0</v>
      </c>
      <c r="AH54" s="241"/>
      <c r="AI54" s="241"/>
      <c r="AJ54" s="241"/>
      <c r="AK54" s="241"/>
      <c r="AL54" s="241"/>
      <c r="AM54" s="241"/>
      <c r="AN54" s="240">
        <f>SUM($AG$54,$AT$54)</f>
        <v>0</v>
      </c>
      <c r="AO54" s="241"/>
      <c r="AP54" s="241"/>
      <c r="AQ54" s="86" t="s">
        <v>1169</v>
      </c>
      <c r="AR54" s="87"/>
      <c r="AS54" s="88">
        <v>0</v>
      </c>
      <c r="AT54" s="89">
        <f>ROUND(SUM($AV$54:$AW$54),2)</f>
        <v>0</v>
      </c>
      <c r="AU54" s="90">
        <f>'SO 401-2a3 - Veřejné osvě...'!$P$84</f>
        <v>0</v>
      </c>
      <c r="AV54" s="89">
        <f>'SO 401-2a3 - Veřejné osvě...'!$J$32</f>
        <v>0</v>
      </c>
      <c r="AW54" s="89">
        <f>'SO 401-2a3 - Veřejné osvě...'!$J$33</f>
        <v>0</v>
      </c>
      <c r="AX54" s="89">
        <f>'SO 401-2a3 - Veřejné osvě...'!$J$34</f>
        <v>0</v>
      </c>
      <c r="AY54" s="89">
        <f>'SO 401-2a3 - Veřejné osvě...'!$J$35</f>
        <v>0</v>
      </c>
      <c r="AZ54" s="89">
        <f>'SO 401-2a3 - Veřejné osvě...'!$F$32</f>
        <v>0</v>
      </c>
      <c r="BA54" s="89">
        <f>'SO 401-2a3 - Veřejné osvě...'!$F$33</f>
        <v>0</v>
      </c>
      <c r="BB54" s="89">
        <f>'SO 401-2a3 - Veřejné osvě...'!$F$34</f>
        <v>0</v>
      </c>
      <c r="BC54" s="89">
        <f>'SO 401-2a3 - Veřejné osvě...'!$F$35</f>
        <v>0</v>
      </c>
      <c r="BD54" s="91">
        <f>'SO 401-2a3 - Veřejné osvě...'!$F$36</f>
        <v>0</v>
      </c>
      <c r="BT54" s="83" t="s">
        <v>1166</v>
      </c>
      <c r="BV54" s="83" t="s">
        <v>1160</v>
      </c>
      <c r="BW54" s="83" t="s">
        <v>1173</v>
      </c>
      <c r="BX54" s="83" t="s">
        <v>1165</v>
      </c>
    </row>
    <row r="55" spans="1:76" s="83" customFormat="1" ht="23.25" customHeight="1">
      <c r="A55" s="249" t="s">
        <v>419</v>
      </c>
      <c r="B55" s="84"/>
      <c r="C55" s="85"/>
      <c r="D55" s="85"/>
      <c r="E55" s="242" t="s">
        <v>1174</v>
      </c>
      <c r="F55" s="241"/>
      <c r="G55" s="241"/>
      <c r="H55" s="241"/>
      <c r="I55" s="241"/>
      <c r="J55" s="85"/>
      <c r="K55" s="242" t="s">
        <v>1175</v>
      </c>
      <c r="L55" s="241"/>
      <c r="M55" s="241"/>
      <c r="N55" s="241"/>
      <c r="O55" s="241"/>
      <c r="P55" s="241"/>
      <c r="Q55" s="241"/>
      <c r="R55" s="241"/>
      <c r="S55" s="241"/>
      <c r="T55" s="241"/>
      <c r="U55" s="241"/>
      <c r="V55" s="241"/>
      <c r="W55" s="241"/>
      <c r="X55" s="241"/>
      <c r="Y55" s="241"/>
      <c r="Z55" s="241"/>
      <c r="AA55" s="241"/>
      <c r="AB55" s="241"/>
      <c r="AC55" s="241"/>
      <c r="AD55" s="241"/>
      <c r="AE55" s="241"/>
      <c r="AF55" s="241"/>
      <c r="AG55" s="240">
        <f>'SO 501-3 - Přeložka sdělo...'!$J$29</f>
        <v>0</v>
      </c>
      <c r="AH55" s="241"/>
      <c r="AI55" s="241"/>
      <c r="AJ55" s="241"/>
      <c r="AK55" s="241"/>
      <c r="AL55" s="241"/>
      <c r="AM55" s="241"/>
      <c r="AN55" s="240">
        <f>SUM($AG$55,$AT$55)</f>
        <v>0</v>
      </c>
      <c r="AO55" s="241"/>
      <c r="AP55" s="241"/>
      <c r="AQ55" s="86" t="s">
        <v>1169</v>
      </c>
      <c r="AR55" s="87"/>
      <c r="AS55" s="88">
        <v>0</v>
      </c>
      <c r="AT55" s="89">
        <f>ROUND(SUM($AV$55:$AW$55),2)</f>
        <v>0</v>
      </c>
      <c r="AU55" s="90">
        <f>'SO 501-3 - Přeložka sdělo...'!$P$84</f>
        <v>0</v>
      </c>
      <c r="AV55" s="89">
        <f>'SO 501-3 - Přeložka sdělo...'!$J$32</f>
        <v>0</v>
      </c>
      <c r="AW55" s="89">
        <f>'SO 501-3 - Přeložka sdělo...'!$J$33</f>
        <v>0</v>
      </c>
      <c r="AX55" s="89">
        <f>'SO 501-3 - Přeložka sdělo...'!$J$34</f>
        <v>0</v>
      </c>
      <c r="AY55" s="89">
        <f>'SO 501-3 - Přeložka sdělo...'!$J$35</f>
        <v>0</v>
      </c>
      <c r="AZ55" s="89">
        <f>'SO 501-3 - Přeložka sdělo...'!$F$32</f>
        <v>0</v>
      </c>
      <c r="BA55" s="89">
        <f>'SO 501-3 - Přeložka sdělo...'!$F$33</f>
        <v>0</v>
      </c>
      <c r="BB55" s="89">
        <f>'SO 501-3 - Přeložka sdělo...'!$F$34</f>
        <v>0</v>
      </c>
      <c r="BC55" s="89">
        <f>'SO 501-3 - Přeložka sdělo...'!$F$35</f>
        <v>0</v>
      </c>
      <c r="BD55" s="91">
        <f>'SO 501-3 - Přeložka sdělo...'!$F$36</f>
        <v>0</v>
      </c>
      <c r="BT55" s="83" t="s">
        <v>1166</v>
      </c>
      <c r="BV55" s="83" t="s">
        <v>1160</v>
      </c>
      <c r="BW55" s="83" t="s">
        <v>1176</v>
      </c>
      <c r="BX55" s="83" t="s">
        <v>1165</v>
      </c>
    </row>
    <row r="56" spans="1:76" s="83" customFormat="1" ht="23.25" customHeight="1">
      <c r="A56" s="249" t="s">
        <v>419</v>
      </c>
      <c r="B56" s="84"/>
      <c r="C56" s="85"/>
      <c r="D56" s="85"/>
      <c r="E56" s="242" t="s">
        <v>1177</v>
      </c>
      <c r="F56" s="241"/>
      <c r="G56" s="241"/>
      <c r="H56" s="241"/>
      <c r="I56" s="241"/>
      <c r="J56" s="85"/>
      <c r="K56" s="242" t="s">
        <v>1178</v>
      </c>
      <c r="L56" s="241"/>
      <c r="M56" s="241"/>
      <c r="N56" s="241"/>
      <c r="O56" s="241"/>
      <c r="P56" s="241"/>
      <c r="Q56" s="241"/>
      <c r="R56" s="241"/>
      <c r="S56" s="241"/>
      <c r="T56" s="241"/>
      <c r="U56" s="241"/>
      <c r="V56" s="241"/>
      <c r="W56" s="241"/>
      <c r="X56" s="241"/>
      <c r="Y56" s="241"/>
      <c r="Z56" s="241"/>
      <c r="AA56" s="241"/>
      <c r="AB56" s="241"/>
      <c r="AC56" s="241"/>
      <c r="AD56" s="241"/>
      <c r="AE56" s="241"/>
      <c r="AF56" s="241"/>
      <c r="AG56" s="240">
        <f>'VON-2a3 - Vedlejší a osta...'!$J$29</f>
        <v>0</v>
      </c>
      <c r="AH56" s="241"/>
      <c r="AI56" s="241"/>
      <c r="AJ56" s="241"/>
      <c r="AK56" s="241"/>
      <c r="AL56" s="241"/>
      <c r="AM56" s="241"/>
      <c r="AN56" s="240">
        <f>SUM($AG$56,$AT$56)</f>
        <v>0</v>
      </c>
      <c r="AO56" s="241"/>
      <c r="AP56" s="241"/>
      <c r="AQ56" s="86" t="s">
        <v>1169</v>
      </c>
      <c r="AR56" s="87"/>
      <c r="AS56" s="92">
        <v>0</v>
      </c>
      <c r="AT56" s="93">
        <f>ROUND(SUM($AV$56:$AW$56),2)</f>
        <v>0</v>
      </c>
      <c r="AU56" s="94">
        <f>'VON-2a3 - Vedlejší a osta...'!$P$89</f>
        <v>0</v>
      </c>
      <c r="AV56" s="93">
        <f>'VON-2a3 - Vedlejší a osta...'!$J$32</f>
        <v>0</v>
      </c>
      <c r="AW56" s="93">
        <f>'VON-2a3 - Vedlejší a osta...'!$J$33</f>
        <v>0</v>
      </c>
      <c r="AX56" s="93">
        <f>'VON-2a3 - Vedlejší a osta...'!$J$34</f>
        <v>0</v>
      </c>
      <c r="AY56" s="93">
        <f>'VON-2a3 - Vedlejší a osta...'!$J$35</f>
        <v>0</v>
      </c>
      <c r="AZ56" s="93">
        <f>'VON-2a3 - Vedlejší a osta...'!$F$32</f>
        <v>0</v>
      </c>
      <c r="BA56" s="93">
        <f>'VON-2a3 - Vedlejší a osta...'!$F$33</f>
        <v>0</v>
      </c>
      <c r="BB56" s="93">
        <f>'VON-2a3 - Vedlejší a osta...'!$F$34</f>
        <v>0</v>
      </c>
      <c r="BC56" s="93">
        <f>'VON-2a3 - Vedlejší a osta...'!$F$35</f>
        <v>0</v>
      </c>
      <c r="BD56" s="95">
        <f>'VON-2a3 - Vedlejší a osta...'!$F$36</f>
        <v>0</v>
      </c>
      <c r="BT56" s="83" t="s">
        <v>1166</v>
      </c>
      <c r="BV56" s="83" t="s">
        <v>1160</v>
      </c>
      <c r="BW56" s="83" t="s">
        <v>1179</v>
      </c>
      <c r="BX56" s="83" t="s">
        <v>1165</v>
      </c>
    </row>
    <row r="57" spans="2:44" s="6" customFormat="1" ht="30.75" customHeight="1">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43"/>
    </row>
    <row r="58" spans="2:44" s="6" customFormat="1" ht="7.5"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row>
  </sheetData>
  <sheetProtection password="CC35" sheet="1" objects="1" scenarios="1" formatColumns="0" formatRows="0" sort="0" autoFilter="0"/>
  <mergeCells count="57">
    <mergeCell ref="AG51:AM51"/>
    <mergeCell ref="AN51:AP51"/>
    <mergeCell ref="AR2:BE2"/>
    <mergeCell ref="AN56:AP56"/>
    <mergeCell ref="AG56:AM56"/>
    <mergeCell ref="E56:I56"/>
    <mergeCell ref="K56:AF56"/>
    <mergeCell ref="AN55:AP55"/>
    <mergeCell ref="AG55:AM55"/>
    <mergeCell ref="E55:I55"/>
    <mergeCell ref="K55:AF55"/>
    <mergeCell ref="AN54:AP54"/>
    <mergeCell ref="AG54:AM54"/>
    <mergeCell ref="E54:I54"/>
    <mergeCell ref="K54:AF54"/>
    <mergeCell ref="AN53:AP53"/>
    <mergeCell ref="AG53:AM53"/>
    <mergeCell ref="E53:I53"/>
    <mergeCell ref="K53:AF53"/>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SO 101-2a3 - Komunikace a...'!C2" tooltip="SO 101-2a3 - Komunikace a..." display="/"/>
    <hyperlink ref="A54" location="'SO 401-2a3 - Veřejné osvě...'!C2" tooltip="SO 401-2a3 - Veřejné osvě..." display="/"/>
    <hyperlink ref="A55" location="'SO 501-3 - Přeložka sdělo...'!C2" tooltip="SO 501-3 - Přeložka sdělo..." display="/"/>
    <hyperlink ref="A56" location="'VON-2a3 - Vedlejší a osta...'!C2" tooltip="VON-2a3 - Vedlejší a osta..."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793"/>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0"/>
      <c r="C1" s="250"/>
      <c r="D1" s="251" t="s">
        <v>1090</v>
      </c>
      <c r="E1" s="250"/>
      <c r="F1" s="252" t="s">
        <v>420</v>
      </c>
      <c r="G1" s="257" t="s">
        <v>421</v>
      </c>
      <c r="H1" s="257"/>
      <c r="I1" s="250"/>
      <c r="J1" s="252" t="s">
        <v>422</v>
      </c>
      <c r="K1" s="251" t="s">
        <v>1180</v>
      </c>
      <c r="L1" s="252" t="s">
        <v>423</v>
      </c>
      <c r="M1" s="252"/>
      <c r="N1" s="252"/>
      <c r="O1" s="252"/>
      <c r="P1" s="252"/>
      <c r="Q1" s="252"/>
      <c r="R1" s="252"/>
      <c r="S1" s="252"/>
      <c r="T1" s="252"/>
      <c r="U1" s="248"/>
      <c r="V1" s="24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5"/>
      <c r="M2" s="207"/>
      <c r="N2" s="207"/>
      <c r="O2" s="207"/>
      <c r="P2" s="207"/>
      <c r="Q2" s="207"/>
      <c r="R2" s="207"/>
      <c r="S2" s="207"/>
      <c r="T2" s="207"/>
      <c r="U2" s="207"/>
      <c r="V2" s="207"/>
      <c r="AT2" s="2" t="s">
        <v>1170</v>
      </c>
    </row>
    <row r="3" spans="2:46" s="2" customFormat="1" ht="7.5" customHeight="1">
      <c r="B3" s="7"/>
      <c r="C3" s="8"/>
      <c r="D3" s="8"/>
      <c r="E3" s="8"/>
      <c r="F3" s="8"/>
      <c r="G3" s="8"/>
      <c r="H3" s="8"/>
      <c r="I3" s="96"/>
      <c r="J3" s="8"/>
      <c r="K3" s="9"/>
      <c r="AT3" s="2" t="s">
        <v>1166</v>
      </c>
    </row>
    <row r="4" spans="2:46" s="2" customFormat="1" ht="37.5" customHeight="1">
      <c r="B4" s="10"/>
      <c r="C4" s="11"/>
      <c r="D4" s="12" t="s">
        <v>1181</v>
      </c>
      <c r="E4" s="11"/>
      <c r="F4" s="11"/>
      <c r="G4" s="11"/>
      <c r="H4" s="11"/>
      <c r="J4" s="11"/>
      <c r="K4" s="13"/>
      <c r="M4" s="14" t="s">
        <v>1099</v>
      </c>
      <c r="AT4" s="2" t="s">
        <v>1093</v>
      </c>
    </row>
    <row r="5" spans="2:11" s="2" customFormat="1" ht="7.5" customHeight="1">
      <c r="B5" s="10"/>
      <c r="C5" s="11"/>
      <c r="D5" s="11"/>
      <c r="E5" s="11"/>
      <c r="F5" s="11"/>
      <c r="G5" s="11"/>
      <c r="H5" s="11"/>
      <c r="J5" s="11"/>
      <c r="K5" s="13"/>
    </row>
    <row r="6" spans="2:11" s="2" customFormat="1" ht="15.75" customHeight="1">
      <c r="B6" s="10"/>
      <c r="C6" s="11"/>
      <c r="D6" s="19" t="s">
        <v>1105</v>
      </c>
      <c r="E6" s="11"/>
      <c r="F6" s="11"/>
      <c r="G6" s="11"/>
      <c r="H6" s="11"/>
      <c r="J6" s="11"/>
      <c r="K6" s="13"/>
    </row>
    <row r="7" spans="2:11" s="2" customFormat="1" ht="15.75" customHeight="1">
      <c r="B7" s="10"/>
      <c r="C7" s="11"/>
      <c r="D7" s="11"/>
      <c r="E7" s="246" t="str">
        <f>'Rekapitulace stavby'!$K$6</f>
        <v>Celoplošná oprava ulice Palackého, Mariánské Lázně</v>
      </c>
      <c r="F7" s="211"/>
      <c r="G7" s="211"/>
      <c r="H7" s="211"/>
      <c r="J7" s="11"/>
      <c r="K7" s="13"/>
    </row>
    <row r="8" spans="2:11" s="2" customFormat="1" ht="15.75" customHeight="1">
      <c r="B8" s="10"/>
      <c r="C8" s="11"/>
      <c r="D8" s="19" t="s">
        <v>1182</v>
      </c>
      <c r="E8" s="11"/>
      <c r="F8" s="11"/>
      <c r="G8" s="11"/>
      <c r="H8" s="11"/>
      <c r="J8" s="11"/>
      <c r="K8" s="13"/>
    </row>
    <row r="9" spans="2:11" s="97" customFormat="1" ht="16.5" customHeight="1">
      <c r="B9" s="98"/>
      <c r="C9" s="99"/>
      <c r="D9" s="99"/>
      <c r="E9" s="246" t="s">
        <v>1183</v>
      </c>
      <c r="F9" s="247"/>
      <c r="G9" s="247"/>
      <c r="H9" s="247"/>
      <c r="J9" s="99"/>
      <c r="K9" s="100"/>
    </row>
    <row r="10" spans="2:11" s="6" customFormat="1" ht="15.75" customHeight="1">
      <c r="B10" s="23"/>
      <c r="C10" s="24"/>
      <c r="D10" s="19" t="s">
        <v>1184</v>
      </c>
      <c r="E10" s="24"/>
      <c r="F10" s="24"/>
      <c r="G10" s="24"/>
      <c r="H10" s="24"/>
      <c r="J10" s="24"/>
      <c r="K10" s="27"/>
    </row>
    <row r="11" spans="2:11" s="6" customFormat="1" ht="37.5" customHeight="1">
      <c r="B11" s="23"/>
      <c r="C11" s="24"/>
      <c r="D11" s="24"/>
      <c r="E11" s="226" t="s">
        <v>1185</v>
      </c>
      <c r="F11" s="218"/>
      <c r="G11" s="218"/>
      <c r="H11" s="218"/>
      <c r="J11" s="24"/>
      <c r="K11" s="27"/>
    </row>
    <row r="12" spans="2:11" s="6" customFormat="1" ht="14.25" customHeight="1">
      <c r="B12" s="23"/>
      <c r="C12" s="24"/>
      <c r="D12" s="24"/>
      <c r="E12" s="24"/>
      <c r="F12" s="24"/>
      <c r="G12" s="24"/>
      <c r="H12" s="24"/>
      <c r="J12" s="24"/>
      <c r="K12" s="27"/>
    </row>
    <row r="13" spans="2:11" s="6" customFormat="1" ht="15" customHeight="1">
      <c r="B13" s="23"/>
      <c r="C13" s="24"/>
      <c r="D13" s="19" t="s">
        <v>1108</v>
      </c>
      <c r="E13" s="24"/>
      <c r="F13" s="17"/>
      <c r="G13" s="24"/>
      <c r="H13" s="24"/>
      <c r="I13" s="101" t="s">
        <v>1109</v>
      </c>
      <c r="J13" s="17"/>
      <c r="K13" s="27"/>
    </row>
    <row r="14" spans="2:11" s="6" customFormat="1" ht="15" customHeight="1">
      <c r="B14" s="23"/>
      <c r="C14" s="24"/>
      <c r="D14" s="19" t="s">
        <v>1111</v>
      </c>
      <c r="E14" s="24"/>
      <c r="F14" s="17" t="s">
        <v>1112</v>
      </c>
      <c r="G14" s="24"/>
      <c r="H14" s="24"/>
      <c r="I14" s="101" t="s">
        <v>1113</v>
      </c>
      <c r="J14" s="52" t="str">
        <f>'Rekapitulace stavby'!$AN$8</f>
        <v>03.11.2014</v>
      </c>
      <c r="K14" s="27"/>
    </row>
    <row r="15" spans="2:11" s="6" customFormat="1" ht="12" customHeight="1">
      <c r="B15" s="23"/>
      <c r="C15" s="24"/>
      <c r="D15" s="24"/>
      <c r="E15" s="24"/>
      <c r="F15" s="24"/>
      <c r="G15" s="24"/>
      <c r="H15" s="24"/>
      <c r="J15" s="24"/>
      <c r="K15" s="27"/>
    </row>
    <row r="16" spans="2:11" s="6" customFormat="1" ht="15" customHeight="1">
      <c r="B16" s="23"/>
      <c r="C16" s="24"/>
      <c r="D16" s="19" t="s">
        <v>1117</v>
      </c>
      <c r="E16" s="24"/>
      <c r="F16" s="24"/>
      <c r="G16" s="24"/>
      <c r="H16" s="24"/>
      <c r="I16" s="101" t="s">
        <v>1118</v>
      </c>
      <c r="J16" s="17">
        <f>IF('Rekapitulace stavby'!$AN$10="","",'Rekapitulace stavby'!$AN$10)</f>
      </c>
      <c r="K16" s="27"/>
    </row>
    <row r="17" spans="2:11" s="6" customFormat="1" ht="18.75" customHeight="1">
      <c r="B17" s="23"/>
      <c r="C17" s="24"/>
      <c r="D17" s="24"/>
      <c r="E17" s="17" t="str">
        <f>IF('Rekapitulace stavby'!$E$11="","",'Rekapitulace stavby'!$E$11)</f>
        <v> </v>
      </c>
      <c r="F17" s="24"/>
      <c r="G17" s="24"/>
      <c r="H17" s="24"/>
      <c r="I17" s="101" t="s">
        <v>1119</v>
      </c>
      <c r="J17" s="17">
        <f>IF('Rekapitulace stavby'!$AN$11="","",'Rekapitulace stavby'!$AN$11)</f>
      </c>
      <c r="K17" s="27"/>
    </row>
    <row r="18" spans="2:11" s="6" customFormat="1" ht="7.5" customHeight="1">
      <c r="B18" s="23"/>
      <c r="C18" s="24"/>
      <c r="D18" s="24"/>
      <c r="E18" s="24"/>
      <c r="F18" s="24"/>
      <c r="G18" s="24"/>
      <c r="H18" s="24"/>
      <c r="J18" s="24"/>
      <c r="K18" s="27"/>
    </row>
    <row r="19" spans="2:11" s="6" customFormat="1" ht="15" customHeight="1">
      <c r="B19" s="23"/>
      <c r="C19" s="24"/>
      <c r="D19" s="19" t="s">
        <v>1120</v>
      </c>
      <c r="E19" s="24"/>
      <c r="F19" s="24"/>
      <c r="G19" s="24"/>
      <c r="H19" s="24"/>
      <c r="I19" s="101" t="s">
        <v>1118</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1119</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1122</v>
      </c>
      <c r="E22" s="24"/>
      <c r="F22" s="24"/>
      <c r="G22" s="24"/>
      <c r="H22" s="24"/>
      <c r="I22" s="101" t="s">
        <v>1118</v>
      </c>
      <c r="J22" s="17">
        <f>IF('Rekapitulace stavby'!$AN$16="","",'Rekapitulace stavby'!$AN$16)</f>
      </c>
      <c r="K22" s="27"/>
    </row>
    <row r="23" spans="2:11" s="6" customFormat="1" ht="18.75" customHeight="1">
      <c r="B23" s="23"/>
      <c r="C23" s="24"/>
      <c r="D23" s="24"/>
      <c r="E23" s="17" t="str">
        <f>IF('Rekapitulace stavby'!$E$17="","",'Rekapitulace stavby'!$E$17)</f>
        <v> </v>
      </c>
      <c r="F23" s="24"/>
      <c r="G23" s="24"/>
      <c r="H23" s="24"/>
      <c r="I23" s="101" t="s">
        <v>1119</v>
      </c>
      <c r="J23" s="17">
        <f>IF('Rekapitulace stavby'!$AN$17="","",'Rekapitulace stavby'!$AN$17)</f>
      </c>
      <c r="K23" s="27"/>
    </row>
    <row r="24" spans="2:11" s="6" customFormat="1" ht="7.5" customHeight="1">
      <c r="B24" s="23"/>
      <c r="C24" s="24"/>
      <c r="D24" s="24"/>
      <c r="E24" s="24"/>
      <c r="F24" s="24"/>
      <c r="G24" s="24"/>
      <c r="H24" s="24"/>
      <c r="J24" s="24"/>
      <c r="K24" s="27"/>
    </row>
    <row r="25" spans="2:11" s="6" customFormat="1" ht="15" customHeight="1">
      <c r="B25" s="23"/>
      <c r="C25" s="24"/>
      <c r="D25" s="19" t="s">
        <v>1123</v>
      </c>
      <c r="E25" s="24"/>
      <c r="F25" s="24"/>
      <c r="G25" s="24"/>
      <c r="H25" s="24"/>
      <c r="J25" s="24"/>
      <c r="K25" s="27"/>
    </row>
    <row r="26" spans="2:11" s="97" customFormat="1" ht="15.75" customHeight="1">
      <c r="B26" s="98"/>
      <c r="C26" s="99"/>
      <c r="D26" s="99"/>
      <c r="E26" s="214"/>
      <c r="F26" s="247"/>
      <c r="G26" s="247"/>
      <c r="H26" s="247"/>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1124</v>
      </c>
      <c r="E29" s="24"/>
      <c r="F29" s="24"/>
      <c r="G29" s="24"/>
      <c r="H29" s="24"/>
      <c r="J29" s="67">
        <f>ROUND($J$95,2)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1126</v>
      </c>
      <c r="G31" s="24"/>
      <c r="H31" s="24"/>
      <c r="I31" s="104" t="s">
        <v>1125</v>
      </c>
      <c r="J31" s="28" t="s">
        <v>1127</v>
      </c>
      <c r="K31" s="27"/>
    </row>
    <row r="32" spans="2:11" s="6" customFormat="1" ht="15" customHeight="1">
      <c r="B32" s="23"/>
      <c r="C32" s="24"/>
      <c r="D32" s="105" t="s">
        <v>1128</v>
      </c>
      <c r="E32" s="105" t="s">
        <v>1129</v>
      </c>
      <c r="F32" s="106">
        <f>ROUND(SUM($BE$95:$BE$792),2)</f>
        <v>0</v>
      </c>
      <c r="G32" s="24"/>
      <c r="H32" s="24"/>
      <c r="I32" s="107">
        <v>0.21</v>
      </c>
      <c r="J32" s="106">
        <f>ROUND(ROUND((SUM($BE$95:$BE$792)),2)*$I$32,2)</f>
        <v>0</v>
      </c>
      <c r="K32" s="27"/>
    </row>
    <row r="33" spans="2:11" s="6" customFormat="1" ht="15" customHeight="1">
      <c r="B33" s="23"/>
      <c r="C33" s="24"/>
      <c r="D33" s="24"/>
      <c r="E33" s="105" t="s">
        <v>1130</v>
      </c>
      <c r="F33" s="106">
        <f>ROUND(SUM($BF$95:$BF$792),2)</f>
        <v>0</v>
      </c>
      <c r="G33" s="24"/>
      <c r="H33" s="24"/>
      <c r="I33" s="107">
        <v>0.15</v>
      </c>
      <c r="J33" s="106">
        <f>ROUND(ROUND((SUM($BF$95:$BF$792)),2)*$I$33,2)</f>
        <v>0</v>
      </c>
      <c r="K33" s="27"/>
    </row>
    <row r="34" spans="2:11" s="6" customFormat="1" ht="15" customHeight="1" hidden="1">
      <c r="B34" s="23"/>
      <c r="C34" s="24"/>
      <c r="D34" s="24"/>
      <c r="E34" s="105" t="s">
        <v>1131</v>
      </c>
      <c r="F34" s="106">
        <f>ROUND(SUM($BG$95:$BG$792),2)</f>
        <v>0</v>
      </c>
      <c r="G34" s="24"/>
      <c r="H34" s="24"/>
      <c r="I34" s="107">
        <v>0.21</v>
      </c>
      <c r="J34" s="106">
        <v>0</v>
      </c>
      <c r="K34" s="27"/>
    </row>
    <row r="35" spans="2:11" s="6" customFormat="1" ht="15" customHeight="1" hidden="1">
      <c r="B35" s="23"/>
      <c r="C35" s="24"/>
      <c r="D35" s="24"/>
      <c r="E35" s="105" t="s">
        <v>1132</v>
      </c>
      <c r="F35" s="106">
        <f>ROUND(SUM($BH$95:$BH$792),2)</f>
        <v>0</v>
      </c>
      <c r="G35" s="24"/>
      <c r="H35" s="24"/>
      <c r="I35" s="107">
        <v>0.15</v>
      </c>
      <c r="J35" s="106">
        <v>0</v>
      </c>
      <c r="K35" s="27"/>
    </row>
    <row r="36" spans="2:11" s="6" customFormat="1" ht="15" customHeight="1" hidden="1">
      <c r="B36" s="23"/>
      <c r="C36" s="24"/>
      <c r="D36" s="24"/>
      <c r="E36" s="105" t="s">
        <v>1133</v>
      </c>
      <c r="F36" s="106">
        <f>ROUND(SUM($BI$95:$BI$792),2)</f>
        <v>0</v>
      </c>
      <c r="G36" s="24"/>
      <c r="H36" s="24"/>
      <c r="I36" s="107">
        <v>0</v>
      </c>
      <c r="J36" s="106">
        <v>0</v>
      </c>
      <c r="K36" s="27"/>
    </row>
    <row r="37" spans="2:11" s="6" customFormat="1" ht="7.5" customHeight="1">
      <c r="B37" s="23"/>
      <c r="C37" s="24"/>
      <c r="D37" s="24"/>
      <c r="E37" s="24"/>
      <c r="F37" s="24"/>
      <c r="G37" s="24"/>
      <c r="H37" s="24"/>
      <c r="J37" s="24"/>
      <c r="K37" s="27"/>
    </row>
    <row r="38" spans="2:11" s="6" customFormat="1" ht="26.25" customHeight="1">
      <c r="B38" s="23"/>
      <c r="C38" s="32"/>
      <c r="D38" s="33" t="s">
        <v>1134</v>
      </c>
      <c r="E38" s="34"/>
      <c r="F38" s="34"/>
      <c r="G38" s="108" t="s">
        <v>1135</v>
      </c>
      <c r="H38" s="35" t="s">
        <v>1136</v>
      </c>
      <c r="I38" s="109"/>
      <c r="J38" s="36">
        <f>SUM($J$29:$J$36)</f>
        <v>0</v>
      </c>
      <c r="K38" s="110"/>
    </row>
    <row r="39" spans="2:11" s="6" customFormat="1" ht="15" customHeight="1">
      <c r="B39" s="38"/>
      <c r="C39" s="39"/>
      <c r="D39" s="39"/>
      <c r="E39" s="39"/>
      <c r="F39" s="39"/>
      <c r="G39" s="39"/>
      <c r="H39" s="39"/>
      <c r="I39" s="111"/>
      <c r="J39" s="39"/>
      <c r="K39" s="40"/>
    </row>
    <row r="43" spans="2:11" s="6" customFormat="1" ht="7.5" customHeight="1">
      <c r="B43" s="112"/>
      <c r="C43" s="113"/>
      <c r="D43" s="113"/>
      <c r="E43" s="113"/>
      <c r="F43" s="113"/>
      <c r="G43" s="113"/>
      <c r="H43" s="113"/>
      <c r="I43" s="113"/>
      <c r="J43" s="113"/>
      <c r="K43" s="114"/>
    </row>
    <row r="44" spans="2:11" s="6" customFormat="1" ht="37.5" customHeight="1">
      <c r="B44" s="23"/>
      <c r="C44" s="12" t="s">
        <v>1186</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1105</v>
      </c>
      <c r="D46" s="24"/>
      <c r="E46" s="24"/>
      <c r="F46" s="24"/>
      <c r="G46" s="24"/>
      <c r="H46" s="24"/>
      <c r="J46" s="24"/>
      <c r="K46" s="27"/>
    </row>
    <row r="47" spans="2:11" s="6" customFormat="1" ht="16.5" customHeight="1">
      <c r="B47" s="23"/>
      <c r="C47" s="24"/>
      <c r="D47" s="24"/>
      <c r="E47" s="246" t="str">
        <f>$E$7</f>
        <v>Celoplošná oprava ulice Palackého, Mariánské Lázně</v>
      </c>
      <c r="F47" s="218"/>
      <c r="G47" s="218"/>
      <c r="H47" s="218"/>
      <c r="J47" s="24"/>
      <c r="K47" s="27"/>
    </row>
    <row r="48" spans="2:11" s="2" customFormat="1" ht="15.75" customHeight="1">
      <c r="B48" s="10"/>
      <c r="C48" s="19" t="s">
        <v>1182</v>
      </c>
      <c r="D48" s="11"/>
      <c r="E48" s="11"/>
      <c r="F48" s="11"/>
      <c r="G48" s="11"/>
      <c r="H48" s="11"/>
      <c r="J48" s="11"/>
      <c r="K48" s="13"/>
    </row>
    <row r="49" spans="2:11" s="6" customFormat="1" ht="16.5" customHeight="1">
      <c r="B49" s="23"/>
      <c r="C49" s="24"/>
      <c r="D49" s="24"/>
      <c r="E49" s="246" t="s">
        <v>1183</v>
      </c>
      <c r="F49" s="218"/>
      <c r="G49" s="218"/>
      <c r="H49" s="218"/>
      <c r="J49" s="24"/>
      <c r="K49" s="27"/>
    </row>
    <row r="50" spans="2:11" s="6" customFormat="1" ht="15" customHeight="1">
      <c r="B50" s="23"/>
      <c r="C50" s="19" t="s">
        <v>1184</v>
      </c>
      <c r="D50" s="24"/>
      <c r="E50" s="24"/>
      <c r="F50" s="24"/>
      <c r="G50" s="24"/>
      <c r="H50" s="24"/>
      <c r="J50" s="24"/>
      <c r="K50" s="27"/>
    </row>
    <row r="51" spans="2:11" s="6" customFormat="1" ht="19.5" customHeight="1">
      <c r="B51" s="23"/>
      <c r="C51" s="24"/>
      <c r="D51" s="24"/>
      <c r="E51" s="226" t="str">
        <f>$E$11</f>
        <v>SO 101-2a3 - Komunikace a chodníky - II. a III. Etapa</v>
      </c>
      <c r="F51" s="218"/>
      <c r="G51" s="218"/>
      <c r="H51" s="218"/>
      <c r="J51" s="24"/>
      <c r="K51" s="27"/>
    </row>
    <row r="52" spans="2:11" s="6" customFormat="1" ht="7.5" customHeight="1">
      <c r="B52" s="23"/>
      <c r="C52" s="24"/>
      <c r="D52" s="24"/>
      <c r="E52" s="24"/>
      <c r="F52" s="24"/>
      <c r="G52" s="24"/>
      <c r="H52" s="24"/>
      <c r="J52" s="24"/>
      <c r="K52" s="27"/>
    </row>
    <row r="53" spans="2:11" s="6" customFormat="1" ht="18.75" customHeight="1">
      <c r="B53" s="23"/>
      <c r="C53" s="19" t="s">
        <v>1111</v>
      </c>
      <c r="D53" s="24"/>
      <c r="E53" s="24"/>
      <c r="F53" s="17" t="str">
        <f>$F$14</f>
        <v> </v>
      </c>
      <c r="G53" s="24"/>
      <c r="H53" s="24"/>
      <c r="I53" s="101" t="s">
        <v>1113</v>
      </c>
      <c r="J53" s="52" t="str">
        <f>IF($J$14="","",$J$14)</f>
        <v>03.11.2014</v>
      </c>
      <c r="K53" s="27"/>
    </row>
    <row r="54" spans="2:11" s="6" customFormat="1" ht="7.5" customHeight="1">
      <c r="B54" s="23"/>
      <c r="C54" s="24"/>
      <c r="D54" s="24"/>
      <c r="E54" s="24"/>
      <c r="F54" s="24"/>
      <c r="G54" s="24"/>
      <c r="H54" s="24"/>
      <c r="J54" s="24"/>
      <c r="K54" s="27"/>
    </row>
    <row r="55" spans="2:11" s="6" customFormat="1" ht="15.75" customHeight="1">
      <c r="B55" s="23"/>
      <c r="C55" s="19" t="s">
        <v>1117</v>
      </c>
      <c r="D55" s="24"/>
      <c r="E55" s="24"/>
      <c r="F55" s="17" t="str">
        <f>$E$17</f>
        <v> </v>
      </c>
      <c r="G55" s="24"/>
      <c r="H55" s="24"/>
      <c r="I55" s="101" t="s">
        <v>1122</v>
      </c>
      <c r="J55" s="17" t="str">
        <f>$E$23</f>
        <v> </v>
      </c>
      <c r="K55" s="27"/>
    </row>
    <row r="56" spans="2:11" s="6" customFormat="1" ht="15" customHeight="1">
      <c r="B56" s="23"/>
      <c r="C56" s="19" t="s">
        <v>1120</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5" t="s">
        <v>1187</v>
      </c>
      <c r="D58" s="32"/>
      <c r="E58" s="32"/>
      <c r="F58" s="32"/>
      <c r="G58" s="32"/>
      <c r="H58" s="32"/>
      <c r="I58" s="116"/>
      <c r="J58" s="117" t="s">
        <v>1188</v>
      </c>
      <c r="K58" s="37"/>
    </row>
    <row r="59" spans="2:11" s="6" customFormat="1" ht="11.25" customHeight="1">
      <c r="B59" s="23"/>
      <c r="C59" s="24"/>
      <c r="D59" s="24"/>
      <c r="E59" s="24"/>
      <c r="F59" s="24"/>
      <c r="G59" s="24"/>
      <c r="H59" s="24"/>
      <c r="J59" s="24"/>
      <c r="K59" s="27"/>
    </row>
    <row r="60" spans="2:47" s="6" customFormat="1" ht="30" customHeight="1">
      <c r="B60" s="23"/>
      <c r="C60" s="66" t="s">
        <v>1189</v>
      </c>
      <c r="D60" s="24"/>
      <c r="E60" s="24"/>
      <c r="F60" s="24"/>
      <c r="G60" s="24"/>
      <c r="H60" s="24"/>
      <c r="J60" s="67">
        <f>$J$95</f>
        <v>0</v>
      </c>
      <c r="K60" s="27"/>
      <c r="AU60" s="6" t="s">
        <v>1190</v>
      </c>
    </row>
    <row r="61" spans="2:11" s="73" customFormat="1" ht="25.5" customHeight="1">
      <c r="B61" s="118"/>
      <c r="C61" s="119"/>
      <c r="D61" s="120" t="s">
        <v>1191</v>
      </c>
      <c r="E61" s="120"/>
      <c r="F61" s="120"/>
      <c r="G61" s="120"/>
      <c r="H61" s="120"/>
      <c r="I61" s="121"/>
      <c r="J61" s="122">
        <f>$J$96</f>
        <v>0</v>
      </c>
      <c r="K61" s="123"/>
    </row>
    <row r="62" spans="2:11" s="83" customFormat="1" ht="21" customHeight="1">
      <c r="B62" s="124"/>
      <c r="C62" s="85"/>
      <c r="D62" s="125" t="s">
        <v>1192</v>
      </c>
      <c r="E62" s="125"/>
      <c r="F62" s="125"/>
      <c r="G62" s="125"/>
      <c r="H62" s="125"/>
      <c r="I62" s="126"/>
      <c r="J62" s="127">
        <f>$J$97</f>
        <v>0</v>
      </c>
      <c r="K62" s="128"/>
    </row>
    <row r="63" spans="2:11" s="83" customFormat="1" ht="21" customHeight="1">
      <c r="B63" s="124"/>
      <c r="C63" s="85"/>
      <c r="D63" s="125" t="s">
        <v>1193</v>
      </c>
      <c r="E63" s="125"/>
      <c r="F63" s="125"/>
      <c r="G63" s="125"/>
      <c r="H63" s="125"/>
      <c r="I63" s="126"/>
      <c r="J63" s="127">
        <f>$J$351</f>
        <v>0</v>
      </c>
      <c r="K63" s="128"/>
    </row>
    <row r="64" spans="2:11" s="83" customFormat="1" ht="21" customHeight="1">
      <c r="B64" s="124"/>
      <c r="C64" s="85"/>
      <c r="D64" s="125" t="s">
        <v>1194</v>
      </c>
      <c r="E64" s="125"/>
      <c r="F64" s="125"/>
      <c r="G64" s="125"/>
      <c r="H64" s="125"/>
      <c r="I64" s="126"/>
      <c r="J64" s="127">
        <f>$J$365</f>
        <v>0</v>
      </c>
      <c r="K64" s="128"/>
    </row>
    <row r="65" spans="2:11" s="83" customFormat="1" ht="21" customHeight="1">
      <c r="B65" s="124"/>
      <c r="C65" s="85"/>
      <c r="D65" s="125" t="s">
        <v>1195</v>
      </c>
      <c r="E65" s="125"/>
      <c r="F65" s="125"/>
      <c r="G65" s="125"/>
      <c r="H65" s="125"/>
      <c r="I65" s="126"/>
      <c r="J65" s="127">
        <f>$J$373</f>
        <v>0</v>
      </c>
      <c r="K65" s="128"/>
    </row>
    <row r="66" spans="2:11" s="83" customFormat="1" ht="21" customHeight="1">
      <c r="B66" s="124"/>
      <c r="C66" s="85"/>
      <c r="D66" s="125" t="s">
        <v>1196</v>
      </c>
      <c r="E66" s="125"/>
      <c r="F66" s="125"/>
      <c r="G66" s="125"/>
      <c r="H66" s="125"/>
      <c r="I66" s="126"/>
      <c r="J66" s="127">
        <f>$J$466</f>
        <v>0</v>
      </c>
      <c r="K66" s="128"/>
    </row>
    <row r="67" spans="2:11" s="83" customFormat="1" ht="21" customHeight="1">
      <c r="B67" s="124"/>
      <c r="C67" s="85"/>
      <c r="D67" s="125" t="s">
        <v>1197</v>
      </c>
      <c r="E67" s="125"/>
      <c r="F67" s="125"/>
      <c r="G67" s="125"/>
      <c r="H67" s="125"/>
      <c r="I67" s="126"/>
      <c r="J67" s="127">
        <f>$J$522</f>
        <v>0</v>
      </c>
      <c r="K67" s="128"/>
    </row>
    <row r="68" spans="2:11" s="83" customFormat="1" ht="15.75" customHeight="1">
      <c r="B68" s="124"/>
      <c r="C68" s="85"/>
      <c r="D68" s="125" t="s">
        <v>1198</v>
      </c>
      <c r="E68" s="125"/>
      <c r="F68" s="125"/>
      <c r="G68" s="125"/>
      <c r="H68" s="125"/>
      <c r="I68" s="126"/>
      <c r="J68" s="127">
        <f>$J$523</f>
        <v>0</v>
      </c>
      <c r="K68" s="128"/>
    </row>
    <row r="69" spans="2:11" s="83" customFormat="1" ht="15.75" customHeight="1">
      <c r="B69" s="124"/>
      <c r="C69" s="85"/>
      <c r="D69" s="125" t="s">
        <v>1199</v>
      </c>
      <c r="E69" s="125"/>
      <c r="F69" s="125"/>
      <c r="G69" s="125"/>
      <c r="H69" s="125"/>
      <c r="I69" s="126"/>
      <c r="J69" s="127">
        <f>$J$628</f>
        <v>0</v>
      </c>
      <c r="K69" s="128"/>
    </row>
    <row r="70" spans="2:11" s="83" customFormat="1" ht="21" customHeight="1">
      <c r="B70" s="124"/>
      <c r="C70" s="85"/>
      <c r="D70" s="125" t="s">
        <v>1200</v>
      </c>
      <c r="E70" s="125"/>
      <c r="F70" s="125"/>
      <c r="G70" s="125"/>
      <c r="H70" s="125"/>
      <c r="I70" s="126"/>
      <c r="J70" s="127">
        <f>$J$696</f>
        <v>0</v>
      </c>
      <c r="K70" s="128"/>
    </row>
    <row r="71" spans="2:11" s="83" customFormat="1" ht="21" customHeight="1">
      <c r="B71" s="124"/>
      <c r="C71" s="85"/>
      <c r="D71" s="125" t="s">
        <v>1201</v>
      </c>
      <c r="E71" s="125"/>
      <c r="F71" s="125"/>
      <c r="G71" s="125"/>
      <c r="H71" s="125"/>
      <c r="I71" s="126"/>
      <c r="J71" s="127">
        <f>$J$781</f>
        <v>0</v>
      </c>
      <c r="K71" s="128"/>
    </row>
    <row r="72" spans="2:11" s="73" customFormat="1" ht="25.5" customHeight="1">
      <c r="B72" s="118"/>
      <c r="C72" s="119"/>
      <c r="D72" s="120" t="s">
        <v>1202</v>
      </c>
      <c r="E72" s="120"/>
      <c r="F72" s="120"/>
      <c r="G72" s="120"/>
      <c r="H72" s="120"/>
      <c r="I72" s="121"/>
      <c r="J72" s="122">
        <f>$J$786</f>
        <v>0</v>
      </c>
      <c r="K72" s="123"/>
    </row>
    <row r="73" spans="2:11" s="83" customFormat="1" ht="21" customHeight="1">
      <c r="B73" s="124"/>
      <c r="C73" s="85"/>
      <c r="D73" s="125" t="s">
        <v>1203</v>
      </c>
      <c r="E73" s="125"/>
      <c r="F73" s="125"/>
      <c r="G73" s="125"/>
      <c r="H73" s="125"/>
      <c r="I73" s="126"/>
      <c r="J73" s="127">
        <f>$J$787</f>
        <v>0</v>
      </c>
      <c r="K73" s="128"/>
    </row>
    <row r="74" spans="2:11" s="6" customFormat="1" ht="22.5" customHeight="1">
      <c r="B74" s="23"/>
      <c r="C74" s="24"/>
      <c r="D74" s="24"/>
      <c r="E74" s="24"/>
      <c r="F74" s="24"/>
      <c r="G74" s="24"/>
      <c r="H74" s="24"/>
      <c r="J74" s="24"/>
      <c r="K74" s="27"/>
    </row>
    <row r="75" spans="2:11" s="6" customFormat="1" ht="7.5" customHeight="1">
      <c r="B75" s="38"/>
      <c r="C75" s="39"/>
      <c r="D75" s="39"/>
      <c r="E75" s="39"/>
      <c r="F75" s="39"/>
      <c r="G75" s="39"/>
      <c r="H75" s="39"/>
      <c r="I75" s="111"/>
      <c r="J75" s="39"/>
      <c r="K75" s="40"/>
    </row>
    <row r="79" spans="2:12" s="6" customFormat="1" ht="7.5" customHeight="1">
      <c r="B79" s="41"/>
      <c r="C79" s="42"/>
      <c r="D79" s="42"/>
      <c r="E79" s="42"/>
      <c r="F79" s="42"/>
      <c r="G79" s="42"/>
      <c r="H79" s="42"/>
      <c r="I79" s="113"/>
      <c r="J79" s="42"/>
      <c r="K79" s="42"/>
      <c r="L79" s="43"/>
    </row>
    <row r="80" spans="2:12" s="6" customFormat="1" ht="37.5" customHeight="1">
      <c r="B80" s="23"/>
      <c r="C80" s="12" t="s">
        <v>1204</v>
      </c>
      <c r="D80" s="24"/>
      <c r="E80" s="24"/>
      <c r="F80" s="24"/>
      <c r="G80" s="24"/>
      <c r="H80" s="24"/>
      <c r="J80" s="24"/>
      <c r="K80" s="24"/>
      <c r="L80" s="43"/>
    </row>
    <row r="81" spans="2:12" s="6" customFormat="1" ht="7.5" customHeight="1">
      <c r="B81" s="23"/>
      <c r="C81" s="24"/>
      <c r="D81" s="24"/>
      <c r="E81" s="24"/>
      <c r="F81" s="24"/>
      <c r="G81" s="24"/>
      <c r="H81" s="24"/>
      <c r="J81" s="24"/>
      <c r="K81" s="24"/>
      <c r="L81" s="43"/>
    </row>
    <row r="82" spans="2:12" s="6" customFormat="1" ht="15" customHeight="1">
      <c r="B82" s="23"/>
      <c r="C82" s="19" t="s">
        <v>1105</v>
      </c>
      <c r="D82" s="24"/>
      <c r="E82" s="24"/>
      <c r="F82" s="24"/>
      <c r="G82" s="24"/>
      <c r="H82" s="24"/>
      <c r="J82" s="24"/>
      <c r="K82" s="24"/>
      <c r="L82" s="43"/>
    </row>
    <row r="83" spans="2:12" s="6" customFormat="1" ht="16.5" customHeight="1">
      <c r="B83" s="23"/>
      <c r="C83" s="24"/>
      <c r="D83" s="24"/>
      <c r="E83" s="246" t="str">
        <f>$E$7</f>
        <v>Celoplošná oprava ulice Palackého, Mariánské Lázně</v>
      </c>
      <c r="F83" s="218"/>
      <c r="G83" s="218"/>
      <c r="H83" s="218"/>
      <c r="J83" s="24"/>
      <c r="K83" s="24"/>
      <c r="L83" s="43"/>
    </row>
    <row r="84" spans="2:43" ht="15.75" customHeight="1">
      <c r="B84" s="10"/>
      <c r="C84" s="19" t="s">
        <v>1182</v>
      </c>
      <c r="D84" s="11"/>
      <c r="E84" s="11"/>
      <c r="F84" s="11"/>
      <c r="G84" s="11"/>
      <c r="H84" s="11"/>
      <c r="J84" s="11"/>
      <c r="K84" s="11"/>
      <c r="L84" s="129"/>
      <c r="AF84" s="2"/>
      <c r="AG84" s="2"/>
      <c r="AH84" s="2"/>
      <c r="AI84" s="2"/>
      <c r="AJ84" s="2"/>
      <c r="AK84" s="2"/>
      <c r="AL84" s="2"/>
      <c r="AM84" s="2"/>
      <c r="AN84" s="2"/>
      <c r="AO84" s="2"/>
      <c r="AP84" s="2"/>
      <c r="AQ84" s="2"/>
    </row>
    <row r="85" spans="2:12" s="6" customFormat="1" ht="16.5" customHeight="1">
      <c r="B85" s="23"/>
      <c r="C85" s="24"/>
      <c r="D85" s="24"/>
      <c r="E85" s="246" t="s">
        <v>1183</v>
      </c>
      <c r="F85" s="218"/>
      <c r="G85" s="218"/>
      <c r="H85" s="218"/>
      <c r="J85" s="24"/>
      <c r="K85" s="24"/>
      <c r="L85" s="43"/>
    </row>
    <row r="86" spans="2:12" s="6" customFormat="1" ht="15" customHeight="1">
      <c r="B86" s="23"/>
      <c r="C86" s="19" t="s">
        <v>1184</v>
      </c>
      <c r="D86" s="24"/>
      <c r="E86" s="24"/>
      <c r="F86" s="24"/>
      <c r="G86" s="24"/>
      <c r="H86" s="24"/>
      <c r="J86" s="24"/>
      <c r="K86" s="24"/>
      <c r="L86" s="43"/>
    </row>
    <row r="87" spans="2:12" s="6" customFormat="1" ht="19.5" customHeight="1">
      <c r="B87" s="23"/>
      <c r="C87" s="24"/>
      <c r="D87" s="24"/>
      <c r="E87" s="226" t="str">
        <f>$E$11</f>
        <v>SO 101-2a3 - Komunikace a chodníky - II. a III. Etapa</v>
      </c>
      <c r="F87" s="218"/>
      <c r="G87" s="218"/>
      <c r="H87" s="218"/>
      <c r="J87" s="24"/>
      <c r="K87" s="24"/>
      <c r="L87" s="43"/>
    </row>
    <row r="88" spans="2:12" s="6" customFormat="1" ht="7.5" customHeight="1">
      <c r="B88" s="23"/>
      <c r="C88" s="24"/>
      <c r="D88" s="24"/>
      <c r="E88" s="24"/>
      <c r="F88" s="24"/>
      <c r="G88" s="24"/>
      <c r="H88" s="24"/>
      <c r="J88" s="24"/>
      <c r="K88" s="24"/>
      <c r="L88" s="43"/>
    </row>
    <row r="89" spans="2:12" s="6" customFormat="1" ht="18.75" customHeight="1">
      <c r="B89" s="23"/>
      <c r="C89" s="19" t="s">
        <v>1111</v>
      </c>
      <c r="D89" s="24"/>
      <c r="E89" s="24"/>
      <c r="F89" s="17" t="str">
        <f>$F$14</f>
        <v> </v>
      </c>
      <c r="G89" s="24"/>
      <c r="H89" s="24"/>
      <c r="I89" s="101" t="s">
        <v>1113</v>
      </c>
      <c r="J89" s="52" t="str">
        <f>IF($J$14="","",$J$14)</f>
        <v>03.11.2014</v>
      </c>
      <c r="K89" s="24"/>
      <c r="L89" s="43"/>
    </row>
    <row r="90" spans="2:12" s="6" customFormat="1" ht="7.5" customHeight="1">
      <c r="B90" s="23"/>
      <c r="C90" s="24"/>
      <c r="D90" s="24"/>
      <c r="E90" s="24"/>
      <c r="F90" s="24"/>
      <c r="G90" s="24"/>
      <c r="H90" s="24"/>
      <c r="J90" s="24"/>
      <c r="K90" s="24"/>
      <c r="L90" s="43"/>
    </row>
    <row r="91" spans="2:12" s="6" customFormat="1" ht="15.75" customHeight="1">
      <c r="B91" s="23"/>
      <c r="C91" s="19" t="s">
        <v>1117</v>
      </c>
      <c r="D91" s="24"/>
      <c r="E91" s="24"/>
      <c r="F91" s="17" t="str">
        <f>$E$17</f>
        <v> </v>
      </c>
      <c r="G91" s="24"/>
      <c r="H91" s="24"/>
      <c r="I91" s="101" t="s">
        <v>1122</v>
      </c>
      <c r="J91" s="17" t="str">
        <f>$E$23</f>
        <v> </v>
      </c>
      <c r="K91" s="24"/>
      <c r="L91" s="43"/>
    </row>
    <row r="92" spans="2:12" s="6" customFormat="1" ht="15" customHeight="1">
      <c r="B92" s="23"/>
      <c r="C92" s="19" t="s">
        <v>1120</v>
      </c>
      <c r="D92" s="24"/>
      <c r="E92" s="24"/>
      <c r="F92" s="17">
        <f>IF($E$20="","",$E$20)</f>
      </c>
      <c r="G92" s="24"/>
      <c r="H92" s="24"/>
      <c r="J92" s="24"/>
      <c r="K92" s="24"/>
      <c r="L92" s="43"/>
    </row>
    <row r="93" spans="2:12" s="6" customFormat="1" ht="11.25" customHeight="1">
      <c r="B93" s="23"/>
      <c r="C93" s="24"/>
      <c r="D93" s="24"/>
      <c r="E93" s="24"/>
      <c r="F93" s="24"/>
      <c r="G93" s="24"/>
      <c r="H93" s="24"/>
      <c r="J93" s="24"/>
      <c r="K93" s="24"/>
      <c r="L93" s="43"/>
    </row>
    <row r="94" spans="2:20" s="130" customFormat="1" ht="30" customHeight="1">
      <c r="B94" s="131"/>
      <c r="C94" s="132" t="s">
        <v>1205</v>
      </c>
      <c r="D94" s="133" t="s">
        <v>1143</v>
      </c>
      <c r="E94" s="133" t="s">
        <v>1139</v>
      </c>
      <c r="F94" s="133" t="s">
        <v>1206</v>
      </c>
      <c r="G94" s="133" t="s">
        <v>1207</v>
      </c>
      <c r="H94" s="133" t="s">
        <v>1208</v>
      </c>
      <c r="I94" s="134" t="s">
        <v>1209</v>
      </c>
      <c r="J94" s="133" t="s">
        <v>1210</v>
      </c>
      <c r="K94" s="135" t="s">
        <v>1211</v>
      </c>
      <c r="L94" s="136"/>
      <c r="M94" s="59" t="s">
        <v>1212</v>
      </c>
      <c r="N94" s="60" t="s">
        <v>1128</v>
      </c>
      <c r="O94" s="60" t="s">
        <v>1213</v>
      </c>
      <c r="P94" s="60" t="s">
        <v>1214</v>
      </c>
      <c r="Q94" s="60" t="s">
        <v>1215</v>
      </c>
      <c r="R94" s="60" t="s">
        <v>1216</v>
      </c>
      <c r="S94" s="60" t="s">
        <v>1217</v>
      </c>
      <c r="T94" s="61" t="s">
        <v>1218</v>
      </c>
    </row>
    <row r="95" spans="2:63" s="6" customFormat="1" ht="30" customHeight="1">
      <c r="B95" s="23"/>
      <c r="C95" s="66" t="s">
        <v>1189</v>
      </c>
      <c r="D95" s="24"/>
      <c r="E95" s="24"/>
      <c r="F95" s="24"/>
      <c r="G95" s="24"/>
      <c r="H95" s="24"/>
      <c r="J95" s="137">
        <f>$BK$95</f>
        <v>0</v>
      </c>
      <c r="K95" s="24"/>
      <c r="L95" s="43"/>
      <c r="M95" s="63"/>
      <c r="N95" s="64"/>
      <c r="O95" s="64"/>
      <c r="P95" s="138">
        <f>$P$96+$P$786</f>
        <v>0</v>
      </c>
      <c r="Q95" s="64"/>
      <c r="R95" s="138">
        <f>$R$96+$R$786</f>
        <v>7893.15415658295</v>
      </c>
      <c r="S95" s="64"/>
      <c r="T95" s="139">
        <f>$T$96+$T$786</f>
        <v>5240.63305</v>
      </c>
      <c r="AT95" s="6" t="s">
        <v>1157</v>
      </c>
      <c r="AU95" s="6" t="s">
        <v>1190</v>
      </c>
      <c r="BK95" s="140">
        <f>$BK$96+$BK$786</f>
        <v>0</v>
      </c>
    </row>
    <row r="96" spans="2:63" s="141" customFormat="1" ht="37.5" customHeight="1">
      <c r="B96" s="142"/>
      <c r="C96" s="143"/>
      <c r="D96" s="144" t="s">
        <v>1157</v>
      </c>
      <c r="E96" s="145" t="s">
        <v>1219</v>
      </c>
      <c r="F96" s="145" t="s">
        <v>1220</v>
      </c>
      <c r="G96" s="143"/>
      <c r="H96" s="143"/>
      <c r="J96" s="146">
        <f>$BK$96</f>
        <v>0</v>
      </c>
      <c r="K96" s="143"/>
      <c r="L96" s="147"/>
      <c r="M96" s="148"/>
      <c r="N96" s="143"/>
      <c r="O96" s="143"/>
      <c r="P96" s="149">
        <f>$P$97+$P$351+$P$365+$P$373+$P$466+$P$522+$P$696+$P$781</f>
        <v>0</v>
      </c>
      <c r="Q96" s="143"/>
      <c r="R96" s="149">
        <f>$R$97+$R$351+$R$365+$R$373+$R$466+$R$522+$R$696+$R$781</f>
        <v>7893.05377658295</v>
      </c>
      <c r="S96" s="143"/>
      <c r="T96" s="150">
        <f>$T$97+$T$351+$T$365+$T$373+$T$466+$T$522+$T$696+$T$781</f>
        <v>5240.63305</v>
      </c>
      <c r="AR96" s="151" t="s">
        <v>1110</v>
      </c>
      <c r="AT96" s="151" t="s">
        <v>1157</v>
      </c>
      <c r="AU96" s="151" t="s">
        <v>1158</v>
      </c>
      <c r="AY96" s="151" t="s">
        <v>1221</v>
      </c>
      <c r="BK96" s="152">
        <f>$BK$97+$BK$351+$BK$365+$BK$373+$BK$466+$BK$522+$BK$696+$BK$781</f>
        <v>0</v>
      </c>
    </row>
    <row r="97" spans="2:63" s="141" customFormat="1" ht="21" customHeight="1">
      <c r="B97" s="142"/>
      <c r="C97" s="143"/>
      <c r="D97" s="144" t="s">
        <v>1157</v>
      </c>
      <c r="E97" s="153" t="s">
        <v>1110</v>
      </c>
      <c r="F97" s="153" t="s">
        <v>1222</v>
      </c>
      <c r="G97" s="143"/>
      <c r="H97" s="143"/>
      <c r="J97" s="154">
        <f>$BK$97</f>
        <v>0</v>
      </c>
      <c r="K97" s="143"/>
      <c r="L97" s="147"/>
      <c r="M97" s="148"/>
      <c r="N97" s="143"/>
      <c r="O97" s="143"/>
      <c r="P97" s="149">
        <f>SUM($P$98:$P$350)</f>
        <v>0</v>
      </c>
      <c r="Q97" s="143"/>
      <c r="R97" s="149">
        <f>SUM($R$98:$R$350)</f>
        <v>721.29267588191</v>
      </c>
      <c r="S97" s="143"/>
      <c r="T97" s="150">
        <f>SUM($T$98:$T$350)</f>
        <v>0</v>
      </c>
      <c r="AR97" s="151" t="s">
        <v>1110</v>
      </c>
      <c r="AT97" s="151" t="s">
        <v>1157</v>
      </c>
      <c r="AU97" s="151" t="s">
        <v>1110</v>
      </c>
      <c r="AY97" s="151" t="s">
        <v>1221</v>
      </c>
      <c r="BK97" s="152">
        <f>SUM($BK$98:$BK$350)</f>
        <v>0</v>
      </c>
    </row>
    <row r="98" spans="2:65" s="6" customFormat="1" ht="27" customHeight="1">
      <c r="B98" s="23"/>
      <c r="C98" s="155" t="s">
        <v>1110</v>
      </c>
      <c r="D98" s="155" t="s">
        <v>1223</v>
      </c>
      <c r="E98" s="156" t="s">
        <v>1224</v>
      </c>
      <c r="F98" s="157" t="s">
        <v>1225</v>
      </c>
      <c r="G98" s="158" t="s">
        <v>1226</v>
      </c>
      <c r="H98" s="159">
        <v>1781.78</v>
      </c>
      <c r="I98" s="160"/>
      <c r="J98" s="161">
        <f>ROUND($I$98*$H$98,2)</f>
        <v>0</v>
      </c>
      <c r="K98" s="157"/>
      <c r="L98" s="43"/>
      <c r="M98" s="162"/>
      <c r="N98" s="163" t="s">
        <v>1129</v>
      </c>
      <c r="O98" s="24"/>
      <c r="P98" s="164">
        <f>$O$98*$H$98</f>
        <v>0</v>
      </c>
      <c r="Q98" s="164">
        <v>0</v>
      </c>
      <c r="R98" s="164">
        <f>$Q$98*$H$98</f>
        <v>0</v>
      </c>
      <c r="S98" s="164">
        <v>0</v>
      </c>
      <c r="T98" s="165">
        <f>$S$98*$H$98</f>
        <v>0</v>
      </c>
      <c r="AR98" s="97" t="s">
        <v>1227</v>
      </c>
      <c r="AT98" s="97" t="s">
        <v>1223</v>
      </c>
      <c r="AU98" s="97" t="s">
        <v>1166</v>
      </c>
      <c r="AY98" s="6" t="s">
        <v>1221</v>
      </c>
      <c r="BE98" s="166">
        <f>IF($N$98="základní",$J$98,0)</f>
        <v>0</v>
      </c>
      <c r="BF98" s="166">
        <f>IF($N$98="snížená",$J$98,0)</f>
        <v>0</v>
      </c>
      <c r="BG98" s="166">
        <f>IF($N$98="zákl. přenesená",$J$98,0)</f>
        <v>0</v>
      </c>
      <c r="BH98" s="166">
        <f>IF($N$98="sníž. přenesená",$J$98,0)</f>
        <v>0</v>
      </c>
      <c r="BI98" s="166">
        <f>IF($N$98="nulová",$J$98,0)</f>
        <v>0</v>
      </c>
      <c r="BJ98" s="97" t="s">
        <v>1110</v>
      </c>
      <c r="BK98" s="166">
        <f>ROUND($I$98*$H$98,2)</f>
        <v>0</v>
      </c>
      <c r="BL98" s="97" t="s">
        <v>1227</v>
      </c>
      <c r="BM98" s="97" t="s">
        <v>1228</v>
      </c>
    </row>
    <row r="99" spans="2:47" s="6" customFormat="1" ht="16.5" customHeight="1">
      <c r="B99" s="23"/>
      <c r="C99" s="24"/>
      <c r="D99" s="167" t="s">
        <v>1229</v>
      </c>
      <c r="E99" s="24"/>
      <c r="F99" s="168" t="s">
        <v>1225</v>
      </c>
      <c r="G99" s="24"/>
      <c r="H99" s="24"/>
      <c r="J99" s="24"/>
      <c r="K99" s="24"/>
      <c r="L99" s="43"/>
      <c r="M99" s="56"/>
      <c r="N99" s="24"/>
      <c r="O99" s="24"/>
      <c r="P99" s="24"/>
      <c r="Q99" s="24"/>
      <c r="R99" s="24"/>
      <c r="S99" s="24"/>
      <c r="T99" s="57"/>
      <c r="AT99" s="6" t="s">
        <v>1229</v>
      </c>
      <c r="AU99" s="6" t="s">
        <v>1166</v>
      </c>
    </row>
    <row r="100" spans="2:51" s="6" customFormat="1" ht="15.75" customHeight="1">
      <c r="B100" s="169"/>
      <c r="C100" s="170"/>
      <c r="D100" s="171" t="s">
        <v>1230</v>
      </c>
      <c r="E100" s="172"/>
      <c r="F100" s="173" t="s">
        <v>1231</v>
      </c>
      <c r="G100" s="170"/>
      <c r="H100" s="172"/>
      <c r="J100" s="170"/>
      <c r="K100" s="170"/>
      <c r="L100" s="174"/>
      <c r="M100" s="175"/>
      <c r="N100" s="170"/>
      <c r="O100" s="170"/>
      <c r="P100" s="170"/>
      <c r="Q100" s="170"/>
      <c r="R100" s="170"/>
      <c r="S100" s="170"/>
      <c r="T100" s="176"/>
      <c r="AT100" s="177" t="s">
        <v>1230</v>
      </c>
      <c r="AU100" s="177" t="s">
        <v>1166</v>
      </c>
      <c r="AV100" s="178" t="s">
        <v>1110</v>
      </c>
      <c r="AW100" s="178" t="s">
        <v>1190</v>
      </c>
      <c r="AX100" s="178" t="s">
        <v>1158</v>
      </c>
      <c r="AY100" s="177" t="s">
        <v>1221</v>
      </c>
    </row>
    <row r="101" spans="2:51" s="6" customFormat="1" ht="15.75" customHeight="1">
      <c r="B101" s="179"/>
      <c r="C101" s="180"/>
      <c r="D101" s="171" t="s">
        <v>1230</v>
      </c>
      <c r="E101" s="181"/>
      <c r="F101" s="182" t="s">
        <v>1232</v>
      </c>
      <c r="G101" s="180"/>
      <c r="H101" s="183">
        <v>1781.78</v>
      </c>
      <c r="J101" s="180"/>
      <c r="K101" s="180"/>
      <c r="L101" s="184"/>
      <c r="M101" s="185"/>
      <c r="N101" s="180"/>
      <c r="O101" s="180"/>
      <c r="P101" s="180"/>
      <c r="Q101" s="180"/>
      <c r="R101" s="180"/>
      <c r="S101" s="180"/>
      <c r="T101" s="186"/>
      <c r="AT101" s="187" t="s">
        <v>1230</v>
      </c>
      <c r="AU101" s="187" t="s">
        <v>1166</v>
      </c>
      <c r="AV101" s="188" t="s">
        <v>1166</v>
      </c>
      <c r="AW101" s="188" t="s">
        <v>1190</v>
      </c>
      <c r="AX101" s="188" t="s">
        <v>1158</v>
      </c>
      <c r="AY101" s="187" t="s">
        <v>1221</v>
      </c>
    </row>
    <row r="102" spans="2:65" s="6" customFormat="1" ht="15.75" customHeight="1">
      <c r="B102" s="23"/>
      <c r="C102" s="155" t="s">
        <v>1166</v>
      </c>
      <c r="D102" s="155" t="s">
        <v>1223</v>
      </c>
      <c r="E102" s="156" t="s">
        <v>1233</v>
      </c>
      <c r="F102" s="157" t="s">
        <v>1234</v>
      </c>
      <c r="G102" s="158" t="s">
        <v>1235</v>
      </c>
      <c r="H102" s="159">
        <v>1914</v>
      </c>
      <c r="I102" s="160"/>
      <c r="J102" s="161">
        <f>ROUND($I$102*$H$102,2)</f>
        <v>0</v>
      </c>
      <c r="K102" s="157" t="s">
        <v>1236</v>
      </c>
      <c r="L102" s="43"/>
      <c r="M102" s="162"/>
      <c r="N102" s="163" t="s">
        <v>1129</v>
      </c>
      <c r="O102" s="24"/>
      <c r="P102" s="164">
        <f>$O$102*$H$102</f>
        <v>0</v>
      </c>
      <c r="Q102" s="164">
        <v>0</v>
      </c>
      <c r="R102" s="164">
        <f>$Q$102*$H$102</f>
        <v>0</v>
      </c>
      <c r="S102" s="164">
        <v>0</v>
      </c>
      <c r="T102" s="165">
        <f>$S$102*$H$102</f>
        <v>0</v>
      </c>
      <c r="AR102" s="97" t="s">
        <v>1227</v>
      </c>
      <c r="AT102" s="97" t="s">
        <v>1223</v>
      </c>
      <c r="AU102" s="97" t="s">
        <v>1166</v>
      </c>
      <c r="AY102" s="6" t="s">
        <v>1221</v>
      </c>
      <c r="BE102" s="166">
        <f>IF($N$102="základní",$J$102,0)</f>
        <v>0</v>
      </c>
      <c r="BF102" s="166">
        <f>IF($N$102="snížená",$J$102,0)</f>
        <v>0</v>
      </c>
      <c r="BG102" s="166">
        <f>IF($N$102="zákl. přenesená",$J$102,0)</f>
        <v>0</v>
      </c>
      <c r="BH102" s="166">
        <f>IF($N$102="sníž. přenesená",$J$102,0)</f>
        <v>0</v>
      </c>
      <c r="BI102" s="166">
        <f>IF($N$102="nulová",$J$102,0)</f>
        <v>0</v>
      </c>
      <c r="BJ102" s="97" t="s">
        <v>1110</v>
      </c>
      <c r="BK102" s="166">
        <f>ROUND($I$102*$H$102,2)</f>
        <v>0</v>
      </c>
      <c r="BL102" s="97" t="s">
        <v>1227</v>
      </c>
      <c r="BM102" s="97" t="s">
        <v>1237</v>
      </c>
    </row>
    <row r="103" spans="2:47" s="6" customFormat="1" ht="16.5" customHeight="1">
      <c r="B103" s="23"/>
      <c r="C103" s="24"/>
      <c r="D103" s="167" t="s">
        <v>1229</v>
      </c>
      <c r="E103" s="24"/>
      <c r="F103" s="168" t="s">
        <v>1238</v>
      </c>
      <c r="G103" s="24"/>
      <c r="H103" s="24"/>
      <c r="J103" s="24"/>
      <c r="K103" s="24"/>
      <c r="L103" s="43"/>
      <c r="M103" s="56"/>
      <c r="N103" s="24"/>
      <c r="O103" s="24"/>
      <c r="P103" s="24"/>
      <c r="Q103" s="24"/>
      <c r="R103" s="24"/>
      <c r="S103" s="24"/>
      <c r="T103" s="57"/>
      <c r="AT103" s="6" t="s">
        <v>1229</v>
      </c>
      <c r="AU103" s="6" t="s">
        <v>1166</v>
      </c>
    </row>
    <row r="104" spans="2:47" s="6" customFormat="1" ht="84.75" customHeight="1">
      <c r="B104" s="23"/>
      <c r="C104" s="24"/>
      <c r="D104" s="171" t="s">
        <v>1239</v>
      </c>
      <c r="E104" s="24"/>
      <c r="F104" s="189" t="s">
        <v>1240</v>
      </c>
      <c r="G104" s="24"/>
      <c r="H104" s="24"/>
      <c r="J104" s="24"/>
      <c r="K104" s="24"/>
      <c r="L104" s="43"/>
      <c r="M104" s="56"/>
      <c r="N104" s="24"/>
      <c r="O104" s="24"/>
      <c r="P104" s="24"/>
      <c r="Q104" s="24"/>
      <c r="R104" s="24"/>
      <c r="S104" s="24"/>
      <c r="T104" s="57"/>
      <c r="AT104" s="6" t="s">
        <v>1239</v>
      </c>
      <c r="AU104" s="6" t="s">
        <v>1166</v>
      </c>
    </row>
    <row r="105" spans="2:51" s="6" customFormat="1" ht="15.75" customHeight="1">
      <c r="B105" s="169"/>
      <c r="C105" s="170"/>
      <c r="D105" s="171" t="s">
        <v>1230</v>
      </c>
      <c r="E105" s="172"/>
      <c r="F105" s="173" t="s">
        <v>1241</v>
      </c>
      <c r="G105" s="170"/>
      <c r="H105" s="172"/>
      <c r="J105" s="170"/>
      <c r="K105" s="170"/>
      <c r="L105" s="174"/>
      <c r="M105" s="175"/>
      <c r="N105" s="170"/>
      <c r="O105" s="170"/>
      <c r="P105" s="170"/>
      <c r="Q105" s="170"/>
      <c r="R105" s="170"/>
      <c r="S105" s="170"/>
      <c r="T105" s="176"/>
      <c r="AT105" s="177" t="s">
        <v>1230</v>
      </c>
      <c r="AU105" s="177" t="s">
        <v>1166</v>
      </c>
      <c r="AV105" s="178" t="s">
        <v>1110</v>
      </c>
      <c r="AW105" s="178" t="s">
        <v>1190</v>
      </c>
      <c r="AX105" s="178" t="s">
        <v>1158</v>
      </c>
      <c r="AY105" s="177" t="s">
        <v>1221</v>
      </c>
    </row>
    <row r="106" spans="2:51" s="6" customFormat="1" ht="15.75" customHeight="1">
      <c r="B106" s="179"/>
      <c r="C106" s="180"/>
      <c r="D106" s="171" t="s">
        <v>1230</v>
      </c>
      <c r="E106" s="181"/>
      <c r="F106" s="182" t="s">
        <v>1242</v>
      </c>
      <c r="G106" s="180"/>
      <c r="H106" s="183">
        <v>1914</v>
      </c>
      <c r="J106" s="180"/>
      <c r="K106" s="180"/>
      <c r="L106" s="184"/>
      <c r="M106" s="185"/>
      <c r="N106" s="180"/>
      <c r="O106" s="180"/>
      <c r="P106" s="180"/>
      <c r="Q106" s="180"/>
      <c r="R106" s="180"/>
      <c r="S106" s="180"/>
      <c r="T106" s="186"/>
      <c r="AT106" s="187" t="s">
        <v>1230</v>
      </c>
      <c r="AU106" s="187" t="s">
        <v>1166</v>
      </c>
      <c r="AV106" s="188" t="s">
        <v>1166</v>
      </c>
      <c r="AW106" s="188" t="s">
        <v>1190</v>
      </c>
      <c r="AX106" s="188" t="s">
        <v>1158</v>
      </c>
      <c r="AY106" s="187" t="s">
        <v>1221</v>
      </c>
    </row>
    <row r="107" spans="2:65" s="6" customFormat="1" ht="15.75" customHeight="1">
      <c r="B107" s="23"/>
      <c r="C107" s="155" t="s">
        <v>1243</v>
      </c>
      <c r="D107" s="155" t="s">
        <v>1223</v>
      </c>
      <c r="E107" s="156" t="s">
        <v>1244</v>
      </c>
      <c r="F107" s="157" t="s">
        <v>1245</v>
      </c>
      <c r="G107" s="158" t="s">
        <v>1235</v>
      </c>
      <c r="H107" s="159">
        <v>8044.4</v>
      </c>
      <c r="I107" s="160"/>
      <c r="J107" s="161">
        <f>ROUND($I$107*$H$107,2)</f>
        <v>0</v>
      </c>
      <c r="K107" s="157" t="s">
        <v>1236</v>
      </c>
      <c r="L107" s="43"/>
      <c r="M107" s="162"/>
      <c r="N107" s="163" t="s">
        <v>1129</v>
      </c>
      <c r="O107" s="24"/>
      <c r="P107" s="164">
        <f>$O$107*$H$107</f>
        <v>0</v>
      </c>
      <c r="Q107" s="164">
        <v>0</v>
      </c>
      <c r="R107" s="164">
        <f>$Q$107*$H$107</f>
        <v>0</v>
      </c>
      <c r="S107" s="164">
        <v>0</v>
      </c>
      <c r="T107" s="165">
        <f>$S$107*$H$107</f>
        <v>0</v>
      </c>
      <c r="AR107" s="97" t="s">
        <v>1227</v>
      </c>
      <c r="AT107" s="97" t="s">
        <v>1223</v>
      </c>
      <c r="AU107" s="97" t="s">
        <v>1166</v>
      </c>
      <c r="AY107" s="6" t="s">
        <v>1221</v>
      </c>
      <c r="BE107" s="166">
        <f>IF($N$107="základní",$J$107,0)</f>
        <v>0</v>
      </c>
      <c r="BF107" s="166">
        <f>IF($N$107="snížená",$J$107,0)</f>
        <v>0</v>
      </c>
      <c r="BG107" s="166">
        <f>IF($N$107="zákl. přenesená",$J$107,0)</f>
        <v>0</v>
      </c>
      <c r="BH107" s="166">
        <f>IF($N$107="sníž. přenesená",$J$107,0)</f>
        <v>0</v>
      </c>
      <c r="BI107" s="166">
        <f>IF($N$107="nulová",$J$107,0)</f>
        <v>0</v>
      </c>
      <c r="BJ107" s="97" t="s">
        <v>1110</v>
      </c>
      <c r="BK107" s="166">
        <f>ROUND($I$107*$H$107,2)</f>
        <v>0</v>
      </c>
      <c r="BL107" s="97" t="s">
        <v>1227</v>
      </c>
      <c r="BM107" s="97" t="s">
        <v>1246</v>
      </c>
    </row>
    <row r="108" spans="2:47" s="6" customFormat="1" ht="16.5" customHeight="1">
      <c r="B108" s="23"/>
      <c r="C108" s="24"/>
      <c r="D108" s="167" t="s">
        <v>1229</v>
      </c>
      <c r="E108" s="24"/>
      <c r="F108" s="168" t="s">
        <v>1247</v>
      </c>
      <c r="G108" s="24"/>
      <c r="H108" s="24"/>
      <c r="J108" s="24"/>
      <c r="K108" s="24"/>
      <c r="L108" s="43"/>
      <c r="M108" s="56"/>
      <c r="N108" s="24"/>
      <c r="O108" s="24"/>
      <c r="P108" s="24"/>
      <c r="Q108" s="24"/>
      <c r="R108" s="24"/>
      <c r="S108" s="24"/>
      <c r="T108" s="57"/>
      <c r="AT108" s="6" t="s">
        <v>1229</v>
      </c>
      <c r="AU108" s="6" t="s">
        <v>1166</v>
      </c>
    </row>
    <row r="109" spans="2:47" s="6" customFormat="1" ht="84.75" customHeight="1">
      <c r="B109" s="23"/>
      <c r="C109" s="24"/>
      <c r="D109" s="171" t="s">
        <v>1239</v>
      </c>
      <c r="E109" s="24"/>
      <c r="F109" s="189" t="s">
        <v>1240</v>
      </c>
      <c r="G109" s="24"/>
      <c r="H109" s="24"/>
      <c r="J109" s="24"/>
      <c r="K109" s="24"/>
      <c r="L109" s="43"/>
      <c r="M109" s="56"/>
      <c r="N109" s="24"/>
      <c r="O109" s="24"/>
      <c r="P109" s="24"/>
      <c r="Q109" s="24"/>
      <c r="R109" s="24"/>
      <c r="S109" s="24"/>
      <c r="T109" s="57"/>
      <c r="AT109" s="6" t="s">
        <v>1239</v>
      </c>
      <c r="AU109" s="6" t="s">
        <v>1166</v>
      </c>
    </row>
    <row r="110" spans="2:51" s="6" customFormat="1" ht="15.75" customHeight="1">
      <c r="B110" s="169"/>
      <c r="C110" s="170"/>
      <c r="D110" s="171" t="s">
        <v>1230</v>
      </c>
      <c r="E110" s="172"/>
      <c r="F110" s="173" t="s">
        <v>1241</v>
      </c>
      <c r="G110" s="170"/>
      <c r="H110" s="172"/>
      <c r="J110" s="170"/>
      <c r="K110" s="170"/>
      <c r="L110" s="174"/>
      <c r="M110" s="175"/>
      <c r="N110" s="170"/>
      <c r="O110" s="170"/>
      <c r="P110" s="170"/>
      <c r="Q110" s="170"/>
      <c r="R110" s="170"/>
      <c r="S110" s="170"/>
      <c r="T110" s="176"/>
      <c r="AT110" s="177" t="s">
        <v>1230</v>
      </c>
      <c r="AU110" s="177" t="s">
        <v>1166</v>
      </c>
      <c r="AV110" s="178" t="s">
        <v>1110</v>
      </c>
      <c r="AW110" s="178" t="s">
        <v>1190</v>
      </c>
      <c r="AX110" s="178" t="s">
        <v>1158</v>
      </c>
      <c r="AY110" s="177" t="s">
        <v>1221</v>
      </c>
    </row>
    <row r="111" spans="2:51" s="6" customFormat="1" ht="15.75" customHeight="1">
      <c r="B111" s="179"/>
      <c r="C111" s="180"/>
      <c r="D111" s="171" t="s">
        <v>1230</v>
      </c>
      <c r="E111" s="181"/>
      <c r="F111" s="182" t="s">
        <v>1248</v>
      </c>
      <c r="G111" s="180"/>
      <c r="H111" s="183">
        <v>8044.4</v>
      </c>
      <c r="J111" s="180"/>
      <c r="K111" s="180"/>
      <c r="L111" s="184"/>
      <c r="M111" s="185"/>
      <c r="N111" s="180"/>
      <c r="O111" s="180"/>
      <c r="P111" s="180"/>
      <c r="Q111" s="180"/>
      <c r="R111" s="180"/>
      <c r="S111" s="180"/>
      <c r="T111" s="186"/>
      <c r="AT111" s="187" t="s">
        <v>1230</v>
      </c>
      <c r="AU111" s="187" t="s">
        <v>1166</v>
      </c>
      <c r="AV111" s="188" t="s">
        <v>1166</v>
      </c>
      <c r="AW111" s="188" t="s">
        <v>1190</v>
      </c>
      <c r="AX111" s="188" t="s">
        <v>1158</v>
      </c>
      <c r="AY111" s="187" t="s">
        <v>1221</v>
      </c>
    </row>
    <row r="112" spans="2:65" s="6" customFormat="1" ht="15.75" customHeight="1">
      <c r="B112" s="23"/>
      <c r="C112" s="190" t="s">
        <v>1227</v>
      </c>
      <c r="D112" s="190" t="s">
        <v>1249</v>
      </c>
      <c r="E112" s="191" t="s">
        <v>1250</v>
      </c>
      <c r="F112" s="192" t="s">
        <v>1251</v>
      </c>
      <c r="G112" s="193" t="s">
        <v>1252</v>
      </c>
      <c r="H112" s="194">
        <v>258.307</v>
      </c>
      <c r="I112" s="195"/>
      <c r="J112" s="196">
        <f>ROUND($I$112*$H$112,2)</f>
        <v>0</v>
      </c>
      <c r="K112" s="192" t="s">
        <v>1236</v>
      </c>
      <c r="L112" s="197"/>
      <c r="M112" s="198"/>
      <c r="N112" s="199" t="s">
        <v>1129</v>
      </c>
      <c r="O112" s="24"/>
      <c r="P112" s="164">
        <f>$O$112*$H$112</f>
        <v>0</v>
      </c>
      <c r="Q112" s="164">
        <v>1</v>
      </c>
      <c r="R112" s="164">
        <f>$Q$112*$H$112</f>
        <v>258.307</v>
      </c>
      <c r="S112" s="164">
        <v>0</v>
      </c>
      <c r="T112" s="165">
        <f>$S$112*$H$112</f>
        <v>0</v>
      </c>
      <c r="AR112" s="97" t="s">
        <v>1253</v>
      </c>
      <c r="AT112" s="97" t="s">
        <v>1249</v>
      </c>
      <c r="AU112" s="97" t="s">
        <v>1166</v>
      </c>
      <c r="AY112" s="6" t="s">
        <v>1221</v>
      </c>
      <c r="BE112" s="166">
        <f>IF($N$112="základní",$J$112,0)</f>
        <v>0</v>
      </c>
      <c r="BF112" s="166">
        <f>IF($N$112="snížená",$J$112,0)</f>
        <v>0</v>
      </c>
      <c r="BG112" s="166">
        <f>IF($N$112="zákl. přenesená",$J$112,0)</f>
        <v>0</v>
      </c>
      <c r="BH112" s="166">
        <f>IF($N$112="sníž. přenesená",$J$112,0)</f>
        <v>0</v>
      </c>
      <c r="BI112" s="166">
        <f>IF($N$112="nulová",$J$112,0)</f>
        <v>0</v>
      </c>
      <c r="BJ112" s="97" t="s">
        <v>1110</v>
      </c>
      <c r="BK112" s="166">
        <f>ROUND($I$112*$H$112,2)</f>
        <v>0</v>
      </c>
      <c r="BL112" s="97" t="s">
        <v>1227</v>
      </c>
      <c r="BM112" s="97" t="s">
        <v>1254</v>
      </c>
    </row>
    <row r="113" spans="2:47" s="6" customFormat="1" ht="16.5" customHeight="1">
      <c r="B113" s="23"/>
      <c r="C113" s="24"/>
      <c r="D113" s="167" t="s">
        <v>1229</v>
      </c>
      <c r="E113" s="24"/>
      <c r="F113" s="168" t="s">
        <v>1255</v>
      </c>
      <c r="G113" s="24"/>
      <c r="H113" s="24"/>
      <c r="J113" s="24"/>
      <c r="K113" s="24"/>
      <c r="L113" s="43"/>
      <c r="M113" s="56"/>
      <c r="N113" s="24"/>
      <c r="O113" s="24"/>
      <c r="P113" s="24"/>
      <c r="Q113" s="24"/>
      <c r="R113" s="24"/>
      <c r="S113" s="24"/>
      <c r="T113" s="57"/>
      <c r="AT113" s="6" t="s">
        <v>1229</v>
      </c>
      <c r="AU113" s="6" t="s">
        <v>1166</v>
      </c>
    </row>
    <row r="114" spans="2:51" s="6" customFormat="1" ht="15.75" customHeight="1">
      <c r="B114" s="169"/>
      <c r="C114" s="170"/>
      <c r="D114" s="171" t="s">
        <v>1230</v>
      </c>
      <c r="E114" s="172"/>
      <c r="F114" s="173" t="s">
        <v>1241</v>
      </c>
      <c r="G114" s="170"/>
      <c r="H114" s="172"/>
      <c r="J114" s="170"/>
      <c r="K114" s="170"/>
      <c r="L114" s="174"/>
      <c r="M114" s="175"/>
      <c r="N114" s="170"/>
      <c r="O114" s="170"/>
      <c r="P114" s="170"/>
      <c r="Q114" s="170"/>
      <c r="R114" s="170"/>
      <c r="S114" s="170"/>
      <c r="T114" s="176"/>
      <c r="AT114" s="177" t="s">
        <v>1230</v>
      </c>
      <c r="AU114" s="177" t="s">
        <v>1166</v>
      </c>
      <c r="AV114" s="178" t="s">
        <v>1110</v>
      </c>
      <c r="AW114" s="178" t="s">
        <v>1190</v>
      </c>
      <c r="AX114" s="178" t="s">
        <v>1158</v>
      </c>
      <c r="AY114" s="177" t="s">
        <v>1221</v>
      </c>
    </row>
    <row r="115" spans="2:51" s="6" customFormat="1" ht="15.75" customHeight="1">
      <c r="B115" s="179"/>
      <c r="C115" s="180"/>
      <c r="D115" s="171" t="s">
        <v>1230</v>
      </c>
      <c r="E115" s="181"/>
      <c r="F115" s="182" t="s">
        <v>1256</v>
      </c>
      <c r="G115" s="180"/>
      <c r="H115" s="183">
        <v>30.49002</v>
      </c>
      <c r="J115" s="180"/>
      <c r="K115" s="180"/>
      <c r="L115" s="184"/>
      <c r="M115" s="185"/>
      <c r="N115" s="180"/>
      <c r="O115" s="180"/>
      <c r="P115" s="180"/>
      <c r="Q115" s="180"/>
      <c r="R115" s="180"/>
      <c r="S115" s="180"/>
      <c r="T115" s="186"/>
      <c r="AT115" s="187" t="s">
        <v>1230</v>
      </c>
      <c r="AU115" s="187" t="s">
        <v>1166</v>
      </c>
      <c r="AV115" s="188" t="s">
        <v>1166</v>
      </c>
      <c r="AW115" s="188" t="s">
        <v>1190</v>
      </c>
      <c r="AX115" s="188" t="s">
        <v>1158</v>
      </c>
      <c r="AY115" s="187" t="s">
        <v>1221</v>
      </c>
    </row>
    <row r="116" spans="2:51" s="6" customFormat="1" ht="15.75" customHeight="1">
      <c r="B116" s="179"/>
      <c r="C116" s="180"/>
      <c r="D116" s="171" t="s">
        <v>1230</v>
      </c>
      <c r="E116" s="181"/>
      <c r="F116" s="182" t="s">
        <v>1257</v>
      </c>
      <c r="G116" s="180"/>
      <c r="H116" s="183">
        <v>227.817408</v>
      </c>
      <c r="J116" s="180"/>
      <c r="K116" s="180"/>
      <c r="L116" s="184"/>
      <c r="M116" s="185"/>
      <c r="N116" s="180"/>
      <c r="O116" s="180"/>
      <c r="P116" s="180"/>
      <c r="Q116" s="180"/>
      <c r="R116" s="180"/>
      <c r="S116" s="180"/>
      <c r="T116" s="186"/>
      <c r="AT116" s="187" t="s">
        <v>1230</v>
      </c>
      <c r="AU116" s="187" t="s">
        <v>1166</v>
      </c>
      <c r="AV116" s="188" t="s">
        <v>1166</v>
      </c>
      <c r="AW116" s="188" t="s">
        <v>1190</v>
      </c>
      <c r="AX116" s="188" t="s">
        <v>1158</v>
      </c>
      <c r="AY116" s="187" t="s">
        <v>1221</v>
      </c>
    </row>
    <row r="117" spans="2:65" s="6" customFormat="1" ht="15.75" customHeight="1">
      <c r="B117" s="23"/>
      <c r="C117" s="155" t="s">
        <v>1258</v>
      </c>
      <c r="D117" s="155" t="s">
        <v>1223</v>
      </c>
      <c r="E117" s="156" t="s">
        <v>1259</v>
      </c>
      <c r="F117" s="157" t="s">
        <v>1260</v>
      </c>
      <c r="G117" s="158" t="s">
        <v>1226</v>
      </c>
      <c r="H117" s="159">
        <v>3340.8</v>
      </c>
      <c r="I117" s="160"/>
      <c r="J117" s="161">
        <f>ROUND($I$117*$H$117,2)</f>
        <v>0</v>
      </c>
      <c r="K117" s="157" t="s">
        <v>1236</v>
      </c>
      <c r="L117" s="43"/>
      <c r="M117" s="162"/>
      <c r="N117" s="163" t="s">
        <v>1129</v>
      </c>
      <c r="O117" s="24"/>
      <c r="P117" s="164">
        <f>$O$117*$H$117</f>
        <v>0</v>
      </c>
      <c r="Q117" s="164">
        <v>0</v>
      </c>
      <c r="R117" s="164">
        <f>$Q$117*$H$117</f>
        <v>0</v>
      </c>
      <c r="S117" s="164">
        <v>0</v>
      </c>
      <c r="T117" s="165">
        <f>$S$117*$H$117</f>
        <v>0</v>
      </c>
      <c r="AR117" s="97" t="s">
        <v>1227</v>
      </c>
      <c r="AT117" s="97" t="s">
        <v>1223</v>
      </c>
      <c r="AU117" s="97" t="s">
        <v>1166</v>
      </c>
      <c r="AY117" s="6" t="s">
        <v>1221</v>
      </c>
      <c r="BE117" s="166">
        <f>IF($N$117="základní",$J$117,0)</f>
        <v>0</v>
      </c>
      <c r="BF117" s="166">
        <f>IF($N$117="snížená",$J$117,0)</f>
        <v>0</v>
      </c>
      <c r="BG117" s="166">
        <f>IF($N$117="zákl. přenesená",$J$117,0)</f>
        <v>0</v>
      </c>
      <c r="BH117" s="166">
        <f>IF($N$117="sníž. přenesená",$J$117,0)</f>
        <v>0</v>
      </c>
      <c r="BI117" s="166">
        <f>IF($N$117="nulová",$J$117,0)</f>
        <v>0</v>
      </c>
      <c r="BJ117" s="97" t="s">
        <v>1110</v>
      </c>
      <c r="BK117" s="166">
        <f>ROUND($I$117*$H$117,2)</f>
        <v>0</v>
      </c>
      <c r="BL117" s="97" t="s">
        <v>1227</v>
      </c>
      <c r="BM117" s="97" t="s">
        <v>1261</v>
      </c>
    </row>
    <row r="118" spans="2:47" s="6" customFormat="1" ht="27" customHeight="1">
      <c r="B118" s="23"/>
      <c r="C118" s="24"/>
      <c r="D118" s="167" t="s">
        <v>1229</v>
      </c>
      <c r="E118" s="24"/>
      <c r="F118" s="168" t="s">
        <v>1262</v>
      </c>
      <c r="G118" s="24"/>
      <c r="H118" s="24"/>
      <c r="J118" s="24"/>
      <c r="K118" s="24"/>
      <c r="L118" s="43"/>
      <c r="M118" s="56"/>
      <c r="N118" s="24"/>
      <c r="O118" s="24"/>
      <c r="P118" s="24"/>
      <c r="Q118" s="24"/>
      <c r="R118" s="24"/>
      <c r="S118" s="24"/>
      <c r="T118" s="57"/>
      <c r="AT118" s="6" t="s">
        <v>1229</v>
      </c>
      <c r="AU118" s="6" t="s">
        <v>1166</v>
      </c>
    </row>
    <row r="119" spans="2:51" s="6" customFormat="1" ht="15.75" customHeight="1">
      <c r="B119" s="169"/>
      <c r="C119" s="170"/>
      <c r="D119" s="171" t="s">
        <v>1230</v>
      </c>
      <c r="E119" s="172"/>
      <c r="F119" s="173" t="s">
        <v>1263</v>
      </c>
      <c r="G119" s="170"/>
      <c r="H119" s="172"/>
      <c r="J119" s="170"/>
      <c r="K119" s="170"/>
      <c r="L119" s="174"/>
      <c r="M119" s="175"/>
      <c r="N119" s="170"/>
      <c r="O119" s="170"/>
      <c r="P119" s="170"/>
      <c r="Q119" s="170"/>
      <c r="R119" s="170"/>
      <c r="S119" s="170"/>
      <c r="T119" s="176"/>
      <c r="AT119" s="177" t="s">
        <v>1230</v>
      </c>
      <c r="AU119" s="177" t="s">
        <v>1166</v>
      </c>
      <c r="AV119" s="178" t="s">
        <v>1110</v>
      </c>
      <c r="AW119" s="178" t="s">
        <v>1190</v>
      </c>
      <c r="AX119" s="178" t="s">
        <v>1158</v>
      </c>
      <c r="AY119" s="177" t="s">
        <v>1221</v>
      </c>
    </row>
    <row r="120" spans="2:51" s="6" customFormat="1" ht="15.75" customHeight="1">
      <c r="B120" s="179"/>
      <c r="C120" s="180"/>
      <c r="D120" s="171" t="s">
        <v>1230</v>
      </c>
      <c r="E120" s="181"/>
      <c r="F120" s="182" t="s">
        <v>1264</v>
      </c>
      <c r="G120" s="180"/>
      <c r="H120" s="183">
        <v>3340.8</v>
      </c>
      <c r="J120" s="180"/>
      <c r="K120" s="180"/>
      <c r="L120" s="184"/>
      <c r="M120" s="185"/>
      <c r="N120" s="180"/>
      <c r="O120" s="180"/>
      <c r="P120" s="180"/>
      <c r="Q120" s="180"/>
      <c r="R120" s="180"/>
      <c r="S120" s="180"/>
      <c r="T120" s="186"/>
      <c r="AT120" s="187" t="s">
        <v>1230</v>
      </c>
      <c r="AU120" s="187" t="s">
        <v>1166</v>
      </c>
      <c r="AV120" s="188" t="s">
        <v>1166</v>
      </c>
      <c r="AW120" s="188" t="s">
        <v>1190</v>
      </c>
      <c r="AX120" s="188" t="s">
        <v>1158</v>
      </c>
      <c r="AY120" s="187" t="s">
        <v>1221</v>
      </c>
    </row>
    <row r="121" spans="2:65" s="6" customFormat="1" ht="15.75" customHeight="1">
      <c r="B121" s="23"/>
      <c r="C121" s="155" t="s">
        <v>1265</v>
      </c>
      <c r="D121" s="155" t="s">
        <v>1223</v>
      </c>
      <c r="E121" s="156" t="s">
        <v>1266</v>
      </c>
      <c r="F121" s="157" t="s">
        <v>1267</v>
      </c>
      <c r="G121" s="158" t="s">
        <v>1226</v>
      </c>
      <c r="H121" s="159">
        <v>1670.4</v>
      </c>
      <c r="I121" s="160"/>
      <c r="J121" s="161">
        <f>ROUND($I$121*$H$121,2)</f>
        <v>0</v>
      </c>
      <c r="K121" s="157" t="s">
        <v>1236</v>
      </c>
      <c r="L121" s="43"/>
      <c r="M121" s="162"/>
      <c r="N121" s="163" t="s">
        <v>1129</v>
      </c>
      <c r="O121" s="24"/>
      <c r="P121" s="164">
        <f>$O$121*$H$121</f>
        <v>0</v>
      </c>
      <c r="Q121" s="164">
        <v>0</v>
      </c>
      <c r="R121" s="164">
        <f>$Q$121*$H$121</f>
        <v>0</v>
      </c>
      <c r="S121" s="164">
        <v>0</v>
      </c>
      <c r="T121" s="165">
        <f>$S$121*$H$121</f>
        <v>0</v>
      </c>
      <c r="AR121" s="97" t="s">
        <v>1227</v>
      </c>
      <c r="AT121" s="97" t="s">
        <v>1223</v>
      </c>
      <c r="AU121" s="97" t="s">
        <v>1166</v>
      </c>
      <c r="AY121" s="6" t="s">
        <v>1221</v>
      </c>
      <c r="BE121" s="166">
        <f>IF($N$121="základní",$J$121,0)</f>
        <v>0</v>
      </c>
      <c r="BF121" s="166">
        <f>IF($N$121="snížená",$J$121,0)</f>
        <v>0</v>
      </c>
      <c r="BG121" s="166">
        <f>IF($N$121="zákl. přenesená",$J$121,0)</f>
        <v>0</v>
      </c>
      <c r="BH121" s="166">
        <f>IF($N$121="sníž. přenesená",$J$121,0)</f>
        <v>0</v>
      </c>
      <c r="BI121" s="166">
        <f>IF($N$121="nulová",$J$121,0)</f>
        <v>0</v>
      </c>
      <c r="BJ121" s="97" t="s">
        <v>1110</v>
      </c>
      <c r="BK121" s="166">
        <f>ROUND($I$121*$H$121,2)</f>
        <v>0</v>
      </c>
      <c r="BL121" s="97" t="s">
        <v>1227</v>
      </c>
      <c r="BM121" s="97" t="s">
        <v>1268</v>
      </c>
    </row>
    <row r="122" spans="2:47" s="6" customFormat="1" ht="27" customHeight="1">
      <c r="B122" s="23"/>
      <c r="C122" s="24"/>
      <c r="D122" s="167" t="s">
        <v>1229</v>
      </c>
      <c r="E122" s="24"/>
      <c r="F122" s="168" t="s">
        <v>1269</v>
      </c>
      <c r="G122" s="24"/>
      <c r="H122" s="24"/>
      <c r="J122" s="24"/>
      <c r="K122" s="24"/>
      <c r="L122" s="43"/>
      <c r="M122" s="56"/>
      <c r="N122" s="24"/>
      <c r="O122" s="24"/>
      <c r="P122" s="24"/>
      <c r="Q122" s="24"/>
      <c r="R122" s="24"/>
      <c r="S122" s="24"/>
      <c r="T122" s="57"/>
      <c r="AT122" s="6" t="s">
        <v>1229</v>
      </c>
      <c r="AU122" s="6" t="s">
        <v>1166</v>
      </c>
    </row>
    <row r="123" spans="2:47" s="6" customFormat="1" ht="84.75" customHeight="1">
      <c r="B123" s="23"/>
      <c r="C123" s="24"/>
      <c r="D123" s="171" t="s">
        <v>1239</v>
      </c>
      <c r="E123" s="24"/>
      <c r="F123" s="189" t="s">
        <v>1270</v>
      </c>
      <c r="G123" s="24"/>
      <c r="H123" s="24"/>
      <c r="J123" s="24"/>
      <c r="K123" s="24"/>
      <c r="L123" s="43"/>
      <c r="M123" s="56"/>
      <c r="N123" s="24"/>
      <c r="O123" s="24"/>
      <c r="P123" s="24"/>
      <c r="Q123" s="24"/>
      <c r="R123" s="24"/>
      <c r="S123" s="24"/>
      <c r="T123" s="57"/>
      <c r="AT123" s="6" t="s">
        <v>1239</v>
      </c>
      <c r="AU123" s="6" t="s">
        <v>1166</v>
      </c>
    </row>
    <row r="124" spans="2:51" s="6" customFormat="1" ht="15.75" customHeight="1">
      <c r="B124" s="169"/>
      <c r="C124" s="170"/>
      <c r="D124" s="171" t="s">
        <v>1230</v>
      </c>
      <c r="E124" s="172"/>
      <c r="F124" s="173" t="s">
        <v>1271</v>
      </c>
      <c r="G124" s="170"/>
      <c r="H124" s="172"/>
      <c r="J124" s="170"/>
      <c r="K124" s="170"/>
      <c r="L124" s="174"/>
      <c r="M124" s="175"/>
      <c r="N124" s="170"/>
      <c r="O124" s="170"/>
      <c r="P124" s="170"/>
      <c r="Q124" s="170"/>
      <c r="R124" s="170"/>
      <c r="S124" s="170"/>
      <c r="T124" s="176"/>
      <c r="AT124" s="177" t="s">
        <v>1230</v>
      </c>
      <c r="AU124" s="177" t="s">
        <v>1166</v>
      </c>
      <c r="AV124" s="178" t="s">
        <v>1110</v>
      </c>
      <c r="AW124" s="178" t="s">
        <v>1190</v>
      </c>
      <c r="AX124" s="178" t="s">
        <v>1158</v>
      </c>
      <c r="AY124" s="177" t="s">
        <v>1221</v>
      </c>
    </row>
    <row r="125" spans="2:51" s="6" customFormat="1" ht="15.75" customHeight="1">
      <c r="B125" s="179"/>
      <c r="C125" s="180"/>
      <c r="D125" s="171" t="s">
        <v>1230</v>
      </c>
      <c r="E125" s="181"/>
      <c r="F125" s="182" t="s">
        <v>1272</v>
      </c>
      <c r="G125" s="180"/>
      <c r="H125" s="183">
        <v>1670.4</v>
      </c>
      <c r="J125" s="180"/>
      <c r="K125" s="180"/>
      <c r="L125" s="184"/>
      <c r="M125" s="185"/>
      <c r="N125" s="180"/>
      <c r="O125" s="180"/>
      <c r="P125" s="180"/>
      <c r="Q125" s="180"/>
      <c r="R125" s="180"/>
      <c r="S125" s="180"/>
      <c r="T125" s="186"/>
      <c r="AT125" s="187" t="s">
        <v>1230</v>
      </c>
      <c r="AU125" s="187" t="s">
        <v>1166</v>
      </c>
      <c r="AV125" s="188" t="s">
        <v>1166</v>
      </c>
      <c r="AW125" s="188" t="s">
        <v>1190</v>
      </c>
      <c r="AX125" s="188" t="s">
        <v>1158</v>
      </c>
      <c r="AY125" s="187" t="s">
        <v>1221</v>
      </c>
    </row>
    <row r="126" spans="2:65" s="6" customFormat="1" ht="15.75" customHeight="1">
      <c r="B126" s="23"/>
      <c r="C126" s="155" t="s">
        <v>1273</v>
      </c>
      <c r="D126" s="155" t="s">
        <v>1223</v>
      </c>
      <c r="E126" s="156" t="s">
        <v>1274</v>
      </c>
      <c r="F126" s="157" t="s">
        <v>1275</v>
      </c>
      <c r="G126" s="158" t="s">
        <v>1226</v>
      </c>
      <c r="H126" s="159">
        <v>508.912</v>
      </c>
      <c r="I126" s="160"/>
      <c r="J126" s="161">
        <f>ROUND($I$126*$H$126,2)</f>
        <v>0</v>
      </c>
      <c r="K126" s="157" t="s">
        <v>1236</v>
      </c>
      <c r="L126" s="43"/>
      <c r="M126" s="162"/>
      <c r="N126" s="163" t="s">
        <v>1129</v>
      </c>
      <c r="O126" s="24"/>
      <c r="P126" s="164">
        <f>$O$126*$H$126</f>
        <v>0</v>
      </c>
      <c r="Q126" s="164">
        <v>0</v>
      </c>
      <c r="R126" s="164">
        <f>$Q$126*$H$126</f>
        <v>0</v>
      </c>
      <c r="S126" s="164">
        <v>0</v>
      </c>
      <c r="T126" s="165">
        <f>$S$126*$H$126</f>
        <v>0</v>
      </c>
      <c r="AR126" s="97" t="s">
        <v>1227</v>
      </c>
      <c r="AT126" s="97" t="s">
        <v>1223</v>
      </c>
      <c r="AU126" s="97" t="s">
        <v>1166</v>
      </c>
      <c r="AY126" s="6" t="s">
        <v>1221</v>
      </c>
      <c r="BE126" s="166">
        <f>IF($N$126="základní",$J$126,0)</f>
        <v>0</v>
      </c>
      <c r="BF126" s="166">
        <f>IF($N$126="snížená",$J$126,0)</f>
        <v>0</v>
      </c>
      <c r="BG126" s="166">
        <f>IF($N$126="zákl. přenesená",$J$126,0)</f>
        <v>0</v>
      </c>
      <c r="BH126" s="166">
        <f>IF($N$126="sníž. přenesená",$J$126,0)</f>
        <v>0</v>
      </c>
      <c r="BI126" s="166">
        <f>IF($N$126="nulová",$J$126,0)</f>
        <v>0</v>
      </c>
      <c r="BJ126" s="97" t="s">
        <v>1110</v>
      </c>
      <c r="BK126" s="166">
        <f>ROUND($I$126*$H$126,2)</f>
        <v>0</v>
      </c>
      <c r="BL126" s="97" t="s">
        <v>1227</v>
      </c>
      <c r="BM126" s="97" t="s">
        <v>1276</v>
      </c>
    </row>
    <row r="127" spans="2:47" s="6" customFormat="1" ht="27" customHeight="1">
      <c r="B127" s="23"/>
      <c r="C127" s="24"/>
      <c r="D127" s="167" t="s">
        <v>1229</v>
      </c>
      <c r="E127" s="24"/>
      <c r="F127" s="168" t="s">
        <v>1277</v>
      </c>
      <c r="G127" s="24"/>
      <c r="H127" s="24"/>
      <c r="J127" s="24"/>
      <c r="K127" s="24"/>
      <c r="L127" s="43"/>
      <c r="M127" s="56"/>
      <c r="N127" s="24"/>
      <c r="O127" s="24"/>
      <c r="P127" s="24"/>
      <c r="Q127" s="24"/>
      <c r="R127" s="24"/>
      <c r="S127" s="24"/>
      <c r="T127" s="57"/>
      <c r="AT127" s="6" t="s">
        <v>1229</v>
      </c>
      <c r="AU127" s="6" t="s">
        <v>1166</v>
      </c>
    </row>
    <row r="128" spans="2:47" s="6" customFormat="1" ht="165.75" customHeight="1">
      <c r="B128" s="23"/>
      <c r="C128" s="24"/>
      <c r="D128" s="171" t="s">
        <v>1239</v>
      </c>
      <c r="E128" s="24"/>
      <c r="F128" s="189" t="s">
        <v>1278</v>
      </c>
      <c r="G128" s="24"/>
      <c r="H128" s="24"/>
      <c r="J128" s="24"/>
      <c r="K128" s="24"/>
      <c r="L128" s="43"/>
      <c r="M128" s="56"/>
      <c r="N128" s="24"/>
      <c r="O128" s="24"/>
      <c r="P128" s="24"/>
      <c r="Q128" s="24"/>
      <c r="R128" s="24"/>
      <c r="S128" s="24"/>
      <c r="T128" s="57"/>
      <c r="AT128" s="6" t="s">
        <v>1239</v>
      </c>
      <c r="AU128" s="6" t="s">
        <v>1166</v>
      </c>
    </row>
    <row r="129" spans="2:51" s="6" customFormat="1" ht="15.75" customHeight="1">
      <c r="B129" s="169"/>
      <c r="C129" s="170"/>
      <c r="D129" s="171" t="s">
        <v>1230</v>
      </c>
      <c r="E129" s="172"/>
      <c r="F129" s="173" t="s">
        <v>1279</v>
      </c>
      <c r="G129" s="170"/>
      <c r="H129" s="172"/>
      <c r="J129" s="170"/>
      <c r="K129" s="170"/>
      <c r="L129" s="174"/>
      <c r="M129" s="175"/>
      <c r="N129" s="170"/>
      <c r="O129" s="170"/>
      <c r="P129" s="170"/>
      <c r="Q129" s="170"/>
      <c r="R129" s="170"/>
      <c r="S129" s="170"/>
      <c r="T129" s="176"/>
      <c r="AT129" s="177" t="s">
        <v>1230</v>
      </c>
      <c r="AU129" s="177" t="s">
        <v>1166</v>
      </c>
      <c r="AV129" s="178" t="s">
        <v>1110</v>
      </c>
      <c r="AW129" s="178" t="s">
        <v>1190</v>
      </c>
      <c r="AX129" s="178" t="s">
        <v>1158</v>
      </c>
      <c r="AY129" s="177" t="s">
        <v>1221</v>
      </c>
    </row>
    <row r="130" spans="2:51" s="6" customFormat="1" ht="15.75" customHeight="1">
      <c r="B130" s="169"/>
      <c r="C130" s="170"/>
      <c r="D130" s="171" t="s">
        <v>1230</v>
      </c>
      <c r="E130" s="172"/>
      <c r="F130" s="173" t="s">
        <v>1280</v>
      </c>
      <c r="G130" s="170"/>
      <c r="H130" s="172"/>
      <c r="J130" s="170"/>
      <c r="K130" s="170"/>
      <c r="L130" s="174"/>
      <c r="M130" s="175"/>
      <c r="N130" s="170"/>
      <c r="O130" s="170"/>
      <c r="P130" s="170"/>
      <c r="Q130" s="170"/>
      <c r="R130" s="170"/>
      <c r="S130" s="170"/>
      <c r="T130" s="176"/>
      <c r="AT130" s="177" t="s">
        <v>1230</v>
      </c>
      <c r="AU130" s="177" t="s">
        <v>1166</v>
      </c>
      <c r="AV130" s="178" t="s">
        <v>1110</v>
      </c>
      <c r="AW130" s="178" t="s">
        <v>1190</v>
      </c>
      <c r="AX130" s="178" t="s">
        <v>1158</v>
      </c>
      <c r="AY130" s="177" t="s">
        <v>1221</v>
      </c>
    </row>
    <row r="131" spans="2:51" s="6" customFormat="1" ht="27" customHeight="1">
      <c r="B131" s="169"/>
      <c r="C131" s="170"/>
      <c r="D131" s="171" t="s">
        <v>1230</v>
      </c>
      <c r="E131" s="172"/>
      <c r="F131" s="173" t="s">
        <v>1281</v>
      </c>
      <c r="G131" s="170"/>
      <c r="H131" s="172"/>
      <c r="J131" s="170"/>
      <c r="K131" s="170"/>
      <c r="L131" s="174"/>
      <c r="M131" s="175"/>
      <c r="N131" s="170"/>
      <c r="O131" s="170"/>
      <c r="P131" s="170"/>
      <c r="Q131" s="170"/>
      <c r="R131" s="170"/>
      <c r="S131" s="170"/>
      <c r="T131" s="176"/>
      <c r="AT131" s="177" t="s">
        <v>1230</v>
      </c>
      <c r="AU131" s="177" t="s">
        <v>1166</v>
      </c>
      <c r="AV131" s="178" t="s">
        <v>1110</v>
      </c>
      <c r="AW131" s="178" t="s">
        <v>1190</v>
      </c>
      <c r="AX131" s="178" t="s">
        <v>1158</v>
      </c>
      <c r="AY131" s="177" t="s">
        <v>1221</v>
      </c>
    </row>
    <row r="132" spans="2:51" s="6" customFormat="1" ht="15.75" customHeight="1">
      <c r="B132" s="179"/>
      <c r="C132" s="180"/>
      <c r="D132" s="171" t="s">
        <v>1230</v>
      </c>
      <c r="E132" s="181"/>
      <c r="F132" s="182" t="s">
        <v>1282</v>
      </c>
      <c r="G132" s="180"/>
      <c r="H132" s="183">
        <v>144.8172</v>
      </c>
      <c r="J132" s="180"/>
      <c r="K132" s="180"/>
      <c r="L132" s="184"/>
      <c r="M132" s="185"/>
      <c r="N132" s="180"/>
      <c r="O132" s="180"/>
      <c r="P132" s="180"/>
      <c r="Q132" s="180"/>
      <c r="R132" s="180"/>
      <c r="S132" s="180"/>
      <c r="T132" s="186"/>
      <c r="AT132" s="187" t="s">
        <v>1230</v>
      </c>
      <c r="AU132" s="187" t="s">
        <v>1166</v>
      </c>
      <c r="AV132" s="188" t="s">
        <v>1166</v>
      </c>
      <c r="AW132" s="188" t="s">
        <v>1190</v>
      </c>
      <c r="AX132" s="188" t="s">
        <v>1158</v>
      </c>
      <c r="AY132" s="187" t="s">
        <v>1221</v>
      </c>
    </row>
    <row r="133" spans="2:51" s="6" customFormat="1" ht="15.75" customHeight="1">
      <c r="B133" s="169"/>
      <c r="C133" s="170"/>
      <c r="D133" s="171" t="s">
        <v>1230</v>
      </c>
      <c r="E133" s="172"/>
      <c r="F133" s="173" t="s">
        <v>1283</v>
      </c>
      <c r="G133" s="170"/>
      <c r="H133" s="172"/>
      <c r="J133" s="170"/>
      <c r="K133" s="170"/>
      <c r="L133" s="174"/>
      <c r="M133" s="175"/>
      <c r="N133" s="170"/>
      <c r="O133" s="170"/>
      <c r="P133" s="170"/>
      <c r="Q133" s="170"/>
      <c r="R133" s="170"/>
      <c r="S133" s="170"/>
      <c r="T133" s="176"/>
      <c r="AT133" s="177" t="s">
        <v>1230</v>
      </c>
      <c r="AU133" s="177" t="s">
        <v>1166</v>
      </c>
      <c r="AV133" s="178" t="s">
        <v>1110</v>
      </c>
      <c r="AW133" s="178" t="s">
        <v>1190</v>
      </c>
      <c r="AX133" s="178" t="s">
        <v>1158</v>
      </c>
      <c r="AY133" s="177" t="s">
        <v>1221</v>
      </c>
    </row>
    <row r="134" spans="2:51" s="6" customFormat="1" ht="15.75" customHeight="1">
      <c r="B134" s="179"/>
      <c r="C134" s="180"/>
      <c r="D134" s="171" t="s">
        <v>1230</v>
      </c>
      <c r="E134" s="181"/>
      <c r="F134" s="182" t="s">
        <v>1284</v>
      </c>
      <c r="G134" s="180"/>
      <c r="H134" s="183">
        <v>54.675</v>
      </c>
      <c r="J134" s="180"/>
      <c r="K134" s="180"/>
      <c r="L134" s="184"/>
      <c r="M134" s="185"/>
      <c r="N134" s="180"/>
      <c r="O134" s="180"/>
      <c r="P134" s="180"/>
      <c r="Q134" s="180"/>
      <c r="R134" s="180"/>
      <c r="S134" s="180"/>
      <c r="T134" s="186"/>
      <c r="AT134" s="187" t="s">
        <v>1230</v>
      </c>
      <c r="AU134" s="187" t="s">
        <v>1166</v>
      </c>
      <c r="AV134" s="188" t="s">
        <v>1166</v>
      </c>
      <c r="AW134" s="188" t="s">
        <v>1190</v>
      </c>
      <c r="AX134" s="188" t="s">
        <v>1158</v>
      </c>
      <c r="AY134" s="187" t="s">
        <v>1221</v>
      </c>
    </row>
    <row r="135" spans="2:51" s="6" customFormat="1" ht="15.75" customHeight="1">
      <c r="B135" s="169"/>
      <c r="C135" s="170"/>
      <c r="D135" s="171" t="s">
        <v>1230</v>
      </c>
      <c r="E135" s="172"/>
      <c r="F135" s="173" t="s">
        <v>1285</v>
      </c>
      <c r="G135" s="170"/>
      <c r="H135" s="172"/>
      <c r="J135" s="170"/>
      <c r="K135" s="170"/>
      <c r="L135" s="174"/>
      <c r="M135" s="175"/>
      <c r="N135" s="170"/>
      <c r="O135" s="170"/>
      <c r="P135" s="170"/>
      <c r="Q135" s="170"/>
      <c r="R135" s="170"/>
      <c r="S135" s="170"/>
      <c r="T135" s="176"/>
      <c r="AT135" s="177" t="s">
        <v>1230</v>
      </c>
      <c r="AU135" s="177" t="s">
        <v>1166</v>
      </c>
      <c r="AV135" s="178" t="s">
        <v>1110</v>
      </c>
      <c r="AW135" s="178" t="s">
        <v>1190</v>
      </c>
      <c r="AX135" s="178" t="s">
        <v>1158</v>
      </c>
      <c r="AY135" s="177" t="s">
        <v>1221</v>
      </c>
    </row>
    <row r="136" spans="2:51" s="6" customFormat="1" ht="15.75" customHeight="1">
      <c r="B136" s="179"/>
      <c r="C136" s="180"/>
      <c r="D136" s="171" t="s">
        <v>1230</v>
      </c>
      <c r="E136" s="181"/>
      <c r="F136" s="182" t="s">
        <v>1286</v>
      </c>
      <c r="G136" s="180"/>
      <c r="H136" s="183">
        <v>33.264</v>
      </c>
      <c r="J136" s="180"/>
      <c r="K136" s="180"/>
      <c r="L136" s="184"/>
      <c r="M136" s="185"/>
      <c r="N136" s="180"/>
      <c r="O136" s="180"/>
      <c r="P136" s="180"/>
      <c r="Q136" s="180"/>
      <c r="R136" s="180"/>
      <c r="S136" s="180"/>
      <c r="T136" s="186"/>
      <c r="AT136" s="187" t="s">
        <v>1230</v>
      </c>
      <c r="AU136" s="187" t="s">
        <v>1166</v>
      </c>
      <c r="AV136" s="188" t="s">
        <v>1166</v>
      </c>
      <c r="AW136" s="188" t="s">
        <v>1190</v>
      </c>
      <c r="AX136" s="188" t="s">
        <v>1158</v>
      </c>
      <c r="AY136" s="187" t="s">
        <v>1221</v>
      </c>
    </row>
    <row r="137" spans="2:51" s="6" customFormat="1" ht="15.75" customHeight="1">
      <c r="B137" s="169"/>
      <c r="C137" s="170"/>
      <c r="D137" s="171" t="s">
        <v>1230</v>
      </c>
      <c r="E137" s="172"/>
      <c r="F137" s="173" t="s">
        <v>1287</v>
      </c>
      <c r="G137" s="170"/>
      <c r="H137" s="172"/>
      <c r="J137" s="170"/>
      <c r="K137" s="170"/>
      <c r="L137" s="174"/>
      <c r="M137" s="175"/>
      <c r="N137" s="170"/>
      <c r="O137" s="170"/>
      <c r="P137" s="170"/>
      <c r="Q137" s="170"/>
      <c r="R137" s="170"/>
      <c r="S137" s="170"/>
      <c r="T137" s="176"/>
      <c r="AT137" s="177" t="s">
        <v>1230</v>
      </c>
      <c r="AU137" s="177" t="s">
        <v>1166</v>
      </c>
      <c r="AV137" s="178" t="s">
        <v>1110</v>
      </c>
      <c r="AW137" s="178" t="s">
        <v>1190</v>
      </c>
      <c r="AX137" s="178" t="s">
        <v>1158</v>
      </c>
      <c r="AY137" s="177" t="s">
        <v>1221</v>
      </c>
    </row>
    <row r="138" spans="2:51" s="6" customFormat="1" ht="15.75" customHeight="1">
      <c r="B138" s="179"/>
      <c r="C138" s="180"/>
      <c r="D138" s="171" t="s">
        <v>1230</v>
      </c>
      <c r="E138" s="181"/>
      <c r="F138" s="182" t="s">
        <v>1288</v>
      </c>
      <c r="G138" s="180"/>
      <c r="H138" s="183">
        <v>276.156</v>
      </c>
      <c r="J138" s="180"/>
      <c r="K138" s="180"/>
      <c r="L138" s="184"/>
      <c r="M138" s="185"/>
      <c r="N138" s="180"/>
      <c r="O138" s="180"/>
      <c r="P138" s="180"/>
      <c r="Q138" s="180"/>
      <c r="R138" s="180"/>
      <c r="S138" s="180"/>
      <c r="T138" s="186"/>
      <c r="AT138" s="187" t="s">
        <v>1230</v>
      </c>
      <c r="AU138" s="187" t="s">
        <v>1166</v>
      </c>
      <c r="AV138" s="188" t="s">
        <v>1166</v>
      </c>
      <c r="AW138" s="188" t="s">
        <v>1190</v>
      </c>
      <c r="AX138" s="188" t="s">
        <v>1158</v>
      </c>
      <c r="AY138" s="187" t="s">
        <v>1221</v>
      </c>
    </row>
    <row r="139" spans="2:65" s="6" customFormat="1" ht="15.75" customHeight="1">
      <c r="B139" s="23"/>
      <c r="C139" s="155" t="s">
        <v>1253</v>
      </c>
      <c r="D139" s="155" t="s">
        <v>1223</v>
      </c>
      <c r="E139" s="156" t="s">
        <v>1289</v>
      </c>
      <c r="F139" s="157" t="s">
        <v>1290</v>
      </c>
      <c r="G139" s="158" t="s">
        <v>1226</v>
      </c>
      <c r="H139" s="159">
        <v>254.456</v>
      </c>
      <c r="I139" s="160"/>
      <c r="J139" s="161">
        <f>ROUND($I$139*$H$139,2)</f>
        <v>0</v>
      </c>
      <c r="K139" s="157" t="s">
        <v>1236</v>
      </c>
      <c r="L139" s="43"/>
      <c r="M139" s="162"/>
      <c r="N139" s="163" t="s">
        <v>1129</v>
      </c>
      <c r="O139" s="24"/>
      <c r="P139" s="164">
        <f>$O$139*$H$139</f>
        <v>0</v>
      </c>
      <c r="Q139" s="164">
        <v>0</v>
      </c>
      <c r="R139" s="164">
        <f>$Q$139*$H$139</f>
        <v>0</v>
      </c>
      <c r="S139" s="164">
        <v>0</v>
      </c>
      <c r="T139" s="165">
        <f>$S$139*$H$139</f>
        <v>0</v>
      </c>
      <c r="AR139" s="97" t="s">
        <v>1227</v>
      </c>
      <c r="AT139" s="97" t="s">
        <v>1223</v>
      </c>
      <c r="AU139" s="97" t="s">
        <v>1166</v>
      </c>
      <c r="AY139" s="6" t="s">
        <v>1221</v>
      </c>
      <c r="BE139" s="166">
        <f>IF($N$139="základní",$J$139,0)</f>
        <v>0</v>
      </c>
      <c r="BF139" s="166">
        <f>IF($N$139="snížená",$J$139,0)</f>
        <v>0</v>
      </c>
      <c r="BG139" s="166">
        <f>IF($N$139="zákl. přenesená",$J$139,0)</f>
        <v>0</v>
      </c>
      <c r="BH139" s="166">
        <f>IF($N$139="sníž. přenesená",$J$139,0)</f>
        <v>0</v>
      </c>
      <c r="BI139" s="166">
        <f>IF($N$139="nulová",$J$139,0)</f>
        <v>0</v>
      </c>
      <c r="BJ139" s="97" t="s">
        <v>1110</v>
      </c>
      <c r="BK139" s="166">
        <f>ROUND($I$139*$H$139,2)</f>
        <v>0</v>
      </c>
      <c r="BL139" s="97" t="s">
        <v>1227</v>
      </c>
      <c r="BM139" s="97" t="s">
        <v>1291</v>
      </c>
    </row>
    <row r="140" spans="2:47" s="6" customFormat="1" ht="27" customHeight="1">
      <c r="B140" s="23"/>
      <c r="C140" s="24"/>
      <c r="D140" s="167" t="s">
        <v>1229</v>
      </c>
      <c r="E140" s="24"/>
      <c r="F140" s="168" t="s">
        <v>1292</v>
      </c>
      <c r="G140" s="24"/>
      <c r="H140" s="24"/>
      <c r="J140" s="24"/>
      <c r="K140" s="24"/>
      <c r="L140" s="43"/>
      <c r="M140" s="56"/>
      <c r="N140" s="24"/>
      <c r="O140" s="24"/>
      <c r="P140" s="24"/>
      <c r="Q140" s="24"/>
      <c r="R140" s="24"/>
      <c r="S140" s="24"/>
      <c r="T140" s="57"/>
      <c r="AT140" s="6" t="s">
        <v>1229</v>
      </c>
      <c r="AU140" s="6" t="s">
        <v>1166</v>
      </c>
    </row>
    <row r="141" spans="2:47" s="6" customFormat="1" ht="165.75" customHeight="1">
      <c r="B141" s="23"/>
      <c r="C141" s="24"/>
      <c r="D141" s="171" t="s">
        <v>1239</v>
      </c>
      <c r="E141" s="24"/>
      <c r="F141" s="189" t="s">
        <v>1278</v>
      </c>
      <c r="G141" s="24"/>
      <c r="H141" s="24"/>
      <c r="J141" s="24"/>
      <c r="K141" s="24"/>
      <c r="L141" s="43"/>
      <c r="M141" s="56"/>
      <c r="N141" s="24"/>
      <c r="O141" s="24"/>
      <c r="P141" s="24"/>
      <c r="Q141" s="24"/>
      <c r="R141" s="24"/>
      <c r="S141" s="24"/>
      <c r="T141" s="57"/>
      <c r="AT141" s="6" t="s">
        <v>1239</v>
      </c>
      <c r="AU141" s="6" t="s">
        <v>1166</v>
      </c>
    </row>
    <row r="142" spans="2:47" s="6" customFormat="1" ht="30.75" customHeight="1">
      <c r="B142" s="23"/>
      <c r="C142" s="24"/>
      <c r="D142" s="171" t="s">
        <v>1293</v>
      </c>
      <c r="E142" s="24"/>
      <c r="F142" s="189" t="s">
        <v>1294</v>
      </c>
      <c r="G142" s="24"/>
      <c r="H142" s="24"/>
      <c r="J142" s="24"/>
      <c r="K142" s="24"/>
      <c r="L142" s="43"/>
      <c r="M142" s="56"/>
      <c r="N142" s="24"/>
      <c r="O142" s="24"/>
      <c r="P142" s="24"/>
      <c r="Q142" s="24"/>
      <c r="R142" s="24"/>
      <c r="S142" s="24"/>
      <c r="T142" s="57"/>
      <c r="AT142" s="6" t="s">
        <v>1293</v>
      </c>
      <c r="AU142" s="6" t="s">
        <v>1166</v>
      </c>
    </row>
    <row r="143" spans="2:51" s="6" customFormat="1" ht="15.75" customHeight="1">
      <c r="B143" s="179"/>
      <c r="C143" s="180"/>
      <c r="D143" s="171" t="s">
        <v>1230</v>
      </c>
      <c r="E143" s="180"/>
      <c r="F143" s="182" t="s">
        <v>1295</v>
      </c>
      <c r="G143" s="180"/>
      <c r="H143" s="183">
        <v>254.456</v>
      </c>
      <c r="J143" s="180"/>
      <c r="K143" s="180"/>
      <c r="L143" s="184"/>
      <c r="M143" s="185"/>
      <c r="N143" s="180"/>
      <c r="O143" s="180"/>
      <c r="P143" s="180"/>
      <c r="Q143" s="180"/>
      <c r="R143" s="180"/>
      <c r="S143" s="180"/>
      <c r="T143" s="186"/>
      <c r="AT143" s="187" t="s">
        <v>1230</v>
      </c>
      <c r="AU143" s="187" t="s">
        <v>1166</v>
      </c>
      <c r="AV143" s="188" t="s">
        <v>1166</v>
      </c>
      <c r="AW143" s="188" t="s">
        <v>1158</v>
      </c>
      <c r="AX143" s="188" t="s">
        <v>1110</v>
      </c>
      <c r="AY143" s="187" t="s">
        <v>1221</v>
      </c>
    </row>
    <row r="144" spans="2:65" s="6" customFormat="1" ht="15.75" customHeight="1">
      <c r="B144" s="23"/>
      <c r="C144" s="155" t="s">
        <v>1296</v>
      </c>
      <c r="D144" s="155" t="s">
        <v>1223</v>
      </c>
      <c r="E144" s="156" t="s">
        <v>1297</v>
      </c>
      <c r="F144" s="157" t="s">
        <v>1298</v>
      </c>
      <c r="G144" s="158" t="s">
        <v>1226</v>
      </c>
      <c r="H144" s="159">
        <v>232.756</v>
      </c>
      <c r="I144" s="160"/>
      <c r="J144" s="161">
        <f>ROUND($I$144*$H$144,2)</f>
        <v>0</v>
      </c>
      <c r="K144" s="157" t="s">
        <v>1236</v>
      </c>
      <c r="L144" s="43"/>
      <c r="M144" s="162"/>
      <c r="N144" s="163" t="s">
        <v>1129</v>
      </c>
      <c r="O144" s="24"/>
      <c r="P144" s="164">
        <f>$O$144*$H$144</f>
        <v>0</v>
      </c>
      <c r="Q144" s="164">
        <v>0</v>
      </c>
      <c r="R144" s="164">
        <f>$Q$144*$H$144</f>
        <v>0</v>
      </c>
      <c r="S144" s="164">
        <v>0</v>
      </c>
      <c r="T144" s="165">
        <f>$S$144*$H$144</f>
        <v>0</v>
      </c>
      <c r="AR144" s="97" t="s">
        <v>1227</v>
      </c>
      <c r="AT144" s="97" t="s">
        <v>1223</v>
      </c>
      <c r="AU144" s="97" t="s">
        <v>1166</v>
      </c>
      <c r="AY144" s="6" t="s">
        <v>1221</v>
      </c>
      <c r="BE144" s="166">
        <f>IF($N$144="základní",$J$144,0)</f>
        <v>0</v>
      </c>
      <c r="BF144" s="166">
        <f>IF($N$144="snížená",$J$144,0)</f>
        <v>0</v>
      </c>
      <c r="BG144" s="166">
        <f>IF($N$144="zákl. přenesená",$J$144,0)</f>
        <v>0</v>
      </c>
      <c r="BH144" s="166">
        <f>IF($N$144="sníž. přenesená",$J$144,0)</f>
        <v>0</v>
      </c>
      <c r="BI144" s="166">
        <f>IF($N$144="nulová",$J$144,0)</f>
        <v>0</v>
      </c>
      <c r="BJ144" s="97" t="s">
        <v>1110</v>
      </c>
      <c r="BK144" s="166">
        <f>ROUND($I$144*$H$144,2)</f>
        <v>0</v>
      </c>
      <c r="BL144" s="97" t="s">
        <v>1227</v>
      </c>
      <c r="BM144" s="97" t="s">
        <v>1299</v>
      </c>
    </row>
    <row r="145" spans="2:47" s="6" customFormat="1" ht="27" customHeight="1">
      <c r="B145" s="23"/>
      <c r="C145" s="24"/>
      <c r="D145" s="167" t="s">
        <v>1229</v>
      </c>
      <c r="E145" s="24"/>
      <c r="F145" s="168" t="s">
        <v>1300</v>
      </c>
      <c r="G145" s="24"/>
      <c r="H145" s="24"/>
      <c r="J145" s="24"/>
      <c r="K145" s="24"/>
      <c r="L145" s="43"/>
      <c r="M145" s="56"/>
      <c r="N145" s="24"/>
      <c r="O145" s="24"/>
      <c r="P145" s="24"/>
      <c r="Q145" s="24"/>
      <c r="R145" s="24"/>
      <c r="S145" s="24"/>
      <c r="T145" s="57"/>
      <c r="AT145" s="6" t="s">
        <v>1229</v>
      </c>
      <c r="AU145" s="6" t="s">
        <v>1166</v>
      </c>
    </row>
    <row r="146" spans="2:47" s="6" customFormat="1" ht="165.75" customHeight="1">
      <c r="B146" s="23"/>
      <c r="C146" s="24"/>
      <c r="D146" s="171" t="s">
        <v>1239</v>
      </c>
      <c r="E146" s="24"/>
      <c r="F146" s="189" t="s">
        <v>1278</v>
      </c>
      <c r="G146" s="24"/>
      <c r="H146" s="24"/>
      <c r="J146" s="24"/>
      <c r="K146" s="24"/>
      <c r="L146" s="43"/>
      <c r="M146" s="56"/>
      <c r="N146" s="24"/>
      <c r="O146" s="24"/>
      <c r="P146" s="24"/>
      <c r="Q146" s="24"/>
      <c r="R146" s="24"/>
      <c r="S146" s="24"/>
      <c r="T146" s="57"/>
      <c r="AT146" s="6" t="s">
        <v>1239</v>
      </c>
      <c r="AU146" s="6" t="s">
        <v>1166</v>
      </c>
    </row>
    <row r="147" spans="2:51" s="6" customFormat="1" ht="15.75" customHeight="1">
      <c r="B147" s="169"/>
      <c r="C147" s="170"/>
      <c r="D147" s="171" t="s">
        <v>1230</v>
      </c>
      <c r="E147" s="172"/>
      <c r="F147" s="173" t="s">
        <v>1301</v>
      </c>
      <c r="G147" s="170"/>
      <c r="H147" s="172"/>
      <c r="J147" s="170"/>
      <c r="K147" s="170"/>
      <c r="L147" s="174"/>
      <c r="M147" s="175"/>
      <c r="N147" s="170"/>
      <c r="O147" s="170"/>
      <c r="P147" s="170"/>
      <c r="Q147" s="170"/>
      <c r="R147" s="170"/>
      <c r="S147" s="170"/>
      <c r="T147" s="176"/>
      <c r="AT147" s="177" t="s">
        <v>1230</v>
      </c>
      <c r="AU147" s="177" t="s">
        <v>1166</v>
      </c>
      <c r="AV147" s="178" t="s">
        <v>1110</v>
      </c>
      <c r="AW147" s="178" t="s">
        <v>1190</v>
      </c>
      <c r="AX147" s="178" t="s">
        <v>1158</v>
      </c>
      <c r="AY147" s="177" t="s">
        <v>1221</v>
      </c>
    </row>
    <row r="148" spans="2:51" s="6" customFormat="1" ht="15.75" customHeight="1">
      <c r="B148" s="169"/>
      <c r="C148" s="170"/>
      <c r="D148" s="171" t="s">
        <v>1230</v>
      </c>
      <c r="E148" s="172"/>
      <c r="F148" s="173" t="s">
        <v>1280</v>
      </c>
      <c r="G148" s="170"/>
      <c r="H148" s="172"/>
      <c r="J148" s="170"/>
      <c r="K148" s="170"/>
      <c r="L148" s="174"/>
      <c r="M148" s="175"/>
      <c r="N148" s="170"/>
      <c r="O148" s="170"/>
      <c r="P148" s="170"/>
      <c r="Q148" s="170"/>
      <c r="R148" s="170"/>
      <c r="S148" s="170"/>
      <c r="T148" s="176"/>
      <c r="AT148" s="177" t="s">
        <v>1230</v>
      </c>
      <c r="AU148" s="177" t="s">
        <v>1166</v>
      </c>
      <c r="AV148" s="178" t="s">
        <v>1110</v>
      </c>
      <c r="AW148" s="178" t="s">
        <v>1190</v>
      </c>
      <c r="AX148" s="178" t="s">
        <v>1158</v>
      </c>
      <c r="AY148" s="177" t="s">
        <v>1221</v>
      </c>
    </row>
    <row r="149" spans="2:51" s="6" customFormat="1" ht="27" customHeight="1">
      <c r="B149" s="169"/>
      <c r="C149" s="170"/>
      <c r="D149" s="171" t="s">
        <v>1230</v>
      </c>
      <c r="E149" s="172"/>
      <c r="F149" s="173" t="s">
        <v>1281</v>
      </c>
      <c r="G149" s="170"/>
      <c r="H149" s="172"/>
      <c r="J149" s="170"/>
      <c r="K149" s="170"/>
      <c r="L149" s="174"/>
      <c r="M149" s="175"/>
      <c r="N149" s="170"/>
      <c r="O149" s="170"/>
      <c r="P149" s="170"/>
      <c r="Q149" s="170"/>
      <c r="R149" s="170"/>
      <c r="S149" s="170"/>
      <c r="T149" s="176"/>
      <c r="AT149" s="177" t="s">
        <v>1230</v>
      </c>
      <c r="AU149" s="177" t="s">
        <v>1166</v>
      </c>
      <c r="AV149" s="178" t="s">
        <v>1110</v>
      </c>
      <c r="AW149" s="178" t="s">
        <v>1190</v>
      </c>
      <c r="AX149" s="178" t="s">
        <v>1158</v>
      </c>
      <c r="AY149" s="177" t="s">
        <v>1221</v>
      </c>
    </row>
    <row r="150" spans="2:51" s="6" customFormat="1" ht="15.75" customHeight="1">
      <c r="B150" s="179"/>
      <c r="C150" s="180"/>
      <c r="D150" s="171" t="s">
        <v>1230</v>
      </c>
      <c r="E150" s="181"/>
      <c r="F150" s="182" t="s">
        <v>1282</v>
      </c>
      <c r="G150" s="180"/>
      <c r="H150" s="183">
        <v>144.8172</v>
      </c>
      <c r="J150" s="180"/>
      <c r="K150" s="180"/>
      <c r="L150" s="184"/>
      <c r="M150" s="185"/>
      <c r="N150" s="180"/>
      <c r="O150" s="180"/>
      <c r="P150" s="180"/>
      <c r="Q150" s="180"/>
      <c r="R150" s="180"/>
      <c r="S150" s="180"/>
      <c r="T150" s="186"/>
      <c r="AT150" s="187" t="s">
        <v>1230</v>
      </c>
      <c r="AU150" s="187" t="s">
        <v>1166</v>
      </c>
      <c r="AV150" s="188" t="s">
        <v>1166</v>
      </c>
      <c r="AW150" s="188" t="s">
        <v>1190</v>
      </c>
      <c r="AX150" s="188" t="s">
        <v>1158</v>
      </c>
      <c r="AY150" s="187" t="s">
        <v>1221</v>
      </c>
    </row>
    <row r="151" spans="2:51" s="6" customFormat="1" ht="15.75" customHeight="1">
      <c r="B151" s="169"/>
      <c r="C151" s="170"/>
      <c r="D151" s="171" t="s">
        <v>1230</v>
      </c>
      <c r="E151" s="172"/>
      <c r="F151" s="173" t="s">
        <v>1283</v>
      </c>
      <c r="G151" s="170"/>
      <c r="H151" s="172"/>
      <c r="J151" s="170"/>
      <c r="K151" s="170"/>
      <c r="L151" s="174"/>
      <c r="M151" s="175"/>
      <c r="N151" s="170"/>
      <c r="O151" s="170"/>
      <c r="P151" s="170"/>
      <c r="Q151" s="170"/>
      <c r="R151" s="170"/>
      <c r="S151" s="170"/>
      <c r="T151" s="176"/>
      <c r="AT151" s="177" t="s">
        <v>1230</v>
      </c>
      <c r="AU151" s="177" t="s">
        <v>1166</v>
      </c>
      <c r="AV151" s="178" t="s">
        <v>1110</v>
      </c>
      <c r="AW151" s="178" t="s">
        <v>1190</v>
      </c>
      <c r="AX151" s="178" t="s">
        <v>1158</v>
      </c>
      <c r="AY151" s="177" t="s">
        <v>1221</v>
      </c>
    </row>
    <row r="152" spans="2:51" s="6" customFormat="1" ht="15.75" customHeight="1">
      <c r="B152" s="179"/>
      <c r="C152" s="180"/>
      <c r="D152" s="171" t="s">
        <v>1230</v>
      </c>
      <c r="E152" s="181"/>
      <c r="F152" s="182" t="s">
        <v>1284</v>
      </c>
      <c r="G152" s="180"/>
      <c r="H152" s="183">
        <v>54.675</v>
      </c>
      <c r="J152" s="180"/>
      <c r="K152" s="180"/>
      <c r="L152" s="184"/>
      <c r="M152" s="185"/>
      <c r="N152" s="180"/>
      <c r="O152" s="180"/>
      <c r="P152" s="180"/>
      <c r="Q152" s="180"/>
      <c r="R152" s="180"/>
      <c r="S152" s="180"/>
      <c r="T152" s="186"/>
      <c r="AT152" s="187" t="s">
        <v>1230</v>
      </c>
      <c r="AU152" s="187" t="s">
        <v>1166</v>
      </c>
      <c r="AV152" s="188" t="s">
        <v>1166</v>
      </c>
      <c r="AW152" s="188" t="s">
        <v>1190</v>
      </c>
      <c r="AX152" s="188" t="s">
        <v>1158</v>
      </c>
      <c r="AY152" s="187" t="s">
        <v>1221</v>
      </c>
    </row>
    <row r="153" spans="2:51" s="6" customFormat="1" ht="15.75" customHeight="1">
      <c r="B153" s="169"/>
      <c r="C153" s="170"/>
      <c r="D153" s="171" t="s">
        <v>1230</v>
      </c>
      <c r="E153" s="172"/>
      <c r="F153" s="173" t="s">
        <v>1285</v>
      </c>
      <c r="G153" s="170"/>
      <c r="H153" s="172"/>
      <c r="J153" s="170"/>
      <c r="K153" s="170"/>
      <c r="L153" s="174"/>
      <c r="M153" s="175"/>
      <c r="N153" s="170"/>
      <c r="O153" s="170"/>
      <c r="P153" s="170"/>
      <c r="Q153" s="170"/>
      <c r="R153" s="170"/>
      <c r="S153" s="170"/>
      <c r="T153" s="176"/>
      <c r="AT153" s="177" t="s">
        <v>1230</v>
      </c>
      <c r="AU153" s="177" t="s">
        <v>1166</v>
      </c>
      <c r="AV153" s="178" t="s">
        <v>1110</v>
      </c>
      <c r="AW153" s="178" t="s">
        <v>1190</v>
      </c>
      <c r="AX153" s="178" t="s">
        <v>1158</v>
      </c>
      <c r="AY153" s="177" t="s">
        <v>1221</v>
      </c>
    </row>
    <row r="154" spans="2:51" s="6" customFormat="1" ht="15.75" customHeight="1">
      <c r="B154" s="179"/>
      <c r="C154" s="180"/>
      <c r="D154" s="171" t="s">
        <v>1230</v>
      </c>
      <c r="E154" s="181"/>
      <c r="F154" s="182" t="s">
        <v>1286</v>
      </c>
      <c r="G154" s="180"/>
      <c r="H154" s="183">
        <v>33.264</v>
      </c>
      <c r="J154" s="180"/>
      <c r="K154" s="180"/>
      <c r="L154" s="184"/>
      <c r="M154" s="185"/>
      <c r="N154" s="180"/>
      <c r="O154" s="180"/>
      <c r="P154" s="180"/>
      <c r="Q154" s="180"/>
      <c r="R154" s="180"/>
      <c r="S154" s="180"/>
      <c r="T154" s="186"/>
      <c r="AT154" s="187" t="s">
        <v>1230</v>
      </c>
      <c r="AU154" s="187" t="s">
        <v>1166</v>
      </c>
      <c r="AV154" s="188" t="s">
        <v>1166</v>
      </c>
      <c r="AW154" s="188" t="s">
        <v>1190</v>
      </c>
      <c r="AX154" s="188" t="s">
        <v>1158</v>
      </c>
      <c r="AY154" s="187" t="s">
        <v>1221</v>
      </c>
    </row>
    <row r="155" spans="2:65" s="6" customFormat="1" ht="15.75" customHeight="1">
      <c r="B155" s="23"/>
      <c r="C155" s="155" t="s">
        <v>1115</v>
      </c>
      <c r="D155" s="155" t="s">
        <v>1223</v>
      </c>
      <c r="E155" s="156" t="s">
        <v>1302</v>
      </c>
      <c r="F155" s="157" t="s">
        <v>1303</v>
      </c>
      <c r="G155" s="158" t="s">
        <v>1226</v>
      </c>
      <c r="H155" s="159">
        <v>116.378</v>
      </c>
      <c r="I155" s="160"/>
      <c r="J155" s="161">
        <f>ROUND($I$155*$H$155,2)</f>
        <v>0</v>
      </c>
      <c r="K155" s="157" t="s">
        <v>1236</v>
      </c>
      <c r="L155" s="43"/>
      <c r="M155" s="162"/>
      <c r="N155" s="163" t="s">
        <v>1129</v>
      </c>
      <c r="O155" s="24"/>
      <c r="P155" s="164">
        <f>$O$155*$H$155</f>
        <v>0</v>
      </c>
      <c r="Q155" s="164">
        <v>0</v>
      </c>
      <c r="R155" s="164">
        <f>$Q$155*$H$155</f>
        <v>0</v>
      </c>
      <c r="S155" s="164">
        <v>0</v>
      </c>
      <c r="T155" s="165">
        <f>$S$155*$H$155</f>
        <v>0</v>
      </c>
      <c r="AR155" s="97" t="s">
        <v>1227</v>
      </c>
      <c r="AT155" s="97" t="s">
        <v>1223</v>
      </c>
      <c r="AU155" s="97" t="s">
        <v>1166</v>
      </c>
      <c r="AY155" s="6" t="s">
        <v>1221</v>
      </c>
      <c r="BE155" s="166">
        <f>IF($N$155="základní",$J$155,0)</f>
        <v>0</v>
      </c>
      <c r="BF155" s="166">
        <f>IF($N$155="snížená",$J$155,0)</f>
        <v>0</v>
      </c>
      <c r="BG155" s="166">
        <f>IF($N$155="zákl. přenesená",$J$155,0)</f>
        <v>0</v>
      </c>
      <c r="BH155" s="166">
        <f>IF($N$155="sníž. přenesená",$J$155,0)</f>
        <v>0</v>
      </c>
      <c r="BI155" s="166">
        <f>IF($N$155="nulová",$J$155,0)</f>
        <v>0</v>
      </c>
      <c r="BJ155" s="97" t="s">
        <v>1110</v>
      </c>
      <c r="BK155" s="166">
        <f>ROUND($I$155*$H$155,2)</f>
        <v>0</v>
      </c>
      <c r="BL155" s="97" t="s">
        <v>1227</v>
      </c>
      <c r="BM155" s="97" t="s">
        <v>1304</v>
      </c>
    </row>
    <row r="156" spans="2:47" s="6" customFormat="1" ht="27" customHeight="1">
      <c r="B156" s="23"/>
      <c r="C156" s="24"/>
      <c r="D156" s="167" t="s">
        <v>1229</v>
      </c>
      <c r="E156" s="24"/>
      <c r="F156" s="168" t="s">
        <v>1305</v>
      </c>
      <c r="G156" s="24"/>
      <c r="H156" s="24"/>
      <c r="J156" s="24"/>
      <c r="K156" s="24"/>
      <c r="L156" s="43"/>
      <c r="M156" s="56"/>
      <c r="N156" s="24"/>
      <c r="O156" s="24"/>
      <c r="P156" s="24"/>
      <c r="Q156" s="24"/>
      <c r="R156" s="24"/>
      <c r="S156" s="24"/>
      <c r="T156" s="57"/>
      <c r="AT156" s="6" t="s">
        <v>1229</v>
      </c>
      <c r="AU156" s="6" t="s">
        <v>1166</v>
      </c>
    </row>
    <row r="157" spans="2:47" s="6" customFormat="1" ht="165.75" customHeight="1">
      <c r="B157" s="23"/>
      <c r="C157" s="24"/>
      <c r="D157" s="171" t="s">
        <v>1239</v>
      </c>
      <c r="E157" s="24"/>
      <c r="F157" s="189" t="s">
        <v>1278</v>
      </c>
      <c r="G157" s="24"/>
      <c r="H157" s="24"/>
      <c r="J157" s="24"/>
      <c r="K157" s="24"/>
      <c r="L157" s="43"/>
      <c r="M157" s="56"/>
      <c r="N157" s="24"/>
      <c r="O157" s="24"/>
      <c r="P157" s="24"/>
      <c r="Q157" s="24"/>
      <c r="R157" s="24"/>
      <c r="S157" s="24"/>
      <c r="T157" s="57"/>
      <c r="AT157" s="6" t="s">
        <v>1239</v>
      </c>
      <c r="AU157" s="6" t="s">
        <v>1166</v>
      </c>
    </row>
    <row r="158" spans="2:47" s="6" customFormat="1" ht="30.75" customHeight="1">
      <c r="B158" s="23"/>
      <c r="C158" s="24"/>
      <c r="D158" s="171" t="s">
        <v>1293</v>
      </c>
      <c r="E158" s="24"/>
      <c r="F158" s="189" t="s">
        <v>1294</v>
      </c>
      <c r="G158" s="24"/>
      <c r="H158" s="24"/>
      <c r="J158" s="24"/>
      <c r="K158" s="24"/>
      <c r="L158" s="43"/>
      <c r="M158" s="56"/>
      <c r="N158" s="24"/>
      <c r="O158" s="24"/>
      <c r="P158" s="24"/>
      <c r="Q158" s="24"/>
      <c r="R158" s="24"/>
      <c r="S158" s="24"/>
      <c r="T158" s="57"/>
      <c r="AT158" s="6" t="s">
        <v>1293</v>
      </c>
      <c r="AU158" s="6" t="s">
        <v>1166</v>
      </c>
    </row>
    <row r="159" spans="2:51" s="6" customFormat="1" ht="15.75" customHeight="1">
      <c r="B159" s="179"/>
      <c r="C159" s="180"/>
      <c r="D159" s="171" t="s">
        <v>1230</v>
      </c>
      <c r="E159" s="180"/>
      <c r="F159" s="182" t="s">
        <v>1306</v>
      </c>
      <c r="G159" s="180"/>
      <c r="H159" s="183">
        <v>116.378</v>
      </c>
      <c r="J159" s="180"/>
      <c r="K159" s="180"/>
      <c r="L159" s="184"/>
      <c r="M159" s="185"/>
      <c r="N159" s="180"/>
      <c r="O159" s="180"/>
      <c r="P159" s="180"/>
      <c r="Q159" s="180"/>
      <c r="R159" s="180"/>
      <c r="S159" s="180"/>
      <c r="T159" s="186"/>
      <c r="AT159" s="187" t="s">
        <v>1230</v>
      </c>
      <c r="AU159" s="187" t="s">
        <v>1166</v>
      </c>
      <c r="AV159" s="188" t="s">
        <v>1166</v>
      </c>
      <c r="AW159" s="188" t="s">
        <v>1158</v>
      </c>
      <c r="AX159" s="188" t="s">
        <v>1110</v>
      </c>
      <c r="AY159" s="187" t="s">
        <v>1221</v>
      </c>
    </row>
    <row r="160" spans="2:65" s="6" customFormat="1" ht="15.75" customHeight="1">
      <c r="B160" s="23"/>
      <c r="C160" s="155" t="s">
        <v>1307</v>
      </c>
      <c r="D160" s="155" t="s">
        <v>1223</v>
      </c>
      <c r="E160" s="156" t="s">
        <v>1308</v>
      </c>
      <c r="F160" s="157" t="s">
        <v>1309</v>
      </c>
      <c r="G160" s="158" t="s">
        <v>1235</v>
      </c>
      <c r="H160" s="159">
        <v>630.949</v>
      </c>
      <c r="I160" s="160"/>
      <c r="J160" s="161">
        <f>ROUND($I$160*$H$160,2)</f>
        <v>0</v>
      </c>
      <c r="K160" s="157" t="s">
        <v>1236</v>
      </c>
      <c r="L160" s="43"/>
      <c r="M160" s="162"/>
      <c r="N160" s="163" t="s">
        <v>1129</v>
      </c>
      <c r="O160" s="24"/>
      <c r="P160" s="164">
        <f>$O$160*$H$160</f>
        <v>0</v>
      </c>
      <c r="Q160" s="164">
        <v>0.00083851</v>
      </c>
      <c r="R160" s="164">
        <f>$Q$160*$H$160</f>
        <v>0.5290570459899999</v>
      </c>
      <c r="S160" s="164">
        <v>0</v>
      </c>
      <c r="T160" s="165">
        <f>$S$160*$H$160</f>
        <v>0</v>
      </c>
      <c r="AR160" s="97" t="s">
        <v>1227</v>
      </c>
      <c r="AT160" s="97" t="s">
        <v>1223</v>
      </c>
      <c r="AU160" s="97" t="s">
        <v>1166</v>
      </c>
      <c r="AY160" s="6" t="s">
        <v>1221</v>
      </c>
      <c r="BE160" s="166">
        <f>IF($N$160="základní",$J$160,0)</f>
        <v>0</v>
      </c>
      <c r="BF160" s="166">
        <f>IF($N$160="snížená",$J$160,0)</f>
        <v>0</v>
      </c>
      <c r="BG160" s="166">
        <f>IF($N$160="zákl. přenesená",$J$160,0)</f>
        <v>0</v>
      </c>
      <c r="BH160" s="166">
        <f>IF($N$160="sníž. přenesená",$J$160,0)</f>
        <v>0</v>
      </c>
      <c r="BI160" s="166">
        <f>IF($N$160="nulová",$J$160,0)</f>
        <v>0</v>
      </c>
      <c r="BJ160" s="97" t="s">
        <v>1110</v>
      </c>
      <c r="BK160" s="166">
        <f>ROUND($I$160*$H$160,2)</f>
        <v>0</v>
      </c>
      <c r="BL160" s="97" t="s">
        <v>1227</v>
      </c>
      <c r="BM160" s="97" t="s">
        <v>1310</v>
      </c>
    </row>
    <row r="161" spans="2:47" s="6" customFormat="1" ht="27" customHeight="1">
      <c r="B161" s="23"/>
      <c r="C161" s="24"/>
      <c r="D161" s="167" t="s">
        <v>1229</v>
      </c>
      <c r="E161" s="24"/>
      <c r="F161" s="168" t="s">
        <v>1311</v>
      </c>
      <c r="G161" s="24"/>
      <c r="H161" s="24"/>
      <c r="J161" s="24"/>
      <c r="K161" s="24"/>
      <c r="L161" s="43"/>
      <c r="M161" s="56"/>
      <c r="N161" s="24"/>
      <c r="O161" s="24"/>
      <c r="P161" s="24"/>
      <c r="Q161" s="24"/>
      <c r="R161" s="24"/>
      <c r="S161" s="24"/>
      <c r="T161" s="57"/>
      <c r="AT161" s="6" t="s">
        <v>1229</v>
      </c>
      <c r="AU161" s="6" t="s">
        <v>1166</v>
      </c>
    </row>
    <row r="162" spans="2:47" s="6" customFormat="1" ht="125.25" customHeight="1">
      <c r="B162" s="23"/>
      <c r="C162" s="24"/>
      <c r="D162" s="171" t="s">
        <v>1239</v>
      </c>
      <c r="E162" s="24"/>
      <c r="F162" s="189" t="s">
        <v>1312</v>
      </c>
      <c r="G162" s="24"/>
      <c r="H162" s="24"/>
      <c r="J162" s="24"/>
      <c r="K162" s="24"/>
      <c r="L162" s="43"/>
      <c r="M162" s="56"/>
      <c r="N162" s="24"/>
      <c r="O162" s="24"/>
      <c r="P162" s="24"/>
      <c r="Q162" s="24"/>
      <c r="R162" s="24"/>
      <c r="S162" s="24"/>
      <c r="T162" s="57"/>
      <c r="AT162" s="6" t="s">
        <v>1239</v>
      </c>
      <c r="AU162" s="6" t="s">
        <v>1166</v>
      </c>
    </row>
    <row r="163" spans="2:51" s="6" customFormat="1" ht="15.75" customHeight="1">
      <c r="B163" s="169"/>
      <c r="C163" s="170"/>
      <c r="D163" s="171" t="s">
        <v>1230</v>
      </c>
      <c r="E163" s="172"/>
      <c r="F163" s="173" t="s">
        <v>1313</v>
      </c>
      <c r="G163" s="170"/>
      <c r="H163" s="172"/>
      <c r="J163" s="170"/>
      <c r="K163" s="170"/>
      <c r="L163" s="174"/>
      <c r="M163" s="175"/>
      <c r="N163" s="170"/>
      <c r="O163" s="170"/>
      <c r="P163" s="170"/>
      <c r="Q163" s="170"/>
      <c r="R163" s="170"/>
      <c r="S163" s="170"/>
      <c r="T163" s="176"/>
      <c r="AT163" s="177" t="s">
        <v>1230</v>
      </c>
      <c r="AU163" s="177" t="s">
        <v>1166</v>
      </c>
      <c r="AV163" s="178" t="s">
        <v>1110</v>
      </c>
      <c r="AW163" s="178" t="s">
        <v>1190</v>
      </c>
      <c r="AX163" s="178" t="s">
        <v>1158</v>
      </c>
      <c r="AY163" s="177" t="s">
        <v>1221</v>
      </c>
    </row>
    <row r="164" spans="2:51" s="6" customFormat="1" ht="15.75" customHeight="1">
      <c r="B164" s="169"/>
      <c r="C164" s="170"/>
      <c r="D164" s="171" t="s">
        <v>1230</v>
      </c>
      <c r="E164" s="172"/>
      <c r="F164" s="173" t="s">
        <v>1280</v>
      </c>
      <c r="G164" s="170"/>
      <c r="H164" s="172"/>
      <c r="J164" s="170"/>
      <c r="K164" s="170"/>
      <c r="L164" s="174"/>
      <c r="M164" s="175"/>
      <c r="N164" s="170"/>
      <c r="O164" s="170"/>
      <c r="P164" s="170"/>
      <c r="Q164" s="170"/>
      <c r="R164" s="170"/>
      <c r="S164" s="170"/>
      <c r="T164" s="176"/>
      <c r="AT164" s="177" t="s">
        <v>1230</v>
      </c>
      <c r="AU164" s="177" t="s">
        <v>1166</v>
      </c>
      <c r="AV164" s="178" t="s">
        <v>1110</v>
      </c>
      <c r="AW164" s="178" t="s">
        <v>1190</v>
      </c>
      <c r="AX164" s="178" t="s">
        <v>1158</v>
      </c>
      <c r="AY164" s="177" t="s">
        <v>1221</v>
      </c>
    </row>
    <row r="165" spans="2:51" s="6" customFormat="1" ht="27" customHeight="1">
      <c r="B165" s="169"/>
      <c r="C165" s="170"/>
      <c r="D165" s="171" t="s">
        <v>1230</v>
      </c>
      <c r="E165" s="172"/>
      <c r="F165" s="173" t="s">
        <v>1314</v>
      </c>
      <c r="G165" s="170"/>
      <c r="H165" s="172"/>
      <c r="J165" s="170"/>
      <c r="K165" s="170"/>
      <c r="L165" s="174"/>
      <c r="M165" s="175"/>
      <c r="N165" s="170"/>
      <c r="O165" s="170"/>
      <c r="P165" s="170"/>
      <c r="Q165" s="170"/>
      <c r="R165" s="170"/>
      <c r="S165" s="170"/>
      <c r="T165" s="176"/>
      <c r="AT165" s="177" t="s">
        <v>1230</v>
      </c>
      <c r="AU165" s="177" t="s">
        <v>1166</v>
      </c>
      <c r="AV165" s="178" t="s">
        <v>1110</v>
      </c>
      <c r="AW165" s="178" t="s">
        <v>1190</v>
      </c>
      <c r="AX165" s="178" t="s">
        <v>1158</v>
      </c>
      <c r="AY165" s="177" t="s">
        <v>1221</v>
      </c>
    </row>
    <row r="166" spans="2:51" s="6" customFormat="1" ht="15.75" customHeight="1">
      <c r="B166" s="179"/>
      <c r="C166" s="180"/>
      <c r="D166" s="171" t="s">
        <v>1230</v>
      </c>
      <c r="E166" s="181"/>
      <c r="F166" s="182" t="s">
        <v>1315</v>
      </c>
      <c r="G166" s="180"/>
      <c r="H166" s="183">
        <v>391.8096</v>
      </c>
      <c r="J166" s="180"/>
      <c r="K166" s="180"/>
      <c r="L166" s="184"/>
      <c r="M166" s="185"/>
      <c r="N166" s="180"/>
      <c r="O166" s="180"/>
      <c r="P166" s="180"/>
      <c r="Q166" s="180"/>
      <c r="R166" s="180"/>
      <c r="S166" s="180"/>
      <c r="T166" s="186"/>
      <c r="AT166" s="187" t="s">
        <v>1230</v>
      </c>
      <c r="AU166" s="187" t="s">
        <v>1166</v>
      </c>
      <c r="AV166" s="188" t="s">
        <v>1166</v>
      </c>
      <c r="AW166" s="188" t="s">
        <v>1190</v>
      </c>
      <c r="AX166" s="188" t="s">
        <v>1158</v>
      </c>
      <c r="AY166" s="187" t="s">
        <v>1221</v>
      </c>
    </row>
    <row r="167" spans="2:51" s="6" customFormat="1" ht="15.75" customHeight="1">
      <c r="B167" s="169"/>
      <c r="C167" s="170"/>
      <c r="D167" s="171" t="s">
        <v>1230</v>
      </c>
      <c r="E167" s="172"/>
      <c r="F167" s="173" t="s">
        <v>1283</v>
      </c>
      <c r="G167" s="170"/>
      <c r="H167" s="172"/>
      <c r="J167" s="170"/>
      <c r="K167" s="170"/>
      <c r="L167" s="174"/>
      <c r="M167" s="175"/>
      <c r="N167" s="170"/>
      <c r="O167" s="170"/>
      <c r="P167" s="170"/>
      <c r="Q167" s="170"/>
      <c r="R167" s="170"/>
      <c r="S167" s="170"/>
      <c r="T167" s="176"/>
      <c r="AT167" s="177" t="s">
        <v>1230</v>
      </c>
      <c r="AU167" s="177" t="s">
        <v>1166</v>
      </c>
      <c r="AV167" s="178" t="s">
        <v>1110</v>
      </c>
      <c r="AW167" s="178" t="s">
        <v>1190</v>
      </c>
      <c r="AX167" s="178" t="s">
        <v>1158</v>
      </c>
      <c r="AY167" s="177" t="s">
        <v>1221</v>
      </c>
    </row>
    <row r="168" spans="2:51" s="6" customFormat="1" ht="15.75" customHeight="1">
      <c r="B168" s="179"/>
      <c r="C168" s="180"/>
      <c r="D168" s="171" t="s">
        <v>1230</v>
      </c>
      <c r="E168" s="181"/>
      <c r="F168" s="182" t="s">
        <v>1316</v>
      </c>
      <c r="G168" s="180"/>
      <c r="H168" s="183">
        <v>205.875</v>
      </c>
      <c r="J168" s="180"/>
      <c r="K168" s="180"/>
      <c r="L168" s="184"/>
      <c r="M168" s="185"/>
      <c r="N168" s="180"/>
      <c r="O168" s="180"/>
      <c r="P168" s="180"/>
      <c r="Q168" s="180"/>
      <c r="R168" s="180"/>
      <c r="S168" s="180"/>
      <c r="T168" s="186"/>
      <c r="AT168" s="187" t="s">
        <v>1230</v>
      </c>
      <c r="AU168" s="187" t="s">
        <v>1166</v>
      </c>
      <c r="AV168" s="188" t="s">
        <v>1166</v>
      </c>
      <c r="AW168" s="188" t="s">
        <v>1190</v>
      </c>
      <c r="AX168" s="188" t="s">
        <v>1158</v>
      </c>
      <c r="AY168" s="187" t="s">
        <v>1221</v>
      </c>
    </row>
    <row r="169" spans="2:51" s="6" customFormat="1" ht="15.75" customHeight="1">
      <c r="B169" s="169"/>
      <c r="C169" s="170"/>
      <c r="D169" s="171" t="s">
        <v>1230</v>
      </c>
      <c r="E169" s="172"/>
      <c r="F169" s="173" t="s">
        <v>1285</v>
      </c>
      <c r="G169" s="170"/>
      <c r="H169" s="172"/>
      <c r="J169" s="170"/>
      <c r="K169" s="170"/>
      <c r="L169" s="174"/>
      <c r="M169" s="175"/>
      <c r="N169" s="170"/>
      <c r="O169" s="170"/>
      <c r="P169" s="170"/>
      <c r="Q169" s="170"/>
      <c r="R169" s="170"/>
      <c r="S169" s="170"/>
      <c r="T169" s="176"/>
      <c r="AT169" s="177" t="s">
        <v>1230</v>
      </c>
      <c r="AU169" s="177" t="s">
        <v>1166</v>
      </c>
      <c r="AV169" s="178" t="s">
        <v>1110</v>
      </c>
      <c r="AW169" s="178" t="s">
        <v>1190</v>
      </c>
      <c r="AX169" s="178" t="s">
        <v>1158</v>
      </c>
      <c r="AY169" s="177" t="s">
        <v>1221</v>
      </c>
    </row>
    <row r="170" spans="2:51" s="6" customFormat="1" ht="15.75" customHeight="1">
      <c r="B170" s="179"/>
      <c r="C170" s="180"/>
      <c r="D170" s="171" t="s">
        <v>1230</v>
      </c>
      <c r="E170" s="181"/>
      <c r="F170" s="182" t="s">
        <v>1286</v>
      </c>
      <c r="G170" s="180"/>
      <c r="H170" s="183">
        <v>33.264</v>
      </c>
      <c r="J170" s="180"/>
      <c r="K170" s="180"/>
      <c r="L170" s="184"/>
      <c r="M170" s="185"/>
      <c r="N170" s="180"/>
      <c r="O170" s="180"/>
      <c r="P170" s="180"/>
      <c r="Q170" s="180"/>
      <c r="R170" s="180"/>
      <c r="S170" s="180"/>
      <c r="T170" s="186"/>
      <c r="AT170" s="187" t="s">
        <v>1230</v>
      </c>
      <c r="AU170" s="187" t="s">
        <v>1166</v>
      </c>
      <c r="AV170" s="188" t="s">
        <v>1166</v>
      </c>
      <c r="AW170" s="188" t="s">
        <v>1190</v>
      </c>
      <c r="AX170" s="188" t="s">
        <v>1158</v>
      </c>
      <c r="AY170" s="187" t="s">
        <v>1221</v>
      </c>
    </row>
    <row r="171" spans="2:65" s="6" customFormat="1" ht="15.75" customHeight="1">
      <c r="B171" s="23"/>
      <c r="C171" s="155" t="s">
        <v>1317</v>
      </c>
      <c r="D171" s="155" t="s">
        <v>1223</v>
      </c>
      <c r="E171" s="156" t="s">
        <v>1318</v>
      </c>
      <c r="F171" s="157" t="s">
        <v>1319</v>
      </c>
      <c r="G171" s="158" t="s">
        <v>1235</v>
      </c>
      <c r="H171" s="159">
        <v>630.949</v>
      </c>
      <c r="I171" s="160"/>
      <c r="J171" s="161">
        <f>ROUND($I$171*$H$171,2)</f>
        <v>0</v>
      </c>
      <c r="K171" s="157" t="s">
        <v>1236</v>
      </c>
      <c r="L171" s="43"/>
      <c r="M171" s="162"/>
      <c r="N171" s="163" t="s">
        <v>1129</v>
      </c>
      <c r="O171" s="24"/>
      <c r="P171" s="164">
        <f>$O$171*$H$171</f>
        <v>0</v>
      </c>
      <c r="Q171" s="164">
        <v>0</v>
      </c>
      <c r="R171" s="164">
        <f>$Q$171*$H$171</f>
        <v>0</v>
      </c>
      <c r="S171" s="164">
        <v>0</v>
      </c>
      <c r="T171" s="165">
        <f>$S$171*$H$171</f>
        <v>0</v>
      </c>
      <c r="AR171" s="97" t="s">
        <v>1227</v>
      </c>
      <c r="AT171" s="97" t="s">
        <v>1223</v>
      </c>
      <c r="AU171" s="97" t="s">
        <v>1166</v>
      </c>
      <c r="AY171" s="6" t="s">
        <v>1221</v>
      </c>
      <c r="BE171" s="166">
        <f>IF($N$171="základní",$J$171,0)</f>
        <v>0</v>
      </c>
      <c r="BF171" s="166">
        <f>IF($N$171="snížená",$J$171,0)</f>
        <v>0</v>
      </c>
      <c r="BG171" s="166">
        <f>IF($N$171="zákl. přenesená",$J$171,0)</f>
        <v>0</v>
      </c>
      <c r="BH171" s="166">
        <f>IF($N$171="sníž. přenesená",$J$171,0)</f>
        <v>0</v>
      </c>
      <c r="BI171" s="166">
        <f>IF($N$171="nulová",$J$171,0)</f>
        <v>0</v>
      </c>
      <c r="BJ171" s="97" t="s">
        <v>1110</v>
      </c>
      <c r="BK171" s="166">
        <f>ROUND($I$171*$H$171,2)</f>
        <v>0</v>
      </c>
      <c r="BL171" s="97" t="s">
        <v>1227</v>
      </c>
      <c r="BM171" s="97" t="s">
        <v>1320</v>
      </c>
    </row>
    <row r="172" spans="2:47" s="6" customFormat="1" ht="27" customHeight="1">
      <c r="B172" s="23"/>
      <c r="C172" s="24"/>
      <c r="D172" s="167" t="s">
        <v>1229</v>
      </c>
      <c r="E172" s="24"/>
      <c r="F172" s="168" t="s">
        <v>1321</v>
      </c>
      <c r="G172" s="24"/>
      <c r="H172" s="24"/>
      <c r="J172" s="24"/>
      <c r="K172" s="24"/>
      <c r="L172" s="43"/>
      <c r="M172" s="56"/>
      <c r="N172" s="24"/>
      <c r="O172" s="24"/>
      <c r="P172" s="24"/>
      <c r="Q172" s="24"/>
      <c r="R172" s="24"/>
      <c r="S172" s="24"/>
      <c r="T172" s="57"/>
      <c r="AT172" s="6" t="s">
        <v>1229</v>
      </c>
      <c r="AU172" s="6" t="s">
        <v>1166</v>
      </c>
    </row>
    <row r="173" spans="2:65" s="6" customFormat="1" ht="15.75" customHeight="1">
      <c r="B173" s="23"/>
      <c r="C173" s="155" t="s">
        <v>1322</v>
      </c>
      <c r="D173" s="155" t="s">
        <v>1223</v>
      </c>
      <c r="E173" s="156" t="s">
        <v>1323</v>
      </c>
      <c r="F173" s="157" t="s">
        <v>1324</v>
      </c>
      <c r="G173" s="158" t="s">
        <v>1235</v>
      </c>
      <c r="H173" s="159">
        <v>355.406</v>
      </c>
      <c r="I173" s="160"/>
      <c r="J173" s="161">
        <f>ROUND($I$173*$H$173,2)</f>
        <v>0</v>
      </c>
      <c r="K173" s="157" t="s">
        <v>1236</v>
      </c>
      <c r="L173" s="43"/>
      <c r="M173" s="162"/>
      <c r="N173" s="163" t="s">
        <v>1129</v>
      </c>
      <c r="O173" s="24"/>
      <c r="P173" s="164">
        <f>$O$173*$H$173</f>
        <v>0</v>
      </c>
      <c r="Q173" s="164">
        <v>0.00085132</v>
      </c>
      <c r="R173" s="164">
        <f>$Q$173*$H$173</f>
        <v>0.30256423592000004</v>
      </c>
      <c r="S173" s="164">
        <v>0</v>
      </c>
      <c r="T173" s="165">
        <f>$S$173*$H$173</f>
        <v>0</v>
      </c>
      <c r="AR173" s="97" t="s">
        <v>1227</v>
      </c>
      <c r="AT173" s="97" t="s">
        <v>1223</v>
      </c>
      <c r="AU173" s="97" t="s">
        <v>1166</v>
      </c>
      <c r="AY173" s="6" t="s">
        <v>1221</v>
      </c>
      <c r="BE173" s="166">
        <f>IF($N$173="základní",$J$173,0)</f>
        <v>0</v>
      </c>
      <c r="BF173" s="166">
        <f>IF($N$173="snížená",$J$173,0)</f>
        <v>0</v>
      </c>
      <c r="BG173" s="166">
        <f>IF($N$173="zákl. přenesená",$J$173,0)</f>
        <v>0</v>
      </c>
      <c r="BH173" s="166">
        <f>IF($N$173="sníž. přenesená",$J$173,0)</f>
        <v>0</v>
      </c>
      <c r="BI173" s="166">
        <f>IF($N$173="nulová",$J$173,0)</f>
        <v>0</v>
      </c>
      <c r="BJ173" s="97" t="s">
        <v>1110</v>
      </c>
      <c r="BK173" s="166">
        <f>ROUND($I$173*$H$173,2)</f>
        <v>0</v>
      </c>
      <c r="BL173" s="97" t="s">
        <v>1227</v>
      </c>
      <c r="BM173" s="97" t="s">
        <v>1325</v>
      </c>
    </row>
    <row r="174" spans="2:47" s="6" customFormat="1" ht="27" customHeight="1">
      <c r="B174" s="23"/>
      <c r="C174" s="24"/>
      <c r="D174" s="167" t="s">
        <v>1229</v>
      </c>
      <c r="E174" s="24"/>
      <c r="F174" s="168" t="s">
        <v>1326</v>
      </c>
      <c r="G174" s="24"/>
      <c r="H174" s="24"/>
      <c r="J174" s="24"/>
      <c r="K174" s="24"/>
      <c r="L174" s="43"/>
      <c r="M174" s="56"/>
      <c r="N174" s="24"/>
      <c r="O174" s="24"/>
      <c r="P174" s="24"/>
      <c r="Q174" s="24"/>
      <c r="R174" s="24"/>
      <c r="S174" s="24"/>
      <c r="T174" s="57"/>
      <c r="AT174" s="6" t="s">
        <v>1229</v>
      </c>
      <c r="AU174" s="6" t="s">
        <v>1166</v>
      </c>
    </row>
    <row r="175" spans="2:47" s="6" customFormat="1" ht="125.25" customHeight="1">
      <c r="B175" s="23"/>
      <c r="C175" s="24"/>
      <c r="D175" s="171" t="s">
        <v>1239</v>
      </c>
      <c r="E175" s="24"/>
      <c r="F175" s="189" t="s">
        <v>1312</v>
      </c>
      <c r="G175" s="24"/>
      <c r="H175" s="24"/>
      <c r="J175" s="24"/>
      <c r="K175" s="24"/>
      <c r="L175" s="43"/>
      <c r="M175" s="56"/>
      <c r="N175" s="24"/>
      <c r="O175" s="24"/>
      <c r="P175" s="24"/>
      <c r="Q175" s="24"/>
      <c r="R175" s="24"/>
      <c r="S175" s="24"/>
      <c r="T175" s="57"/>
      <c r="AT175" s="6" t="s">
        <v>1239</v>
      </c>
      <c r="AU175" s="6" t="s">
        <v>1166</v>
      </c>
    </row>
    <row r="176" spans="2:51" s="6" customFormat="1" ht="15.75" customHeight="1">
      <c r="B176" s="169"/>
      <c r="C176" s="170"/>
      <c r="D176" s="171" t="s">
        <v>1230</v>
      </c>
      <c r="E176" s="172"/>
      <c r="F176" s="173" t="s">
        <v>1313</v>
      </c>
      <c r="G176" s="170"/>
      <c r="H176" s="172"/>
      <c r="J176" s="170"/>
      <c r="K176" s="170"/>
      <c r="L176" s="174"/>
      <c r="M176" s="175"/>
      <c r="N176" s="170"/>
      <c r="O176" s="170"/>
      <c r="P176" s="170"/>
      <c r="Q176" s="170"/>
      <c r="R176" s="170"/>
      <c r="S176" s="170"/>
      <c r="T176" s="176"/>
      <c r="AT176" s="177" t="s">
        <v>1230</v>
      </c>
      <c r="AU176" s="177" t="s">
        <v>1166</v>
      </c>
      <c r="AV176" s="178" t="s">
        <v>1110</v>
      </c>
      <c r="AW176" s="178" t="s">
        <v>1190</v>
      </c>
      <c r="AX176" s="178" t="s">
        <v>1158</v>
      </c>
      <c r="AY176" s="177" t="s">
        <v>1221</v>
      </c>
    </row>
    <row r="177" spans="2:51" s="6" customFormat="1" ht="15.75" customHeight="1">
      <c r="B177" s="169"/>
      <c r="C177" s="170"/>
      <c r="D177" s="171" t="s">
        <v>1230</v>
      </c>
      <c r="E177" s="172"/>
      <c r="F177" s="173" t="s">
        <v>1280</v>
      </c>
      <c r="G177" s="170"/>
      <c r="H177" s="172"/>
      <c r="J177" s="170"/>
      <c r="K177" s="170"/>
      <c r="L177" s="174"/>
      <c r="M177" s="175"/>
      <c r="N177" s="170"/>
      <c r="O177" s="170"/>
      <c r="P177" s="170"/>
      <c r="Q177" s="170"/>
      <c r="R177" s="170"/>
      <c r="S177" s="170"/>
      <c r="T177" s="176"/>
      <c r="AT177" s="177" t="s">
        <v>1230</v>
      </c>
      <c r="AU177" s="177" t="s">
        <v>1166</v>
      </c>
      <c r="AV177" s="178" t="s">
        <v>1110</v>
      </c>
      <c r="AW177" s="178" t="s">
        <v>1190</v>
      </c>
      <c r="AX177" s="178" t="s">
        <v>1158</v>
      </c>
      <c r="AY177" s="177" t="s">
        <v>1221</v>
      </c>
    </row>
    <row r="178" spans="2:51" s="6" customFormat="1" ht="27" customHeight="1">
      <c r="B178" s="169"/>
      <c r="C178" s="170"/>
      <c r="D178" s="171" t="s">
        <v>1230</v>
      </c>
      <c r="E178" s="172"/>
      <c r="F178" s="173" t="s">
        <v>1327</v>
      </c>
      <c r="G178" s="170"/>
      <c r="H178" s="172"/>
      <c r="J178" s="170"/>
      <c r="K178" s="170"/>
      <c r="L178" s="174"/>
      <c r="M178" s="175"/>
      <c r="N178" s="170"/>
      <c r="O178" s="170"/>
      <c r="P178" s="170"/>
      <c r="Q178" s="170"/>
      <c r="R178" s="170"/>
      <c r="S178" s="170"/>
      <c r="T178" s="176"/>
      <c r="AT178" s="177" t="s">
        <v>1230</v>
      </c>
      <c r="AU178" s="177" t="s">
        <v>1166</v>
      </c>
      <c r="AV178" s="178" t="s">
        <v>1110</v>
      </c>
      <c r="AW178" s="178" t="s">
        <v>1190</v>
      </c>
      <c r="AX178" s="178" t="s">
        <v>1158</v>
      </c>
      <c r="AY178" s="177" t="s">
        <v>1221</v>
      </c>
    </row>
    <row r="179" spans="2:51" s="6" customFormat="1" ht="15.75" customHeight="1">
      <c r="B179" s="179"/>
      <c r="C179" s="180"/>
      <c r="D179" s="171" t="s">
        <v>1230</v>
      </c>
      <c r="E179" s="181"/>
      <c r="F179" s="182" t="s">
        <v>1328</v>
      </c>
      <c r="G179" s="180"/>
      <c r="H179" s="183">
        <v>167.9184</v>
      </c>
      <c r="J179" s="180"/>
      <c r="K179" s="180"/>
      <c r="L179" s="184"/>
      <c r="M179" s="185"/>
      <c r="N179" s="180"/>
      <c r="O179" s="180"/>
      <c r="P179" s="180"/>
      <c r="Q179" s="180"/>
      <c r="R179" s="180"/>
      <c r="S179" s="180"/>
      <c r="T179" s="186"/>
      <c r="AT179" s="187" t="s">
        <v>1230</v>
      </c>
      <c r="AU179" s="187" t="s">
        <v>1166</v>
      </c>
      <c r="AV179" s="188" t="s">
        <v>1166</v>
      </c>
      <c r="AW179" s="188" t="s">
        <v>1190</v>
      </c>
      <c r="AX179" s="188" t="s">
        <v>1158</v>
      </c>
      <c r="AY179" s="187" t="s">
        <v>1221</v>
      </c>
    </row>
    <row r="180" spans="2:51" s="6" customFormat="1" ht="15.75" customHeight="1">
      <c r="B180" s="169"/>
      <c r="C180" s="170"/>
      <c r="D180" s="171" t="s">
        <v>1230</v>
      </c>
      <c r="E180" s="172"/>
      <c r="F180" s="173" t="s">
        <v>1285</v>
      </c>
      <c r="G180" s="170"/>
      <c r="H180" s="172"/>
      <c r="J180" s="170"/>
      <c r="K180" s="170"/>
      <c r="L180" s="174"/>
      <c r="M180" s="175"/>
      <c r="N180" s="170"/>
      <c r="O180" s="170"/>
      <c r="P180" s="170"/>
      <c r="Q180" s="170"/>
      <c r="R180" s="170"/>
      <c r="S180" s="170"/>
      <c r="T180" s="176"/>
      <c r="AT180" s="177" t="s">
        <v>1230</v>
      </c>
      <c r="AU180" s="177" t="s">
        <v>1166</v>
      </c>
      <c r="AV180" s="178" t="s">
        <v>1110</v>
      </c>
      <c r="AW180" s="178" t="s">
        <v>1190</v>
      </c>
      <c r="AX180" s="178" t="s">
        <v>1158</v>
      </c>
      <c r="AY180" s="177" t="s">
        <v>1221</v>
      </c>
    </row>
    <row r="181" spans="2:51" s="6" customFormat="1" ht="15.75" customHeight="1">
      <c r="B181" s="179"/>
      <c r="C181" s="180"/>
      <c r="D181" s="171" t="s">
        <v>1230</v>
      </c>
      <c r="E181" s="181"/>
      <c r="F181" s="182" t="s">
        <v>1329</v>
      </c>
      <c r="G181" s="180"/>
      <c r="H181" s="183">
        <v>187.488</v>
      </c>
      <c r="J181" s="180"/>
      <c r="K181" s="180"/>
      <c r="L181" s="184"/>
      <c r="M181" s="185"/>
      <c r="N181" s="180"/>
      <c r="O181" s="180"/>
      <c r="P181" s="180"/>
      <c r="Q181" s="180"/>
      <c r="R181" s="180"/>
      <c r="S181" s="180"/>
      <c r="T181" s="186"/>
      <c r="AT181" s="187" t="s">
        <v>1230</v>
      </c>
      <c r="AU181" s="187" t="s">
        <v>1166</v>
      </c>
      <c r="AV181" s="188" t="s">
        <v>1166</v>
      </c>
      <c r="AW181" s="188" t="s">
        <v>1190</v>
      </c>
      <c r="AX181" s="188" t="s">
        <v>1158</v>
      </c>
      <c r="AY181" s="187" t="s">
        <v>1221</v>
      </c>
    </row>
    <row r="182" spans="2:65" s="6" customFormat="1" ht="15.75" customHeight="1">
      <c r="B182" s="23"/>
      <c r="C182" s="155" t="s">
        <v>1330</v>
      </c>
      <c r="D182" s="155" t="s">
        <v>1223</v>
      </c>
      <c r="E182" s="156" t="s">
        <v>1331</v>
      </c>
      <c r="F182" s="157" t="s">
        <v>1332</v>
      </c>
      <c r="G182" s="158" t="s">
        <v>1235</v>
      </c>
      <c r="H182" s="159">
        <v>355.406</v>
      </c>
      <c r="I182" s="160"/>
      <c r="J182" s="161">
        <f>ROUND($I$182*$H$182,2)</f>
        <v>0</v>
      </c>
      <c r="K182" s="157" t="s">
        <v>1236</v>
      </c>
      <c r="L182" s="43"/>
      <c r="M182" s="162"/>
      <c r="N182" s="163" t="s">
        <v>1129</v>
      </c>
      <c r="O182" s="24"/>
      <c r="P182" s="164">
        <f>$O$182*$H$182</f>
        <v>0</v>
      </c>
      <c r="Q182" s="164">
        <v>0</v>
      </c>
      <c r="R182" s="164">
        <f>$Q$182*$H$182</f>
        <v>0</v>
      </c>
      <c r="S182" s="164">
        <v>0</v>
      </c>
      <c r="T182" s="165">
        <f>$S$182*$H$182</f>
        <v>0</v>
      </c>
      <c r="AR182" s="97" t="s">
        <v>1227</v>
      </c>
      <c r="AT182" s="97" t="s">
        <v>1223</v>
      </c>
      <c r="AU182" s="97" t="s">
        <v>1166</v>
      </c>
      <c r="AY182" s="6" t="s">
        <v>1221</v>
      </c>
      <c r="BE182" s="166">
        <f>IF($N$182="základní",$J$182,0)</f>
        <v>0</v>
      </c>
      <c r="BF182" s="166">
        <f>IF($N$182="snížená",$J$182,0)</f>
        <v>0</v>
      </c>
      <c r="BG182" s="166">
        <f>IF($N$182="zákl. přenesená",$J$182,0)</f>
        <v>0</v>
      </c>
      <c r="BH182" s="166">
        <f>IF($N$182="sníž. přenesená",$J$182,0)</f>
        <v>0</v>
      </c>
      <c r="BI182" s="166">
        <f>IF($N$182="nulová",$J$182,0)</f>
        <v>0</v>
      </c>
      <c r="BJ182" s="97" t="s">
        <v>1110</v>
      </c>
      <c r="BK182" s="166">
        <f>ROUND($I$182*$H$182,2)</f>
        <v>0</v>
      </c>
      <c r="BL182" s="97" t="s">
        <v>1227</v>
      </c>
      <c r="BM182" s="97" t="s">
        <v>1333</v>
      </c>
    </row>
    <row r="183" spans="2:47" s="6" customFormat="1" ht="27" customHeight="1">
      <c r="B183" s="23"/>
      <c r="C183" s="24"/>
      <c r="D183" s="167" t="s">
        <v>1229</v>
      </c>
      <c r="E183" s="24"/>
      <c r="F183" s="168" t="s">
        <v>1334</v>
      </c>
      <c r="G183" s="24"/>
      <c r="H183" s="24"/>
      <c r="J183" s="24"/>
      <c r="K183" s="24"/>
      <c r="L183" s="43"/>
      <c r="M183" s="56"/>
      <c r="N183" s="24"/>
      <c r="O183" s="24"/>
      <c r="P183" s="24"/>
      <c r="Q183" s="24"/>
      <c r="R183" s="24"/>
      <c r="S183" s="24"/>
      <c r="T183" s="57"/>
      <c r="AT183" s="6" t="s">
        <v>1229</v>
      </c>
      <c r="AU183" s="6" t="s">
        <v>1166</v>
      </c>
    </row>
    <row r="184" spans="2:65" s="6" customFormat="1" ht="15.75" customHeight="1">
      <c r="B184" s="23"/>
      <c r="C184" s="155" t="s">
        <v>1097</v>
      </c>
      <c r="D184" s="155" t="s">
        <v>1223</v>
      </c>
      <c r="E184" s="156" t="s">
        <v>1335</v>
      </c>
      <c r="F184" s="157" t="s">
        <v>1336</v>
      </c>
      <c r="G184" s="158" t="s">
        <v>1226</v>
      </c>
      <c r="H184" s="159">
        <v>936.871</v>
      </c>
      <c r="I184" s="160"/>
      <c r="J184" s="161">
        <f>ROUND($I$184*$H$184,2)</f>
        <v>0</v>
      </c>
      <c r="K184" s="157" t="s">
        <v>1236</v>
      </c>
      <c r="L184" s="43"/>
      <c r="M184" s="162"/>
      <c r="N184" s="163" t="s">
        <v>1129</v>
      </c>
      <c r="O184" s="24"/>
      <c r="P184" s="164">
        <f>$O$184*$H$184</f>
        <v>0</v>
      </c>
      <c r="Q184" s="164">
        <v>0</v>
      </c>
      <c r="R184" s="164">
        <f>$Q$184*$H$184</f>
        <v>0</v>
      </c>
      <c r="S184" s="164">
        <v>0</v>
      </c>
      <c r="T184" s="165">
        <f>$S$184*$H$184</f>
        <v>0</v>
      </c>
      <c r="AR184" s="97" t="s">
        <v>1227</v>
      </c>
      <c r="AT184" s="97" t="s">
        <v>1223</v>
      </c>
      <c r="AU184" s="97" t="s">
        <v>1166</v>
      </c>
      <c r="AY184" s="6" t="s">
        <v>1221</v>
      </c>
      <c r="BE184" s="166">
        <f>IF($N$184="základní",$J$184,0)</f>
        <v>0</v>
      </c>
      <c r="BF184" s="166">
        <f>IF($N$184="snížená",$J$184,0)</f>
        <v>0</v>
      </c>
      <c r="BG184" s="166">
        <f>IF($N$184="zákl. přenesená",$J$184,0)</f>
        <v>0</v>
      </c>
      <c r="BH184" s="166">
        <f>IF($N$184="sníž. přenesená",$J$184,0)</f>
        <v>0</v>
      </c>
      <c r="BI184" s="166">
        <f>IF($N$184="nulová",$J$184,0)</f>
        <v>0</v>
      </c>
      <c r="BJ184" s="97" t="s">
        <v>1110</v>
      </c>
      <c r="BK184" s="166">
        <f>ROUND($I$184*$H$184,2)</f>
        <v>0</v>
      </c>
      <c r="BL184" s="97" t="s">
        <v>1227</v>
      </c>
      <c r="BM184" s="97" t="s">
        <v>1337</v>
      </c>
    </row>
    <row r="185" spans="2:47" s="6" customFormat="1" ht="27" customHeight="1">
      <c r="B185" s="23"/>
      <c r="C185" s="24"/>
      <c r="D185" s="167" t="s">
        <v>1229</v>
      </c>
      <c r="E185" s="24"/>
      <c r="F185" s="168" t="s">
        <v>1338</v>
      </c>
      <c r="G185" s="24"/>
      <c r="H185" s="24"/>
      <c r="J185" s="24"/>
      <c r="K185" s="24"/>
      <c r="L185" s="43"/>
      <c r="M185" s="56"/>
      <c r="N185" s="24"/>
      <c r="O185" s="24"/>
      <c r="P185" s="24"/>
      <c r="Q185" s="24"/>
      <c r="R185" s="24"/>
      <c r="S185" s="24"/>
      <c r="T185" s="57"/>
      <c r="AT185" s="6" t="s">
        <v>1229</v>
      </c>
      <c r="AU185" s="6" t="s">
        <v>1166</v>
      </c>
    </row>
    <row r="186" spans="2:47" s="6" customFormat="1" ht="165.75" customHeight="1">
      <c r="B186" s="23"/>
      <c r="C186" s="24"/>
      <c r="D186" s="171" t="s">
        <v>1239</v>
      </c>
      <c r="E186" s="24"/>
      <c r="F186" s="189" t="s">
        <v>1339</v>
      </c>
      <c r="G186" s="24"/>
      <c r="H186" s="24"/>
      <c r="J186" s="24"/>
      <c r="K186" s="24"/>
      <c r="L186" s="43"/>
      <c r="M186" s="56"/>
      <c r="N186" s="24"/>
      <c r="O186" s="24"/>
      <c r="P186" s="24"/>
      <c r="Q186" s="24"/>
      <c r="R186" s="24"/>
      <c r="S186" s="24"/>
      <c r="T186" s="57"/>
      <c r="AT186" s="6" t="s">
        <v>1239</v>
      </c>
      <c r="AU186" s="6" t="s">
        <v>1166</v>
      </c>
    </row>
    <row r="187" spans="2:51" s="6" customFormat="1" ht="15.75" customHeight="1">
      <c r="B187" s="169"/>
      <c r="C187" s="170"/>
      <c r="D187" s="171" t="s">
        <v>1230</v>
      </c>
      <c r="E187" s="172"/>
      <c r="F187" s="173" t="s">
        <v>1340</v>
      </c>
      <c r="G187" s="170"/>
      <c r="H187" s="172"/>
      <c r="J187" s="170"/>
      <c r="K187" s="170"/>
      <c r="L187" s="174"/>
      <c r="M187" s="175"/>
      <c r="N187" s="170"/>
      <c r="O187" s="170"/>
      <c r="P187" s="170"/>
      <c r="Q187" s="170"/>
      <c r="R187" s="170"/>
      <c r="S187" s="170"/>
      <c r="T187" s="176"/>
      <c r="AT187" s="177" t="s">
        <v>1230</v>
      </c>
      <c r="AU187" s="177" t="s">
        <v>1166</v>
      </c>
      <c r="AV187" s="178" t="s">
        <v>1110</v>
      </c>
      <c r="AW187" s="178" t="s">
        <v>1190</v>
      </c>
      <c r="AX187" s="178" t="s">
        <v>1158</v>
      </c>
      <c r="AY187" s="177" t="s">
        <v>1221</v>
      </c>
    </row>
    <row r="188" spans="2:51" s="6" customFormat="1" ht="15.75" customHeight="1">
      <c r="B188" s="179"/>
      <c r="C188" s="180"/>
      <c r="D188" s="171" t="s">
        <v>1230</v>
      </c>
      <c r="E188" s="181"/>
      <c r="F188" s="182" t="s">
        <v>1341</v>
      </c>
      <c r="G188" s="180"/>
      <c r="H188" s="183">
        <v>565.2</v>
      </c>
      <c r="J188" s="180"/>
      <c r="K188" s="180"/>
      <c r="L188" s="184"/>
      <c r="M188" s="185"/>
      <c r="N188" s="180"/>
      <c r="O188" s="180"/>
      <c r="P188" s="180"/>
      <c r="Q188" s="180"/>
      <c r="R188" s="180"/>
      <c r="S188" s="180"/>
      <c r="T188" s="186"/>
      <c r="AT188" s="187" t="s">
        <v>1230</v>
      </c>
      <c r="AU188" s="187" t="s">
        <v>1166</v>
      </c>
      <c r="AV188" s="188" t="s">
        <v>1166</v>
      </c>
      <c r="AW188" s="188" t="s">
        <v>1190</v>
      </c>
      <c r="AX188" s="188" t="s">
        <v>1158</v>
      </c>
      <c r="AY188" s="187" t="s">
        <v>1221</v>
      </c>
    </row>
    <row r="189" spans="2:51" s="6" customFormat="1" ht="15.75" customHeight="1">
      <c r="B189" s="169"/>
      <c r="C189" s="170"/>
      <c r="D189" s="171" t="s">
        <v>1230</v>
      </c>
      <c r="E189" s="172"/>
      <c r="F189" s="173" t="s">
        <v>1342</v>
      </c>
      <c r="G189" s="170"/>
      <c r="H189" s="172"/>
      <c r="J189" s="170"/>
      <c r="K189" s="170"/>
      <c r="L189" s="174"/>
      <c r="M189" s="175"/>
      <c r="N189" s="170"/>
      <c r="O189" s="170"/>
      <c r="P189" s="170"/>
      <c r="Q189" s="170"/>
      <c r="R189" s="170"/>
      <c r="S189" s="170"/>
      <c r="T189" s="176"/>
      <c r="AT189" s="177" t="s">
        <v>1230</v>
      </c>
      <c r="AU189" s="177" t="s">
        <v>1166</v>
      </c>
      <c r="AV189" s="178" t="s">
        <v>1110</v>
      </c>
      <c r="AW189" s="178" t="s">
        <v>1190</v>
      </c>
      <c r="AX189" s="178" t="s">
        <v>1158</v>
      </c>
      <c r="AY189" s="177" t="s">
        <v>1221</v>
      </c>
    </row>
    <row r="190" spans="2:51" s="6" customFormat="1" ht="15.75" customHeight="1">
      <c r="B190" s="179"/>
      <c r="C190" s="180"/>
      <c r="D190" s="171" t="s">
        <v>1230</v>
      </c>
      <c r="E190" s="181"/>
      <c r="F190" s="182" t="s">
        <v>1343</v>
      </c>
      <c r="G190" s="180"/>
      <c r="H190" s="183">
        <v>371.671</v>
      </c>
      <c r="J190" s="180"/>
      <c r="K190" s="180"/>
      <c r="L190" s="184"/>
      <c r="M190" s="185"/>
      <c r="N190" s="180"/>
      <c r="O190" s="180"/>
      <c r="P190" s="180"/>
      <c r="Q190" s="180"/>
      <c r="R190" s="180"/>
      <c r="S190" s="180"/>
      <c r="T190" s="186"/>
      <c r="AT190" s="187" t="s">
        <v>1230</v>
      </c>
      <c r="AU190" s="187" t="s">
        <v>1166</v>
      </c>
      <c r="AV190" s="188" t="s">
        <v>1166</v>
      </c>
      <c r="AW190" s="188" t="s">
        <v>1190</v>
      </c>
      <c r="AX190" s="188" t="s">
        <v>1158</v>
      </c>
      <c r="AY190" s="187" t="s">
        <v>1221</v>
      </c>
    </row>
    <row r="191" spans="2:65" s="6" customFormat="1" ht="15.75" customHeight="1">
      <c r="B191" s="23"/>
      <c r="C191" s="155" t="s">
        <v>1344</v>
      </c>
      <c r="D191" s="155" t="s">
        <v>1223</v>
      </c>
      <c r="E191" s="156" t="s">
        <v>1345</v>
      </c>
      <c r="F191" s="157" t="s">
        <v>1346</v>
      </c>
      <c r="G191" s="158" t="s">
        <v>1226</v>
      </c>
      <c r="H191" s="159">
        <v>2510.021</v>
      </c>
      <c r="I191" s="160"/>
      <c r="J191" s="161">
        <f>ROUND($I$191*$H$191,2)</f>
        <v>0</v>
      </c>
      <c r="K191" s="157" t="s">
        <v>1236</v>
      </c>
      <c r="L191" s="43"/>
      <c r="M191" s="162"/>
      <c r="N191" s="163" t="s">
        <v>1129</v>
      </c>
      <c r="O191" s="24"/>
      <c r="P191" s="164">
        <f>$O$191*$H$191</f>
        <v>0</v>
      </c>
      <c r="Q191" s="164">
        <v>0</v>
      </c>
      <c r="R191" s="164">
        <f>$Q$191*$H$191</f>
        <v>0</v>
      </c>
      <c r="S191" s="164">
        <v>0</v>
      </c>
      <c r="T191" s="165">
        <f>$S$191*$H$191</f>
        <v>0</v>
      </c>
      <c r="AR191" s="97" t="s">
        <v>1227</v>
      </c>
      <c r="AT191" s="97" t="s">
        <v>1223</v>
      </c>
      <c r="AU191" s="97" t="s">
        <v>1166</v>
      </c>
      <c r="AY191" s="6" t="s">
        <v>1221</v>
      </c>
      <c r="BE191" s="166">
        <f>IF($N$191="základní",$J$191,0)</f>
        <v>0</v>
      </c>
      <c r="BF191" s="166">
        <f>IF($N$191="snížená",$J$191,0)</f>
        <v>0</v>
      </c>
      <c r="BG191" s="166">
        <f>IF($N$191="zákl. přenesená",$J$191,0)</f>
        <v>0</v>
      </c>
      <c r="BH191" s="166">
        <f>IF($N$191="sníž. přenesená",$J$191,0)</f>
        <v>0</v>
      </c>
      <c r="BI191" s="166">
        <f>IF($N$191="nulová",$J$191,0)</f>
        <v>0</v>
      </c>
      <c r="BJ191" s="97" t="s">
        <v>1110</v>
      </c>
      <c r="BK191" s="166">
        <f>ROUND($I$191*$H$191,2)</f>
        <v>0</v>
      </c>
      <c r="BL191" s="97" t="s">
        <v>1227</v>
      </c>
      <c r="BM191" s="97" t="s">
        <v>1347</v>
      </c>
    </row>
    <row r="192" spans="2:47" s="6" customFormat="1" ht="27" customHeight="1">
      <c r="B192" s="23"/>
      <c r="C192" s="24"/>
      <c r="D192" s="167" t="s">
        <v>1229</v>
      </c>
      <c r="E192" s="24"/>
      <c r="F192" s="168" t="s">
        <v>1348</v>
      </c>
      <c r="G192" s="24"/>
      <c r="H192" s="24"/>
      <c r="J192" s="24"/>
      <c r="K192" s="24"/>
      <c r="L192" s="43"/>
      <c r="M192" s="56"/>
      <c r="N192" s="24"/>
      <c r="O192" s="24"/>
      <c r="P192" s="24"/>
      <c r="Q192" s="24"/>
      <c r="R192" s="24"/>
      <c r="S192" s="24"/>
      <c r="T192" s="57"/>
      <c r="AT192" s="6" t="s">
        <v>1229</v>
      </c>
      <c r="AU192" s="6" t="s">
        <v>1166</v>
      </c>
    </row>
    <row r="193" spans="2:47" s="6" customFormat="1" ht="165.75" customHeight="1">
      <c r="B193" s="23"/>
      <c r="C193" s="24"/>
      <c r="D193" s="171" t="s">
        <v>1239</v>
      </c>
      <c r="E193" s="24"/>
      <c r="F193" s="189" t="s">
        <v>1339</v>
      </c>
      <c r="G193" s="24"/>
      <c r="H193" s="24"/>
      <c r="J193" s="24"/>
      <c r="K193" s="24"/>
      <c r="L193" s="43"/>
      <c r="M193" s="56"/>
      <c r="N193" s="24"/>
      <c r="O193" s="24"/>
      <c r="P193" s="24"/>
      <c r="Q193" s="24"/>
      <c r="R193" s="24"/>
      <c r="S193" s="24"/>
      <c r="T193" s="57"/>
      <c r="AT193" s="6" t="s">
        <v>1239</v>
      </c>
      <c r="AU193" s="6" t="s">
        <v>1166</v>
      </c>
    </row>
    <row r="194" spans="2:51" s="6" customFormat="1" ht="15.75" customHeight="1">
      <c r="B194" s="169"/>
      <c r="C194" s="170"/>
      <c r="D194" s="171" t="s">
        <v>1230</v>
      </c>
      <c r="E194" s="172"/>
      <c r="F194" s="173" t="s">
        <v>1349</v>
      </c>
      <c r="G194" s="170"/>
      <c r="H194" s="172"/>
      <c r="J194" s="170"/>
      <c r="K194" s="170"/>
      <c r="L194" s="174"/>
      <c r="M194" s="175"/>
      <c r="N194" s="170"/>
      <c r="O194" s="170"/>
      <c r="P194" s="170"/>
      <c r="Q194" s="170"/>
      <c r="R194" s="170"/>
      <c r="S194" s="170"/>
      <c r="T194" s="176"/>
      <c r="AT194" s="177" t="s">
        <v>1230</v>
      </c>
      <c r="AU194" s="177" t="s">
        <v>1166</v>
      </c>
      <c r="AV194" s="178" t="s">
        <v>1110</v>
      </c>
      <c r="AW194" s="178" t="s">
        <v>1190</v>
      </c>
      <c r="AX194" s="178" t="s">
        <v>1158</v>
      </c>
      <c r="AY194" s="177" t="s">
        <v>1221</v>
      </c>
    </row>
    <row r="195" spans="2:51" s="6" customFormat="1" ht="15.75" customHeight="1">
      <c r="B195" s="179"/>
      <c r="C195" s="180"/>
      <c r="D195" s="171" t="s">
        <v>1230</v>
      </c>
      <c r="E195" s="181"/>
      <c r="F195" s="182" t="s">
        <v>1350</v>
      </c>
      <c r="G195" s="180"/>
      <c r="H195" s="183">
        <v>2403.929</v>
      </c>
      <c r="J195" s="180"/>
      <c r="K195" s="180"/>
      <c r="L195" s="184"/>
      <c r="M195" s="185"/>
      <c r="N195" s="180"/>
      <c r="O195" s="180"/>
      <c r="P195" s="180"/>
      <c r="Q195" s="180"/>
      <c r="R195" s="180"/>
      <c r="S195" s="180"/>
      <c r="T195" s="186"/>
      <c r="AT195" s="187" t="s">
        <v>1230</v>
      </c>
      <c r="AU195" s="187" t="s">
        <v>1166</v>
      </c>
      <c r="AV195" s="188" t="s">
        <v>1166</v>
      </c>
      <c r="AW195" s="188" t="s">
        <v>1190</v>
      </c>
      <c r="AX195" s="188" t="s">
        <v>1158</v>
      </c>
      <c r="AY195" s="187" t="s">
        <v>1221</v>
      </c>
    </row>
    <row r="196" spans="2:51" s="6" customFormat="1" ht="15.75" customHeight="1">
      <c r="B196" s="169"/>
      <c r="C196" s="170"/>
      <c r="D196" s="171" t="s">
        <v>1230</v>
      </c>
      <c r="E196" s="172"/>
      <c r="F196" s="173" t="s">
        <v>1351</v>
      </c>
      <c r="G196" s="170"/>
      <c r="H196" s="172"/>
      <c r="J196" s="170"/>
      <c r="K196" s="170"/>
      <c r="L196" s="174"/>
      <c r="M196" s="175"/>
      <c r="N196" s="170"/>
      <c r="O196" s="170"/>
      <c r="P196" s="170"/>
      <c r="Q196" s="170"/>
      <c r="R196" s="170"/>
      <c r="S196" s="170"/>
      <c r="T196" s="176"/>
      <c r="AT196" s="177" t="s">
        <v>1230</v>
      </c>
      <c r="AU196" s="177" t="s">
        <v>1166</v>
      </c>
      <c r="AV196" s="178" t="s">
        <v>1110</v>
      </c>
      <c r="AW196" s="178" t="s">
        <v>1190</v>
      </c>
      <c r="AX196" s="178" t="s">
        <v>1158</v>
      </c>
      <c r="AY196" s="177" t="s">
        <v>1221</v>
      </c>
    </row>
    <row r="197" spans="2:51" s="6" customFormat="1" ht="15.75" customHeight="1">
      <c r="B197" s="179"/>
      <c r="C197" s="180"/>
      <c r="D197" s="171" t="s">
        <v>1230</v>
      </c>
      <c r="E197" s="181"/>
      <c r="F197" s="182" t="s">
        <v>1352</v>
      </c>
      <c r="G197" s="180"/>
      <c r="H197" s="183">
        <v>106.092</v>
      </c>
      <c r="J197" s="180"/>
      <c r="K197" s="180"/>
      <c r="L197" s="184"/>
      <c r="M197" s="185"/>
      <c r="N197" s="180"/>
      <c r="O197" s="180"/>
      <c r="P197" s="180"/>
      <c r="Q197" s="180"/>
      <c r="R197" s="180"/>
      <c r="S197" s="180"/>
      <c r="T197" s="186"/>
      <c r="AT197" s="187" t="s">
        <v>1230</v>
      </c>
      <c r="AU197" s="187" t="s">
        <v>1166</v>
      </c>
      <c r="AV197" s="188" t="s">
        <v>1166</v>
      </c>
      <c r="AW197" s="188" t="s">
        <v>1190</v>
      </c>
      <c r="AX197" s="188" t="s">
        <v>1158</v>
      </c>
      <c r="AY197" s="187" t="s">
        <v>1221</v>
      </c>
    </row>
    <row r="198" spans="2:65" s="6" customFormat="1" ht="15.75" customHeight="1">
      <c r="B198" s="23"/>
      <c r="C198" s="155" t="s">
        <v>1353</v>
      </c>
      <c r="D198" s="155" t="s">
        <v>1223</v>
      </c>
      <c r="E198" s="156" t="s">
        <v>1354</v>
      </c>
      <c r="F198" s="157" t="s">
        <v>1355</v>
      </c>
      <c r="G198" s="158" t="s">
        <v>1226</v>
      </c>
      <c r="H198" s="159">
        <v>37650.315</v>
      </c>
      <c r="I198" s="160"/>
      <c r="J198" s="161">
        <f>ROUND($I$198*$H$198,2)</f>
        <v>0</v>
      </c>
      <c r="K198" s="157" t="s">
        <v>1236</v>
      </c>
      <c r="L198" s="43"/>
      <c r="M198" s="162"/>
      <c r="N198" s="163" t="s">
        <v>1129</v>
      </c>
      <c r="O198" s="24"/>
      <c r="P198" s="164">
        <f>$O$198*$H$198</f>
        <v>0</v>
      </c>
      <c r="Q198" s="164">
        <v>0</v>
      </c>
      <c r="R198" s="164">
        <f>$Q$198*$H$198</f>
        <v>0</v>
      </c>
      <c r="S198" s="164">
        <v>0</v>
      </c>
      <c r="T198" s="165">
        <f>$S$198*$H$198</f>
        <v>0</v>
      </c>
      <c r="AR198" s="97" t="s">
        <v>1227</v>
      </c>
      <c r="AT198" s="97" t="s">
        <v>1223</v>
      </c>
      <c r="AU198" s="97" t="s">
        <v>1166</v>
      </c>
      <c r="AY198" s="6" t="s">
        <v>1221</v>
      </c>
      <c r="BE198" s="166">
        <f>IF($N$198="základní",$J$198,0)</f>
        <v>0</v>
      </c>
      <c r="BF198" s="166">
        <f>IF($N$198="snížená",$J$198,0)</f>
        <v>0</v>
      </c>
      <c r="BG198" s="166">
        <f>IF($N$198="zákl. přenesená",$J$198,0)</f>
        <v>0</v>
      </c>
      <c r="BH198" s="166">
        <f>IF($N$198="sníž. přenesená",$J$198,0)</f>
        <v>0</v>
      </c>
      <c r="BI198" s="166">
        <f>IF($N$198="nulová",$J$198,0)</f>
        <v>0</v>
      </c>
      <c r="BJ198" s="97" t="s">
        <v>1110</v>
      </c>
      <c r="BK198" s="166">
        <f>ROUND($I$198*$H$198,2)</f>
        <v>0</v>
      </c>
      <c r="BL198" s="97" t="s">
        <v>1227</v>
      </c>
      <c r="BM198" s="97" t="s">
        <v>1356</v>
      </c>
    </row>
    <row r="199" spans="2:47" s="6" customFormat="1" ht="27" customHeight="1">
      <c r="B199" s="23"/>
      <c r="C199" s="24"/>
      <c r="D199" s="167" t="s">
        <v>1229</v>
      </c>
      <c r="E199" s="24"/>
      <c r="F199" s="168" t="s">
        <v>1357</v>
      </c>
      <c r="G199" s="24"/>
      <c r="H199" s="24"/>
      <c r="J199" s="24"/>
      <c r="K199" s="24"/>
      <c r="L199" s="43"/>
      <c r="M199" s="56"/>
      <c r="N199" s="24"/>
      <c r="O199" s="24"/>
      <c r="P199" s="24"/>
      <c r="Q199" s="24"/>
      <c r="R199" s="24"/>
      <c r="S199" s="24"/>
      <c r="T199" s="57"/>
      <c r="AT199" s="6" t="s">
        <v>1229</v>
      </c>
      <c r="AU199" s="6" t="s">
        <v>1166</v>
      </c>
    </row>
    <row r="200" spans="2:47" s="6" customFormat="1" ht="165.75" customHeight="1">
      <c r="B200" s="23"/>
      <c r="C200" s="24"/>
      <c r="D200" s="171" t="s">
        <v>1239</v>
      </c>
      <c r="E200" s="24"/>
      <c r="F200" s="189" t="s">
        <v>1339</v>
      </c>
      <c r="G200" s="24"/>
      <c r="H200" s="24"/>
      <c r="J200" s="24"/>
      <c r="K200" s="24"/>
      <c r="L200" s="43"/>
      <c r="M200" s="56"/>
      <c r="N200" s="24"/>
      <c r="O200" s="24"/>
      <c r="P200" s="24"/>
      <c r="Q200" s="24"/>
      <c r="R200" s="24"/>
      <c r="S200" s="24"/>
      <c r="T200" s="57"/>
      <c r="AT200" s="6" t="s">
        <v>1239</v>
      </c>
      <c r="AU200" s="6" t="s">
        <v>1166</v>
      </c>
    </row>
    <row r="201" spans="2:51" s="6" customFormat="1" ht="15.75" customHeight="1">
      <c r="B201" s="169"/>
      <c r="C201" s="170"/>
      <c r="D201" s="171" t="s">
        <v>1230</v>
      </c>
      <c r="E201" s="172"/>
      <c r="F201" s="173" t="s">
        <v>1358</v>
      </c>
      <c r="G201" s="170"/>
      <c r="H201" s="172"/>
      <c r="J201" s="170"/>
      <c r="K201" s="170"/>
      <c r="L201" s="174"/>
      <c r="M201" s="175"/>
      <c r="N201" s="170"/>
      <c r="O201" s="170"/>
      <c r="P201" s="170"/>
      <c r="Q201" s="170"/>
      <c r="R201" s="170"/>
      <c r="S201" s="170"/>
      <c r="T201" s="176"/>
      <c r="AT201" s="177" t="s">
        <v>1230</v>
      </c>
      <c r="AU201" s="177" t="s">
        <v>1166</v>
      </c>
      <c r="AV201" s="178" t="s">
        <v>1110</v>
      </c>
      <c r="AW201" s="178" t="s">
        <v>1190</v>
      </c>
      <c r="AX201" s="178" t="s">
        <v>1158</v>
      </c>
      <c r="AY201" s="177" t="s">
        <v>1221</v>
      </c>
    </row>
    <row r="202" spans="2:51" s="6" customFormat="1" ht="15.75" customHeight="1">
      <c r="B202" s="179"/>
      <c r="C202" s="180"/>
      <c r="D202" s="171" t="s">
        <v>1230</v>
      </c>
      <c r="E202" s="181"/>
      <c r="F202" s="182" t="s">
        <v>1359</v>
      </c>
      <c r="G202" s="180"/>
      <c r="H202" s="183">
        <v>36058.935</v>
      </c>
      <c r="J202" s="180"/>
      <c r="K202" s="180"/>
      <c r="L202" s="184"/>
      <c r="M202" s="185"/>
      <c r="N202" s="180"/>
      <c r="O202" s="180"/>
      <c r="P202" s="180"/>
      <c r="Q202" s="180"/>
      <c r="R202" s="180"/>
      <c r="S202" s="180"/>
      <c r="T202" s="186"/>
      <c r="AT202" s="187" t="s">
        <v>1230</v>
      </c>
      <c r="AU202" s="187" t="s">
        <v>1166</v>
      </c>
      <c r="AV202" s="188" t="s">
        <v>1166</v>
      </c>
      <c r="AW202" s="188" t="s">
        <v>1190</v>
      </c>
      <c r="AX202" s="188" t="s">
        <v>1158</v>
      </c>
      <c r="AY202" s="187" t="s">
        <v>1221</v>
      </c>
    </row>
    <row r="203" spans="2:51" s="6" customFormat="1" ht="15.75" customHeight="1">
      <c r="B203" s="169"/>
      <c r="C203" s="170"/>
      <c r="D203" s="171" t="s">
        <v>1230</v>
      </c>
      <c r="E203" s="172"/>
      <c r="F203" s="173" t="s">
        <v>1360</v>
      </c>
      <c r="G203" s="170"/>
      <c r="H203" s="172"/>
      <c r="J203" s="170"/>
      <c r="K203" s="170"/>
      <c r="L203" s="174"/>
      <c r="M203" s="175"/>
      <c r="N203" s="170"/>
      <c r="O203" s="170"/>
      <c r="P203" s="170"/>
      <c r="Q203" s="170"/>
      <c r="R203" s="170"/>
      <c r="S203" s="170"/>
      <c r="T203" s="176"/>
      <c r="AT203" s="177" t="s">
        <v>1230</v>
      </c>
      <c r="AU203" s="177" t="s">
        <v>1166</v>
      </c>
      <c r="AV203" s="178" t="s">
        <v>1110</v>
      </c>
      <c r="AW203" s="178" t="s">
        <v>1190</v>
      </c>
      <c r="AX203" s="178" t="s">
        <v>1158</v>
      </c>
      <c r="AY203" s="177" t="s">
        <v>1221</v>
      </c>
    </row>
    <row r="204" spans="2:51" s="6" customFormat="1" ht="15.75" customHeight="1">
      <c r="B204" s="179"/>
      <c r="C204" s="180"/>
      <c r="D204" s="171" t="s">
        <v>1230</v>
      </c>
      <c r="E204" s="181"/>
      <c r="F204" s="182" t="s">
        <v>1361</v>
      </c>
      <c r="G204" s="180"/>
      <c r="H204" s="183">
        <v>1591.38</v>
      </c>
      <c r="J204" s="180"/>
      <c r="K204" s="180"/>
      <c r="L204" s="184"/>
      <c r="M204" s="185"/>
      <c r="N204" s="180"/>
      <c r="O204" s="180"/>
      <c r="P204" s="180"/>
      <c r="Q204" s="180"/>
      <c r="R204" s="180"/>
      <c r="S204" s="180"/>
      <c r="T204" s="186"/>
      <c r="AT204" s="187" t="s">
        <v>1230</v>
      </c>
      <c r="AU204" s="187" t="s">
        <v>1166</v>
      </c>
      <c r="AV204" s="188" t="s">
        <v>1166</v>
      </c>
      <c r="AW204" s="188" t="s">
        <v>1190</v>
      </c>
      <c r="AX204" s="188" t="s">
        <v>1158</v>
      </c>
      <c r="AY204" s="187" t="s">
        <v>1221</v>
      </c>
    </row>
    <row r="205" spans="2:65" s="6" customFormat="1" ht="15.75" customHeight="1">
      <c r="B205" s="23"/>
      <c r="C205" s="155" t="s">
        <v>1362</v>
      </c>
      <c r="D205" s="155" t="s">
        <v>1223</v>
      </c>
      <c r="E205" s="156" t="s">
        <v>1363</v>
      </c>
      <c r="F205" s="157" t="s">
        <v>1364</v>
      </c>
      <c r="G205" s="158" t="s">
        <v>1226</v>
      </c>
      <c r="H205" s="159">
        <v>1042.963</v>
      </c>
      <c r="I205" s="160"/>
      <c r="J205" s="161">
        <f>ROUND($I$205*$H$205,2)</f>
        <v>0</v>
      </c>
      <c r="K205" s="157" t="s">
        <v>1236</v>
      </c>
      <c r="L205" s="43"/>
      <c r="M205" s="162"/>
      <c r="N205" s="163" t="s">
        <v>1129</v>
      </c>
      <c r="O205" s="24"/>
      <c r="P205" s="164">
        <f>$O$205*$H$205</f>
        <v>0</v>
      </c>
      <c r="Q205" s="164">
        <v>0</v>
      </c>
      <c r="R205" s="164">
        <f>$Q$205*$H$205</f>
        <v>0</v>
      </c>
      <c r="S205" s="164">
        <v>0</v>
      </c>
      <c r="T205" s="165">
        <f>$S$205*$H$205</f>
        <v>0</v>
      </c>
      <c r="AR205" s="97" t="s">
        <v>1227</v>
      </c>
      <c r="AT205" s="97" t="s">
        <v>1223</v>
      </c>
      <c r="AU205" s="97" t="s">
        <v>1166</v>
      </c>
      <c r="AY205" s="6" t="s">
        <v>1221</v>
      </c>
      <c r="BE205" s="166">
        <f>IF($N$205="základní",$J$205,0)</f>
        <v>0</v>
      </c>
      <c r="BF205" s="166">
        <f>IF($N$205="snížená",$J$205,0)</f>
        <v>0</v>
      </c>
      <c r="BG205" s="166">
        <f>IF($N$205="zákl. přenesená",$J$205,0)</f>
        <v>0</v>
      </c>
      <c r="BH205" s="166">
        <f>IF($N$205="sníž. přenesená",$J$205,0)</f>
        <v>0</v>
      </c>
      <c r="BI205" s="166">
        <f>IF($N$205="nulová",$J$205,0)</f>
        <v>0</v>
      </c>
      <c r="BJ205" s="97" t="s">
        <v>1110</v>
      </c>
      <c r="BK205" s="166">
        <f>ROUND($I$205*$H$205,2)</f>
        <v>0</v>
      </c>
      <c r="BL205" s="97" t="s">
        <v>1227</v>
      </c>
      <c r="BM205" s="97" t="s">
        <v>1365</v>
      </c>
    </row>
    <row r="206" spans="2:47" s="6" customFormat="1" ht="16.5" customHeight="1">
      <c r="B206" s="23"/>
      <c r="C206" s="24"/>
      <c r="D206" s="167" t="s">
        <v>1229</v>
      </c>
      <c r="E206" s="24"/>
      <c r="F206" s="168" t="s">
        <v>1366</v>
      </c>
      <c r="G206" s="24"/>
      <c r="H206" s="24"/>
      <c r="J206" s="24"/>
      <c r="K206" s="24"/>
      <c r="L206" s="43"/>
      <c r="M206" s="56"/>
      <c r="N206" s="24"/>
      <c r="O206" s="24"/>
      <c r="P206" s="24"/>
      <c r="Q206" s="24"/>
      <c r="R206" s="24"/>
      <c r="S206" s="24"/>
      <c r="T206" s="57"/>
      <c r="AT206" s="6" t="s">
        <v>1229</v>
      </c>
      <c r="AU206" s="6" t="s">
        <v>1166</v>
      </c>
    </row>
    <row r="207" spans="2:51" s="6" customFormat="1" ht="15.75" customHeight="1">
      <c r="B207" s="169"/>
      <c r="C207" s="170"/>
      <c r="D207" s="171" t="s">
        <v>1230</v>
      </c>
      <c r="E207" s="172"/>
      <c r="F207" s="173" t="s">
        <v>1340</v>
      </c>
      <c r="G207" s="170"/>
      <c r="H207" s="172"/>
      <c r="J207" s="170"/>
      <c r="K207" s="170"/>
      <c r="L207" s="174"/>
      <c r="M207" s="175"/>
      <c r="N207" s="170"/>
      <c r="O207" s="170"/>
      <c r="P207" s="170"/>
      <c r="Q207" s="170"/>
      <c r="R207" s="170"/>
      <c r="S207" s="170"/>
      <c r="T207" s="176"/>
      <c r="AT207" s="177" t="s">
        <v>1230</v>
      </c>
      <c r="AU207" s="177" t="s">
        <v>1166</v>
      </c>
      <c r="AV207" s="178" t="s">
        <v>1110</v>
      </c>
      <c r="AW207" s="178" t="s">
        <v>1190</v>
      </c>
      <c r="AX207" s="178" t="s">
        <v>1158</v>
      </c>
      <c r="AY207" s="177" t="s">
        <v>1221</v>
      </c>
    </row>
    <row r="208" spans="2:51" s="6" customFormat="1" ht="15.75" customHeight="1">
      <c r="B208" s="179"/>
      <c r="C208" s="180"/>
      <c r="D208" s="171" t="s">
        <v>1230</v>
      </c>
      <c r="E208" s="181"/>
      <c r="F208" s="182" t="s">
        <v>1341</v>
      </c>
      <c r="G208" s="180"/>
      <c r="H208" s="183">
        <v>565.2</v>
      </c>
      <c r="J208" s="180"/>
      <c r="K208" s="180"/>
      <c r="L208" s="184"/>
      <c r="M208" s="185"/>
      <c r="N208" s="180"/>
      <c r="O208" s="180"/>
      <c r="P208" s="180"/>
      <c r="Q208" s="180"/>
      <c r="R208" s="180"/>
      <c r="S208" s="180"/>
      <c r="T208" s="186"/>
      <c r="AT208" s="187" t="s">
        <v>1230</v>
      </c>
      <c r="AU208" s="187" t="s">
        <v>1166</v>
      </c>
      <c r="AV208" s="188" t="s">
        <v>1166</v>
      </c>
      <c r="AW208" s="188" t="s">
        <v>1190</v>
      </c>
      <c r="AX208" s="188" t="s">
        <v>1158</v>
      </c>
      <c r="AY208" s="187" t="s">
        <v>1221</v>
      </c>
    </row>
    <row r="209" spans="2:51" s="6" customFormat="1" ht="15.75" customHeight="1">
      <c r="B209" s="169"/>
      <c r="C209" s="170"/>
      <c r="D209" s="171" t="s">
        <v>1230</v>
      </c>
      <c r="E209" s="172"/>
      <c r="F209" s="173" t="s">
        <v>1342</v>
      </c>
      <c r="G209" s="170"/>
      <c r="H209" s="172"/>
      <c r="J209" s="170"/>
      <c r="K209" s="170"/>
      <c r="L209" s="174"/>
      <c r="M209" s="175"/>
      <c r="N209" s="170"/>
      <c r="O209" s="170"/>
      <c r="P209" s="170"/>
      <c r="Q209" s="170"/>
      <c r="R209" s="170"/>
      <c r="S209" s="170"/>
      <c r="T209" s="176"/>
      <c r="AT209" s="177" t="s">
        <v>1230</v>
      </c>
      <c r="AU209" s="177" t="s">
        <v>1166</v>
      </c>
      <c r="AV209" s="178" t="s">
        <v>1110</v>
      </c>
      <c r="AW209" s="178" t="s">
        <v>1190</v>
      </c>
      <c r="AX209" s="178" t="s">
        <v>1158</v>
      </c>
      <c r="AY209" s="177" t="s">
        <v>1221</v>
      </c>
    </row>
    <row r="210" spans="2:51" s="6" customFormat="1" ht="15.75" customHeight="1">
      <c r="B210" s="179"/>
      <c r="C210" s="180"/>
      <c r="D210" s="171" t="s">
        <v>1230</v>
      </c>
      <c r="E210" s="181"/>
      <c r="F210" s="182" t="s">
        <v>1343</v>
      </c>
      <c r="G210" s="180"/>
      <c r="H210" s="183">
        <v>371.671</v>
      </c>
      <c r="J210" s="180"/>
      <c r="K210" s="180"/>
      <c r="L210" s="184"/>
      <c r="M210" s="185"/>
      <c r="N210" s="180"/>
      <c r="O210" s="180"/>
      <c r="P210" s="180"/>
      <c r="Q210" s="180"/>
      <c r="R210" s="180"/>
      <c r="S210" s="180"/>
      <c r="T210" s="186"/>
      <c r="AT210" s="187" t="s">
        <v>1230</v>
      </c>
      <c r="AU210" s="187" t="s">
        <v>1166</v>
      </c>
      <c r="AV210" s="188" t="s">
        <v>1166</v>
      </c>
      <c r="AW210" s="188" t="s">
        <v>1190</v>
      </c>
      <c r="AX210" s="188" t="s">
        <v>1158</v>
      </c>
      <c r="AY210" s="187" t="s">
        <v>1221</v>
      </c>
    </row>
    <row r="211" spans="2:51" s="6" customFormat="1" ht="15.75" customHeight="1">
      <c r="B211" s="169"/>
      <c r="C211" s="170"/>
      <c r="D211" s="171" t="s">
        <v>1230</v>
      </c>
      <c r="E211" s="172"/>
      <c r="F211" s="173" t="s">
        <v>1360</v>
      </c>
      <c r="G211" s="170"/>
      <c r="H211" s="172"/>
      <c r="J211" s="170"/>
      <c r="K211" s="170"/>
      <c r="L211" s="174"/>
      <c r="M211" s="175"/>
      <c r="N211" s="170"/>
      <c r="O211" s="170"/>
      <c r="P211" s="170"/>
      <c r="Q211" s="170"/>
      <c r="R211" s="170"/>
      <c r="S211" s="170"/>
      <c r="T211" s="176"/>
      <c r="AT211" s="177" t="s">
        <v>1230</v>
      </c>
      <c r="AU211" s="177" t="s">
        <v>1166</v>
      </c>
      <c r="AV211" s="178" t="s">
        <v>1110</v>
      </c>
      <c r="AW211" s="178" t="s">
        <v>1190</v>
      </c>
      <c r="AX211" s="178" t="s">
        <v>1158</v>
      </c>
      <c r="AY211" s="177" t="s">
        <v>1221</v>
      </c>
    </row>
    <row r="212" spans="2:51" s="6" customFormat="1" ht="15.75" customHeight="1">
      <c r="B212" s="179"/>
      <c r="C212" s="180"/>
      <c r="D212" s="171" t="s">
        <v>1230</v>
      </c>
      <c r="E212" s="181"/>
      <c r="F212" s="182" t="s">
        <v>1352</v>
      </c>
      <c r="G212" s="180"/>
      <c r="H212" s="183">
        <v>106.092</v>
      </c>
      <c r="J212" s="180"/>
      <c r="K212" s="180"/>
      <c r="L212" s="184"/>
      <c r="M212" s="185"/>
      <c r="N212" s="180"/>
      <c r="O212" s="180"/>
      <c r="P212" s="180"/>
      <c r="Q212" s="180"/>
      <c r="R212" s="180"/>
      <c r="S212" s="180"/>
      <c r="T212" s="186"/>
      <c r="AT212" s="187" t="s">
        <v>1230</v>
      </c>
      <c r="AU212" s="187" t="s">
        <v>1166</v>
      </c>
      <c r="AV212" s="188" t="s">
        <v>1166</v>
      </c>
      <c r="AW212" s="188" t="s">
        <v>1190</v>
      </c>
      <c r="AX212" s="188" t="s">
        <v>1158</v>
      </c>
      <c r="AY212" s="187" t="s">
        <v>1221</v>
      </c>
    </row>
    <row r="213" spans="2:65" s="6" customFormat="1" ht="15.75" customHeight="1">
      <c r="B213" s="23"/>
      <c r="C213" s="155" t="s">
        <v>1367</v>
      </c>
      <c r="D213" s="155" t="s">
        <v>1223</v>
      </c>
      <c r="E213" s="156" t="s">
        <v>1368</v>
      </c>
      <c r="F213" s="157" t="s">
        <v>1369</v>
      </c>
      <c r="G213" s="158" t="s">
        <v>1226</v>
      </c>
      <c r="H213" s="159">
        <v>565.2</v>
      </c>
      <c r="I213" s="160"/>
      <c r="J213" s="161">
        <f>ROUND($I$213*$H$213,2)</f>
        <v>0</v>
      </c>
      <c r="K213" s="157" t="s">
        <v>1236</v>
      </c>
      <c r="L213" s="43"/>
      <c r="M213" s="162"/>
      <c r="N213" s="163" t="s">
        <v>1129</v>
      </c>
      <c r="O213" s="24"/>
      <c r="P213" s="164">
        <f>$O$213*$H$213</f>
        <v>0</v>
      </c>
      <c r="Q213" s="164">
        <v>0</v>
      </c>
      <c r="R213" s="164">
        <f>$Q$213*$H$213</f>
        <v>0</v>
      </c>
      <c r="S213" s="164">
        <v>0</v>
      </c>
      <c r="T213" s="165">
        <f>$S$213*$H$213</f>
        <v>0</v>
      </c>
      <c r="AR213" s="97" t="s">
        <v>1227</v>
      </c>
      <c r="AT213" s="97" t="s">
        <v>1223</v>
      </c>
      <c r="AU213" s="97" t="s">
        <v>1166</v>
      </c>
      <c r="AY213" s="6" t="s">
        <v>1221</v>
      </c>
      <c r="BE213" s="166">
        <f>IF($N$213="základní",$J$213,0)</f>
        <v>0</v>
      </c>
      <c r="BF213" s="166">
        <f>IF($N$213="snížená",$J$213,0)</f>
        <v>0</v>
      </c>
      <c r="BG213" s="166">
        <f>IF($N$213="zákl. přenesená",$J$213,0)</f>
        <v>0</v>
      </c>
      <c r="BH213" s="166">
        <f>IF($N$213="sníž. přenesená",$J$213,0)</f>
        <v>0</v>
      </c>
      <c r="BI213" s="166">
        <f>IF($N$213="nulová",$J$213,0)</f>
        <v>0</v>
      </c>
      <c r="BJ213" s="97" t="s">
        <v>1110</v>
      </c>
      <c r="BK213" s="166">
        <f>ROUND($I$213*$H$213,2)</f>
        <v>0</v>
      </c>
      <c r="BL213" s="97" t="s">
        <v>1227</v>
      </c>
      <c r="BM213" s="97" t="s">
        <v>1370</v>
      </c>
    </row>
    <row r="214" spans="2:47" s="6" customFormat="1" ht="38.25" customHeight="1">
      <c r="B214" s="23"/>
      <c r="C214" s="24"/>
      <c r="D214" s="167" t="s">
        <v>1229</v>
      </c>
      <c r="E214" s="24"/>
      <c r="F214" s="168" t="s">
        <v>1371</v>
      </c>
      <c r="G214" s="24"/>
      <c r="H214" s="24"/>
      <c r="J214" s="24"/>
      <c r="K214" s="24"/>
      <c r="L214" s="43"/>
      <c r="M214" s="56"/>
      <c r="N214" s="24"/>
      <c r="O214" s="24"/>
      <c r="P214" s="24"/>
      <c r="Q214" s="24"/>
      <c r="R214" s="24"/>
      <c r="S214" s="24"/>
      <c r="T214" s="57"/>
      <c r="AT214" s="6" t="s">
        <v>1229</v>
      </c>
      <c r="AU214" s="6" t="s">
        <v>1166</v>
      </c>
    </row>
    <row r="215" spans="2:47" s="6" customFormat="1" ht="354.75" customHeight="1">
      <c r="B215" s="23"/>
      <c r="C215" s="24"/>
      <c r="D215" s="171" t="s">
        <v>1239</v>
      </c>
      <c r="E215" s="24"/>
      <c r="F215" s="189" t="s">
        <v>1088</v>
      </c>
      <c r="G215" s="24"/>
      <c r="H215" s="24"/>
      <c r="J215" s="24"/>
      <c r="K215" s="24"/>
      <c r="L215" s="43"/>
      <c r="M215" s="56"/>
      <c r="N215" s="24"/>
      <c r="O215" s="24"/>
      <c r="P215" s="24"/>
      <c r="Q215" s="24"/>
      <c r="R215" s="24"/>
      <c r="S215" s="24"/>
      <c r="T215" s="57"/>
      <c r="AT215" s="6" t="s">
        <v>1239</v>
      </c>
      <c r="AU215" s="6" t="s">
        <v>1166</v>
      </c>
    </row>
    <row r="216" spans="2:51" s="6" customFormat="1" ht="15.75" customHeight="1">
      <c r="B216" s="169"/>
      <c r="C216" s="170"/>
      <c r="D216" s="171" t="s">
        <v>1230</v>
      </c>
      <c r="E216" s="172"/>
      <c r="F216" s="173" t="s">
        <v>1058</v>
      </c>
      <c r="G216" s="170"/>
      <c r="H216" s="172"/>
      <c r="J216" s="170"/>
      <c r="K216" s="170"/>
      <c r="L216" s="174"/>
      <c r="M216" s="175"/>
      <c r="N216" s="170"/>
      <c r="O216" s="170"/>
      <c r="P216" s="170"/>
      <c r="Q216" s="170"/>
      <c r="R216" s="170"/>
      <c r="S216" s="170"/>
      <c r="T216" s="176"/>
      <c r="AT216" s="177" t="s">
        <v>1230</v>
      </c>
      <c r="AU216" s="177" t="s">
        <v>1166</v>
      </c>
      <c r="AV216" s="178" t="s">
        <v>1110</v>
      </c>
      <c r="AW216" s="178" t="s">
        <v>1190</v>
      </c>
      <c r="AX216" s="178" t="s">
        <v>1158</v>
      </c>
      <c r="AY216" s="177" t="s">
        <v>1221</v>
      </c>
    </row>
    <row r="217" spans="2:51" s="6" customFormat="1" ht="15.75" customHeight="1">
      <c r="B217" s="179"/>
      <c r="C217" s="180"/>
      <c r="D217" s="171" t="s">
        <v>1230</v>
      </c>
      <c r="E217" s="181"/>
      <c r="F217" s="182" t="s">
        <v>1341</v>
      </c>
      <c r="G217" s="180"/>
      <c r="H217" s="183">
        <v>565.2</v>
      </c>
      <c r="J217" s="180"/>
      <c r="K217" s="180"/>
      <c r="L217" s="184"/>
      <c r="M217" s="185"/>
      <c r="N217" s="180"/>
      <c r="O217" s="180"/>
      <c r="P217" s="180"/>
      <c r="Q217" s="180"/>
      <c r="R217" s="180"/>
      <c r="S217" s="180"/>
      <c r="T217" s="186"/>
      <c r="AT217" s="187" t="s">
        <v>1230</v>
      </c>
      <c r="AU217" s="187" t="s">
        <v>1166</v>
      </c>
      <c r="AV217" s="188" t="s">
        <v>1166</v>
      </c>
      <c r="AW217" s="188" t="s">
        <v>1190</v>
      </c>
      <c r="AX217" s="188" t="s">
        <v>1158</v>
      </c>
      <c r="AY217" s="187" t="s">
        <v>1221</v>
      </c>
    </row>
    <row r="218" spans="2:65" s="6" customFormat="1" ht="15.75" customHeight="1">
      <c r="B218" s="23"/>
      <c r="C218" s="155" t="s">
        <v>1059</v>
      </c>
      <c r="D218" s="155" t="s">
        <v>1223</v>
      </c>
      <c r="E218" s="156" t="s">
        <v>1060</v>
      </c>
      <c r="F218" s="157" t="s">
        <v>1061</v>
      </c>
      <c r="G218" s="158" t="s">
        <v>1226</v>
      </c>
      <c r="H218" s="159">
        <v>2789.027</v>
      </c>
      <c r="I218" s="160"/>
      <c r="J218" s="161">
        <f>ROUND($I$218*$H$218,2)</f>
        <v>0</v>
      </c>
      <c r="K218" s="157" t="s">
        <v>1236</v>
      </c>
      <c r="L218" s="43"/>
      <c r="M218" s="162"/>
      <c r="N218" s="163" t="s">
        <v>1129</v>
      </c>
      <c r="O218" s="24"/>
      <c r="P218" s="164">
        <f>$O$218*$H$218</f>
        <v>0</v>
      </c>
      <c r="Q218" s="164">
        <v>0</v>
      </c>
      <c r="R218" s="164">
        <f>$Q$218*$H$218</f>
        <v>0</v>
      </c>
      <c r="S218" s="164">
        <v>0</v>
      </c>
      <c r="T218" s="165">
        <f>$S$218*$H$218</f>
        <v>0</v>
      </c>
      <c r="AR218" s="97" t="s">
        <v>1227</v>
      </c>
      <c r="AT218" s="97" t="s">
        <v>1223</v>
      </c>
      <c r="AU218" s="97" t="s">
        <v>1166</v>
      </c>
      <c r="AY218" s="6" t="s">
        <v>1221</v>
      </c>
      <c r="BE218" s="166">
        <f>IF($N$218="základní",$J$218,0)</f>
        <v>0</v>
      </c>
      <c r="BF218" s="166">
        <f>IF($N$218="snížená",$J$218,0)</f>
        <v>0</v>
      </c>
      <c r="BG218" s="166">
        <f>IF($N$218="zákl. přenesená",$J$218,0)</f>
        <v>0</v>
      </c>
      <c r="BH218" s="166">
        <f>IF($N$218="sníž. přenesená",$J$218,0)</f>
        <v>0</v>
      </c>
      <c r="BI218" s="166">
        <f>IF($N$218="nulová",$J$218,0)</f>
        <v>0</v>
      </c>
      <c r="BJ218" s="97" t="s">
        <v>1110</v>
      </c>
      <c r="BK218" s="166">
        <f>ROUND($I$218*$H$218,2)</f>
        <v>0</v>
      </c>
      <c r="BL218" s="97" t="s">
        <v>1227</v>
      </c>
      <c r="BM218" s="97" t="s">
        <v>1062</v>
      </c>
    </row>
    <row r="219" spans="2:47" s="6" customFormat="1" ht="16.5" customHeight="1">
      <c r="B219" s="23"/>
      <c r="C219" s="24"/>
      <c r="D219" s="167" t="s">
        <v>1229</v>
      </c>
      <c r="E219" s="24"/>
      <c r="F219" s="168" t="s">
        <v>1061</v>
      </c>
      <c r="G219" s="24"/>
      <c r="H219" s="24"/>
      <c r="J219" s="24"/>
      <c r="K219" s="24"/>
      <c r="L219" s="43"/>
      <c r="M219" s="56"/>
      <c r="N219" s="24"/>
      <c r="O219" s="24"/>
      <c r="P219" s="24"/>
      <c r="Q219" s="24"/>
      <c r="R219" s="24"/>
      <c r="S219" s="24"/>
      <c r="T219" s="57"/>
      <c r="AT219" s="6" t="s">
        <v>1229</v>
      </c>
      <c r="AU219" s="6" t="s">
        <v>1166</v>
      </c>
    </row>
    <row r="220" spans="2:47" s="6" customFormat="1" ht="246.75" customHeight="1">
      <c r="B220" s="23"/>
      <c r="C220" s="24"/>
      <c r="D220" s="171" t="s">
        <v>1239</v>
      </c>
      <c r="E220" s="24"/>
      <c r="F220" s="189" t="s">
        <v>1063</v>
      </c>
      <c r="G220" s="24"/>
      <c r="H220" s="24"/>
      <c r="J220" s="24"/>
      <c r="K220" s="24"/>
      <c r="L220" s="43"/>
      <c r="M220" s="56"/>
      <c r="N220" s="24"/>
      <c r="O220" s="24"/>
      <c r="P220" s="24"/>
      <c r="Q220" s="24"/>
      <c r="R220" s="24"/>
      <c r="S220" s="24"/>
      <c r="T220" s="57"/>
      <c r="AT220" s="6" t="s">
        <v>1239</v>
      </c>
      <c r="AU220" s="6" t="s">
        <v>1166</v>
      </c>
    </row>
    <row r="221" spans="2:51" s="6" customFormat="1" ht="15.75" customHeight="1">
      <c r="B221" s="169"/>
      <c r="C221" s="170"/>
      <c r="D221" s="171" t="s">
        <v>1230</v>
      </c>
      <c r="E221" s="172"/>
      <c r="F221" s="173" t="s">
        <v>1064</v>
      </c>
      <c r="G221" s="170"/>
      <c r="H221" s="172"/>
      <c r="J221" s="170"/>
      <c r="K221" s="170"/>
      <c r="L221" s="174"/>
      <c r="M221" s="175"/>
      <c r="N221" s="170"/>
      <c r="O221" s="170"/>
      <c r="P221" s="170"/>
      <c r="Q221" s="170"/>
      <c r="R221" s="170"/>
      <c r="S221" s="170"/>
      <c r="T221" s="176"/>
      <c r="AT221" s="177" t="s">
        <v>1230</v>
      </c>
      <c r="AU221" s="177" t="s">
        <v>1166</v>
      </c>
      <c r="AV221" s="178" t="s">
        <v>1110</v>
      </c>
      <c r="AW221" s="178" t="s">
        <v>1190</v>
      </c>
      <c r="AX221" s="178" t="s">
        <v>1158</v>
      </c>
      <c r="AY221" s="177" t="s">
        <v>1221</v>
      </c>
    </row>
    <row r="222" spans="2:51" s="6" customFormat="1" ht="15.75" customHeight="1">
      <c r="B222" s="169"/>
      <c r="C222" s="170"/>
      <c r="D222" s="171" t="s">
        <v>1230</v>
      </c>
      <c r="E222" s="172"/>
      <c r="F222" s="173" t="s">
        <v>1280</v>
      </c>
      <c r="G222" s="170"/>
      <c r="H222" s="172"/>
      <c r="J222" s="170"/>
      <c r="K222" s="170"/>
      <c r="L222" s="174"/>
      <c r="M222" s="175"/>
      <c r="N222" s="170"/>
      <c r="O222" s="170"/>
      <c r="P222" s="170"/>
      <c r="Q222" s="170"/>
      <c r="R222" s="170"/>
      <c r="S222" s="170"/>
      <c r="T222" s="176"/>
      <c r="AT222" s="177" t="s">
        <v>1230</v>
      </c>
      <c r="AU222" s="177" t="s">
        <v>1166</v>
      </c>
      <c r="AV222" s="178" t="s">
        <v>1110</v>
      </c>
      <c r="AW222" s="178" t="s">
        <v>1190</v>
      </c>
      <c r="AX222" s="178" t="s">
        <v>1158</v>
      </c>
      <c r="AY222" s="177" t="s">
        <v>1221</v>
      </c>
    </row>
    <row r="223" spans="2:51" s="6" customFormat="1" ht="27" customHeight="1">
      <c r="B223" s="169"/>
      <c r="C223" s="170"/>
      <c r="D223" s="171" t="s">
        <v>1230</v>
      </c>
      <c r="E223" s="172"/>
      <c r="F223" s="173" t="s">
        <v>1065</v>
      </c>
      <c r="G223" s="170"/>
      <c r="H223" s="172"/>
      <c r="J223" s="170"/>
      <c r="K223" s="170"/>
      <c r="L223" s="174"/>
      <c r="M223" s="175"/>
      <c r="N223" s="170"/>
      <c r="O223" s="170"/>
      <c r="P223" s="170"/>
      <c r="Q223" s="170"/>
      <c r="R223" s="170"/>
      <c r="S223" s="170"/>
      <c r="T223" s="176"/>
      <c r="AT223" s="177" t="s">
        <v>1230</v>
      </c>
      <c r="AU223" s="177" t="s">
        <v>1166</v>
      </c>
      <c r="AV223" s="178" t="s">
        <v>1110</v>
      </c>
      <c r="AW223" s="178" t="s">
        <v>1190</v>
      </c>
      <c r="AX223" s="178" t="s">
        <v>1158</v>
      </c>
      <c r="AY223" s="177" t="s">
        <v>1221</v>
      </c>
    </row>
    <row r="224" spans="2:51" s="6" customFormat="1" ht="15.75" customHeight="1">
      <c r="B224" s="179"/>
      <c r="C224" s="180"/>
      <c r="D224" s="171" t="s">
        <v>1230</v>
      </c>
      <c r="E224" s="181"/>
      <c r="F224" s="182" t="s">
        <v>1066</v>
      </c>
      <c r="G224" s="180"/>
      <c r="H224" s="183">
        <v>289.6344</v>
      </c>
      <c r="J224" s="180"/>
      <c r="K224" s="180"/>
      <c r="L224" s="184"/>
      <c r="M224" s="185"/>
      <c r="N224" s="180"/>
      <c r="O224" s="180"/>
      <c r="P224" s="180"/>
      <c r="Q224" s="180"/>
      <c r="R224" s="180"/>
      <c r="S224" s="180"/>
      <c r="T224" s="186"/>
      <c r="AT224" s="187" t="s">
        <v>1230</v>
      </c>
      <c r="AU224" s="187" t="s">
        <v>1166</v>
      </c>
      <c r="AV224" s="188" t="s">
        <v>1166</v>
      </c>
      <c r="AW224" s="188" t="s">
        <v>1190</v>
      </c>
      <c r="AX224" s="188" t="s">
        <v>1158</v>
      </c>
      <c r="AY224" s="187" t="s">
        <v>1221</v>
      </c>
    </row>
    <row r="225" spans="2:51" s="6" customFormat="1" ht="15.75" customHeight="1">
      <c r="B225" s="169"/>
      <c r="C225" s="170"/>
      <c r="D225" s="171" t="s">
        <v>1230</v>
      </c>
      <c r="E225" s="172"/>
      <c r="F225" s="173" t="s">
        <v>1283</v>
      </c>
      <c r="G225" s="170"/>
      <c r="H225" s="172"/>
      <c r="J225" s="170"/>
      <c r="K225" s="170"/>
      <c r="L225" s="174"/>
      <c r="M225" s="175"/>
      <c r="N225" s="170"/>
      <c r="O225" s="170"/>
      <c r="P225" s="170"/>
      <c r="Q225" s="170"/>
      <c r="R225" s="170"/>
      <c r="S225" s="170"/>
      <c r="T225" s="176"/>
      <c r="AT225" s="177" t="s">
        <v>1230</v>
      </c>
      <c r="AU225" s="177" t="s">
        <v>1166</v>
      </c>
      <c r="AV225" s="178" t="s">
        <v>1110</v>
      </c>
      <c r="AW225" s="178" t="s">
        <v>1190</v>
      </c>
      <c r="AX225" s="178" t="s">
        <v>1158</v>
      </c>
      <c r="AY225" s="177" t="s">
        <v>1221</v>
      </c>
    </row>
    <row r="226" spans="2:51" s="6" customFormat="1" ht="15.75" customHeight="1">
      <c r="B226" s="179"/>
      <c r="C226" s="180"/>
      <c r="D226" s="171" t="s">
        <v>1230</v>
      </c>
      <c r="E226" s="181"/>
      <c r="F226" s="182" t="s">
        <v>1067</v>
      </c>
      <c r="G226" s="180"/>
      <c r="H226" s="183">
        <v>109.35</v>
      </c>
      <c r="J226" s="180"/>
      <c r="K226" s="180"/>
      <c r="L226" s="184"/>
      <c r="M226" s="185"/>
      <c r="N226" s="180"/>
      <c r="O226" s="180"/>
      <c r="P226" s="180"/>
      <c r="Q226" s="180"/>
      <c r="R226" s="180"/>
      <c r="S226" s="180"/>
      <c r="T226" s="186"/>
      <c r="AT226" s="187" t="s">
        <v>1230</v>
      </c>
      <c r="AU226" s="187" t="s">
        <v>1166</v>
      </c>
      <c r="AV226" s="188" t="s">
        <v>1166</v>
      </c>
      <c r="AW226" s="188" t="s">
        <v>1190</v>
      </c>
      <c r="AX226" s="188" t="s">
        <v>1158</v>
      </c>
      <c r="AY226" s="187" t="s">
        <v>1221</v>
      </c>
    </row>
    <row r="227" spans="2:51" s="6" customFormat="1" ht="15.75" customHeight="1">
      <c r="B227" s="169"/>
      <c r="C227" s="170"/>
      <c r="D227" s="171" t="s">
        <v>1230</v>
      </c>
      <c r="E227" s="172"/>
      <c r="F227" s="173" t="s">
        <v>1285</v>
      </c>
      <c r="G227" s="170"/>
      <c r="H227" s="172"/>
      <c r="J227" s="170"/>
      <c r="K227" s="170"/>
      <c r="L227" s="174"/>
      <c r="M227" s="175"/>
      <c r="N227" s="170"/>
      <c r="O227" s="170"/>
      <c r="P227" s="170"/>
      <c r="Q227" s="170"/>
      <c r="R227" s="170"/>
      <c r="S227" s="170"/>
      <c r="T227" s="176"/>
      <c r="AT227" s="177" t="s">
        <v>1230</v>
      </c>
      <c r="AU227" s="177" t="s">
        <v>1166</v>
      </c>
      <c r="AV227" s="178" t="s">
        <v>1110</v>
      </c>
      <c r="AW227" s="178" t="s">
        <v>1190</v>
      </c>
      <c r="AX227" s="178" t="s">
        <v>1158</v>
      </c>
      <c r="AY227" s="177" t="s">
        <v>1221</v>
      </c>
    </row>
    <row r="228" spans="2:51" s="6" customFormat="1" ht="15.75" customHeight="1">
      <c r="B228" s="179"/>
      <c r="C228" s="180"/>
      <c r="D228" s="171" t="s">
        <v>1230</v>
      </c>
      <c r="E228" s="181"/>
      <c r="F228" s="182" t="s">
        <v>1068</v>
      </c>
      <c r="G228" s="180"/>
      <c r="H228" s="183">
        <v>66.528</v>
      </c>
      <c r="J228" s="180"/>
      <c r="K228" s="180"/>
      <c r="L228" s="184"/>
      <c r="M228" s="185"/>
      <c r="N228" s="180"/>
      <c r="O228" s="180"/>
      <c r="P228" s="180"/>
      <c r="Q228" s="180"/>
      <c r="R228" s="180"/>
      <c r="S228" s="180"/>
      <c r="T228" s="186"/>
      <c r="AT228" s="187" t="s">
        <v>1230</v>
      </c>
      <c r="AU228" s="187" t="s">
        <v>1166</v>
      </c>
      <c r="AV228" s="188" t="s">
        <v>1166</v>
      </c>
      <c r="AW228" s="188" t="s">
        <v>1190</v>
      </c>
      <c r="AX228" s="188" t="s">
        <v>1158</v>
      </c>
      <c r="AY228" s="187" t="s">
        <v>1221</v>
      </c>
    </row>
    <row r="229" spans="2:51" s="6" customFormat="1" ht="15.75" customHeight="1">
      <c r="B229" s="169"/>
      <c r="C229" s="170"/>
      <c r="D229" s="171" t="s">
        <v>1230</v>
      </c>
      <c r="E229" s="172"/>
      <c r="F229" s="173" t="s">
        <v>1069</v>
      </c>
      <c r="G229" s="170"/>
      <c r="H229" s="172"/>
      <c r="J229" s="170"/>
      <c r="K229" s="170"/>
      <c r="L229" s="174"/>
      <c r="M229" s="175"/>
      <c r="N229" s="170"/>
      <c r="O229" s="170"/>
      <c r="P229" s="170"/>
      <c r="Q229" s="170"/>
      <c r="R229" s="170"/>
      <c r="S229" s="170"/>
      <c r="T229" s="176"/>
      <c r="AT229" s="177" t="s">
        <v>1230</v>
      </c>
      <c r="AU229" s="177" t="s">
        <v>1166</v>
      </c>
      <c r="AV229" s="178" t="s">
        <v>1110</v>
      </c>
      <c r="AW229" s="178" t="s">
        <v>1190</v>
      </c>
      <c r="AX229" s="178" t="s">
        <v>1158</v>
      </c>
      <c r="AY229" s="177" t="s">
        <v>1221</v>
      </c>
    </row>
    <row r="230" spans="2:51" s="6" customFormat="1" ht="15.75" customHeight="1">
      <c r="B230" s="179"/>
      <c r="C230" s="180"/>
      <c r="D230" s="171" t="s">
        <v>1230</v>
      </c>
      <c r="E230" s="181"/>
      <c r="F230" s="182" t="s">
        <v>1070</v>
      </c>
      <c r="G230" s="180"/>
      <c r="H230" s="183">
        <v>-20.016609375</v>
      </c>
      <c r="J230" s="180"/>
      <c r="K230" s="180"/>
      <c r="L230" s="184"/>
      <c r="M230" s="185"/>
      <c r="N230" s="180"/>
      <c r="O230" s="180"/>
      <c r="P230" s="180"/>
      <c r="Q230" s="180"/>
      <c r="R230" s="180"/>
      <c r="S230" s="180"/>
      <c r="T230" s="186"/>
      <c r="AT230" s="187" t="s">
        <v>1230</v>
      </c>
      <c r="AU230" s="187" t="s">
        <v>1166</v>
      </c>
      <c r="AV230" s="188" t="s">
        <v>1166</v>
      </c>
      <c r="AW230" s="188" t="s">
        <v>1190</v>
      </c>
      <c r="AX230" s="188" t="s">
        <v>1158</v>
      </c>
      <c r="AY230" s="187" t="s">
        <v>1221</v>
      </c>
    </row>
    <row r="231" spans="2:51" s="6" customFormat="1" ht="15.75" customHeight="1">
      <c r="B231" s="169"/>
      <c r="C231" s="170"/>
      <c r="D231" s="171" t="s">
        <v>1230</v>
      </c>
      <c r="E231" s="172"/>
      <c r="F231" s="173" t="s">
        <v>1071</v>
      </c>
      <c r="G231" s="170"/>
      <c r="H231" s="172"/>
      <c r="J231" s="170"/>
      <c r="K231" s="170"/>
      <c r="L231" s="174"/>
      <c r="M231" s="175"/>
      <c r="N231" s="170"/>
      <c r="O231" s="170"/>
      <c r="P231" s="170"/>
      <c r="Q231" s="170"/>
      <c r="R231" s="170"/>
      <c r="S231" s="170"/>
      <c r="T231" s="176"/>
      <c r="AT231" s="177" t="s">
        <v>1230</v>
      </c>
      <c r="AU231" s="177" t="s">
        <v>1166</v>
      </c>
      <c r="AV231" s="178" t="s">
        <v>1110</v>
      </c>
      <c r="AW231" s="178" t="s">
        <v>1190</v>
      </c>
      <c r="AX231" s="178" t="s">
        <v>1158</v>
      </c>
      <c r="AY231" s="177" t="s">
        <v>1221</v>
      </c>
    </row>
    <row r="232" spans="2:51" s="6" customFormat="1" ht="15.75" customHeight="1">
      <c r="B232" s="179"/>
      <c r="C232" s="180"/>
      <c r="D232" s="171" t="s">
        <v>1230</v>
      </c>
      <c r="E232" s="181"/>
      <c r="F232" s="182" t="s">
        <v>1072</v>
      </c>
      <c r="G232" s="180"/>
      <c r="H232" s="183">
        <v>-83.7936</v>
      </c>
      <c r="J232" s="180"/>
      <c r="K232" s="180"/>
      <c r="L232" s="184"/>
      <c r="M232" s="185"/>
      <c r="N232" s="180"/>
      <c r="O232" s="180"/>
      <c r="P232" s="180"/>
      <c r="Q232" s="180"/>
      <c r="R232" s="180"/>
      <c r="S232" s="180"/>
      <c r="T232" s="186"/>
      <c r="AT232" s="187" t="s">
        <v>1230</v>
      </c>
      <c r="AU232" s="187" t="s">
        <v>1166</v>
      </c>
      <c r="AV232" s="188" t="s">
        <v>1166</v>
      </c>
      <c r="AW232" s="188" t="s">
        <v>1190</v>
      </c>
      <c r="AX232" s="188" t="s">
        <v>1158</v>
      </c>
      <c r="AY232" s="187" t="s">
        <v>1221</v>
      </c>
    </row>
    <row r="233" spans="2:51" s="6" customFormat="1" ht="15.75" customHeight="1">
      <c r="B233" s="169"/>
      <c r="C233" s="170"/>
      <c r="D233" s="171" t="s">
        <v>1230</v>
      </c>
      <c r="E233" s="172"/>
      <c r="F233" s="173" t="s">
        <v>1073</v>
      </c>
      <c r="G233" s="170"/>
      <c r="H233" s="172"/>
      <c r="J233" s="170"/>
      <c r="K233" s="170"/>
      <c r="L233" s="174"/>
      <c r="M233" s="175"/>
      <c r="N233" s="170"/>
      <c r="O233" s="170"/>
      <c r="P233" s="170"/>
      <c r="Q233" s="170"/>
      <c r="R233" s="170"/>
      <c r="S233" s="170"/>
      <c r="T233" s="176"/>
      <c r="AT233" s="177" t="s">
        <v>1230</v>
      </c>
      <c r="AU233" s="177" t="s">
        <v>1166</v>
      </c>
      <c r="AV233" s="178" t="s">
        <v>1110</v>
      </c>
      <c r="AW233" s="178" t="s">
        <v>1190</v>
      </c>
      <c r="AX233" s="178" t="s">
        <v>1158</v>
      </c>
      <c r="AY233" s="177" t="s">
        <v>1221</v>
      </c>
    </row>
    <row r="234" spans="2:51" s="6" customFormat="1" ht="15.75" customHeight="1">
      <c r="B234" s="179"/>
      <c r="C234" s="180"/>
      <c r="D234" s="171" t="s">
        <v>1230</v>
      </c>
      <c r="E234" s="181"/>
      <c r="F234" s="182" t="s">
        <v>1074</v>
      </c>
      <c r="G234" s="180"/>
      <c r="H234" s="183">
        <v>-3.3339735</v>
      </c>
      <c r="J234" s="180"/>
      <c r="K234" s="180"/>
      <c r="L234" s="184"/>
      <c r="M234" s="185"/>
      <c r="N234" s="180"/>
      <c r="O234" s="180"/>
      <c r="P234" s="180"/>
      <c r="Q234" s="180"/>
      <c r="R234" s="180"/>
      <c r="S234" s="180"/>
      <c r="T234" s="186"/>
      <c r="AT234" s="187" t="s">
        <v>1230</v>
      </c>
      <c r="AU234" s="187" t="s">
        <v>1166</v>
      </c>
      <c r="AV234" s="188" t="s">
        <v>1166</v>
      </c>
      <c r="AW234" s="188" t="s">
        <v>1190</v>
      </c>
      <c r="AX234" s="188" t="s">
        <v>1158</v>
      </c>
      <c r="AY234" s="187" t="s">
        <v>1221</v>
      </c>
    </row>
    <row r="235" spans="2:51" s="6" customFormat="1" ht="15.75" customHeight="1">
      <c r="B235" s="169"/>
      <c r="C235" s="170"/>
      <c r="D235" s="171" t="s">
        <v>1230</v>
      </c>
      <c r="E235" s="172"/>
      <c r="F235" s="173" t="s">
        <v>1075</v>
      </c>
      <c r="G235" s="170"/>
      <c r="H235" s="172"/>
      <c r="J235" s="170"/>
      <c r="K235" s="170"/>
      <c r="L235" s="174"/>
      <c r="M235" s="175"/>
      <c r="N235" s="170"/>
      <c r="O235" s="170"/>
      <c r="P235" s="170"/>
      <c r="Q235" s="170"/>
      <c r="R235" s="170"/>
      <c r="S235" s="170"/>
      <c r="T235" s="176"/>
      <c r="AT235" s="177" t="s">
        <v>1230</v>
      </c>
      <c r="AU235" s="177" t="s">
        <v>1166</v>
      </c>
      <c r="AV235" s="178" t="s">
        <v>1110</v>
      </c>
      <c r="AW235" s="178" t="s">
        <v>1190</v>
      </c>
      <c r="AX235" s="178" t="s">
        <v>1158</v>
      </c>
      <c r="AY235" s="177" t="s">
        <v>1221</v>
      </c>
    </row>
    <row r="236" spans="2:51" s="6" customFormat="1" ht="15.75" customHeight="1">
      <c r="B236" s="179"/>
      <c r="C236" s="180"/>
      <c r="D236" s="171" t="s">
        <v>1230</v>
      </c>
      <c r="E236" s="181"/>
      <c r="F236" s="182" t="s">
        <v>1076</v>
      </c>
      <c r="G236" s="180"/>
      <c r="H236" s="183">
        <v>26.73</v>
      </c>
      <c r="J236" s="180"/>
      <c r="K236" s="180"/>
      <c r="L236" s="184"/>
      <c r="M236" s="185"/>
      <c r="N236" s="180"/>
      <c r="O236" s="180"/>
      <c r="P236" s="180"/>
      <c r="Q236" s="180"/>
      <c r="R236" s="180"/>
      <c r="S236" s="180"/>
      <c r="T236" s="186"/>
      <c r="AT236" s="187" t="s">
        <v>1230</v>
      </c>
      <c r="AU236" s="187" t="s">
        <v>1166</v>
      </c>
      <c r="AV236" s="188" t="s">
        <v>1166</v>
      </c>
      <c r="AW236" s="188" t="s">
        <v>1190</v>
      </c>
      <c r="AX236" s="188" t="s">
        <v>1158</v>
      </c>
      <c r="AY236" s="187" t="s">
        <v>1221</v>
      </c>
    </row>
    <row r="237" spans="2:51" s="6" customFormat="1" ht="15.75" customHeight="1">
      <c r="B237" s="169"/>
      <c r="C237" s="170"/>
      <c r="D237" s="171" t="s">
        <v>1230</v>
      </c>
      <c r="E237" s="172"/>
      <c r="F237" s="173" t="s">
        <v>1077</v>
      </c>
      <c r="G237" s="170"/>
      <c r="H237" s="172"/>
      <c r="J237" s="170"/>
      <c r="K237" s="170"/>
      <c r="L237" s="174"/>
      <c r="M237" s="175"/>
      <c r="N237" s="170"/>
      <c r="O237" s="170"/>
      <c r="P237" s="170"/>
      <c r="Q237" s="170"/>
      <c r="R237" s="170"/>
      <c r="S237" s="170"/>
      <c r="T237" s="176"/>
      <c r="AT237" s="177" t="s">
        <v>1230</v>
      </c>
      <c r="AU237" s="177" t="s">
        <v>1166</v>
      </c>
      <c r="AV237" s="178" t="s">
        <v>1110</v>
      </c>
      <c r="AW237" s="178" t="s">
        <v>1190</v>
      </c>
      <c r="AX237" s="178" t="s">
        <v>1158</v>
      </c>
      <c r="AY237" s="177" t="s">
        <v>1221</v>
      </c>
    </row>
    <row r="238" spans="2:51" s="6" customFormat="1" ht="15.75" customHeight="1">
      <c r="B238" s="179"/>
      <c r="C238" s="180"/>
      <c r="D238" s="171" t="s">
        <v>1230</v>
      </c>
      <c r="E238" s="181"/>
      <c r="F238" s="182" t="s">
        <v>1350</v>
      </c>
      <c r="G238" s="180"/>
      <c r="H238" s="183">
        <v>2403.929</v>
      </c>
      <c r="J238" s="180"/>
      <c r="K238" s="180"/>
      <c r="L238" s="184"/>
      <c r="M238" s="185"/>
      <c r="N238" s="180"/>
      <c r="O238" s="180"/>
      <c r="P238" s="180"/>
      <c r="Q238" s="180"/>
      <c r="R238" s="180"/>
      <c r="S238" s="180"/>
      <c r="T238" s="186"/>
      <c r="AT238" s="187" t="s">
        <v>1230</v>
      </c>
      <c r="AU238" s="187" t="s">
        <v>1166</v>
      </c>
      <c r="AV238" s="188" t="s">
        <v>1166</v>
      </c>
      <c r="AW238" s="188" t="s">
        <v>1190</v>
      </c>
      <c r="AX238" s="188" t="s">
        <v>1158</v>
      </c>
      <c r="AY238" s="187" t="s">
        <v>1221</v>
      </c>
    </row>
    <row r="239" spans="2:65" s="6" customFormat="1" ht="15.75" customHeight="1">
      <c r="B239" s="23"/>
      <c r="C239" s="155" t="s">
        <v>1096</v>
      </c>
      <c r="D239" s="155" t="s">
        <v>1223</v>
      </c>
      <c r="E239" s="156" t="s">
        <v>1078</v>
      </c>
      <c r="F239" s="157" t="s">
        <v>1079</v>
      </c>
      <c r="G239" s="158" t="s">
        <v>1252</v>
      </c>
      <c r="H239" s="159">
        <v>4183.541</v>
      </c>
      <c r="I239" s="160"/>
      <c r="J239" s="161">
        <f>ROUND($I$239*$H$239,2)</f>
        <v>0</v>
      </c>
      <c r="K239" s="157" t="s">
        <v>1236</v>
      </c>
      <c r="L239" s="43"/>
      <c r="M239" s="162"/>
      <c r="N239" s="163" t="s">
        <v>1129</v>
      </c>
      <c r="O239" s="24"/>
      <c r="P239" s="164">
        <f>$O$239*$H$239</f>
        <v>0</v>
      </c>
      <c r="Q239" s="164">
        <v>0</v>
      </c>
      <c r="R239" s="164">
        <f>$Q$239*$H$239</f>
        <v>0</v>
      </c>
      <c r="S239" s="164">
        <v>0</v>
      </c>
      <c r="T239" s="165">
        <f>$S$239*$H$239</f>
        <v>0</v>
      </c>
      <c r="AR239" s="97" t="s">
        <v>1227</v>
      </c>
      <c r="AT239" s="97" t="s">
        <v>1223</v>
      </c>
      <c r="AU239" s="97" t="s">
        <v>1166</v>
      </c>
      <c r="AY239" s="6" t="s">
        <v>1221</v>
      </c>
      <c r="BE239" s="166">
        <f>IF($N$239="základní",$J$239,0)</f>
        <v>0</v>
      </c>
      <c r="BF239" s="166">
        <f>IF($N$239="snížená",$J$239,0)</f>
        <v>0</v>
      </c>
      <c r="BG239" s="166">
        <f>IF($N$239="zákl. přenesená",$J$239,0)</f>
        <v>0</v>
      </c>
      <c r="BH239" s="166">
        <f>IF($N$239="sníž. přenesená",$J$239,0)</f>
        <v>0</v>
      </c>
      <c r="BI239" s="166">
        <f>IF($N$239="nulová",$J$239,0)</f>
        <v>0</v>
      </c>
      <c r="BJ239" s="97" t="s">
        <v>1110</v>
      </c>
      <c r="BK239" s="166">
        <f>ROUND($I$239*$H$239,2)</f>
        <v>0</v>
      </c>
      <c r="BL239" s="97" t="s">
        <v>1227</v>
      </c>
      <c r="BM239" s="97" t="s">
        <v>1080</v>
      </c>
    </row>
    <row r="240" spans="2:47" s="6" customFormat="1" ht="16.5" customHeight="1">
      <c r="B240" s="23"/>
      <c r="C240" s="24"/>
      <c r="D240" s="167" t="s">
        <v>1229</v>
      </c>
      <c r="E240" s="24"/>
      <c r="F240" s="168" t="s">
        <v>1081</v>
      </c>
      <c r="G240" s="24"/>
      <c r="H240" s="24"/>
      <c r="J240" s="24"/>
      <c r="K240" s="24"/>
      <c r="L240" s="43"/>
      <c r="M240" s="56"/>
      <c r="N240" s="24"/>
      <c r="O240" s="24"/>
      <c r="P240" s="24"/>
      <c r="Q240" s="24"/>
      <c r="R240" s="24"/>
      <c r="S240" s="24"/>
      <c r="T240" s="57"/>
      <c r="AT240" s="6" t="s">
        <v>1229</v>
      </c>
      <c r="AU240" s="6" t="s">
        <v>1166</v>
      </c>
    </row>
    <row r="241" spans="2:47" s="6" customFormat="1" ht="246.75" customHeight="1">
      <c r="B241" s="23"/>
      <c r="C241" s="24"/>
      <c r="D241" s="171" t="s">
        <v>1239</v>
      </c>
      <c r="E241" s="24"/>
      <c r="F241" s="189" t="s">
        <v>1063</v>
      </c>
      <c r="G241" s="24"/>
      <c r="H241" s="24"/>
      <c r="J241" s="24"/>
      <c r="K241" s="24"/>
      <c r="L241" s="43"/>
      <c r="M241" s="56"/>
      <c r="N241" s="24"/>
      <c r="O241" s="24"/>
      <c r="P241" s="24"/>
      <c r="Q241" s="24"/>
      <c r="R241" s="24"/>
      <c r="S241" s="24"/>
      <c r="T241" s="57"/>
      <c r="AT241" s="6" t="s">
        <v>1239</v>
      </c>
      <c r="AU241" s="6" t="s">
        <v>1166</v>
      </c>
    </row>
    <row r="242" spans="2:51" s="6" customFormat="1" ht="15.75" customHeight="1">
      <c r="B242" s="179"/>
      <c r="C242" s="180"/>
      <c r="D242" s="171" t="s">
        <v>1230</v>
      </c>
      <c r="E242" s="181"/>
      <c r="F242" s="182" t="s">
        <v>1082</v>
      </c>
      <c r="G242" s="180"/>
      <c r="H242" s="183">
        <v>4183.5405</v>
      </c>
      <c r="J242" s="180"/>
      <c r="K242" s="180"/>
      <c r="L242" s="184"/>
      <c r="M242" s="185"/>
      <c r="N242" s="180"/>
      <c r="O242" s="180"/>
      <c r="P242" s="180"/>
      <c r="Q242" s="180"/>
      <c r="R242" s="180"/>
      <c r="S242" s="180"/>
      <c r="T242" s="186"/>
      <c r="AT242" s="187" t="s">
        <v>1230</v>
      </c>
      <c r="AU242" s="187" t="s">
        <v>1166</v>
      </c>
      <c r="AV242" s="188" t="s">
        <v>1166</v>
      </c>
      <c r="AW242" s="188" t="s">
        <v>1190</v>
      </c>
      <c r="AX242" s="188" t="s">
        <v>1158</v>
      </c>
      <c r="AY242" s="187" t="s">
        <v>1221</v>
      </c>
    </row>
    <row r="243" spans="2:65" s="6" customFormat="1" ht="15.75" customHeight="1">
      <c r="B243" s="23"/>
      <c r="C243" s="155" t="s">
        <v>1083</v>
      </c>
      <c r="D243" s="155" t="s">
        <v>1223</v>
      </c>
      <c r="E243" s="156" t="s">
        <v>1084</v>
      </c>
      <c r="F243" s="157" t="s">
        <v>1085</v>
      </c>
      <c r="G243" s="158" t="s">
        <v>1226</v>
      </c>
      <c r="H243" s="159">
        <v>371.671</v>
      </c>
      <c r="I243" s="160"/>
      <c r="J243" s="161">
        <f>ROUND($I$243*$H$243,2)</f>
        <v>0</v>
      </c>
      <c r="K243" s="157" t="s">
        <v>1236</v>
      </c>
      <c r="L243" s="43"/>
      <c r="M243" s="162"/>
      <c r="N243" s="163" t="s">
        <v>1129</v>
      </c>
      <c r="O243" s="24"/>
      <c r="P243" s="164">
        <f>$O$243*$H$243</f>
        <v>0</v>
      </c>
      <c r="Q243" s="164">
        <v>0</v>
      </c>
      <c r="R243" s="164">
        <f>$Q$243*$H$243</f>
        <v>0</v>
      </c>
      <c r="S243" s="164">
        <v>0</v>
      </c>
      <c r="T243" s="165">
        <f>$S$243*$H$243</f>
        <v>0</v>
      </c>
      <c r="AR243" s="97" t="s">
        <v>1227</v>
      </c>
      <c r="AT243" s="97" t="s">
        <v>1223</v>
      </c>
      <c r="AU243" s="97" t="s">
        <v>1166</v>
      </c>
      <c r="AY243" s="6" t="s">
        <v>1221</v>
      </c>
      <c r="BE243" s="166">
        <f>IF($N$243="základní",$J$243,0)</f>
        <v>0</v>
      </c>
      <c r="BF243" s="166">
        <f>IF($N$243="snížená",$J$243,0)</f>
        <v>0</v>
      </c>
      <c r="BG243" s="166">
        <f>IF($N$243="zákl. přenesená",$J$243,0)</f>
        <v>0</v>
      </c>
      <c r="BH243" s="166">
        <f>IF($N$243="sníž. přenesená",$J$243,0)</f>
        <v>0</v>
      </c>
      <c r="BI243" s="166">
        <f>IF($N$243="nulová",$J$243,0)</f>
        <v>0</v>
      </c>
      <c r="BJ243" s="97" t="s">
        <v>1110</v>
      </c>
      <c r="BK243" s="166">
        <f>ROUND($I$243*$H$243,2)</f>
        <v>0</v>
      </c>
      <c r="BL243" s="97" t="s">
        <v>1227</v>
      </c>
      <c r="BM243" s="97" t="s">
        <v>1086</v>
      </c>
    </row>
    <row r="244" spans="2:47" s="6" customFormat="1" ht="27" customHeight="1">
      <c r="B244" s="23"/>
      <c r="C244" s="24"/>
      <c r="D244" s="167" t="s">
        <v>1229</v>
      </c>
      <c r="E244" s="24"/>
      <c r="F244" s="168" t="s">
        <v>1087</v>
      </c>
      <c r="G244" s="24"/>
      <c r="H244" s="24"/>
      <c r="J244" s="24"/>
      <c r="K244" s="24"/>
      <c r="L244" s="43"/>
      <c r="M244" s="56"/>
      <c r="N244" s="24"/>
      <c r="O244" s="24"/>
      <c r="P244" s="24"/>
      <c r="Q244" s="24"/>
      <c r="R244" s="24"/>
      <c r="S244" s="24"/>
      <c r="T244" s="57"/>
      <c r="AT244" s="6" t="s">
        <v>1229</v>
      </c>
      <c r="AU244" s="6" t="s">
        <v>1166</v>
      </c>
    </row>
    <row r="245" spans="2:47" s="6" customFormat="1" ht="368.25" customHeight="1">
      <c r="B245" s="23"/>
      <c r="C245" s="24"/>
      <c r="D245" s="171" t="s">
        <v>1239</v>
      </c>
      <c r="E245" s="24"/>
      <c r="F245" s="189" t="s">
        <v>1057</v>
      </c>
      <c r="G245" s="24"/>
      <c r="H245" s="24"/>
      <c r="J245" s="24"/>
      <c r="K245" s="24"/>
      <c r="L245" s="43"/>
      <c r="M245" s="56"/>
      <c r="N245" s="24"/>
      <c r="O245" s="24"/>
      <c r="P245" s="24"/>
      <c r="Q245" s="24"/>
      <c r="R245" s="24"/>
      <c r="S245" s="24"/>
      <c r="T245" s="57"/>
      <c r="AT245" s="6" t="s">
        <v>1239</v>
      </c>
      <c r="AU245" s="6" t="s">
        <v>1166</v>
      </c>
    </row>
    <row r="246" spans="2:51" s="6" customFormat="1" ht="15.75" customHeight="1">
      <c r="B246" s="169"/>
      <c r="C246" s="170"/>
      <c r="D246" s="171" t="s">
        <v>1230</v>
      </c>
      <c r="E246" s="172"/>
      <c r="F246" s="173" t="s">
        <v>1280</v>
      </c>
      <c r="G246" s="170"/>
      <c r="H246" s="172"/>
      <c r="J246" s="170"/>
      <c r="K246" s="170"/>
      <c r="L246" s="174"/>
      <c r="M246" s="175"/>
      <c r="N246" s="170"/>
      <c r="O246" s="170"/>
      <c r="P246" s="170"/>
      <c r="Q246" s="170"/>
      <c r="R246" s="170"/>
      <c r="S246" s="170"/>
      <c r="T246" s="176"/>
      <c r="AT246" s="177" t="s">
        <v>1230</v>
      </c>
      <c r="AU246" s="177" t="s">
        <v>1166</v>
      </c>
      <c r="AV246" s="178" t="s">
        <v>1110</v>
      </c>
      <c r="AW246" s="178" t="s">
        <v>1190</v>
      </c>
      <c r="AX246" s="178" t="s">
        <v>1158</v>
      </c>
      <c r="AY246" s="177" t="s">
        <v>1221</v>
      </c>
    </row>
    <row r="247" spans="2:51" s="6" customFormat="1" ht="27" customHeight="1">
      <c r="B247" s="169"/>
      <c r="C247" s="170"/>
      <c r="D247" s="171" t="s">
        <v>1230</v>
      </c>
      <c r="E247" s="172"/>
      <c r="F247" s="173" t="s">
        <v>1065</v>
      </c>
      <c r="G247" s="170"/>
      <c r="H247" s="172"/>
      <c r="J247" s="170"/>
      <c r="K247" s="170"/>
      <c r="L247" s="174"/>
      <c r="M247" s="175"/>
      <c r="N247" s="170"/>
      <c r="O247" s="170"/>
      <c r="P247" s="170"/>
      <c r="Q247" s="170"/>
      <c r="R247" s="170"/>
      <c r="S247" s="170"/>
      <c r="T247" s="176"/>
      <c r="AT247" s="177" t="s">
        <v>1230</v>
      </c>
      <c r="AU247" s="177" t="s">
        <v>1166</v>
      </c>
      <c r="AV247" s="178" t="s">
        <v>1110</v>
      </c>
      <c r="AW247" s="178" t="s">
        <v>1190</v>
      </c>
      <c r="AX247" s="178" t="s">
        <v>1158</v>
      </c>
      <c r="AY247" s="177" t="s">
        <v>1221</v>
      </c>
    </row>
    <row r="248" spans="2:51" s="6" customFormat="1" ht="15.75" customHeight="1">
      <c r="B248" s="179"/>
      <c r="C248" s="180"/>
      <c r="D248" s="171" t="s">
        <v>1230</v>
      </c>
      <c r="E248" s="181"/>
      <c r="F248" s="182" t="s">
        <v>1066</v>
      </c>
      <c r="G248" s="180"/>
      <c r="H248" s="183">
        <v>289.6344</v>
      </c>
      <c r="J248" s="180"/>
      <c r="K248" s="180"/>
      <c r="L248" s="184"/>
      <c r="M248" s="185"/>
      <c r="N248" s="180"/>
      <c r="O248" s="180"/>
      <c r="P248" s="180"/>
      <c r="Q248" s="180"/>
      <c r="R248" s="180"/>
      <c r="S248" s="180"/>
      <c r="T248" s="186"/>
      <c r="AT248" s="187" t="s">
        <v>1230</v>
      </c>
      <c r="AU248" s="187" t="s">
        <v>1166</v>
      </c>
      <c r="AV248" s="188" t="s">
        <v>1166</v>
      </c>
      <c r="AW248" s="188" t="s">
        <v>1190</v>
      </c>
      <c r="AX248" s="188" t="s">
        <v>1158</v>
      </c>
      <c r="AY248" s="187" t="s">
        <v>1221</v>
      </c>
    </row>
    <row r="249" spans="2:51" s="6" customFormat="1" ht="15.75" customHeight="1">
      <c r="B249" s="169"/>
      <c r="C249" s="170"/>
      <c r="D249" s="171" t="s">
        <v>1230</v>
      </c>
      <c r="E249" s="172"/>
      <c r="F249" s="173" t="s">
        <v>1283</v>
      </c>
      <c r="G249" s="170"/>
      <c r="H249" s="172"/>
      <c r="J249" s="170"/>
      <c r="K249" s="170"/>
      <c r="L249" s="174"/>
      <c r="M249" s="175"/>
      <c r="N249" s="170"/>
      <c r="O249" s="170"/>
      <c r="P249" s="170"/>
      <c r="Q249" s="170"/>
      <c r="R249" s="170"/>
      <c r="S249" s="170"/>
      <c r="T249" s="176"/>
      <c r="AT249" s="177" t="s">
        <v>1230</v>
      </c>
      <c r="AU249" s="177" t="s">
        <v>1166</v>
      </c>
      <c r="AV249" s="178" t="s">
        <v>1110</v>
      </c>
      <c r="AW249" s="178" t="s">
        <v>1190</v>
      </c>
      <c r="AX249" s="178" t="s">
        <v>1158</v>
      </c>
      <c r="AY249" s="177" t="s">
        <v>1221</v>
      </c>
    </row>
    <row r="250" spans="2:51" s="6" customFormat="1" ht="15.75" customHeight="1">
      <c r="B250" s="179"/>
      <c r="C250" s="180"/>
      <c r="D250" s="171" t="s">
        <v>1230</v>
      </c>
      <c r="E250" s="181"/>
      <c r="F250" s="182" t="s">
        <v>1067</v>
      </c>
      <c r="G250" s="180"/>
      <c r="H250" s="183">
        <v>109.35</v>
      </c>
      <c r="J250" s="180"/>
      <c r="K250" s="180"/>
      <c r="L250" s="184"/>
      <c r="M250" s="185"/>
      <c r="N250" s="180"/>
      <c r="O250" s="180"/>
      <c r="P250" s="180"/>
      <c r="Q250" s="180"/>
      <c r="R250" s="180"/>
      <c r="S250" s="180"/>
      <c r="T250" s="186"/>
      <c r="AT250" s="187" t="s">
        <v>1230</v>
      </c>
      <c r="AU250" s="187" t="s">
        <v>1166</v>
      </c>
      <c r="AV250" s="188" t="s">
        <v>1166</v>
      </c>
      <c r="AW250" s="188" t="s">
        <v>1190</v>
      </c>
      <c r="AX250" s="188" t="s">
        <v>1158</v>
      </c>
      <c r="AY250" s="187" t="s">
        <v>1221</v>
      </c>
    </row>
    <row r="251" spans="2:51" s="6" customFormat="1" ht="15.75" customHeight="1">
      <c r="B251" s="169"/>
      <c r="C251" s="170"/>
      <c r="D251" s="171" t="s">
        <v>1230</v>
      </c>
      <c r="E251" s="172"/>
      <c r="F251" s="173" t="s">
        <v>1285</v>
      </c>
      <c r="G251" s="170"/>
      <c r="H251" s="172"/>
      <c r="J251" s="170"/>
      <c r="K251" s="170"/>
      <c r="L251" s="174"/>
      <c r="M251" s="175"/>
      <c r="N251" s="170"/>
      <c r="O251" s="170"/>
      <c r="P251" s="170"/>
      <c r="Q251" s="170"/>
      <c r="R251" s="170"/>
      <c r="S251" s="170"/>
      <c r="T251" s="176"/>
      <c r="AT251" s="177" t="s">
        <v>1230</v>
      </c>
      <c r="AU251" s="177" t="s">
        <v>1166</v>
      </c>
      <c r="AV251" s="178" t="s">
        <v>1110</v>
      </c>
      <c r="AW251" s="178" t="s">
        <v>1190</v>
      </c>
      <c r="AX251" s="178" t="s">
        <v>1158</v>
      </c>
      <c r="AY251" s="177" t="s">
        <v>1221</v>
      </c>
    </row>
    <row r="252" spans="2:51" s="6" customFormat="1" ht="15.75" customHeight="1">
      <c r="B252" s="179"/>
      <c r="C252" s="180"/>
      <c r="D252" s="171" t="s">
        <v>1230</v>
      </c>
      <c r="E252" s="181"/>
      <c r="F252" s="182" t="s">
        <v>1068</v>
      </c>
      <c r="G252" s="180"/>
      <c r="H252" s="183">
        <v>66.528</v>
      </c>
      <c r="J252" s="180"/>
      <c r="K252" s="180"/>
      <c r="L252" s="184"/>
      <c r="M252" s="185"/>
      <c r="N252" s="180"/>
      <c r="O252" s="180"/>
      <c r="P252" s="180"/>
      <c r="Q252" s="180"/>
      <c r="R252" s="180"/>
      <c r="S252" s="180"/>
      <c r="T252" s="186"/>
      <c r="AT252" s="187" t="s">
        <v>1230</v>
      </c>
      <c r="AU252" s="187" t="s">
        <v>1166</v>
      </c>
      <c r="AV252" s="188" t="s">
        <v>1166</v>
      </c>
      <c r="AW252" s="188" t="s">
        <v>1190</v>
      </c>
      <c r="AX252" s="188" t="s">
        <v>1158</v>
      </c>
      <c r="AY252" s="187" t="s">
        <v>1221</v>
      </c>
    </row>
    <row r="253" spans="2:51" s="6" customFormat="1" ht="15.75" customHeight="1">
      <c r="B253" s="169"/>
      <c r="C253" s="170"/>
      <c r="D253" s="171" t="s">
        <v>1230</v>
      </c>
      <c r="E253" s="172"/>
      <c r="F253" s="173" t="s">
        <v>1069</v>
      </c>
      <c r="G253" s="170"/>
      <c r="H253" s="172"/>
      <c r="J253" s="170"/>
      <c r="K253" s="170"/>
      <c r="L253" s="174"/>
      <c r="M253" s="175"/>
      <c r="N253" s="170"/>
      <c r="O253" s="170"/>
      <c r="P253" s="170"/>
      <c r="Q253" s="170"/>
      <c r="R253" s="170"/>
      <c r="S253" s="170"/>
      <c r="T253" s="176"/>
      <c r="AT253" s="177" t="s">
        <v>1230</v>
      </c>
      <c r="AU253" s="177" t="s">
        <v>1166</v>
      </c>
      <c r="AV253" s="178" t="s">
        <v>1110</v>
      </c>
      <c r="AW253" s="178" t="s">
        <v>1190</v>
      </c>
      <c r="AX253" s="178" t="s">
        <v>1158</v>
      </c>
      <c r="AY253" s="177" t="s">
        <v>1221</v>
      </c>
    </row>
    <row r="254" spans="2:51" s="6" customFormat="1" ht="15.75" customHeight="1">
      <c r="B254" s="179"/>
      <c r="C254" s="180"/>
      <c r="D254" s="171" t="s">
        <v>1230</v>
      </c>
      <c r="E254" s="181"/>
      <c r="F254" s="182" t="s">
        <v>587</v>
      </c>
      <c r="G254" s="180"/>
      <c r="H254" s="183">
        <v>20.016609375</v>
      </c>
      <c r="J254" s="180"/>
      <c r="K254" s="180"/>
      <c r="L254" s="184"/>
      <c r="M254" s="185"/>
      <c r="N254" s="180"/>
      <c r="O254" s="180"/>
      <c r="P254" s="180"/>
      <c r="Q254" s="180"/>
      <c r="R254" s="180"/>
      <c r="S254" s="180"/>
      <c r="T254" s="186"/>
      <c r="AT254" s="187" t="s">
        <v>1230</v>
      </c>
      <c r="AU254" s="187" t="s">
        <v>1166</v>
      </c>
      <c r="AV254" s="188" t="s">
        <v>1166</v>
      </c>
      <c r="AW254" s="188" t="s">
        <v>1190</v>
      </c>
      <c r="AX254" s="188" t="s">
        <v>1158</v>
      </c>
      <c r="AY254" s="187" t="s">
        <v>1221</v>
      </c>
    </row>
    <row r="255" spans="2:51" s="6" customFormat="1" ht="15.75" customHeight="1">
      <c r="B255" s="169"/>
      <c r="C255" s="170"/>
      <c r="D255" s="171" t="s">
        <v>1230</v>
      </c>
      <c r="E255" s="172"/>
      <c r="F255" s="173" t="s">
        <v>1071</v>
      </c>
      <c r="G255" s="170"/>
      <c r="H255" s="172"/>
      <c r="J255" s="170"/>
      <c r="K255" s="170"/>
      <c r="L255" s="174"/>
      <c r="M255" s="175"/>
      <c r="N255" s="170"/>
      <c r="O255" s="170"/>
      <c r="P255" s="170"/>
      <c r="Q255" s="170"/>
      <c r="R255" s="170"/>
      <c r="S255" s="170"/>
      <c r="T255" s="176"/>
      <c r="AT255" s="177" t="s">
        <v>1230</v>
      </c>
      <c r="AU255" s="177" t="s">
        <v>1166</v>
      </c>
      <c r="AV255" s="178" t="s">
        <v>1110</v>
      </c>
      <c r="AW255" s="178" t="s">
        <v>1190</v>
      </c>
      <c r="AX255" s="178" t="s">
        <v>1158</v>
      </c>
      <c r="AY255" s="177" t="s">
        <v>1221</v>
      </c>
    </row>
    <row r="256" spans="2:51" s="6" customFormat="1" ht="15.75" customHeight="1">
      <c r="B256" s="179"/>
      <c r="C256" s="180"/>
      <c r="D256" s="171" t="s">
        <v>1230</v>
      </c>
      <c r="E256" s="181"/>
      <c r="F256" s="182" t="s">
        <v>588</v>
      </c>
      <c r="G256" s="180"/>
      <c r="H256" s="183">
        <v>-83.7936</v>
      </c>
      <c r="J256" s="180"/>
      <c r="K256" s="180"/>
      <c r="L256" s="184"/>
      <c r="M256" s="185"/>
      <c r="N256" s="180"/>
      <c r="O256" s="180"/>
      <c r="P256" s="180"/>
      <c r="Q256" s="180"/>
      <c r="R256" s="180"/>
      <c r="S256" s="180"/>
      <c r="T256" s="186"/>
      <c r="AT256" s="187" t="s">
        <v>1230</v>
      </c>
      <c r="AU256" s="187" t="s">
        <v>1166</v>
      </c>
      <c r="AV256" s="188" t="s">
        <v>1166</v>
      </c>
      <c r="AW256" s="188" t="s">
        <v>1190</v>
      </c>
      <c r="AX256" s="188" t="s">
        <v>1158</v>
      </c>
      <c r="AY256" s="187" t="s">
        <v>1221</v>
      </c>
    </row>
    <row r="257" spans="2:51" s="6" customFormat="1" ht="15.75" customHeight="1">
      <c r="B257" s="169"/>
      <c r="C257" s="170"/>
      <c r="D257" s="171" t="s">
        <v>1230</v>
      </c>
      <c r="E257" s="172"/>
      <c r="F257" s="173" t="s">
        <v>1073</v>
      </c>
      <c r="G257" s="170"/>
      <c r="H257" s="172"/>
      <c r="J257" s="170"/>
      <c r="K257" s="170"/>
      <c r="L257" s="174"/>
      <c r="M257" s="175"/>
      <c r="N257" s="170"/>
      <c r="O257" s="170"/>
      <c r="P257" s="170"/>
      <c r="Q257" s="170"/>
      <c r="R257" s="170"/>
      <c r="S257" s="170"/>
      <c r="T257" s="176"/>
      <c r="AT257" s="177" t="s">
        <v>1230</v>
      </c>
      <c r="AU257" s="177" t="s">
        <v>1166</v>
      </c>
      <c r="AV257" s="178" t="s">
        <v>1110</v>
      </c>
      <c r="AW257" s="178" t="s">
        <v>1190</v>
      </c>
      <c r="AX257" s="178" t="s">
        <v>1158</v>
      </c>
      <c r="AY257" s="177" t="s">
        <v>1221</v>
      </c>
    </row>
    <row r="258" spans="2:51" s="6" customFormat="1" ht="15.75" customHeight="1">
      <c r="B258" s="179"/>
      <c r="C258" s="180"/>
      <c r="D258" s="171" t="s">
        <v>1230</v>
      </c>
      <c r="E258" s="181"/>
      <c r="F258" s="182" t="s">
        <v>589</v>
      </c>
      <c r="G258" s="180"/>
      <c r="H258" s="183">
        <v>-3.3339735</v>
      </c>
      <c r="J258" s="180"/>
      <c r="K258" s="180"/>
      <c r="L258" s="184"/>
      <c r="M258" s="185"/>
      <c r="N258" s="180"/>
      <c r="O258" s="180"/>
      <c r="P258" s="180"/>
      <c r="Q258" s="180"/>
      <c r="R258" s="180"/>
      <c r="S258" s="180"/>
      <c r="T258" s="186"/>
      <c r="AT258" s="187" t="s">
        <v>1230</v>
      </c>
      <c r="AU258" s="187" t="s">
        <v>1166</v>
      </c>
      <c r="AV258" s="188" t="s">
        <v>1166</v>
      </c>
      <c r="AW258" s="188" t="s">
        <v>1190</v>
      </c>
      <c r="AX258" s="188" t="s">
        <v>1158</v>
      </c>
      <c r="AY258" s="187" t="s">
        <v>1221</v>
      </c>
    </row>
    <row r="259" spans="2:51" s="6" customFormat="1" ht="15.75" customHeight="1">
      <c r="B259" s="169"/>
      <c r="C259" s="170"/>
      <c r="D259" s="171" t="s">
        <v>1230</v>
      </c>
      <c r="E259" s="172"/>
      <c r="F259" s="173" t="s">
        <v>1075</v>
      </c>
      <c r="G259" s="170"/>
      <c r="H259" s="172"/>
      <c r="J259" s="170"/>
      <c r="K259" s="170"/>
      <c r="L259" s="174"/>
      <c r="M259" s="175"/>
      <c r="N259" s="170"/>
      <c r="O259" s="170"/>
      <c r="P259" s="170"/>
      <c r="Q259" s="170"/>
      <c r="R259" s="170"/>
      <c r="S259" s="170"/>
      <c r="T259" s="176"/>
      <c r="AT259" s="177" t="s">
        <v>1230</v>
      </c>
      <c r="AU259" s="177" t="s">
        <v>1166</v>
      </c>
      <c r="AV259" s="178" t="s">
        <v>1110</v>
      </c>
      <c r="AW259" s="178" t="s">
        <v>1190</v>
      </c>
      <c r="AX259" s="178" t="s">
        <v>1158</v>
      </c>
      <c r="AY259" s="177" t="s">
        <v>1221</v>
      </c>
    </row>
    <row r="260" spans="2:51" s="6" customFormat="1" ht="15.75" customHeight="1">
      <c r="B260" s="179"/>
      <c r="C260" s="180"/>
      <c r="D260" s="171" t="s">
        <v>1230</v>
      </c>
      <c r="E260" s="181"/>
      <c r="F260" s="182" t="s">
        <v>590</v>
      </c>
      <c r="G260" s="180"/>
      <c r="H260" s="183">
        <v>-26.73</v>
      </c>
      <c r="J260" s="180"/>
      <c r="K260" s="180"/>
      <c r="L260" s="184"/>
      <c r="M260" s="185"/>
      <c r="N260" s="180"/>
      <c r="O260" s="180"/>
      <c r="P260" s="180"/>
      <c r="Q260" s="180"/>
      <c r="R260" s="180"/>
      <c r="S260" s="180"/>
      <c r="T260" s="186"/>
      <c r="AT260" s="187" t="s">
        <v>1230</v>
      </c>
      <c r="AU260" s="187" t="s">
        <v>1166</v>
      </c>
      <c r="AV260" s="188" t="s">
        <v>1166</v>
      </c>
      <c r="AW260" s="188" t="s">
        <v>1190</v>
      </c>
      <c r="AX260" s="188" t="s">
        <v>1158</v>
      </c>
      <c r="AY260" s="187" t="s">
        <v>1221</v>
      </c>
    </row>
    <row r="261" spans="2:65" s="6" customFormat="1" ht="15.75" customHeight="1">
      <c r="B261" s="23"/>
      <c r="C261" s="155" t="s">
        <v>591</v>
      </c>
      <c r="D261" s="155" t="s">
        <v>1223</v>
      </c>
      <c r="E261" s="156" t="s">
        <v>592</v>
      </c>
      <c r="F261" s="157" t="s">
        <v>593</v>
      </c>
      <c r="G261" s="158" t="s">
        <v>1226</v>
      </c>
      <c r="H261" s="159">
        <v>185.705</v>
      </c>
      <c r="I261" s="160"/>
      <c r="J261" s="161">
        <f>ROUND($I$261*$H$261,2)</f>
        <v>0</v>
      </c>
      <c r="K261" s="157" t="s">
        <v>1236</v>
      </c>
      <c r="L261" s="43"/>
      <c r="M261" s="162"/>
      <c r="N261" s="163" t="s">
        <v>1129</v>
      </c>
      <c r="O261" s="24"/>
      <c r="P261" s="164">
        <f>$O$261*$H$261</f>
        <v>0</v>
      </c>
      <c r="Q261" s="164">
        <v>0</v>
      </c>
      <c r="R261" s="164">
        <f>$Q$261*$H$261</f>
        <v>0</v>
      </c>
      <c r="S261" s="164">
        <v>0</v>
      </c>
      <c r="T261" s="165">
        <f>$S$261*$H$261</f>
        <v>0</v>
      </c>
      <c r="AR261" s="97" t="s">
        <v>1227</v>
      </c>
      <c r="AT261" s="97" t="s">
        <v>1223</v>
      </c>
      <c r="AU261" s="97" t="s">
        <v>1166</v>
      </c>
      <c r="AY261" s="6" t="s">
        <v>1221</v>
      </c>
      <c r="BE261" s="166">
        <f>IF($N$261="základní",$J$261,0)</f>
        <v>0</v>
      </c>
      <c r="BF261" s="166">
        <f>IF($N$261="snížená",$J$261,0)</f>
        <v>0</v>
      </c>
      <c r="BG261" s="166">
        <f>IF($N$261="zákl. přenesená",$J$261,0)</f>
        <v>0</v>
      </c>
      <c r="BH261" s="166">
        <f>IF($N$261="sníž. přenesená",$J$261,0)</f>
        <v>0</v>
      </c>
      <c r="BI261" s="166">
        <f>IF($N$261="nulová",$J$261,0)</f>
        <v>0</v>
      </c>
      <c r="BJ261" s="97" t="s">
        <v>1110</v>
      </c>
      <c r="BK261" s="166">
        <f>ROUND($I$261*$H$261,2)</f>
        <v>0</v>
      </c>
      <c r="BL261" s="97" t="s">
        <v>1227</v>
      </c>
      <c r="BM261" s="97" t="s">
        <v>594</v>
      </c>
    </row>
    <row r="262" spans="2:47" s="6" customFormat="1" ht="27" customHeight="1">
      <c r="B262" s="23"/>
      <c r="C262" s="24"/>
      <c r="D262" s="167" t="s">
        <v>1229</v>
      </c>
      <c r="E262" s="24"/>
      <c r="F262" s="168" t="s">
        <v>595</v>
      </c>
      <c r="G262" s="24"/>
      <c r="H262" s="24"/>
      <c r="J262" s="24"/>
      <c r="K262" s="24"/>
      <c r="L262" s="43"/>
      <c r="M262" s="56"/>
      <c r="N262" s="24"/>
      <c r="O262" s="24"/>
      <c r="P262" s="24"/>
      <c r="Q262" s="24"/>
      <c r="R262" s="24"/>
      <c r="S262" s="24"/>
      <c r="T262" s="57"/>
      <c r="AT262" s="6" t="s">
        <v>1229</v>
      </c>
      <c r="AU262" s="6" t="s">
        <v>1166</v>
      </c>
    </row>
    <row r="263" spans="2:51" s="6" customFormat="1" ht="27" customHeight="1">
      <c r="B263" s="169"/>
      <c r="C263" s="170"/>
      <c r="D263" s="171" t="s">
        <v>1230</v>
      </c>
      <c r="E263" s="172"/>
      <c r="F263" s="173" t="s">
        <v>1281</v>
      </c>
      <c r="G263" s="170"/>
      <c r="H263" s="172"/>
      <c r="J263" s="170"/>
      <c r="K263" s="170"/>
      <c r="L263" s="174"/>
      <c r="M263" s="175"/>
      <c r="N263" s="170"/>
      <c r="O263" s="170"/>
      <c r="P263" s="170"/>
      <c r="Q263" s="170"/>
      <c r="R263" s="170"/>
      <c r="S263" s="170"/>
      <c r="T263" s="176"/>
      <c r="AT263" s="177" t="s">
        <v>1230</v>
      </c>
      <c r="AU263" s="177" t="s">
        <v>1166</v>
      </c>
      <c r="AV263" s="178" t="s">
        <v>1110</v>
      </c>
      <c r="AW263" s="178" t="s">
        <v>1190</v>
      </c>
      <c r="AX263" s="178" t="s">
        <v>1158</v>
      </c>
      <c r="AY263" s="177" t="s">
        <v>1221</v>
      </c>
    </row>
    <row r="264" spans="2:51" s="6" customFormat="1" ht="15.75" customHeight="1">
      <c r="B264" s="179"/>
      <c r="C264" s="180"/>
      <c r="D264" s="171" t="s">
        <v>1230</v>
      </c>
      <c r="E264" s="181"/>
      <c r="F264" s="182" t="s">
        <v>596</v>
      </c>
      <c r="G264" s="180"/>
      <c r="H264" s="183">
        <v>83.7936</v>
      </c>
      <c r="J264" s="180"/>
      <c r="K264" s="180"/>
      <c r="L264" s="184"/>
      <c r="M264" s="185"/>
      <c r="N264" s="180"/>
      <c r="O264" s="180"/>
      <c r="P264" s="180"/>
      <c r="Q264" s="180"/>
      <c r="R264" s="180"/>
      <c r="S264" s="180"/>
      <c r="T264" s="186"/>
      <c r="AT264" s="187" t="s">
        <v>1230</v>
      </c>
      <c r="AU264" s="187" t="s">
        <v>1166</v>
      </c>
      <c r="AV264" s="188" t="s">
        <v>1166</v>
      </c>
      <c r="AW264" s="188" t="s">
        <v>1190</v>
      </c>
      <c r="AX264" s="188" t="s">
        <v>1158</v>
      </c>
      <c r="AY264" s="187" t="s">
        <v>1221</v>
      </c>
    </row>
    <row r="265" spans="2:51" s="6" customFormat="1" ht="15.75" customHeight="1">
      <c r="B265" s="169"/>
      <c r="C265" s="170"/>
      <c r="D265" s="171" t="s">
        <v>1230</v>
      </c>
      <c r="E265" s="172"/>
      <c r="F265" s="173" t="s">
        <v>1285</v>
      </c>
      <c r="G265" s="170"/>
      <c r="H265" s="172"/>
      <c r="J265" s="170"/>
      <c r="K265" s="170"/>
      <c r="L265" s="174"/>
      <c r="M265" s="175"/>
      <c r="N265" s="170"/>
      <c r="O265" s="170"/>
      <c r="P265" s="170"/>
      <c r="Q265" s="170"/>
      <c r="R265" s="170"/>
      <c r="S265" s="170"/>
      <c r="T265" s="176"/>
      <c r="AT265" s="177" t="s">
        <v>1230</v>
      </c>
      <c r="AU265" s="177" t="s">
        <v>1166</v>
      </c>
      <c r="AV265" s="178" t="s">
        <v>1110</v>
      </c>
      <c r="AW265" s="178" t="s">
        <v>1190</v>
      </c>
      <c r="AX265" s="178" t="s">
        <v>1158</v>
      </c>
      <c r="AY265" s="177" t="s">
        <v>1221</v>
      </c>
    </row>
    <row r="266" spans="2:51" s="6" customFormat="1" ht="15.75" customHeight="1">
      <c r="B266" s="179"/>
      <c r="C266" s="180"/>
      <c r="D266" s="171" t="s">
        <v>1230</v>
      </c>
      <c r="E266" s="181"/>
      <c r="F266" s="182" t="s">
        <v>1076</v>
      </c>
      <c r="G266" s="180"/>
      <c r="H266" s="183">
        <v>26.73</v>
      </c>
      <c r="J266" s="180"/>
      <c r="K266" s="180"/>
      <c r="L266" s="184"/>
      <c r="M266" s="185"/>
      <c r="N266" s="180"/>
      <c r="O266" s="180"/>
      <c r="P266" s="180"/>
      <c r="Q266" s="180"/>
      <c r="R266" s="180"/>
      <c r="S266" s="180"/>
      <c r="T266" s="186"/>
      <c r="AT266" s="187" t="s">
        <v>1230</v>
      </c>
      <c r="AU266" s="187" t="s">
        <v>1166</v>
      </c>
      <c r="AV266" s="188" t="s">
        <v>1166</v>
      </c>
      <c r="AW266" s="188" t="s">
        <v>1190</v>
      </c>
      <c r="AX266" s="188" t="s">
        <v>1158</v>
      </c>
      <c r="AY266" s="187" t="s">
        <v>1221</v>
      </c>
    </row>
    <row r="267" spans="2:51" s="6" customFormat="1" ht="15.75" customHeight="1">
      <c r="B267" s="169"/>
      <c r="C267" s="170"/>
      <c r="D267" s="171" t="s">
        <v>1230</v>
      </c>
      <c r="E267" s="172"/>
      <c r="F267" s="173" t="s">
        <v>597</v>
      </c>
      <c r="G267" s="170"/>
      <c r="H267" s="172"/>
      <c r="J267" s="170"/>
      <c r="K267" s="170"/>
      <c r="L267" s="174"/>
      <c r="M267" s="175"/>
      <c r="N267" s="170"/>
      <c r="O267" s="170"/>
      <c r="P267" s="170"/>
      <c r="Q267" s="170"/>
      <c r="R267" s="170"/>
      <c r="S267" s="170"/>
      <c r="T267" s="176"/>
      <c r="AT267" s="177" t="s">
        <v>1230</v>
      </c>
      <c r="AU267" s="177" t="s">
        <v>1166</v>
      </c>
      <c r="AV267" s="178" t="s">
        <v>1110</v>
      </c>
      <c r="AW267" s="178" t="s">
        <v>1190</v>
      </c>
      <c r="AX267" s="178" t="s">
        <v>1158</v>
      </c>
      <c r="AY267" s="177" t="s">
        <v>1221</v>
      </c>
    </row>
    <row r="268" spans="2:51" s="6" customFormat="1" ht="15.75" customHeight="1">
      <c r="B268" s="179"/>
      <c r="C268" s="180"/>
      <c r="D268" s="171" t="s">
        <v>1230</v>
      </c>
      <c r="E268" s="181"/>
      <c r="F268" s="182" t="s">
        <v>598</v>
      </c>
      <c r="G268" s="180"/>
      <c r="H268" s="183">
        <v>75.18125</v>
      </c>
      <c r="J268" s="180"/>
      <c r="K268" s="180"/>
      <c r="L268" s="184"/>
      <c r="M268" s="185"/>
      <c r="N268" s="180"/>
      <c r="O268" s="180"/>
      <c r="P268" s="180"/>
      <c r="Q268" s="180"/>
      <c r="R268" s="180"/>
      <c r="S268" s="180"/>
      <c r="T268" s="186"/>
      <c r="AT268" s="187" t="s">
        <v>1230</v>
      </c>
      <c r="AU268" s="187" t="s">
        <v>1166</v>
      </c>
      <c r="AV268" s="188" t="s">
        <v>1166</v>
      </c>
      <c r="AW268" s="188" t="s">
        <v>1190</v>
      </c>
      <c r="AX268" s="188" t="s">
        <v>1158</v>
      </c>
      <c r="AY268" s="187" t="s">
        <v>1221</v>
      </c>
    </row>
    <row r="269" spans="2:65" s="6" customFormat="1" ht="15.75" customHeight="1">
      <c r="B269" s="23"/>
      <c r="C269" s="190" t="s">
        <v>599</v>
      </c>
      <c r="D269" s="190" t="s">
        <v>1249</v>
      </c>
      <c r="E269" s="191" t="s">
        <v>600</v>
      </c>
      <c r="F269" s="192" t="s">
        <v>601</v>
      </c>
      <c r="G269" s="193" t="s">
        <v>1252</v>
      </c>
      <c r="H269" s="194">
        <v>395.83</v>
      </c>
      <c r="I269" s="195"/>
      <c r="J269" s="196">
        <f>ROUND($I$269*$H$269,2)</f>
        <v>0</v>
      </c>
      <c r="K269" s="192" t="s">
        <v>1236</v>
      </c>
      <c r="L269" s="197"/>
      <c r="M269" s="198"/>
      <c r="N269" s="199" t="s">
        <v>1129</v>
      </c>
      <c r="O269" s="24"/>
      <c r="P269" s="164">
        <f>$O$269*$H$269</f>
        <v>0</v>
      </c>
      <c r="Q269" s="164">
        <v>1</v>
      </c>
      <c r="R269" s="164">
        <f>$Q$269*$H$269</f>
        <v>395.83</v>
      </c>
      <c r="S269" s="164">
        <v>0</v>
      </c>
      <c r="T269" s="165">
        <f>$S$269*$H$269</f>
        <v>0</v>
      </c>
      <c r="AR269" s="97" t="s">
        <v>1253</v>
      </c>
      <c r="AT269" s="97" t="s">
        <v>1249</v>
      </c>
      <c r="AU269" s="97" t="s">
        <v>1166</v>
      </c>
      <c r="AY269" s="6" t="s">
        <v>1221</v>
      </c>
      <c r="BE269" s="166">
        <f>IF($N$269="základní",$J$269,0)</f>
        <v>0</v>
      </c>
      <c r="BF269" s="166">
        <f>IF($N$269="snížená",$J$269,0)</f>
        <v>0</v>
      </c>
      <c r="BG269" s="166">
        <f>IF($N$269="zákl. přenesená",$J$269,0)</f>
        <v>0</v>
      </c>
      <c r="BH269" s="166">
        <f>IF($N$269="sníž. přenesená",$J$269,0)</f>
        <v>0</v>
      </c>
      <c r="BI269" s="166">
        <f>IF($N$269="nulová",$J$269,0)</f>
        <v>0</v>
      </c>
      <c r="BJ269" s="97" t="s">
        <v>1110</v>
      </c>
      <c r="BK269" s="166">
        <f>ROUND($I$269*$H$269,2)</f>
        <v>0</v>
      </c>
      <c r="BL269" s="97" t="s">
        <v>1227</v>
      </c>
      <c r="BM269" s="97" t="s">
        <v>602</v>
      </c>
    </row>
    <row r="270" spans="2:47" s="6" customFormat="1" ht="27" customHeight="1">
      <c r="B270" s="23"/>
      <c r="C270" s="24"/>
      <c r="D270" s="167" t="s">
        <v>1229</v>
      </c>
      <c r="E270" s="24"/>
      <c r="F270" s="168" t="s">
        <v>603</v>
      </c>
      <c r="G270" s="24"/>
      <c r="H270" s="24"/>
      <c r="J270" s="24"/>
      <c r="K270" s="24"/>
      <c r="L270" s="43"/>
      <c r="M270" s="56"/>
      <c r="N270" s="24"/>
      <c r="O270" s="24"/>
      <c r="P270" s="24"/>
      <c r="Q270" s="24"/>
      <c r="R270" s="24"/>
      <c r="S270" s="24"/>
      <c r="T270" s="57"/>
      <c r="AT270" s="6" t="s">
        <v>1229</v>
      </c>
      <c r="AU270" s="6" t="s">
        <v>1166</v>
      </c>
    </row>
    <row r="271" spans="2:51" s="6" customFormat="1" ht="15.75" customHeight="1">
      <c r="B271" s="179"/>
      <c r="C271" s="180"/>
      <c r="D271" s="171" t="s">
        <v>1230</v>
      </c>
      <c r="E271" s="181"/>
      <c r="F271" s="182" t="s">
        <v>604</v>
      </c>
      <c r="G271" s="180"/>
      <c r="H271" s="183">
        <v>395.8302075</v>
      </c>
      <c r="J271" s="180"/>
      <c r="K271" s="180"/>
      <c r="L271" s="184"/>
      <c r="M271" s="185"/>
      <c r="N271" s="180"/>
      <c r="O271" s="180"/>
      <c r="P271" s="180"/>
      <c r="Q271" s="180"/>
      <c r="R271" s="180"/>
      <c r="S271" s="180"/>
      <c r="T271" s="186"/>
      <c r="AT271" s="187" t="s">
        <v>1230</v>
      </c>
      <c r="AU271" s="187" t="s">
        <v>1166</v>
      </c>
      <c r="AV271" s="188" t="s">
        <v>1166</v>
      </c>
      <c r="AW271" s="188" t="s">
        <v>1190</v>
      </c>
      <c r="AX271" s="188" t="s">
        <v>1110</v>
      </c>
      <c r="AY271" s="187" t="s">
        <v>1221</v>
      </c>
    </row>
    <row r="272" spans="2:65" s="6" customFormat="1" ht="15.75" customHeight="1">
      <c r="B272" s="23"/>
      <c r="C272" s="155" t="s">
        <v>605</v>
      </c>
      <c r="D272" s="155" t="s">
        <v>1223</v>
      </c>
      <c r="E272" s="156" t="s">
        <v>606</v>
      </c>
      <c r="F272" s="157" t="s">
        <v>607</v>
      </c>
      <c r="G272" s="158" t="s">
        <v>1235</v>
      </c>
      <c r="H272" s="159">
        <v>1768.2</v>
      </c>
      <c r="I272" s="160"/>
      <c r="J272" s="161">
        <f>ROUND($I$272*$H$272,2)</f>
        <v>0</v>
      </c>
      <c r="K272" s="157" t="s">
        <v>1236</v>
      </c>
      <c r="L272" s="43"/>
      <c r="M272" s="162"/>
      <c r="N272" s="163" t="s">
        <v>1129</v>
      </c>
      <c r="O272" s="24"/>
      <c r="P272" s="164">
        <f>$O$272*$H$272</f>
        <v>0</v>
      </c>
      <c r="Q272" s="164">
        <v>0</v>
      </c>
      <c r="R272" s="164">
        <f>$Q$272*$H$272</f>
        <v>0</v>
      </c>
      <c r="S272" s="164">
        <v>0</v>
      </c>
      <c r="T272" s="165">
        <f>$S$272*$H$272</f>
        <v>0</v>
      </c>
      <c r="AR272" s="97" t="s">
        <v>1227</v>
      </c>
      <c r="AT272" s="97" t="s">
        <v>1223</v>
      </c>
      <c r="AU272" s="97" t="s">
        <v>1166</v>
      </c>
      <c r="AY272" s="6" t="s">
        <v>1221</v>
      </c>
      <c r="BE272" s="166">
        <f>IF($N$272="základní",$J$272,0)</f>
        <v>0</v>
      </c>
      <c r="BF272" s="166">
        <f>IF($N$272="snížená",$J$272,0)</f>
        <v>0</v>
      </c>
      <c r="BG272" s="166">
        <f>IF($N$272="zákl. přenesená",$J$272,0)</f>
        <v>0</v>
      </c>
      <c r="BH272" s="166">
        <f>IF($N$272="sníž. přenesená",$J$272,0)</f>
        <v>0</v>
      </c>
      <c r="BI272" s="166">
        <f>IF($N$272="nulová",$J$272,0)</f>
        <v>0</v>
      </c>
      <c r="BJ272" s="97" t="s">
        <v>1110</v>
      </c>
      <c r="BK272" s="166">
        <f>ROUND($I$272*$H$272,2)</f>
        <v>0</v>
      </c>
      <c r="BL272" s="97" t="s">
        <v>1227</v>
      </c>
      <c r="BM272" s="97" t="s">
        <v>608</v>
      </c>
    </row>
    <row r="273" spans="2:47" s="6" customFormat="1" ht="27" customHeight="1">
      <c r="B273" s="23"/>
      <c r="C273" s="24"/>
      <c r="D273" s="167" t="s">
        <v>1229</v>
      </c>
      <c r="E273" s="24"/>
      <c r="F273" s="168" t="s">
        <v>609</v>
      </c>
      <c r="G273" s="24"/>
      <c r="H273" s="24"/>
      <c r="J273" s="24"/>
      <c r="K273" s="24"/>
      <c r="L273" s="43"/>
      <c r="M273" s="56"/>
      <c r="N273" s="24"/>
      <c r="O273" s="24"/>
      <c r="P273" s="24"/>
      <c r="Q273" s="24"/>
      <c r="R273" s="24"/>
      <c r="S273" s="24"/>
      <c r="T273" s="57"/>
      <c r="AT273" s="6" t="s">
        <v>1229</v>
      </c>
      <c r="AU273" s="6" t="s">
        <v>1166</v>
      </c>
    </row>
    <row r="274" spans="2:51" s="6" customFormat="1" ht="15.75" customHeight="1">
      <c r="B274" s="169"/>
      <c r="C274" s="170"/>
      <c r="D274" s="171" t="s">
        <v>1230</v>
      </c>
      <c r="E274" s="172"/>
      <c r="F274" s="173" t="s">
        <v>610</v>
      </c>
      <c r="G274" s="170"/>
      <c r="H274" s="172"/>
      <c r="J274" s="170"/>
      <c r="K274" s="170"/>
      <c r="L274" s="174"/>
      <c r="M274" s="175"/>
      <c r="N274" s="170"/>
      <c r="O274" s="170"/>
      <c r="P274" s="170"/>
      <c r="Q274" s="170"/>
      <c r="R274" s="170"/>
      <c r="S274" s="170"/>
      <c r="T274" s="176"/>
      <c r="AT274" s="177" t="s">
        <v>1230</v>
      </c>
      <c r="AU274" s="177" t="s">
        <v>1166</v>
      </c>
      <c r="AV274" s="178" t="s">
        <v>1110</v>
      </c>
      <c r="AW274" s="178" t="s">
        <v>1190</v>
      </c>
      <c r="AX274" s="178" t="s">
        <v>1158</v>
      </c>
      <c r="AY274" s="177" t="s">
        <v>1221</v>
      </c>
    </row>
    <row r="275" spans="2:51" s="6" customFormat="1" ht="15.75" customHeight="1">
      <c r="B275" s="179"/>
      <c r="C275" s="180"/>
      <c r="D275" s="171" t="s">
        <v>1230</v>
      </c>
      <c r="E275" s="181"/>
      <c r="F275" s="182" t="s">
        <v>611</v>
      </c>
      <c r="G275" s="180"/>
      <c r="H275" s="183">
        <v>1768.2</v>
      </c>
      <c r="J275" s="180"/>
      <c r="K275" s="180"/>
      <c r="L275" s="184"/>
      <c r="M275" s="185"/>
      <c r="N275" s="180"/>
      <c r="O275" s="180"/>
      <c r="P275" s="180"/>
      <c r="Q275" s="180"/>
      <c r="R275" s="180"/>
      <c r="S275" s="180"/>
      <c r="T275" s="186"/>
      <c r="AT275" s="187" t="s">
        <v>1230</v>
      </c>
      <c r="AU275" s="187" t="s">
        <v>1166</v>
      </c>
      <c r="AV275" s="188" t="s">
        <v>1166</v>
      </c>
      <c r="AW275" s="188" t="s">
        <v>1190</v>
      </c>
      <c r="AX275" s="188" t="s">
        <v>1158</v>
      </c>
      <c r="AY275" s="187" t="s">
        <v>1221</v>
      </c>
    </row>
    <row r="276" spans="2:65" s="6" customFormat="1" ht="15.75" customHeight="1">
      <c r="B276" s="23"/>
      <c r="C276" s="190" t="s">
        <v>612</v>
      </c>
      <c r="D276" s="190" t="s">
        <v>1249</v>
      </c>
      <c r="E276" s="191" t="s">
        <v>613</v>
      </c>
      <c r="F276" s="192" t="s">
        <v>614</v>
      </c>
      <c r="G276" s="193" t="s">
        <v>615</v>
      </c>
      <c r="H276" s="194">
        <v>55.698</v>
      </c>
      <c r="I276" s="195"/>
      <c r="J276" s="196">
        <f>ROUND($I$276*$H$276,2)</f>
        <v>0</v>
      </c>
      <c r="K276" s="192" t="s">
        <v>1236</v>
      </c>
      <c r="L276" s="197"/>
      <c r="M276" s="198"/>
      <c r="N276" s="199" t="s">
        <v>1129</v>
      </c>
      <c r="O276" s="24"/>
      <c r="P276" s="164">
        <f>$O$276*$H$276</f>
        <v>0</v>
      </c>
      <c r="Q276" s="164">
        <v>0.001</v>
      </c>
      <c r="R276" s="164">
        <f>$Q$276*$H$276</f>
        <v>0.055698000000000004</v>
      </c>
      <c r="S276" s="164">
        <v>0</v>
      </c>
      <c r="T276" s="165">
        <f>$S$276*$H$276</f>
        <v>0</v>
      </c>
      <c r="AR276" s="97" t="s">
        <v>1253</v>
      </c>
      <c r="AT276" s="97" t="s">
        <v>1249</v>
      </c>
      <c r="AU276" s="97" t="s">
        <v>1166</v>
      </c>
      <c r="AY276" s="6" t="s">
        <v>1221</v>
      </c>
      <c r="BE276" s="166">
        <f>IF($N$276="základní",$J$276,0)</f>
        <v>0</v>
      </c>
      <c r="BF276" s="166">
        <f>IF($N$276="snížená",$J$276,0)</f>
        <v>0</v>
      </c>
      <c r="BG276" s="166">
        <f>IF($N$276="zákl. přenesená",$J$276,0)</f>
        <v>0</v>
      </c>
      <c r="BH276" s="166">
        <f>IF($N$276="sníž. přenesená",$J$276,0)</f>
        <v>0</v>
      </c>
      <c r="BI276" s="166">
        <f>IF($N$276="nulová",$J$276,0)</f>
        <v>0</v>
      </c>
      <c r="BJ276" s="97" t="s">
        <v>1110</v>
      </c>
      <c r="BK276" s="166">
        <f>ROUND($I$276*$H$276,2)</f>
        <v>0</v>
      </c>
      <c r="BL276" s="97" t="s">
        <v>1227</v>
      </c>
      <c r="BM276" s="97" t="s">
        <v>616</v>
      </c>
    </row>
    <row r="277" spans="2:47" s="6" customFormat="1" ht="16.5" customHeight="1">
      <c r="B277" s="23"/>
      <c r="C277" s="24"/>
      <c r="D277" s="167" t="s">
        <v>1229</v>
      </c>
      <c r="E277" s="24"/>
      <c r="F277" s="168" t="s">
        <v>617</v>
      </c>
      <c r="G277" s="24"/>
      <c r="H277" s="24"/>
      <c r="J277" s="24"/>
      <c r="K277" s="24"/>
      <c r="L277" s="43"/>
      <c r="M277" s="56"/>
      <c r="N277" s="24"/>
      <c r="O277" s="24"/>
      <c r="P277" s="24"/>
      <c r="Q277" s="24"/>
      <c r="R277" s="24"/>
      <c r="S277" s="24"/>
      <c r="T277" s="57"/>
      <c r="AT277" s="6" t="s">
        <v>1229</v>
      </c>
      <c r="AU277" s="6" t="s">
        <v>1166</v>
      </c>
    </row>
    <row r="278" spans="2:51" s="6" customFormat="1" ht="15.75" customHeight="1">
      <c r="B278" s="179"/>
      <c r="C278" s="180"/>
      <c r="D278" s="171" t="s">
        <v>1230</v>
      </c>
      <c r="E278" s="181"/>
      <c r="F278" s="182" t="s">
        <v>618</v>
      </c>
      <c r="G278" s="180"/>
      <c r="H278" s="183">
        <v>55.6983</v>
      </c>
      <c r="J278" s="180"/>
      <c r="K278" s="180"/>
      <c r="L278" s="184"/>
      <c r="M278" s="185"/>
      <c r="N278" s="180"/>
      <c r="O278" s="180"/>
      <c r="P278" s="180"/>
      <c r="Q278" s="180"/>
      <c r="R278" s="180"/>
      <c r="S278" s="180"/>
      <c r="T278" s="186"/>
      <c r="AT278" s="187" t="s">
        <v>1230</v>
      </c>
      <c r="AU278" s="187" t="s">
        <v>1166</v>
      </c>
      <c r="AV278" s="188" t="s">
        <v>1166</v>
      </c>
      <c r="AW278" s="188" t="s">
        <v>1190</v>
      </c>
      <c r="AX278" s="188" t="s">
        <v>1158</v>
      </c>
      <c r="AY278" s="187" t="s">
        <v>1221</v>
      </c>
    </row>
    <row r="279" spans="2:65" s="6" customFormat="1" ht="15.75" customHeight="1">
      <c r="B279" s="23"/>
      <c r="C279" s="155" t="s">
        <v>619</v>
      </c>
      <c r="D279" s="155" t="s">
        <v>1223</v>
      </c>
      <c r="E279" s="156" t="s">
        <v>620</v>
      </c>
      <c r="F279" s="157" t="s">
        <v>621</v>
      </c>
      <c r="G279" s="158" t="s">
        <v>1235</v>
      </c>
      <c r="H279" s="159">
        <v>10675.63</v>
      </c>
      <c r="I279" s="160"/>
      <c r="J279" s="161">
        <f>ROUND($I$279*$H$279,2)</f>
        <v>0</v>
      </c>
      <c r="K279" s="157" t="s">
        <v>1236</v>
      </c>
      <c r="L279" s="43"/>
      <c r="M279" s="162"/>
      <c r="N279" s="163" t="s">
        <v>1129</v>
      </c>
      <c r="O279" s="24"/>
      <c r="P279" s="164">
        <f>$O$279*$H$279</f>
        <v>0</v>
      </c>
      <c r="Q279" s="164">
        <v>0</v>
      </c>
      <c r="R279" s="164">
        <f>$Q$279*$H$279</f>
        <v>0</v>
      </c>
      <c r="S279" s="164">
        <v>0</v>
      </c>
      <c r="T279" s="165">
        <f>$S$279*$H$279</f>
        <v>0</v>
      </c>
      <c r="AR279" s="97" t="s">
        <v>1227</v>
      </c>
      <c r="AT279" s="97" t="s">
        <v>1223</v>
      </c>
      <c r="AU279" s="97" t="s">
        <v>1166</v>
      </c>
      <c r="AY279" s="6" t="s">
        <v>1221</v>
      </c>
      <c r="BE279" s="166">
        <f>IF($N$279="základní",$J$279,0)</f>
        <v>0</v>
      </c>
      <c r="BF279" s="166">
        <f>IF($N$279="snížená",$J$279,0)</f>
        <v>0</v>
      </c>
      <c r="BG279" s="166">
        <f>IF($N$279="zákl. přenesená",$J$279,0)</f>
        <v>0</v>
      </c>
      <c r="BH279" s="166">
        <f>IF($N$279="sníž. přenesená",$J$279,0)</f>
        <v>0</v>
      </c>
      <c r="BI279" s="166">
        <f>IF($N$279="nulová",$J$279,0)</f>
        <v>0</v>
      </c>
      <c r="BJ279" s="97" t="s">
        <v>1110</v>
      </c>
      <c r="BK279" s="166">
        <f>ROUND($I$279*$H$279,2)</f>
        <v>0</v>
      </c>
      <c r="BL279" s="97" t="s">
        <v>1227</v>
      </c>
      <c r="BM279" s="97" t="s">
        <v>622</v>
      </c>
    </row>
    <row r="280" spans="2:47" s="6" customFormat="1" ht="16.5" customHeight="1">
      <c r="B280" s="23"/>
      <c r="C280" s="24"/>
      <c r="D280" s="167" t="s">
        <v>1229</v>
      </c>
      <c r="E280" s="24"/>
      <c r="F280" s="168" t="s">
        <v>623</v>
      </c>
      <c r="G280" s="24"/>
      <c r="H280" s="24"/>
      <c r="J280" s="24"/>
      <c r="K280" s="24"/>
      <c r="L280" s="43"/>
      <c r="M280" s="56"/>
      <c r="N280" s="24"/>
      <c r="O280" s="24"/>
      <c r="P280" s="24"/>
      <c r="Q280" s="24"/>
      <c r="R280" s="24"/>
      <c r="S280" s="24"/>
      <c r="T280" s="57"/>
      <c r="AT280" s="6" t="s">
        <v>1229</v>
      </c>
      <c r="AU280" s="6" t="s">
        <v>1166</v>
      </c>
    </row>
    <row r="281" spans="2:51" s="6" customFormat="1" ht="15.75" customHeight="1">
      <c r="B281" s="169"/>
      <c r="C281" s="170"/>
      <c r="D281" s="171" t="s">
        <v>1230</v>
      </c>
      <c r="E281" s="172"/>
      <c r="F281" s="173" t="s">
        <v>1241</v>
      </c>
      <c r="G281" s="170"/>
      <c r="H281" s="172"/>
      <c r="J281" s="170"/>
      <c r="K281" s="170"/>
      <c r="L281" s="174"/>
      <c r="M281" s="175"/>
      <c r="N281" s="170"/>
      <c r="O281" s="170"/>
      <c r="P281" s="170"/>
      <c r="Q281" s="170"/>
      <c r="R281" s="170"/>
      <c r="S281" s="170"/>
      <c r="T281" s="176"/>
      <c r="AT281" s="177" t="s">
        <v>1230</v>
      </c>
      <c r="AU281" s="177" t="s">
        <v>1166</v>
      </c>
      <c r="AV281" s="178" t="s">
        <v>1110</v>
      </c>
      <c r="AW281" s="178" t="s">
        <v>1190</v>
      </c>
      <c r="AX281" s="178" t="s">
        <v>1158</v>
      </c>
      <c r="AY281" s="177" t="s">
        <v>1221</v>
      </c>
    </row>
    <row r="282" spans="2:51" s="6" customFormat="1" ht="15.75" customHeight="1">
      <c r="B282" s="179"/>
      <c r="C282" s="180"/>
      <c r="D282" s="171" t="s">
        <v>1230</v>
      </c>
      <c r="E282" s="181"/>
      <c r="F282" s="182" t="s">
        <v>624</v>
      </c>
      <c r="G282" s="180"/>
      <c r="H282" s="183">
        <v>10675.63</v>
      </c>
      <c r="J282" s="180"/>
      <c r="K282" s="180"/>
      <c r="L282" s="184"/>
      <c r="M282" s="185"/>
      <c r="N282" s="180"/>
      <c r="O282" s="180"/>
      <c r="P282" s="180"/>
      <c r="Q282" s="180"/>
      <c r="R282" s="180"/>
      <c r="S282" s="180"/>
      <c r="T282" s="186"/>
      <c r="AT282" s="187" t="s">
        <v>1230</v>
      </c>
      <c r="AU282" s="187" t="s">
        <v>1166</v>
      </c>
      <c r="AV282" s="188" t="s">
        <v>1166</v>
      </c>
      <c r="AW282" s="188" t="s">
        <v>1190</v>
      </c>
      <c r="AX282" s="188" t="s">
        <v>1158</v>
      </c>
      <c r="AY282" s="187" t="s">
        <v>1221</v>
      </c>
    </row>
    <row r="283" spans="2:65" s="6" customFormat="1" ht="15.75" customHeight="1">
      <c r="B283" s="23"/>
      <c r="C283" s="155" t="s">
        <v>625</v>
      </c>
      <c r="D283" s="155" t="s">
        <v>1223</v>
      </c>
      <c r="E283" s="156" t="s">
        <v>626</v>
      </c>
      <c r="F283" s="157" t="s">
        <v>627</v>
      </c>
      <c r="G283" s="158" t="s">
        <v>1235</v>
      </c>
      <c r="H283" s="159">
        <v>707.28</v>
      </c>
      <c r="I283" s="160"/>
      <c r="J283" s="161">
        <f>ROUND($I$283*$H$283,2)</f>
        <v>0</v>
      </c>
      <c r="K283" s="157" t="s">
        <v>1236</v>
      </c>
      <c r="L283" s="43"/>
      <c r="M283" s="162"/>
      <c r="N283" s="163" t="s">
        <v>1129</v>
      </c>
      <c r="O283" s="24"/>
      <c r="P283" s="164">
        <f>$O$283*$H$283</f>
        <v>0</v>
      </c>
      <c r="Q283" s="164">
        <v>0</v>
      </c>
      <c r="R283" s="164">
        <f>$Q$283*$H$283</f>
        <v>0</v>
      </c>
      <c r="S283" s="164">
        <v>0</v>
      </c>
      <c r="T283" s="165">
        <f>$S$283*$H$283</f>
        <v>0</v>
      </c>
      <c r="AR283" s="97" t="s">
        <v>1227</v>
      </c>
      <c r="AT283" s="97" t="s">
        <v>1223</v>
      </c>
      <c r="AU283" s="97" t="s">
        <v>1166</v>
      </c>
      <c r="AY283" s="6" t="s">
        <v>1221</v>
      </c>
      <c r="BE283" s="166">
        <f>IF($N$283="základní",$J$283,0)</f>
        <v>0</v>
      </c>
      <c r="BF283" s="166">
        <f>IF($N$283="snížená",$J$283,0)</f>
        <v>0</v>
      </c>
      <c r="BG283" s="166">
        <f>IF($N$283="zákl. přenesená",$J$283,0)</f>
        <v>0</v>
      </c>
      <c r="BH283" s="166">
        <f>IF($N$283="sníž. přenesená",$J$283,0)</f>
        <v>0</v>
      </c>
      <c r="BI283" s="166">
        <f>IF($N$283="nulová",$J$283,0)</f>
        <v>0</v>
      </c>
      <c r="BJ283" s="97" t="s">
        <v>1110</v>
      </c>
      <c r="BK283" s="166">
        <f>ROUND($I$283*$H$283,2)</f>
        <v>0</v>
      </c>
      <c r="BL283" s="97" t="s">
        <v>1227</v>
      </c>
      <c r="BM283" s="97" t="s">
        <v>628</v>
      </c>
    </row>
    <row r="284" spans="2:47" s="6" customFormat="1" ht="27" customHeight="1">
      <c r="B284" s="23"/>
      <c r="C284" s="24"/>
      <c r="D284" s="167" t="s">
        <v>1229</v>
      </c>
      <c r="E284" s="24"/>
      <c r="F284" s="168" t="s">
        <v>629</v>
      </c>
      <c r="G284" s="24"/>
      <c r="H284" s="24"/>
      <c r="J284" s="24"/>
      <c r="K284" s="24"/>
      <c r="L284" s="43"/>
      <c r="M284" s="56"/>
      <c r="N284" s="24"/>
      <c r="O284" s="24"/>
      <c r="P284" s="24"/>
      <c r="Q284" s="24"/>
      <c r="R284" s="24"/>
      <c r="S284" s="24"/>
      <c r="T284" s="57"/>
      <c r="AT284" s="6" t="s">
        <v>1229</v>
      </c>
      <c r="AU284" s="6" t="s">
        <v>1166</v>
      </c>
    </row>
    <row r="285" spans="2:47" s="6" customFormat="1" ht="98.25" customHeight="1">
      <c r="B285" s="23"/>
      <c r="C285" s="24"/>
      <c r="D285" s="171" t="s">
        <v>1239</v>
      </c>
      <c r="E285" s="24"/>
      <c r="F285" s="189" t="s">
        <v>630</v>
      </c>
      <c r="G285" s="24"/>
      <c r="H285" s="24"/>
      <c r="J285" s="24"/>
      <c r="K285" s="24"/>
      <c r="L285" s="43"/>
      <c r="M285" s="56"/>
      <c r="N285" s="24"/>
      <c r="O285" s="24"/>
      <c r="P285" s="24"/>
      <c r="Q285" s="24"/>
      <c r="R285" s="24"/>
      <c r="S285" s="24"/>
      <c r="T285" s="57"/>
      <c r="AT285" s="6" t="s">
        <v>1239</v>
      </c>
      <c r="AU285" s="6" t="s">
        <v>1166</v>
      </c>
    </row>
    <row r="286" spans="2:51" s="6" customFormat="1" ht="15.75" customHeight="1">
      <c r="B286" s="169"/>
      <c r="C286" s="170"/>
      <c r="D286" s="171" t="s">
        <v>1230</v>
      </c>
      <c r="E286" s="172"/>
      <c r="F286" s="173" t="s">
        <v>631</v>
      </c>
      <c r="G286" s="170"/>
      <c r="H286" s="172"/>
      <c r="J286" s="170"/>
      <c r="K286" s="170"/>
      <c r="L286" s="174"/>
      <c r="M286" s="175"/>
      <c r="N286" s="170"/>
      <c r="O286" s="170"/>
      <c r="P286" s="170"/>
      <c r="Q286" s="170"/>
      <c r="R286" s="170"/>
      <c r="S286" s="170"/>
      <c r="T286" s="176"/>
      <c r="AT286" s="177" t="s">
        <v>1230</v>
      </c>
      <c r="AU286" s="177" t="s">
        <v>1166</v>
      </c>
      <c r="AV286" s="178" t="s">
        <v>1110</v>
      </c>
      <c r="AW286" s="178" t="s">
        <v>1190</v>
      </c>
      <c r="AX286" s="178" t="s">
        <v>1158</v>
      </c>
      <c r="AY286" s="177" t="s">
        <v>1221</v>
      </c>
    </row>
    <row r="287" spans="2:51" s="6" customFormat="1" ht="15.75" customHeight="1">
      <c r="B287" s="179"/>
      <c r="C287" s="180"/>
      <c r="D287" s="171" t="s">
        <v>1230</v>
      </c>
      <c r="E287" s="181"/>
      <c r="F287" s="182" t="s">
        <v>632</v>
      </c>
      <c r="G287" s="180"/>
      <c r="H287" s="183">
        <v>707.28</v>
      </c>
      <c r="J287" s="180"/>
      <c r="K287" s="180"/>
      <c r="L287" s="184"/>
      <c r="M287" s="185"/>
      <c r="N287" s="180"/>
      <c r="O287" s="180"/>
      <c r="P287" s="180"/>
      <c r="Q287" s="180"/>
      <c r="R287" s="180"/>
      <c r="S287" s="180"/>
      <c r="T287" s="186"/>
      <c r="AT287" s="187" t="s">
        <v>1230</v>
      </c>
      <c r="AU287" s="187" t="s">
        <v>1166</v>
      </c>
      <c r="AV287" s="188" t="s">
        <v>1166</v>
      </c>
      <c r="AW287" s="188" t="s">
        <v>1190</v>
      </c>
      <c r="AX287" s="188" t="s">
        <v>1158</v>
      </c>
      <c r="AY287" s="187" t="s">
        <v>1221</v>
      </c>
    </row>
    <row r="288" spans="2:65" s="6" customFormat="1" ht="15.75" customHeight="1">
      <c r="B288" s="23"/>
      <c r="C288" s="190" t="s">
        <v>633</v>
      </c>
      <c r="D288" s="190" t="s">
        <v>1249</v>
      </c>
      <c r="E288" s="191" t="s">
        <v>634</v>
      </c>
      <c r="F288" s="192" t="s">
        <v>635</v>
      </c>
      <c r="G288" s="193" t="s">
        <v>1226</v>
      </c>
      <c r="H288" s="194">
        <v>106.092</v>
      </c>
      <c r="I288" s="195"/>
      <c r="J288" s="196">
        <f>ROUND($I$288*$H$288,2)</f>
        <v>0</v>
      </c>
      <c r="K288" s="192"/>
      <c r="L288" s="197"/>
      <c r="M288" s="198"/>
      <c r="N288" s="199" t="s">
        <v>1129</v>
      </c>
      <c r="O288" s="24"/>
      <c r="P288" s="164">
        <f>$O$288*$H$288</f>
        <v>0</v>
      </c>
      <c r="Q288" s="164">
        <v>0.6</v>
      </c>
      <c r="R288" s="164">
        <f>$Q$288*$H$288</f>
        <v>63.655199999999994</v>
      </c>
      <c r="S288" s="164">
        <v>0</v>
      </c>
      <c r="T288" s="165">
        <f>$S$288*$H$288</f>
        <v>0</v>
      </c>
      <c r="AR288" s="97" t="s">
        <v>1253</v>
      </c>
      <c r="AT288" s="97" t="s">
        <v>1249</v>
      </c>
      <c r="AU288" s="97" t="s">
        <v>1166</v>
      </c>
      <c r="AY288" s="6" t="s">
        <v>1221</v>
      </c>
      <c r="BE288" s="166">
        <f>IF($N$288="základní",$J$288,0)</f>
        <v>0</v>
      </c>
      <c r="BF288" s="166">
        <f>IF($N$288="snížená",$J$288,0)</f>
        <v>0</v>
      </c>
      <c r="BG288" s="166">
        <f>IF($N$288="zákl. přenesená",$J$288,0)</f>
        <v>0</v>
      </c>
      <c r="BH288" s="166">
        <f>IF($N$288="sníž. přenesená",$J$288,0)</f>
        <v>0</v>
      </c>
      <c r="BI288" s="166">
        <f>IF($N$288="nulová",$J$288,0)</f>
        <v>0</v>
      </c>
      <c r="BJ288" s="97" t="s">
        <v>1110</v>
      </c>
      <c r="BK288" s="166">
        <f>ROUND($I$288*$H$288,2)</f>
        <v>0</v>
      </c>
      <c r="BL288" s="97" t="s">
        <v>1227</v>
      </c>
      <c r="BM288" s="97" t="s">
        <v>636</v>
      </c>
    </row>
    <row r="289" spans="2:47" s="6" customFormat="1" ht="16.5" customHeight="1">
      <c r="B289" s="23"/>
      <c r="C289" s="24"/>
      <c r="D289" s="167" t="s">
        <v>1229</v>
      </c>
      <c r="E289" s="24"/>
      <c r="F289" s="168" t="s">
        <v>635</v>
      </c>
      <c r="G289" s="24"/>
      <c r="H289" s="24"/>
      <c r="J289" s="24"/>
      <c r="K289" s="24"/>
      <c r="L289" s="43"/>
      <c r="M289" s="56"/>
      <c r="N289" s="24"/>
      <c r="O289" s="24"/>
      <c r="P289" s="24"/>
      <c r="Q289" s="24"/>
      <c r="R289" s="24"/>
      <c r="S289" s="24"/>
      <c r="T289" s="57"/>
      <c r="AT289" s="6" t="s">
        <v>1229</v>
      </c>
      <c r="AU289" s="6" t="s">
        <v>1166</v>
      </c>
    </row>
    <row r="290" spans="2:51" s="6" customFormat="1" ht="15.75" customHeight="1">
      <c r="B290" s="179"/>
      <c r="C290" s="180"/>
      <c r="D290" s="171" t="s">
        <v>1230</v>
      </c>
      <c r="E290" s="181"/>
      <c r="F290" s="182" t="s">
        <v>637</v>
      </c>
      <c r="G290" s="180"/>
      <c r="H290" s="183">
        <v>106.092</v>
      </c>
      <c r="J290" s="180"/>
      <c r="K290" s="180"/>
      <c r="L290" s="184"/>
      <c r="M290" s="185"/>
      <c r="N290" s="180"/>
      <c r="O290" s="180"/>
      <c r="P290" s="180"/>
      <c r="Q290" s="180"/>
      <c r="R290" s="180"/>
      <c r="S290" s="180"/>
      <c r="T290" s="186"/>
      <c r="AT290" s="187" t="s">
        <v>1230</v>
      </c>
      <c r="AU290" s="187" t="s">
        <v>1166</v>
      </c>
      <c r="AV290" s="188" t="s">
        <v>1166</v>
      </c>
      <c r="AW290" s="188" t="s">
        <v>1190</v>
      </c>
      <c r="AX290" s="188" t="s">
        <v>1158</v>
      </c>
      <c r="AY290" s="187" t="s">
        <v>1221</v>
      </c>
    </row>
    <row r="291" spans="2:65" s="6" customFormat="1" ht="15.75" customHeight="1">
      <c r="B291" s="23"/>
      <c r="C291" s="155" t="s">
        <v>638</v>
      </c>
      <c r="D291" s="155" t="s">
        <v>1223</v>
      </c>
      <c r="E291" s="156" t="s">
        <v>639</v>
      </c>
      <c r="F291" s="157" t="s">
        <v>640</v>
      </c>
      <c r="G291" s="158" t="s">
        <v>1235</v>
      </c>
      <c r="H291" s="159">
        <v>1768.2</v>
      </c>
      <c r="I291" s="160"/>
      <c r="J291" s="161">
        <f>ROUND($I$291*$H$291,2)</f>
        <v>0</v>
      </c>
      <c r="K291" s="157" t="s">
        <v>1236</v>
      </c>
      <c r="L291" s="43"/>
      <c r="M291" s="162"/>
      <c r="N291" s="163" t="s">
        <v>1129</v>
      </c>
      <c r="O291" s="24"/>
      <c r="P291" s="164">
        <f>$O$291*$H$291</f>
        <v>0</v>
      </c>
      <c r="Q291" s="164">
        <v>0</v>
      </c>
      <c r="R291" s="164">
        <f>$Q$291*$H$291</f>
        <v>0</v>
      </c>
      <c r="S291" s="164">
        <v>0</v>
      </c>
      <c r="T291" s="165">
        <f>$S$291*$H$291</f>
        <v>0</v>
      </c>
      <c r="AR291" s="97" t="s">
        <v>1227</v>
      </c>
      <c r="AT291" s="97" t="s">
        <v>1223</v>
      </c>
      <c r="AU291" s="97" t="s">
        <v>1166</v>
      </c>
      <c r="AY291" s="6" t="s">
        <v>1221</v>
      </c>
      <c r="BE291" s="166">
        <f>IF($N$291="základní",$J$291,0)</f>
        <v>0</v>
      </c>
      <c r="BF291" s="166">
        <f>IF($N$291="snížená",$J$291,0)</f>
        <v>0</v>
      </c>
      <c r="BG291" s="166">
        <f>IF($N$291="zákl. přenesená",$J$291,0)</f>
        <v>0</v>
      </c>
      <c r="BH291" s="166">
        <f>IF($N$291="sníž. přenesená",$J$291,0)</f>
        <v>0</v>
      </c>
      <c r="BI291" s="166">
        <f>IF($N$291="nulová",$J$291,0)</f>
        <v>0</v>
      </c>
      <c r="BJ291" s="97" t="s">
        <v>1110</v>
      </c>
      <c r="BK291" s="166">
        <f>ROUND($I$291*$H$291,2)</f>
        <v>0</v>
      </c>
      <c r="BL291" s="97" t="s">
        <v>1227</v>
      </c>
      <c r="BM291" s="97" t="s">
        <v>641</v>
      </c>
    </row>
    <row r="292" spans="2:47" s="6" customFormat="1" ht="27" customHeight="1">
      <c r="B292" s="23"/>
      <c r="C292" s="24"/>
      <c r="D292" s="167" t="s">
        <v>1229</v>
      </c>
      <c r="E292" s="24"/>
      <c r="F292" s="168" t="s">
        <v>642</v>
      </c>
      <c r="G292" s="24"/>
      <c r="H292" s="24"/>
      <c r="J292" s="24"/>
      <c r="K292" s="24"/>
      <c r="L292" s="43"/>
      <c r="M292" s="56"/>
      <c r="N292" s="24"/>
      <c r="O292" s="24"/>
      <c r="P292" s="24"/>
      <c r="Q292" s="24"/>
      <c r="R292" s="24"/>
      <c r="S292" s="24"/>
      <c r="T292" s="57"/>
      <c r="AT292" s="6" t="s">
        <v>1229</v>
      </c>
      <c r="AU292" s="6" t="s">
        <v>1166</v>
      </c>
    </row>
    <row r="293" spans="2:51" s="6" customFormat="1" ht="15.75" customHeight="1">
      <c r="B293" s="179"/>
      <c r="C293" s="180"/>
      <c r="D293" s="171" t="s">
        <v>1230</v>
      </c>
      <c r="E293" s="181"/>
      <c r="F293" s="182" t="s">
        <v>643</v>
      </c>
      <c r="G293" s="180"/>
      <c r="H293" s="183">
        <v>1768.2</v>
      </c>
      <c r="J293" s="180"/>
      <c r="K293" s="180"/>
      <c r="L293" s="184"/>
      <c r="M293" s="185"/>
      <c r="N293" s="180"/>
      <c r="O293" s="180"/>
      <c r="P293" s="180"/>
      <c r="Q293" s="180"/>
      <c r="R293" s="180"/>
      <c r="S293" s="180"/>
      <c r="T293" s="186"/>
      <c r="AT293" s="187" t="s">
        <v>1230</v>
      </c>
      <c r="AU293" s="187" t="s">
        <v>1166</v>
      </c>
      <c r="AV293" s="188" t="s">
        <v>1166</v>
      </c>
      <c r="AW293" s="188" t="s">
        <v>1190</v>
      </c>
      <c r="AX293" s="188" t="s">
        <v>1158</v>
      </c>
      <c r="AY293" s="187" t="s">
        <v>1221</v>
      </c>
    </row>
    <row r="294" spans="2:65" s="6" customFormat="1" ht="15.75" customHeight="1">
      <c r="B294" s="23"/>
      <c r="C294" s="155" t="s">
        <v>644</v>
      </c>
      <c r="D294" s="155" t="s">
        <v>1223</v>
      </c>
      <c r="E294" s="156" t="s">
        <v>645</v>
      </c>
      <c r="F294" s="157" t="s">
        <v>646</v>
      </c>
      <c r="G294" s="158" t="s">
        <v>647</v>
      </c>
      <c r="H294" s="159">
        <v>63</v>
      </c>
      <c r="I294" s="160"/>
      <c r="J294" s="161">
        <f>ROUND($I$294*$H$294,2)</f>
        <v>0</v>
      </c>
      <c r="K294" s="157" t="s">
        <v>1236</v>
      </c>
      <c r="L294" s="43"/>
      <c r="M294" s="162"/>
      <c r="N294" s="163" t="s">
        <v>1129</v>
      </c>
      <c r="O294" s="24"/>
      <c r="P294" s="164">
        <f>$O$294*$H$294</f>
        <v>0</v>
      </c>
      <c r="Q294" s="164">
        <v>0</v>
      </c>
      <c r="R294" s="164">
        <f>$Q$294*$H$294</f>
        <v>0</v>
      </c>
      <c r="S294" s="164">
        <v>0</v>
      </c>
      <c r="T294" s="165">
        <f>$S$294*$H$294</f>
        <v>0</v>
      </c>
      <c r="AR294" s="97" t="s">
        <v>1227</v>
      </c>
      <c r="AT294" s="97" t="s">
        <v>1223</v>
      </c>
      <c r="AU294" s="97" t="s">
        <v>1166</v>
      </c>
      <c r="AY294" s="6" t="s">
        <v>1221</v>
      </c>
      <c r="BE294" s="166">
        <f>IF($N$294="základní",$J$294,0)</f>
        <v>0</v>
      </c>
      <c r="BF294" s="166">
        <f>IF($N$294="snížená",$J$294,0)</f>
        <v>0</v>
      </c>
      <c r="BG294" s="166">
        <f>IF($N$294="zákl. přenesená",$J$294,0)</f>
        <v>0</v>
      </c>
      <c r="BH294" s="166">
        <f>IF($N$294="sníž. přenesená",$J$294,0)</f>
        <v>0</v>
      </c>
      <c r="BI294" s="166">
        <f>IF($N$294="nulová",$J$294,0)</f>
        <v>0</v>
      </c>
      <c r="BJ294" s="97" t="s">
        <v>1110</v>
      </c>
      <c r="BK294" s="166">
        <f>ROUND($I$294*$H$294,2)</f>
        <v>0</v>
      </c>
      <c r="BL294" s="97" t="s">
        <v>1227</v>
      </c>
      <c r="BM294" s="97" t="s">
        <v>648</v>
      </c>
    </row>
    <row r="295" spans="2:47" s="6" customFormat="1" ht="27" customHeight="1">
      <c r="B295" s="23"/>
      <c r="C295" s="24"/>
      <c r="D295" s="167" t="s">
        <v>1229</v>
      </c>
      <c r="E295" s="24"/>
      <c r="F295" s="168" t="s">
        <v>649</v>
      </c>
      <c r="G295" s="24"/>
      <c r="H295" s="24"/>
      <c r="J295" s="24"/>
      <c r="K295" s="24"/>
      <c r="L295" s="43"/>
      <c r="M295" s="56"/>
      <c r="N295" s="24"/>
      <c r="O295" s="24"/>
      <c r="P295" s="24"/>
      <c r="Q295" s="24"/>
      <c r="R295" s="24"/>
      <c r="S295" s="24"/>
      <c r="T295" s="57"/>
      <c r="AT295" s="6" t="s">
        <v>1229</v>
      </c>
      <c r="AU295" s="6" t="s">
        <v>1166</v>
      </c>
    </row>
    <row r="296" spans="2:47" s="6" customFormat="1" ht="71.25" customHeight="1">
      <c r="B296" s="23"/>
      <c r="C296" s="24"/>
      <c r="D296" s="171" t="s">
        <v>1239</v>
      </c>
      <c r="E296" s="24"/>
      <c r="F296" s="189" t="s">
        <v>650</v>
      </c>
      <c r="G296" s="24"/>
      <c r="H296" s="24"/>
      <c r="J296" s="24"/>
      <c r="K296" s="24"/>
      <c r="L296" s="43"/>
      <c r="M296" s="56"/>
      <c r="N296" s="24"/>
      <c r="O296" s="24"/>
      <c r="P296" s="24"/>
      <c r="Q296" s="24"/>
      <c r="R296" s="24"/>
      <c r="S296" s="24"/>
      <c r="T296" s="57"/>
      <c r="AT296" s="6" t="s">
        <v>1239</v>
      </c>
      <c r="AU296" s="6" t="s">
        <v>1166</v>
      </c>
    </row>
    <row r="297" spans="2:51" s="6" customFormat="1" ht="15.75" customHeight="1">
      <c r="B297" s="179"/>
      <c r="C297" s="180"/>
      <c r="D297" s="171" t="s">
        <v>1230</v>
      </c>
      <c r="E297" s="181"/>
      <c r="F297" s="182" t="s">
        <v>651</v>
      </c>
      <c r="G297" s="180"/>
      <c r="H297" s="183">
        <v>63</v>
      </c>
      <c r="J297" s="180"/>
      <c r="K297" s="180"/>
      <c r="L297" s="184"/>
      <c r="M297" s="185"/>
      <c r="N297" s="180"/>
      <c r="O297" s="180"/>
      <c r="P297" s="180"/>
      <c r="Q297" s="180"/>
      <c r="R297" s="180"/>
      <c r="S297" s="180"/>
      <c r="T297" s="186"/>
      <c r="AT297" s="187" t="s">
        <v>1230</v>
      </c>
      <c r="AU297" s="187" t="s">
        <v>1166</v>
      </c>
      <c r="AV297" s="188" t="s">
        <v>1166</v>
      </c>
      <c r="AW297" s="188" t="s">
        <v>1190</v>
      </c>
      <c r="AX297" s="188" t="s">
        <v>1158</v>
      </c>
      <c r="AY297" s="187" t="s">
        <v>1221</v>
      </c>
    </row>
    <row r="298" spans="2:65" s="6" customFormat="1" ht="15.75" customHeight="1">
      <c r="B298" s="23"/>
      <c r="C298" s="155" t="s">
        <v>652</v>
      </c>
      <c r="D298" s="155" t="s">
        <v>1223</v>
      </c>
      <c r="E298" s="156" t="s">
        <v>653</v>
      </c>
      <c r="F298" s="157" t="s">
        <v>654</v>
      </c>
      <c r="G298" s="158" t="s">
        <v>647</v>
      </c>
      <c r="H298" s="159">
        <v>63</v>
      </c>
      <c r="I298" s="160"/>
      <c r="J298" s="161">
        <f>ROUND($I$298*$H$298,2)</f>
        <v>0</v>
      </c>
      <c r="K298" s="157" t="s">
        <v>1236</v>
      </c>
      <c r="L298" s="43"/>
      <c r="M298" s="162"/>
      <c r="N298" s="163" t="s">
        <v>1129</v>
      </c>
      <c r="O298" s="24"/>
      <c r="P298" s="164">
        <f>$O$298*$H$298</f>
        <v>0</v>
      </c>
      <c r="Q298" s="164">
        <v>0</v>
      </c>
      <c r="R298" s="164">
        <f>$Q$298*$H$298</f>
        <v>0</v>
      </c>
      <c r="S298" s="164">
        <v>0</v>
      </c>
      <c r="T298" s="165">
        <f>$S$298*$H$298</f>
        <v>0</v>
      </c>
      <c r="AR298" s="97" t="s">
        <v>1227</v>
      </c>
      <c r="AT298" s="97" t="s">
        <v>1223</v>
      </c>
      <c r="AU298" s="97" t="s">
        <v>1166</v>
      </c>
      <c r="AY298" s="6" t="s">
        <v>1221</v>
      </c>
      <c r="BE298" s="166">
        <f>IF($N$298="základní",$J$298,0)</f>
        <v>0</v>
      </c>
      <c r="BF298" s="166">
        <f>IF($N$298="snížená",$J$298,0)</f>
        <v>0</v>
      </c>
      <c r="BG298" s="166">
        <f>IF($N$298="zákl. přenesená",$J$298,0)</f>
        <v>0</v>
      </c>
      <c r="BH298" s="166">
        <f>IF($N$298="sníž. přenesená",$J$298,0)</f>
        <v>0</v>
      </c>
      <c r="BI298" s="166">
        <f>IF($N$298="nulová",$J$298,0)</f>
        <v>0</v>
      </c>
      <c r="BJ298" s="97" t="s">
        <v>1110</v>
      </c>
      <c r="BK298" s="166">
        <f>ROUND($I$298*$H$298,2)</f>
        <v>0</v>
      </c>
      <c r="BL298" s="97" t="s">
        <v>1227</v>
      </c>
      <c r="BM298" s="97" t="s">
        <v>655</v>
      </c>
    </row>
    <row r="299" spans="2:47" s="6" customFormat="1" ht="27" customHeight="1">
      <c r="B299" s="23"/>
      <c r="C299" s="24"/>
      <c r="D299" s="167" t="s">
        <v>1229</v>
      </c>
      <c r="E299" s="24"/>
      <c r="F299" s="168" t="s">
        <v>656</v>
      </c>
      <c r="G299" s="24"/>
      <c r="H299" s="24"/>
      <c r="J299" s="24"/>
      <c r="K299" s="24"/>
      <c r="L299" s="43"/>
      <c r="M299" s="56"/>
      <c r="N299" s="24"/>
      <c r="O299" s="24"/>
      <c r="P299" s="24"/>
      <c r="Q299" s="24"/>
      <c r="R299" s="24"/>
      <c r="S299" s="24"/>
      <c r="T299" s="57"/>
      <c r="AT299" s="6" t="s">
        <v>1229</v>
      </c>
      <c r="AU299" s="6" t="s">
        <v>1166</v>
      </c>
    </row>
    <row r="300" spans="2:47" s="6" customFormat="1" ht="57.75" customHeight="1">
      <c r="B300" s="23"/>
      <c r="C300" s="24"/>
      <c r="D300" s="171" t="s">
        <v>1239</v>
      </c>
      <c r="E300" s="24"/>
      <c r="F300" s="189" t="s">
        <v>657</v>
      </c>
      <c r="G300" s="24"/>
      <c r="H300" s="24"/>
      <c r="J300" s="24"/>
      <c r="K300" s="24"/>
      <c r="L300" s="43"/>
      <c r="M300" s="56"/>
      <c r="N300" s="24"/>
      <c r="O300" s="24"/>
      <c r="P300" s="24"/>
      <c r="Q300" s="24"/>
      <c r="R300" s="24"/>
      <c r="S300" s="24"/>
      <c r="T300" s="57"/>
      <c r="AT300" s="6" t="s">
        <v>1239</v>
      </c>
      <c r="AU300" s="6" t="s">
        <v>1166</v>
      </c>
    </row>
    <row r="301" spans="2:51" s="6" customFormat="1" ht="15.75" customHeight="1">
      <c r="B301" s="179"/>
      <c r="C301" s="180"/>
      <c r="D301" s="171" t="s">
        <v>1230</v>
      </c>
      <c r="E301" s="181"/>
      <c r="F301" s="182" t="s">
        <v>658</v>
      </c>
      <c r="G301" s="180"/>
      <c r="H301" s="183">
        <v>63</v>
      </c>
      <c r="J301" s="180"/>
      <c r="K301" s="180"/>
      <c r="L301" s="184"/>
      <c r="M301" s="185"/>
      <c r="N301" s="180"/>
      <c r="O301" s="180"/>
      <c r="P301" s="180"/>
      <c r="Q301" s="180"/>
      <c r="R301" s="180"/>
      <c r="S301" s="180"/>
      <c r="T301" s="186"/>
      <c r="AT301" s="187" t="s">
        <v>1230</v>
      </c>
      <c r="AU301" s="187" t="s">
        <v>1166</v>
      </c>
      <c r="AV301" s="188" t="s">
        <v>1166</v>
      </c>
      <c r="AW301" s="188" t="s">
        <v>1190</v>
      </c>
      <c r="AX301" s="188" t="s">
        <v>1158</v>
      </c>
      <c r="AY301" s="187" t="s">
        <v>1221</v>
      </c>
    </row>
    <row r="302" spans="2:65" s="6" customFormat="1" ht="15.75" customHeight="1">
      <c r="B302" s="23"/>
      <c r="C302" s="190" t="s">
        <v>659</v>
      </c>
      <c r="D302" s="190" t="s">
        <v>1249</v>
      </c>
      <c r="E302" s="191" t="s">
        <v>660</v>
      </c>
      <c r="F302" s="192" t="s">
        <v>661</v>
      </c>
      <c r="G302" s="193" t="s">
        <v>647</v>
      </c>
      <c r="H302" s="194">
        <v>12</v>
      </c>
      <c r="I302" s="195"/>
      <c r="J302" s="196">
        <f>ROUND($I$302*$H$302,2)</f>
        <v>0</v>
      </c>
      <c r="K302" s="192"/>
      <c r="L302" s="197"/>
      <c r="M302" s="198"/>
      <c r="N302" s="199" t="s">
        <v>1129</v>
      </c>
      <c r="O302" s="24"/>
      <c r="P302" s="164">
        <f>$O$302*$H$302</f>
        <v>0</v>
      </c>
      <c r="Q302" s="164">
        <v>0.002</v>
      </c>
      <c r="R302" s="164">
        <f>$Q$302*$H$302</f>
        <v>0.024</v>
      </c>
      <c r="S302" s="164">
        <v>0</v>
      </c>
      <c r="T302" s="165">
        <f>$S$302*$H$302</f>
        <v>0</v>
      </c>
      <c r="AR302" s="97" t="s">
        <v>1253</v>
      </c>
      <c r="AT302" s="97" t="s">
        <v>1249</v>
      </c>
      <c r="AU302" s="97" t="s">
        <v>1166</v>
      </c>
      <c r="AY302" s="6" t="s">
        <v>1221</v>
      </c>
      <c r="BE302" s="166">
        <f>IF($N$302="základní",$J$302,0)</f>
        <v>0</v>
      </c>
      <c r="BF302" s="166">
        <f>IF($N$302="snížená",$J$302,0)</f>
        <v>0</v>
      </c>
      <c r="BG302" s="166">
        <f>IF($N$302="zákl. přenesená",$J$302,0)</f>
        <v>0</v>
      </c>
      <c r="BH302" s="166">
        <f>IF($N$302="sníž. přenesená",$J$302,0)</f>
        <v>0</v>
      </c>
      <c r="BI302" s="166">
        <f>IF($N$302="nulová",$J$302,0)</f>
        <v>0</v>
      </c>
      <c r="BJ302" s="97" t="s">
        <v>1110</v>
      </c>
      <c r="BK302" s="166">
        <f>ROUND($I$302*$H$302,2)</f>
        <v>0</v>
      </c>
      <c r="BL302" s="97" t="s">
        <v>1227</v>
      </c>
      <c r="BM302" s="97" t="s">
        <v>662</v>
      </c>
    </row>
    <row r="303" spans="2:47" s="6" customFormat="1" ht="16.5" customHeight="1">
      <c r="B303" s="23"/>
      <c r="C303" s="24"/>
      <c r="D303" s="167" t="s">
        <v>1229</v>
      </c>
      <c r="E303" s="24"/>
      <c r="F303" s="168" t="s">
        <v>663</v>
      </c>
      <c r="G303" s="24"/>
      <c r="H303" s="24"/>
      <c r="J303" s="24"/>
      <c r="K303" s="24"/>
      <c r="L303" s="43"/>
      <c r="M303" s="56"/>
      <c r="N303" s="24"/>
      <c r="O303" s="24"/>
      <c r="P303" s="24"/>
      <c r="Q303" s="24"/>
      <c r="R303" s="24"/>
      <c r="S303" s="24"/>
      <c r="T303" s="57"/>
      <c r="AT303" s="6" t="s">
        <v>1229</v>
      </c>
      <c r="AU303" s="6" t="s">
        <v>1166</v>
      </c>
    </row>
    <row r="304" spans="2:51" s="6" customFormat="1" ht="15.75" customHeight="1">
      <c r="B304" s="179"/>
      <c r="C304" s="180"/>
      <c r="D304" s="171" t="s">
        <v>1230</v>
      </c>
      <c r="E304" s="181"/>
      <c r="F304" s="182" t="s">
        <v>1317</v>
      </c>
      <c r="G304" s="180"/>
      <c r="H304" s="183">
        <v>12</v>
      </c>
      <c r="J304" s="180"/>
      <c r="K304" s="180"/>
      <c r="L304" s="184"/>
      <c r="M304" s="185"/>
      <c r="N304" s="180"/>
      <c r="O304" s="180"/>
      <c r="P304" s="180"/>
      <c r="Q304" s="180"/>
      <c r="R304" s="180"/>
      <c r="S304" s="180"/>
      <c r="T304" s="186"/>
      <c r="AT304" s="187" t="s">
        <v>1230</v>
      </c>
      <c r="AU304" s="187" t="s">
        <v>1166</v>
      </c>
      <c r="AV304" s="188" t="s">
        <v>1166</v>
      </c>
      <c r="AW304" s="188" t="s">
        <v>1190</v>
      </c>
      <c r="AX304" s="188" t="s">
        <v>1158</v>
      </c>
      <c r="AY304" s="187" t="s">
        <v>1221</v>
      </c>
    </row>
    <row r="305" spans="2:65" s="6" customFormat="1" ht="15.75" customHeight="1">
      <c r="B305" s="23"/>
      <c r="C305" s="190" t="s">
        <v>664</v>
      </c>
      <c r="D305" s="190" t="s">
        <v>1249</v>
      </c>
      <c r="E305" s="191" t="s">
        <v>665</v>
      </c>
      <c r="F305" s="192" t="s">
        <v>666</v>
      </c>
      <c r="G305" s="193" t="s">
        <v>647</v>
      </c>
      <c r="H305" s="194">
        <v>27</v>
      </c>
      <c r="I305" s="195"/>
      <c r="J305" s="196">
        <f>ROUND($I$305*$H$305,2)</f>
        <v>0</v>
      </c>
      <c r="K305" s="192"/>
      <c r="L305" s="197"/>
      <c r="M305" s="198"/>
      <c r="N305" s="199" t="s">
        <v>1129</v>
      </c>
      <c r="O305" s="24"/>
      <c r="P305" s="164">
        <f>$O$305*$H$305</f>
        <v>0</v>
      </c>
      <c r="Q305" s="164">
        <v>0.0012</v>
      </c>
      <c r="R305" s="164">
        <f>$Q$305*$H$305</f>
        <v>0.0324</v>
      </c>
      <c r="S305" s="164">
        <v>0</v>
      </c>
      <c r="T305" s="165">
        <f>$S$305*$H$305</f>
        <v>0</v>
      </c>
      <c r="AR305" s="97" t="s">
        <v>1253</v>
      </c>
      <c r="AT305" s="97" t="s">
        <v>1249</v>
      </c>
      <c r="AU305" s="97" t="s">
        <v>1166</v>
      </c>
      <c r="AY305" s="6" t="s">
        <v>1221</v>
      </c>
      <c r="BE305" s="166">
        <f>IF($N$305="základní",$J$305,0)</f>
        <v>0</v>
      </c>
      <c r="BF305" s="166">
        <f>IF($N$305="snížená",$J$305,0)</f>
        <v>0</v>
      </c>
      <c r="BG305" s="166">
        <f>IF($N$305="zákl. přenesená",$J$305,0)</f>
        <v>0</v>
      </c>
      <c r="BH305" s="166">
        <f>IF($N$305="sníž. přenesená",$J$305,0)</f>
        <v>0</v>
      </c>
      <c r="BI305" s="166">
        <f>IF($N$305="nulová",$J$305,0)</f>
        <v>0</v>
      </c>
      <c r="BJ305" s="97" t="s">
        <v>1110</v>
      </c>
      <c r="BK305" s="166">
        <f>ROUND($I$305*$H$305,2)</f>
        <v>0</v>
      </c>
      <c r="BL305" s="97" t="s">
        <v>1227</v>
      </c>
      <c r="BM305" s="97" t="s">
        <v>667</v>
      </c>
    </row>
    <row r="306" spans="2:47" s="6" customFormat="1" ht="16.5" customHeight="1">
      <c r="B306" s="23"/>
      <c r="C306" s="24"/>
      <c r="D306" s="167" t="s">
        <v>1229</v>
      </c>
      <c r="E306" s="24"/>
      <c r="F306" s="168" t="s">
        <v>668</v>
      </c>
      <c r="G306" s="24"/>
      <c r="H306" s="24"/>
      <c r="J306" s="24"/>
      <c r="K306" s="24"/>
      <c r="L306" s="43"/>
      <c r="M306" s="56"/>
      <c r="N306" s="24"/>
      <c r="O306" s="24"/>
      <c r="P306" s="24"/>
      <c r="Q306" s="24"/>
      <c r="R306" s="24"/>
      <c r="S306" s="24"/>
      <c r="T306" s="57"/>
      <c r="AT306" s="6" t="s">
        <v>1229</v>
      </c>
      <c r="AU306" s="6" t="s">
        <v>1166</v>
      </c>
    </row>
    <row r="307" spans="2:51" s="6" customFormat="1" ht="15.75" customHeight="1">
      <c r="B307" s="179"/>
      <c r="C307" s="180"/>
      <c r="D307" s="171" t="s">
        <v>1230</v>
      </c>
      <c r="E307" s="181"/>
      <c r="F307" s="182" t="s">
        <v>669</v>
      </c>
      <c r="G307" s="180"/>
      <c r="H307" s="183">
        <v>27</v>
      </c>
      <c r="J307" s="180"/>
      <c r="K307" s="180"/>
      <c r="L307" s="184"/>
      <c r="M307" s="185"/>
      <c r="N307" s="180"/>
      <c r="O307" s="180"/>
      <c r="P307" s="180"/>
      <c r="Q307" s="180"/>
      <c r="R307" s="180"/>
      <c r="S307" s="180"/>
      <c r="T307" s="186"/>
      <c r="AT307" s="187" t="s">
        <v>1230</v>
      </c>
      <c r="AU307" s="187" t="s">
        <v>1166</v>
      </c>
      <c r="AV307" s="188" t="s">
        <v>1166</v>
      </c>
      <c r="AW307" s="188" t="s">
        <v>1190</v>
      </c>
      <c r="AX307" s="188" t="s">
        <v>1158</v>
      </c>
      <c r="AY307" s="187" t="s">
        <v>1221</v>
      </c>
    </row>
    <row r="308" spans="2:65" s="6" customFormat="1" ht="15.75" customHeight="1">
      <c r="B308" s="23"/>
      <c r="C308" s="190" t="s">
        <v>670</v>
      </c>
      <c r="D308" s="190" t="s">
        <v>1249</v>
      </c>
      <c r="E308" s="191" t="s">
        <v>671</v>
      </c>
      <c r="F308" s="192" t="s">
        <v>672</v>
      </c>
      <c r="G308" s="193" t="s">
        <v>647</v>
      </c>
      <c r="H308" s="194">
        <v>24</v>
      </c>
      <c r="I308" s="195"/>
      <c r="J308" s="196">
        <f>ROUND($I$308*$H$308,2)</f>
        <v>0</v>
      </c>
      <c r="K308" s="192"/>
      <c r="L308" s="197"/>
      <c r="M308" s="198"/>
      <c r="N308" s="199" t="s">
        <v>1129</v>
      </c>
      <c r="O308" s="24"/>
      <c r="P308" s="164">
        <f>$O$308*$H$308</f>
        <v>0</v>
      </c>
      <c r="Q308" s="164">
        <v>0.0012</v>
      </c>
      <c r="R308" s="164">
        <f>$Q$308*$H$308</f>
        <v>0.0288</v>
      </c>
      <c r="S308" s="164">
        <v>0</v>
      </c>
      <c r="T308" s="165">
        <f>$S$308*$H$308</f>
        <v>0</v>
      </c>
      <c r="AR308" s="97" t="s">
        <v>1253</v>
      </c>
      <c r="AT308" s="97" t="s">
        <v>1249</v>
      </c>
      <c r="AU308" s="97" t="s">
        <v>1166</v>
      </c>
      <c r="AY308" s="6" t="s">
        <v>1221</v>
      </c>
      <c r="BE308" s="166">
        <f>IF($N$308="základní",$J$308,0)</f>
        <v>0</v>
      </c>
      <c r="BF308" s="166">
        <f>IF($N$308="snížená",$J$308,0)</f>
        <v>0</v>
      </c>
      <c r="BG308" s="166">
        <f>IF($N$308="zákl. přenesená",$J$308,0)</f>
        <v>0</v>
      </c>
      <c r="BH308" s="166">
        <f>IF($N$308="sníž. přenesená",$J$308,0)</f>
        <v>0</v>
      </c>
      <c r="BI308" s="166">
        <f>IF($N$308="nulová",$J$308,0)</f>
        <v>0</v>
      </c>
      <c r="BJ308" s="97" t="s">
        <v>1110</v>
      </c>
      <c r="BK308" s="166">
        <f>ROUND($I$308*$H$308,2)</f>
        <v>0</v>
      </c>
      <c r="BL308" s="97" t="s">
        <v>1227</v>
      </c>
      <c r="BM308" s="97" t="s">
        <v>673</v>
      </c>
    </row>
    <row r="309" spans="2:47" s="6" customFormat="1" ht="16.5" customHeight="1">
      <c r="B309" s="23"/>
      <c r="C309" s="24"/>
      <c r="D309" s="167" t="s">
        <v>1229</v>
      </c>
      <c r="E309" s="24"/>
      <c r="F309" s="168" t="s">
        <v>674</v>
      </c>
      <c r="G309" s="24"/>
      <c r="H309" s="24"/>
      <c r="J309" s="24"/>
      <c r="K309" s="24"/>
      <c r="L309" s="43"/>
      <c r="M309" s="56"/>
      <c r="N309" s="24"/>
      <c r="O309" s="24"/>
      <c r="P309" s="24"/>
      <c r="Q309" s="24"/>
      <c r="R309" s="24"/>
      <c r="S309" s="24"/>
      <c r="T309" s="57"/>
      <c r="AT309" s="6" t="s">
        <v>1229</v>
      </c>
      <c r="AU309" s="6" t="s">
        <v>1166</v>
      </c>
    </row>
    <row r="310" spans="2:51" s="6" customFormat="1" ht="15.75" customHeight="1">
      <c r="B310" s="179"/>
      <c r="C310" s="180"/>
      <c r="D310" s="171" t="s">
        <v>1230</v>
      </c>
      <c r="E310" s="181"/>
      <c r="F310" s="182" t="s">
        <v>675</v>
      </c>
      <c r="G310" s="180"/>
      <c r="H310" s="183">
        <v>24</v>
      </c>
      <c r="J310" s="180"/>
      <c r="K310" s="180"/>
      <c r="L310" s="184"/>
      <c r="M310" s="185"/>
      <c r="N310" s="180"/>
      <c r="O310" s="180"/>
      <c r="P310" s="180"/>
      <c r="Q310" s="180"/>
      <c r="R310" s="180"/>
      <c r="S310" s="180"/>
      <c r="T310" s="186"/>
      <c r="AT310" s="187" t="s">
        <v>1230</v>
      </c>
      <c r="AU310" s="187" t="s">
        <v>1166</v>
      </c>
      <c r="AV310" s="188" t="s">
        <v>1166</v>
      </c>
      <c r="AW310" s="188" t="s">
        <v>1190</v>
      </c>
      <c r="AX310" s="188" t="s">
        <v>1158</v>
      </c>
      <c r="AY310" s="187" t="s">
        <v>1221</v>
      </c>
    </row>
    <row r="311" spans="2:65" s="6" customFormat="1" ht="15.75" customHeight="1">
      <c r="B311" s="23"/>
      <c r="C311" s="155" t="s">
        <v>676</v>
      </c>
      <c r="D311" s="155" t="s">
        <v>1223</v>
      </c>
      <c r="E311" s="156" t="s">
        <v>677</v>
      </c>
      <c r="F311" s="157" t="s">
        <v>678</v>
      </c>
      <c r="G311" s="158" t="s">
        <v>1235</v>
      </c>
      <c r="H311" s="159">
        <v>189</v>
      </c>
      <c r="I311" s="160"/>
      <c r="J311" s="161">
        <f>ROUND($I$311*$H$311,2)</f>
        <v>0</v>
      </c>
      <c r="K311" s="157" t="s">
        <v>1236</v>
      </c>
      <c r="L311" s="43"/>
      <c r="M311" s="162"/>
      <c r="N311" s="163" t="s">
        <v>1129</v>
      </c>
      <c r="O311" s="24"/>
      <c r="P311" s="164">
        <f>$O$311*$H$311</f>
        <v>0</v>
      </c>
      <c r="Q311" s="164">
        <v>0</v>
      </c>
      <c r="R311" s="164">
        <f>$Q$311*$H$311</f>
        <v>0</v>
      </c>
      <c r="S311" s="164">
        <v>0</v>
      </c>
      <c r="T311" s="165">
        <f>$S$311*$H$311</f>
        <v>0</v>
      </c>
      <c r="AR311" s="97" t="s">
        <v>1227</v>
      </c>
      <c r="AT311" s="97" t="s">
        <v>1223</v>
      </c>
      <c r="AU311" s="97" t="s">
        <v>1166</v>
      </c>
      <c r="AY311" s="6" t="s">
        <v>1221</v>
      </c>
      <c r="BE311" s="166">
        <f>IF($N$311="základní",$J$311,0)</f>
        <v>0</v>
      </c>
      <c r="BF311" s="166">
        <f>IF($N$311="snížená",$J$311,0)</f>
        <v>0</v>
      </c>
      <c r="BG311" s="166">
        <f>IF($N$311="zákl. přenesená",$J$311,0)</f>
        <v>0</v>
      </c>
      <c r="BH311" s="166">
        <f>IF($N$311="sníž. přenesená",$J$311,0)</f>
        <v>0</v>
      </c>
      <c r="BI311" s="166">
        <f>IF($N$311="nulová",$J$311,0)</f>
        <v>0</v>
      </c>
      <c r="BJ311" s="97" t="s">
        <v>1110</v>
      </c>
      <c r="BK311" s="166">
        <f>ROUND($I$311*$H$311,2)</f>
        <v>0</v>
      </c>
      <c r="BL311" s="97" t="s">
        <v>1227</v>
      </c>
      <c r="BM311" s="97" t="s">
        <v>679</v>
      </c>
    </row>
    <row r="312" spans="2:47" s="6" customFormat="1" ht="16.5" customHeight="1">
      <c r="B312" s="23"/>
      <c r="C312" s="24"/>
      <c r="D312" s="167" t="s">
        <v>1229</v>
      </c>
      <c r="E312" s="24"/>
      <c r="F312" s="168" t="s">
        <v>680</v>
      </c>
      <c r="G312" s="24"/>
      <c r="H312" s="24"/>
      <c r="J312" s="24"/>
      <c r="K312" s="24"/>
      <c r="L312" s="43"/>
      <c r="M312" s="56"/>
      <c r="N312" s="24"/>
      <c r="O312" s="24"/>
      <c r="P312" s="24"/>
      <c r="Q312" s="24"/>
      <c r="R312" s="24"/>
      <c r="S312" s="24"/>
      <c r="T312" s="57"/>
      <c r="AT312" s="6" t="s">
        <v>1229</v>
      </c>
      <c r="AU312" s="6" t="s">
        <v>1166</v>
      </c>
    </row>
    <row r="313" spans="2:47" s="6" customFormat="1" ht="138.75" customHeight="1">
      <c r="B313" s="23"/>
      <c r="C313" s="24"/>
      <c r="D313" s="171" t="s">
        <v>1239</v>
      </c>
      <c r="E313" s="24"/>
      <c r="F313" s="189" t="s">
        <v>681</v>
      </c>
      <c r="G313" s="24"/>
      <c r="H313" s="24"/>
      <c r="J313" s="24"/>
      <c r="K313" s="24"/>
      <c r="L313" s="43"/>
      <c r="M313" s="56"/>
      <c r="N313" s="24"/>
      <c r="O313" s="24"/>
      <c r="P313" s="24"/>
      <c r="Q313" s="24"/>
      <c r="R313" s="24"/>
      <c r="S313" s="24"/>
      <c r="T313" s="57"/>
      <c r="AT313" s="6" t="s">
        <v>1239</v>
      </c>
      <c r="AU313" s="6" t="s">
        <v>1166</v>
      </c>
    </row>
    <row r="314" spans="2:51" s="6" customFormat="1" ht="15.75" customHeight="1">
      <c r="B314" s="179"/>
      <c r="C314" s="180"/>
      <c r="D314" s="171" t="s">
        <v>1230</v>
      </c>
      <c r="E314" s="181"/>
      <c r="F314" s="182" t="s">
        <v>682</v>
      </c>
      <c r="G314" s="180"/>
      <c r="H314" s="183">
        <v>189</v>
      </c>
      <c r="J314" s="180"/>
      <c r="K314" s="180"/>
      <c r="L314" s="184"/>
      <c r="M314" s="185"/>
      <c r="N314" s="180"/>
      <c r="O314" s="180"/>
      <c r="P314" s="180"/>
      <c r="Q314" s="180"/>
      <c r="R314" s="180"/>
      <c r="S314" s="180"/>
      <c r="T314" s="186"/>
      <c r="AT314" s="187" t="s">
        <v>1230</v>
      </c>
      <c r="AU314" s="187" t="s">
        <v>1166</v>
      </c>
      <c r="AV314" s="188" t="s">
        <v>1166</v>
      </c>
      <c r="AW314" s="188" t="s">
        <v>1190</v>
      </c>
      <c r="AX314" s="188" t="s">
        <v>1158</v>
      </c>
      <c r="AY314" s="187" t="s">
        <v>1221</v>
      </c>
    </row>
    <row r="315" spans="2:65" s="6" customFormat="1" ht="15.75" customHeight="1">
      <c r="B315" s="23"/>
      <c r="C315" s="155" t="s">
        <v>683</v>
      </c>
      <c r="D315" s="155" t="s">
        <v>1223</v>
      </c>
      <c r="E315" s="156" t="s">
        <v>684</v>
      </c>
      <c r="F315" s="157" t="s">
        <v>685</v>
      </c>
      <c r="G315" s="158" t="s">
        <v>1235</v>
      </c>
      <c r="H315" s="159">
        <v>189</v>
      </c>
      <c r="I315" s="160"/>
      <c r="J315" s="161">
        <f>ROUND($I$315*$H$315,2)</f>
        <v>0</v>
      </c>
      <c r="K315" s="157" t="s">
        <v>1236</v>
      </c>
      <c r="L315" s="43"/>
      <c r="M315" s="162"/>
      <c r="N315" s="163" t="s">
        <v>1129</v>
      </c>
      <c r="O315" s="24"/>
      <c r="P315" s="164">
        <f>$O$315*$H$315</f>
        <v>0</v>
      </c>
      <c r="Q315" s="164">
        <v>3E-07</v>
      </c>
      <c r="R315" s="164">
        <f>$Q$315*$H$315</f>
        <v>5.6699999999999996E-05</v>
      </c>
      <c r="S315" s="164">
        <v>0</v>
      </c>
      <c r="T315" s="165">
        <f>$S$315*$H$315</f>
        <v>0</v>
      </c>
      <c r="AR315" s="97" t="s">
        <v>1227</v>
      </c>
      <c r="AT315" s="97" t="s">
        <v>1223</v>
      </c>
      <c r="AU315" s="97" t="s">
        <v>1166</v>
      </c>
      <c r="AY315" s="6" t="s">
        <v>1221</v>
      </c>
      <c r="BE315" s="166">
        <f>IF($N$315="základní",$J$315,0)</f>
        <v>0</v>
      </c>
      <c r="BF315" s="166">
        <f>IF($N$315="snížená",$J$315,0)</f>
        <v>0</v>
      </c>
      <c r="BG315" s="166">
        <f>IF($N$315="zákl. přenesená",$J$315,0)</f>
        <v>0</v>
      </c>
      <c r="BH315" s="166">
        <f>IF($N$315="sníž. přenesená",$J$315,0)</f>
        <v>0</v>
      </c>
      <c r="BI315" s="166">
        <f>IF($N$315="nulová",$J$315,0)</f>
        <v>0</v>
      </c>
      <c r="BJ315" s="97" t="s">
        <v>1110</v>
      </c>
      <c r="BK315" s="166">
        <f>ROUND($I$315*$H$315,2)</f>
        <v>0</v>
      </c>
      <c r="BL315" s="97" t="s">
        <v>1227</v>
      </c>
      <c r="BM315" s="97" t="s">
        <v>686</v>
      </c>
    </row>
    <row r="316" spans="2:47" s="6" customFormat="1" ht="27" customHeight="1">
      <c r="B316" s="23"/>
      <c r="C316" s="24"/>
      <c r="D316" s="167" t="s">
        <v>1229</v>
      </c>
      <c r="E316" s="24"/>
      <c r="F316" s="168" t="s">
        <v>687</v>
      </c>
      <c r="G316" s="24"/>
      <c r="H316" s="24"/>
      <c r="J316" s="24"/>
      <c r="K316" s="24"/>
      <c r="L316" s="43"/>
      <c r="M316" s="56"/>
      <c r="N316" s="24"/>
      <c r="O316" s="24"/>
      <c r="P316" s="24"/>
      <c r="Q316" s="24"/>
      <c r="R316" s="24"/>
      <c r="S316" s="24"/>
      <c r="T316" s="57"/>
      <c r="AT316" s="6" t="s">
        <v>1229</v>
      </c>
      <c r="AU316" s="6" t="s">
        <v>1166</v>
      </c>
    </row>
    <row r="317" spans="2:47" s="6" customFormat="1" ht="125.25" customHeight="1">
      <c r="B317" s="23"/>
      <c r="C317" s="24"/>
      <c r="D317" s="171" t="s">
        <v>1239</v>
      </c>
      <c r="E317" s="24"/>
      <c r="F317" s="189" t="s">
        <v>688</v>
      </c>
      <c r="G317" s="24"/>
      <c r="H317" s="24"/>
      <c r="J317" s="24"/>
      <c r="K317" s="24"/>
      <c r="L317" s="43"/>
      <c r="M317" s="56"/>
      <c r="N317" s="24"/>
      <c r="O317" s="24"/>
      <c r="P317" s="24"/>
      <c r="Q317" s="24"/>
      <c r="R317" s="24"/>
      <c r="S317" s="24"/>
      <c r="T317" s="57"/>
      <c r="AT317" s="6" t="s">
        <v>1239</v>
      </c>
      <c r="AU317" s="6" t="s">
        <v>1166</v>
      </c>
    </row>
    <row r="318" spans="2:51" s="6" customFormat="1" ht="15.75" customHeight="1">
      <c r="B318" s="179"/>
      <c r="C318" s="180"/>
      <c r="D318" s="171" t="s">
        <v>1230</v>
      </c>
      <c r="E318" s="181"/>
      <c r="F318" s="182" t="s">
        <v>689</v>
      </c>
      <c r="G318" s="180"/>
      <c r="H318" s="183">
        <v>189</v>
      </c>
      <c r="J318" s="180"/>
      <c r="K318" s="180"/>
      <c r="L318" s="184"/>
      <c r="M318" s="185"/>
      <c r="N318" s="180"/>
      <c r="O318" s="180"/>
      <c r="P318" s="180"/>
      <c r="Q318" s="180"/>
      <c r="R318" s="180"/>
      <c r="S318" s="180"/>
      <c r="T318" s="186"/>
      <c r="AT318" s="187" t="s">
        <v>1230</v>
      </c>
      <c r="AU318" s="187" t="s">
        <v>1166</v>
      </c>
      <c r="AV318" s="188" t="s">
        <v>1166</v>
      </c>
      <c r="AW318" s="188" t="s">
        <v>1190</v>
      </c>
      <c r="AX318" s="188" t="s">
        <v>1158</v>
      </c>
      <c r="AY318" s="187" t="s">
        <v>1221</v>
      </c>
    </row>
    <row r="319" spans="2:65" s="6" customFormat="1" ht="15.75" customHeight="1">
      <c r="B319" s="23"/>
      <c r="C319" s="155" t="s">
        <v>690</v>
      </c>
      <c r="D319" s="155" t="s">
        <v>1223</v>
      </c>
      <c r="E319" s="156" t="s">
        <v>691</v>
      </c>
      <c r="F319" s="157" t="s">
        <v>692</v>
      </c>
      <c r="G319" s="158" t="s">
        <v>1235</v>
      </c>
      <c r="H319" s="159">
        <v>189</v>
      </c>
      <c r="I319" s="160"/>
      <c r="J319" s="161">
        <f>ROUND($I$319*$H$319,2)</f>
        <v>0</v>
      </c>
      <c r="K319" s="157" t="s">
        <v>1236</v>
      </c>
      <c r="L319" s="43"/>
      <c r="M319" s="162"/>
      <c r="N319" s="163" t="s">
        <v>1129</v>
      </c>
      <c r="O319" s="24"/>
      <c r="P319" s="164">
        <f>$O$319*$H$319</f>
        <v>0</v>
      </c>
      <c r="Q319" s="164">
        <v>3E-07</v>
      </c>
      <c r="R319" s="164">
        <f>$Q$319*$H$319</f>
        <v>5.6699999999999996E-05</v>
      </c>
      <c r="S319" s="164">
        <v>0</v>
      </c>
      <c r="T319" s="165">
        <f>$S$319*$H$319</f>
        <v>0</v>
      </c>
      <c r="AR319" s="97" t="s">
        <v>1227</v>
      </c>
      <c r="AT319" s="97" t="s">
        <v>1223</v>
      </c>
      <c r="AU319" s="97" t="s">
        <v>1166</v>
      </c>
      <c r="AY319" s="6" t="s">
        <v>1221</v>
      </c>
      <c r="BE319" s="166">
        <f>IF($N$319="základní",$J$319,0)</f>
        <v>0</v>
      </c>
      <c r="BF319" s="166">
        <f>IF($N$319="snížená",$J$319,0)</f>
        <v>0</v>
      </c>
      <c r="BG319" s="166">
        <f>IF($N$319="zákl. přenesená",$J$319,0)</f>
        <v>0</v>
      </c>
      <c r="BH319" s="166">
        <f>IF($N$319="sníž. přenesená",$J$319,0)</f>
        <v>0</v>
      </c>
      <c r="BI319" s="166">
        <f>IF($N$319="nulová",$J$319,0)</f>
        <v>0</v>
      </c>
      <c r="BJ319" s="97" t="s">
        <v>1110</v>
      </c>
      <c r="BK319" s="166">
        <f>ROUND($I$319*$H$319,2)</f>
        <v>0</v>
      </c>
      <c r="BL319" s="97" t="s">
        <v>1227</v>
      </c>
      <c r="BM319" s="97" t="s">
        <v>693</v>
      </c>
    </row>
    <row r="320" spans="2:47" s="6" customFormat="1" ht="16.5" customHeight="1">
      <c r="B320" s="23"/>
      <c r="C320" s="24"/>
      <c r="D320" s="167" t="s">
        <v>1229</v>
      </c>
      <c r="E320" s="24"/>
      <c r="F320" s="168" t="s">
        <v>694</v>
      </c>
      <c r="G320" s="24"/>
      <c r="H320" s="24"/>
      <c r="J320" s="24"/>
      <c r="K320" s="24"/>
      <c r="L320" s="43"/>
      <c r="M320" s="56"/>
      <c r="N320" s="24"/>
      <c r="O320" s="24"/>
      <c r="P320" s="24"/>
      <c r="Q320" s="24"/>
      <c r="R320" s="24"/>
      <c r="S320" s="24"/>
      <c r="T320" s="57"/>
      <c r="AT320" s="6" t="s">
        <v>1229</v>
      </c>
      <c r="AU320" s="6" t="s">
        <v>1166</v>
      </c>
    </row>
    <row r="321" spans="2:47" s="6" customFormat="1" ht="98.25" customHeight="1">
      <c r="B321" s="23"/>
      <c r="C321" s="24"/>
      <c r="D321" s="171" t="s">
        <v>1239</v>
      </c>
      <c r="E321" s="24"/>
      <c r="F321" s="189" t="s">
        <v>695</v>
      </c>
      <c r="G321" s="24"/>
      <c r="H321" s="24"/>
      <c r="J321" s="24"/>
      <c r="K321" s="24"/>
      <c r="L321" s="43"/>
      <c r="M321" s="56"/>
      <c r="N321" s="24"/>
      <c r="O321" s="24"/>
      <c r="P321" s="24"/>
      <c r="Q321" s="24"/>
      <c r="R321" s="24"/>
      <c r="S321" s="24"/>
      <c r="T321" s="57"/>
      <c r="AT321" s="6" t="s">
        <v>1239</v>
      </c>
      <c r="AU321" s="6" t="s">
        <v>1166</v>
      </c>
    </row>
    <row r="322" spans="2:51" s="6" customFormat="1" ht="15.75" customHeight="1">
      <c r="B322" s="179"/>
      <c r="C322" s="180"/>
      <c r="D322" s="171" t="s">
        <v>1230</v>
      </c>
      <c r="E322" s="181"/>
      <c r="F322" s="182" t="s">
        <v>689</v>
      </c>
      <c r="G322" s="180"/>
      <c r="H322" s="183">
        <v>189</v>
      </c>
      <c r="J322" s="180"/>
      <c r="K322" s="180"/>
      <c r="L322" s="184"/>
      <c r="M322" s="185"/>
      <c r="N322" s="180"/>
      <c r="O322" s="180"/>
      <c r="P322" s="180"/>
      <c r="Q322" s="180"/>
      <c r="R322" s="180"/>
      <c r="S322" s="180"/>
      <c r="T322" s="186"/>
      <c r="AT322" s="187" t="s">
        <v>1230</v>
      </c>
      <c r="AU322" s="187" t="s">
        <v>1166</v>
      </c>
      <c r="AV322" s="188" t="s">
        <v>1166</v>
      </c>
      <c r="AW322" s="188" t="s">
        <v>1190</v>
      </c>
      <c r="AX322" s="188" t="s">
        <v>1158</v>
      </c>
      <c r="AY322" s="187" t="s">
        <v>1221</v>
      </c>
    </row>
    <row r="323" spans="2:65" s="6" customFormat="1" ht="15.75" customHeight="1">
      <c r="B323" s="23"/>
      <c r="C323" s="190" t="s">
        <v>696</v>
      </c>
      <c r="D323" s="190" t="s">
        <v>1249</v>
      </c>
      <c r="E323" s="191" t="s">
        <v>697</v>
      </c>
      <c r="F323" s="192" t="s">
        <v>698</v>
      </c>
      <c r="G323" s="193" t="s">
        <v>699</v>
      </c>
      <c r="H323" s="194">
        <v>8</v>
      </c>
      <c r="I323" s="195"/>
      <c r="J323" s="196">
        <f>ROUND($I$323*$H$323,2)</f>
        <v>0</v>
      </c>
      <c r="K323" s="192" t="s">
        <v>1236</v>
      </c>
      <c r="L323" s="197"/>
      <c r="M323" s="198"/>
      <c r="N323" s="199" t="s">
        <v>1129</v>
      </c>
      <c r="O323" s="24"/>
      <c r="P323" s="164">
        <f>$O$323*$H$323</f>
        <v>0</v>
      </c>
      <c r="Q323" s="164">
        <v>0.001</v>
      </c>
      <c r="R323" s="164">
        <f>$Q$323*$H$323</f>
        <v>0.008</v>
      </c>
      <c r="S323" s="164">
        <v>0</v>
      </c>
      <c r="T323" s="165">
        <f>$S$323*$H$323</f>
        <v>0</v>
      </c>
      <c r="AR323" s="97" t="s">
        <v>1253</v>
      </c>
      <c r="AT323" s="97" t="s">
        <v>1249</v>
      </c>
      <c r="AU323" s="97" t="s">
        <v>1166</v>
      </c>
      <c r="AY323" s="6" t="s">
        <v>1221</v>
      </c>
      <c r="BE323" s="166">
        <f>IF($N$323="základní",$J$323,0)</f>
        <v>0</v>
      </c>
      <c r="BF323" s="166">
        <f>IF($N$323="snížená",$J$323,0)</f>
        <v>0</v>
      </c>
      <c r="BG323" s="166">
        <f>IF($N$323="zákl. přenesená",$J$323,0)</f>
        <v>0</v>
      </c>
      <c r="BH323" s="166">
        <f>IF($N$323="sníž. přenesená",$J$323,0)</f>
        <v>0</v>
      </c>
      <c r="BI323" s="166">
        <f>IF($N$323="nulová",$J$323,0)</f>
        <v>0</v>
      </c>
      <c r="BJ323" s="97" t="s">
        <v>1110</v>
      </c>
      <c r="BK323" s="166">
        <f>ROUND($I$323*$H$323,2)</f>
        <v>0</v>
      </c>
      <c r="BL323" s="97" t="s">
        <v>1227</v>
      </c>
      <c r="BM323" s="97" t="s">
        <v>700</v>
      </c>
    </row>
    <row r="324" spans="2:47" s="6" customFormat="1" ht="16.5" customHeight="1">
      <c r="B324" s="23"/>
      <c r="C324" s="24"/>
      <c r="D324" s="167" t="s">
        <v>1229</v>
      </c>
      <c r="E324" s="24"/>
      <c r="F324" s="168" t="s">
        <v>701</v>
      </c>
      <c r="G324" s="24"/>
      <c r="H324" s="24"/>
      <c r="J324" s="24"/>
      <c r="K324" s="24"/>
      <c r="L324" s="43"/>
      <c r="M324" s="56"/>
      <c r="N324" s="24"/>
      <c r="O324" s="24"/>
      <c r="P324" s="24"/>
      <c r="Q324" s="24"/>
      <c r="R324" s="24"/>
      <c r="S324" s="24"/>
      <c r="T324" s="57"/>
      <c r="AT324" s="6" t="s">
        <v>1229</v>
      </c>
      <c r="AU324" s="6" t="s">
        <v>1166</v>
      </c>
    </row>
    <row r="325" spans="2:51" s="6" customFormat="1" ht="15.75" customHeight="1">
      <c r="B325" s="179"/>
      <c r="C325" s="180"/>
      <c r="D325" s="171" t="s">
        <v>1230</v>
      </c>
      <c r="E325" s="181"/>
      <c r="F325" s="182" t="s">
        <v>702</v>
      </c>
      <c r="G325" s="180"/>
      <c r="H325" s="183">
        <v>8</v>
      </c>
      <c r="J325" s="180"/>
      <c r="K325" s="180"/>
      <c r="L325" s="184"/>
      <c r="M325" s="185"/>
      <c r="N325" s="180"/>
      <c r="O325" s="180"/>
      <c r="P325" s="180"/>
      <c r="Q325" s="180"/>
      <c r="R325" s="180"/>
      <c r="S325" s="180"/>
      <c r="T325" s="186"/>
      <c r="AT325" s="187" t="s">
        <v>1230</v>
      </c>
      <c r="AU325" s="187" t="s">
        <v>1166</v>
      </c>
      <c r="AV325" s="188" t="s">
        <v>1166</v>
      </c>
      <c r="AW325" s="188" t="s">
        <v>1190</v>
      </c>
      <c r="AX325" s="188" t="s">
        <v>1158</v>
      </c>
      <c r="AY325" s="187" t="s">
        <v>1221</v>
      </c>
    </row>
    <row r="326" spans="2:65" s="6" customFormat="1" ht="15.75" customHeight="1">
      <c r="B326" s="23"/>
      <c r="C326" s="155" t="s">
        <v>703</v>
      </c>
      <c r="D326" s="155" t="s">
        <v>1223</v>
      </c>
      <c r="E326" s="156" t="s">
        <v>704</v>
      </c>
      <c r="F326" s="157" t="s">
        <v>705</v>
      </c>
      <c r="G326" s="158" t="s">
        <v>1235</v>
      </c>
      <c r="H326" s="159">
        <v>268</v>
      </c>
      <c r="I326" s="160"/>
      <c r="J326" s="161">
        <f>ROUND($I$326*$H$326,2)</f>
        <v>0</v>
      </c>
      <c r="K326" s="157" t="s">
        <v>1236</v>
      </c>
      <c r="L326" s="43"/>
      <c r="M326" s="162"/>
      <c r="N326" s="163" t="s">
        <v>1129</v>
      </c>
      <c r="O326" s="24"/>
      <c r="P326" s="164">
        <f>$O$326*$H$326</f>
        <v>0</v>
      </c>
      <c r="Q326" s="164">
        <v>0.0094024</v>
      </c>
      <c r="R326" s="164">
        <f>$Q$326*$H$326</f>
        <v>2.5198432</v>
      </c>
      <c r="S326" s="164">
        <v>0</v>
      </c>
      <c r="T326" s="165">
        <f>$S$326*$H$326</f>
        <v>0</v>
      </c>
      <c r="AR326" s="97" t="s">
        <v>1227</v>
      </c>
      <c r="AT326" s="97" t="s">
        <v>1223</v>
      </c>
      <c r="AU326" s="97" t="s">
        <v>1166</v>
      </c>
      <c r="AY326" s="6" t="s">
        <v>1221</v>
      </c>
      <c r="BE326" s="166">
        <f>IF($N$326="základní",$J$326,0)</f>
        <v>0</v>
      </c>
      <c r="BF326" s="166">
        <f>IF($N$326="snížená",$J$326,0)</f>
        <v>0</v>
      </c>
      <c r="BG326" s="166">
        <f>IF($N$326="zákl. přenesená",$J$326,0)</f>
        <v>0</v>
      </c>
      <c r="BH326" s="166">
        <f>IF($N$326="sníž. přenesená",$J$326,0)</f>
        <v>0</v>
      </c>
      <c r="BI326" s="166">
        <f>IF($N$326="nulová",$J$326,0)</f>
        <v>0</v>
      </c>
      <c r="BJ326" s="97" t="s">
        <v>1110</v>
      </c>
      <c r="BK326" s="166">
        <f>ROUND($I$326*$H$326,2)</f>
        <v>0</v>
      </c>
      <c r="BL326" s="97" t="s">
        <v>1227</v>
      </c>
      <c r="BM326" s="97" t="s">
        <v>706</v>
      </c>
    </row>
    <row r="327" spans="2:47" s="6" customFormat="1" ht="16.5" customHeight="1">
      <c r="B327" s="23"/>
      <c r="C327" s="24"/>
      <c r="D327" s="167" t="s">
        <v>1229</v>
      </c>
      <c r="E327" s="24"/>
      <c r="F327" s="168" t="s">
        <v>707</v>
      </c>
      <c r="G327" s="24"/>
      <c r="H327" s="24"/>
      <c r="J327" s="24"/>
      <c r="K327" s="24"/>
      <c r="L327" s="43"/>
      <c r="M327" s="56"/>
      <c r="N327" s="24"/>
      <c r="O327" s="24"/>
      <c r="P327" s="24"/>
      <c r="Q327" s="24"/>
      <c r="R327" s="24"/>
      <c r="S327" s="24"/>
      <c r="T327" s="57"/>
      <c r="AT327" s="6" t="s">
        <v>1229</v>
      </c>
      <c r="AU327" s="6" t="s">
        <v>1166</v>
      </c>
    </row>
    <row r="328" spans="2:47" s="6" customFormat="1" ht="30.75" customHeight="1">
      <c r="B328" s="23"/>
      <c r="C328" s="24"/>
      <c r="D328" s="171" t="s">
        <v>1239</v>
      </c>
      <c r="E328" s="24"/>
      <c r="F328" s="189" t="s">
        <v>708</v>
      </c>
      <c r="G328" s="24"/>
      <c r="H328" s="24"/>
      <c r="J328" s="24"/>
      <c r="K328" s="24"/>
      <c r="L328" s="43"/>
      <c r="M328" s="56"/>
      <c r="N328" s="24"/>
      <c r="O328" s="24"/>
      <c r="P328" s="24"/>
      <c r="Q328" s="24"/>
      <c r="R328" s="24"/>
      <c r="S328" s="24"/>
      <c r="T328" s="57"/>
      <c r="AT328" s="6" t="s">
        <v>1239</v>
      </c>
      <c r="AU328" s="6" t="s">
        <v>1166</v>
      </c>
    </row>
    <row r="329" spans="2:51" s="6" customFormat="1" ht="15.75" customHeight="1">
      <c r="B329" s="169"/>
      <c r="C329" s="170"/>
      <c r="D329" s="171" t="s">
        <v>1230</v>
      </c>
      <c r="E329" s="172"/>
      <c r="F329" s="173" t="s">
        <v>709</v>
      </c>
      <c r="G329" s="170"/>
      <c r="H329" s="172"/>
      <c r="J329" s="170"/>
      <c r="K329" s="170"/>
      <c r="L329" s="174"/>
      <c r="M329" s="175"/>
      <c r="N329" s="170"/>
      <c r="O329" s="170"/>
      <c r="P329" s="170"/>
      <c r="Q329" s="170"/>
      <c r="R329" s="170"/>
      <c r="S329" s="170"/>
      <c r="T329" s="176"/>
      <c r="AT329" s="177" t="s">
        <v>1230</v>
      </c>
      <c r="AU329" s="177" t="s">
        <v>1166</v>
      </c>
      <c r="AV329" s="178" t="s">
        <v>1110</v>
      </c>
      <c r="AW329" s="178" t="s">
        <v>1190</v>
      </c>
      <c r="AX329" s="178" t="s">
        <v>1158</v>
      </c>
      <c r="AY329" s="177" t="s">
        <v>1221</v>
      </c>
    </row>
    <row r="330" spans="2:51" s="6" customFormat="1" ht="15.75" customHeight="1">
      <c r="B330" s="179"/>
      <c r="C330" s="180"/>
      <c r="D330" s="171" t="s">
        <v>1230</v>
      </c>
      <c r="E330" s="181"/>
      <c r="F330" s="182" t="s">
        <v>710</v>
      </c>
      <c r="G330" s="180"/>
      <c r="H330" s="183">
        <v>116.8</v>
      </c>
      <c r="J330" s="180"/>
      <c r="K330" s="180"/>
      <c r="L330" s="184"/>
      <c r="M330" s="185"/>
      <c r="N330" s="180"/>
      <c r="O330" s="180"/>
      <c r="P330" s="180"/>
      <c r="Q330" s="180"/>
      <c r="R330" s="180"/>
      <c r="S330" s="180"/>
      <c r="T330" s="186"/>
      <c r="AT330" s="187" t="s">
        <v>1230</v>
      </c>
      <c r="AU330" s="187" t="s">
        <v>1166</v>
      </c>
      <c r="AV330" s="188" t="s">
        <v>1166</v>
      </c>
      <c r="AW330" s="188" t="s">
        <v>1190</v>
      </c>
      <c r="AX330" s="188" t="s">
        <v>1158</v>
      </c>
      <c r="AY330" s="187" t="s">
        <v>1221</v>
      </c>
    </row>
    <row r="331" spans="2:51" s="6" customFormat="1" ht="15.75" customHeight="1">
      <c r="B331" s="169"/>
      <c r="C331" s="170"/>
      <c r="D331" s="171" t="s">
        <v>1230</v>
      </c>
      <c r="E331" s="172"/>
      <c r="F331" s="173" t="s">
        <v>711</v>
      </c>
      <c r="G331" s="170"/>
      <c r="H331" s="172"/>
      <c r="J331" s="170"/>
      <c r="K331" s="170"/>
      <c r="L331" s="174"/>
      <c r="M331" s="175"/>
      <c r="N331" s="170"/>
      <c r="O331" s="170"/>
      <c r="P331" s="170"/>
      <c r="Q331" s="170"/>
      <c r="R331" s="170"/>
      <c r="S331" s="170"/>
      <c r="T331" s="176"/>
      <c r="AT331" s="177" t="s">
        <v>1230</v>
      </c>
      <c r="AU331" s="177" t="s">
        <v>1166</v>
      </c>
      <c r="AV331" s="178" t="s">
        <v>1110</v>
      </c>
      <c r="AW331" s="178" t="s">
        <v>1190</v>
      </c>
      <c r="AX331" s="178" t="s">
        <v>1158</v>
      </c>
      <c r="AY331" s="177" t="s">
        <v>1221</v>
      </c>
    </row>
    <row r="332" spans="2:51" s="6" customFormat="1" ht="15.75" customHeight="1">
      <c r="B332" s="179"/>
      <c r="C332" s="180"/>
      <c r="D332" s="171" t="s">
        <v>1230</v>
      </c>
      <c r="E332" s="181"/>
      <c r="F332" s="182" t="s">
        <v>712</v>
      </c>
      <c r="G332" s="180"/>
      <c r="H332" s="183">
        <v>151.2</v>
      </c>
      <c r="J332" s="180"/>
      <c r="K332" s="180"/>
      <c r="L332" s="184"/>
      <c r="M332" s="185"/>
      <c r="N332" s="180"/>
      <c r="O332" s="180"/>
      <c r="P332" s="180"/>
      <c r="Q332" s="180"/>
      <c r="R332" s="180"/>
      <c r="S332" s="180"/>
      <c r="T332" s="186"/>
      <c r="AT332" s="187" t="s">
        <v>1230</v>
      </c>
      <c r="AU332" s="187" t="s">
        <v>1166</v>
      </c>
      <c r="AV332" s="188" t="s">
        <v>1166</v>
      </c>
      <c r="AW332" s="188" t="s">
        <v>1190</v>
      </c>
      <c r="AX332" s="188" t="s">
        <v>1158</v>
      </c>
      <c r="AY332" s="187" t="s">
        <v>1221</v>
      </c>
    </row>
    <row r="333" spans="2:65" s="6" customFormat="1" ht="15.75" customHeight="1">
      <c r="B333" s="23"/>
      <c r="C333" s="155" t="s">
        <v>713</v>
      </c>
      <c r="D333" s="155" t="s">
        <v>1223</v>
      </c>
      <c r="E333" s="156" t="s">
        <v>714</v>
      </c>
      <c r="F333" s="157" t="s">
        <v>715</v>
      </c>
      <c r="G333" s="158" t="s">
        <v>1235</v>
      </c>
      <c r="H333" s="159">
        <v>268</v>
      </c>
      <c r="I333" s="160"/>
      <c r="J333" s="161">
        <f>ROUND($I$333*$H$333,2)</f>
        <v>0</v>
      </c>
      <c r="K333" s="157" t="s">
        <v>1236</v>
      </c>
      <c r="L333" s="43"/>
      <c r="M333" s="162"/>
      <c r="N333" s="163" t="s">
        <v>1129</v>
      </c>
      <c r="O333" s="24"/>
      <c r="P333" s="164">
        <f>$O$333*$H$333</f>
        <v>0</v>
      </c>
      <c r="Q333" s="164">
        <v>0</v>
      </c>
      <c r="R333" s="164">
        <f>$Q$333*$H$333</f>
        <v>0</v>
      </c>
      <c r="S333" s="164">
        <v>0</v>
      </c>
      <c r="T333" s="165">
        <f>$S$333*$H$333</f>
        <v>0</v>
      </c>
      <c r="AR333" s="97" t="s">
        <v>1227</v>
      </c>
      <c r="AT333" s="97" t="s">
        <v>1223</v>
      </c>
      <c r="AU333" s="97" t="s">
        <v>1166</v>
      </c>
      <c r="AY333" s="6" t="s">
        <v>1221</v>
      </c>
      <c r="BE333" s="166">
        <f>IF($N$333="základní",$J$333,0)</f>
        <v>0</v>
      </c>
      <c r="BF333" s="166">
        <f>IF($N$333="snížená",$J$333,0)</f>
        <v>0</v>
      </c>
      <c r="BG333" s="166">
        <f>IF($N$333="zákl. přenesená",$J$333,0)</f>
        <v>0</v>
      </c>
      <c r="BH333" s="166">
        <f>IF($N$333="sníž. přenesená",$J$333,0)</f>
        <v>0</v>
      </c>
      <c r="BI333" s="166">
        <f>IF($N$333="nulová",$J$333,0)</f>
        <v>0</v>
      </c>
      <c r="BJ333" s="97" t="s">
        <v>1110</v>
      </c>
      <c r="BK333" s="166">
        <f>ROUND($I$333*$H$333,2)</f>
        <v>0</v>
      </c>
      <c r="BL333" s="97" t="s">
        <v>1227</v>
      </c>
      <c r="BM333" s="97" t="s">
        <v>716</v>
      </c>
    </row>
    <row r="334" spans="2:47" s="6" customFormat="1" ht="16.5" customHeight="1">
      <c r="B334" s="23"/>
      <c r="C334" s="24"/>
      <c r="D334" s="167" t="s">
        <v>1229</v>
      </c>
      <c r="E334" s="24"/>
      <c r="F334" s="168" t="s">
        <v>717</v>
      </c>
      <c r="G334" s="24"/>
      <c r="H334" s="24"/>
      <c r="J334" s="24"/>
      <c r="K334" s="24"/>
      <c r="L334" s="43"/>
      <c r="M334" s="56"/>
      <c r="N334" s="24"/>
      <c r="O334" s="24"/>
      <c r="P334" s="24"/>
      <c r="Q334" s="24"/>
      <c r="R334" s="24"/>
      <c r="S334" s="24"/>
      <c r="T334" s="57"/>
      <c r="AT334" s="6" t="s">
        <v>1229</v>
      </c>
      <c r="AU334" s="6" t="s">
        <v>1166</v>
      </c>
    </row>
    <row r="335" spans="2:47" s="6" customFormat="1" ht="30.75" customHeight="1">
      <c r="B335" s="23"/>
      <c r="C335" s="24"/>
      <c r="D335" s="171" t="s">
        <v>1239</v>
      </c>
      <c r="E335" s="24"/>
      <c r="F335" s="189" t="s">
        <v>708</v>
      </c>
      <c r="G335" s="24"/>
      <c r="H335" s="24"/>
      <c r="J335" s="24"/>
      <c r="K335" s="24"/>
      <c r="L335" s="43"/>
      <c r="M335" s="56"/>
      <c r="N335" s="24"/>
      <c r="O335" s="24"/>
      <c r="P335" s="24"/>
      <c r="Q335" s="24"/>
      <c r="R335" s="24"/>
      <c r="S335" s="24"/>
      <c r="T335" s="57"/>
      <c r="AT335" s="6" t="s">
        <v>1239</v>
      </c>
      <c r="AU335" s="6" t="s">
        <v>1166</v>
      </c>
    </row>
    <row r="336" spans="2:65" s="6" customFormat="1" ht="15.75" customHeight="1">
      <c r="B336" s="23"/>
      <c r="C336" s="155" t="s">
        <v>718</v>
      </c>
      <c r="D336" s="155" t="s">
        <v>1223</v>
      </c>
      <c r="E336" s="156" t="s">
        <v>719</v>
      </c>
      <c r="F336" s="157" t="s">
        <v>720</v>
      </c>
      <c r="G336" s="158" t="s">
        <v>1252</v>
      </c>
      <c r="H336" s="159">
        <v>0.088</v>
      </c>
      <c r="I336" s="160"/>
      <c r="J336" s="161">
        <f>ROUND($I$336*$H$336,2)</f>
        <v>0</v>
      </c>
      <c r="K336" s="157" t="s">
        <v>1236</v>
      </c>
      <c r="L336" s="43"/>
      <c r="M336" s="162"/>
      <c r="N336" s="163" t="s">
        <v>1129</v>
      </c>
      <c r="O336" s="24"/>
      <c r="P336" s="164">
        <f>$O$336*$H$336</f>
        <v>0</v>
      </c>
      <c r="Q336" s="164">
        <v>0</v>
      </c>
      <c r="R336" s="164">
        <f>$Q$336*$H$336</f>
        <v>0</v>
      </c>
      <c r="S336" s="164">
        <v>0</v>
      </c>
      <c r="T336" s="165">
        <f>$S$336*$H$336</f>
        <v>0</v>
      </c>
      <c r="AR336" s="97" t="s">
        <v>1227</v>
      </c>
      <c r="AT336" s="97" t="s">
        <v>1223</v>
      </c>
      <c r="AU336" s="97" t="s">
        <v>1166</v>
      </c>
      <c r="AY336" s="6" t="s">
        <v>1221</v>
      </c>
      <c r="BE336" s="166">
        <f>IF($N$336="základní",$J$336,0)</f>
        <v>0</v>
      </c>
      <c r="BF336" s="166">
        <f>IF($N$336="snížená",$J$336,0)</f>
        <v>0</v>
      </c>
      <c r="BG336" s="166">
        <f>IF($N$336="zákl. přenesená",$J$336,0)</f>
        <v>0</v>
      </c>
      <c r="BH336" s="166">
        <f>IF($N$336="sníž. přenesená",$J$336,0)</f>
        <v>0</v>
      </c>
      <c r="BI336" s="166">
        <f>IF($N$336="nulová",$J$336,0)</f>
        <v>0</v>
      </c>
      <c r="BJ336" s="97" t="s">
        <v>1110</v>
      </c>
      <c r="BK336" s="166">
        <f>ROUND($I$336*$H$336,2)</f>
        <v>0</v>
      </c>
      <c r="BL336" s="97" t="s">
        <v>1227</v>
      </c>
      <c r="BM336" s="97" t="s">
        <v>721</v>
      </c>
    </row>
    <row r="337" spans="2:47" s="6" customFormat="1" ht="16.5" customHeight="1">
      <c r="B337" s="23"/>
      <c r="C337" s="24"/>
      <c r="D337" s="167" t="s">
        <v>1229</v>
      </c>
      <c r="E337" s="24"/>
      <c r="F337" s="168" t="s">
        <v>722</v>
      </c>
      <c r="G337" s="24"/>
      <c r="H337" s="24"/>
      <c r="J337" s="24"/>
      <c r="K337" s="24"/>
      <c r="L337" s="43"/>
      <c r="M337" s="56"/>
      <c r="N337" s="24"/>
      <c r="O337" s="24"/>
      <c r="P337" s="24"/>
      <c r="Q337" s="24"/>
      <c r="R337" s="24"/>
      <c r="S337" s="24"/>
      <c r="T337" s="57"/>
      <c r="AT337" s="6" t="s">
        <v>1229</v>
      </c>
      <c r="AU337" s="6" t="s">
        <v>1166</v>
      </c>
    </row>
    <row r="338" spans="2:47" s="6" customFormat="1" ht="57.75" customHeight="1">
      <c r="B338" s="23"/>
      <c r="C338" s="24"/>
      <c r="D338" s="171" t="s">
        <v>1239</v>
      </c>
      <c r="E338" s="24"/>
      <c r="F338" s="189" t="s">
        <v>723</v>
      </c>
      <c r="G338" s="24"/>
      <c r="H338" s="24"/>
      <c r="J338" s="24"/>
      <c r="K338" s="24"/>
      <c r="L338" s="43"/>
      <c r="M338" s="56"/>
      <c r="N338" s="24"/>
      <c r="O338" s="24"/>
      <c r="P338" s="24"/>
      <c r="Q338" s="24"/>
      <c r="R338" s="24"/>
      <c r="S338" s="24"/>
      <c r="T338" s="57"/>
      <c r="AT338" s="6" t="s">
        <v>1239</v>
      </c>
      <c r="AU338" s="6" t="s">
        <v>1166</v>
      </c>
    </row>
    <row r="339" spans="2:51" s="6" customFormat="1" ht="15.75" customHeight="1">
      <c r="B339" s="169"/>
      <c r="C339" s="170"/>
      <c r="D339" s="171" t="s">
        <v>1230</v>
      </c>
      <c r="E339" s="172"/>
      <c r="F339" s="173" t="s">
        <v>724</v>
      </c>
      <c r="G339" s="170"/>
      <c r="H339" s="172"/>
      <c r="J339" s="170"/>
      <c r="K339" s="170"/>
      <c r="L339" s="174"/>
      <c r="M339" s="175"/>
      <c r="N339" s="170"/>
      <c r="O339" s="170"/>
      <c r="P339" s="170"/>
      <c r="Q339" s="170"/>
      <c r="R339" s="170"/>
      <c r="S339" s="170"/>
      <c r="T339" s="176"/>
      <c r="AT339" s="177" t="s">
        <v>1230</v>
      </c>
      <c r="AU339" s="177" t="s">
        <v>1166</v>
      </c>
      <c r="AV339" s="178" t="s">
        <v>1110</v>
      </c>
      <c r="AW339" s="178" t="s">
        <v>1190</v>
      </c>
      <c r="AX339" s="178" t="s">
        <v>1158</v>
      </c>
      <c r="AY339" s="177" t="s">
        <v>1221</v>
      </c>
    </row>
    <row r="340" spans="2:51" s="6" customFormat="1" ht="15.75" customHeight="1">
      <c r="B340" s="179"/>
      <c r="C340" s="180"/>
      <c r="D340" s="171" t="s">
        <v>1230</v>
      </c>
      <c r="E340" s="181"/>
      <c r="F340" s="182" t="s">
        <v>725</v>
      </c>
      <c r="G340" s="180"/>
      <c r="H340" s="183">
        <v>0.08841</v>
      </c>
      <c r="J340" s="180"/>
      <c r="K340" s="180"/>
      <c r="L340" s="184"/>
      <c r="M340" s="185"/>
      <c r="N340" s="180"/>
      <c r="O340" s="180"/>
      <c r="P340" s="180"/>
      <c r="Q340" s="180"/>
      <c r="R340" s="180"/>
      <c r="S340" s="180"/>
      <c r="T340" s="186"/>
      <c r="AT340" s="187" t="s">
        <v>1230</v>
      </c>
      <c r="AU340" s="187" t="s">
        <v>1166</v>
      </c>
      <c r="AV340" s="188" t="s">
        <v>1166</v>
      </c>
      <c r="AW340" s="188" t="s">
        <v>1190</v>
      </c>
      <c r="AX340" s="188" t="s">
        <v>1158</v>
      </c>
      <c r="AY340" s="187" t="s">
        <v>1221</v>
      </c>
    </row>
    <row r="341" spans="2:65" s="6" customFormat="1" ht="15.75" customHeight="1">
      <c r="B341" s="23"/>
      <c r="C341" s="155" t="s">
        <v>726</v>
      </c>
      <c r="D341" s="155" t="s">
        <v>1223</v>
      </c>
      <c r="E341" s="156" t="s">
        <v>727</v>
      </c>
      <c r="F341" s="157" t="s">
        <v>728</v>
      </c>
      <c r="G341" s="158" t="s">
        <v>1235</v>
      </c>
      <c r="H341" s="159">
        <v>1768.2</v>
      </c>
      <c r="I341" s="160"/>
      <c r="J341" s="161">
        <f>ROUND($I$341*$H$341,2)</f>
        <v>0</v>
      </c>
      <c r="K341" s="157" t="s">
        <v>1236</v>
      </c>
      <c r="L341" s="43"/>
      <c r="M341" s="162"/>
      <c r="N341" s="163" t="s">
        <v>1129</v>
      </c>
      <c r="O341" s="24"/>
      <c r="P341" s="164">
        <f>$O$341*$H$341</f>
        <v>0</v>
      </c>
      <c r="Q341" s="164">
        <v>0</v>
      </c>
      <c r="R341" s="164">
        <f>$Q$341*$H$341</f>
        <v>0</v>
      </c>
      <c r="S341" s="164">
        <v>0</v>
      </c>
      <c r="T341" s="165">
        <f>$S$341*$H$341</f>
        <v>0</v>
      </c>
      <c r="AR341" s="97" t="s">
        <v>1227</v>
      </c>
      <c r="AT341" s="97" t="s">
        <v>1223</v>
      </c>
      <c r="AU341" s="97" t="s">
        <v>1166</v>
      </c>
      <c r="AY341" s="6" t="s">
        <v>1221</v>
      </c>
      <c r="BE341" s="166">
        <f>IF($N$341="základní",$J$341,0)</f>
        <v>0</v>
      </c>
      <c r="BF341" s="166">
        <f>IF($N$341="snížená",$J$341,0)</f>
        <v>0</v>
      </c>
      <c r="BG341" s="166">
        <f>IF($N$341="zákl. přenesená",$J$341,0)</f>
        <v>0</v>
      </c>
      <c r="BH341" s="166">
        <f>IF($N$341="sníž. přenesená",$J$341,0)</f>
        <v>0</v>
      </c>
      <c r="BI341" s="166">
        <f>IF($N$341="nulová",$J$341,0)</f>
        <v>0</v>
      </c>
      <c r="BJ341" s="97" t="s">
        <v>1110</v>
      </c>
      <c r="BK341" s="166">
        <f>ROUND($I$341*$H$341,2)</f>
        <v>0</v>
      </c>
      <c r="BL341" s="97" t="s">
        <v>1227</v>
      </c>
      <c r="BM341" s="97" t="s">
        <v>729</v>
      </c>
    </row>
    <row r="342" spans="2:47" s="6" customFormat="1" ht="16.5" customHeight="1">
      <c r="B342" s="23"/>
      <c r="C342" s="24"/>
      <c r="D342" s="167" t="s">
        <v>1229</v>
      </c>
      <c r="E342" s="24"/>
      <c r="F342" s="168" t="s">
        <v>730</v>
      </c>
      <c r="G342" s="24"/>
      <c r="H342" s="24"/>
      <c r="J342" s="24"/>
      <c r="K342" s="24"/>
      <c r="L342" s="43"/>
      <c r="M342" s="56"/>
      <c r="N342" s="24"/>
      <c r="O342" s="24"/>
      <c r="P342" s="24"/>
      <c r="Q342" s="24"/>
      <c r="R342" s="24"/>
      <c r="S342" s="24"/>
      <c r="T342" s="57"/>
      <c r="AT342" s="6" t="s">
        <v>1229</v>
      </c>
      <c r="AU342" s="6" t="s">
        <v>1166</v>
      </c>
    </row>
    <row r="343" spans="2:51" s="6" customFormat="1" ht="15.75" customHeight="1">
      <c r="B343" s="179"/>
      <c r="C343" s="180"/>
      <c r="D343" s="171" t="s">
        <v>1230</v>
      </c>
      <c r="E343" s="181"/>
      <c r="F343" s="182" t="s">
        <v>643</v>
      </c>
      <c r="G343" s="180"/>
      <c r="H343" s="183">
        <v>1768.2</v>
      </c>
      <c r="J343" s="180"/>
      <c r="K343" s="180"/>
      <c r="L343" s="184"/>
      <c r="M343" s="185"/>
      <c r="N343" s="180"/>
      <c r="O343" s="180"/>
      <c r="P343" s="180"/>
      <c r="Q343" s="180"/>
      <c r="R343" s="180"/>
      <c r="S343" s="180"/>
      <c r="T343" s="186"/>
      <c r="AT343" s="187" t="s">
        <v>1230</v>
      </c>
      <c r="AU343" s="187" t="s">
        <v>1166</v>
      </c>
      <c r="AV343" s="188" t="s">
        <v>1166</v>
      </c>
      <c r="AW343" s="188" t="s">
        <v>1190</v>
      </c>
      <c r="AX343" s="188" t="s">
        <v>1158</v>
      </c>
      <c r="AY343" s="187" t="s">
        <v>1221</v>
      </c>
    </row>
    <row r="344" spans="2:65" s="6" customFormat="1" ht="15.75" customHeight="1">
      <c r="B344" s="23"/>
      <c r="C344" s="155" t="s">
        <v>731</v>
      </c>
      <c r="D344" s="155" t="s">
        <v>1223</v>
      </c>
      <c r="E344" s="156" t="s">
        <v>732</v>
      </c>
      <c r="F344" s="157" t="s">
        <v>733</v>
      </c>
      <c r="G344" s="158" t="s">
        <v>1226</v>
      </c>
      <c r="H344" s="159">
        <v>20.832</v>
      </c>
      <c r="I344" s="160"/>
      <c r="J344" s="161">
        <f>ROUND($I$344*$H$344,2)</f>
        <v>0</v>
      </c>
      <c r="K344" s="157" t="s">
        <v>1236</v>
      </c>
      <c r="L344" s="43"/>
      <c r="M344" s="162"/>
      <c r="N344" s="163" t="s">
        <v>1129</v>
      </c>
      <c r="O344" s="24"/>
      <c r="P344" s="164">
        <f>$O$344*$H$344</f>
        <v>0</v>
      </c>
      <c r="Q344" s="164">
        <v>0</v>
      </c>
      <c r="R344" s="164">
        <f>$Q$344*$H$344</f>
        <v>0</v>
      </c>
      <c r="S344" s="164">
        <v>0</v>
      </c>
      <c r="T344" s="165">
        <f>$S$344*$H$344</f>
        <v>0</v>
      </c>
      <c r="AR344" s="97" t="s">
        <v>1227</v>
      </c>
      <c r="AT344" s="97" t="s">
        <v>1223</v>
      </c>
      <c r="AU344" s="97" t="s">
        <v>1166</v>
      </c>
      <c r="AY344" s="6" t="s">
        <v>1221</v>
      </c>
      <c r="BE344" s="166">
        <f>IF($N$344="základní",$J$344,0)</f>
        <v>0</v>
      </c>
      <c r="BF344" s="166">
        <f>IF($N$344="snížená",$J$344,0)</f>
        <v>0</v>
      </c>
      <c r="BG344" s="166">
        <f>IF($N$344="zákl. přenesená",$J$344,0)</f>
        <v>0</v>
      </c>
      <c r="BH344" s="166">
        <f>IF($N$344="sníž. přenesená",$J$344,0)</f>
        <v>0</v>
      </c>
      <c r="BI344" s="166">
        <f>IF($N$344="nulová",$J$344,0)</f>
        <v>0</v>
      </c>
      <c r="BJ344" s="97" t="s">
        <v>1110</v>
      </c>
      <c r="BK344" s="166">
        <f>ROUND($I$344*$H$344,2)</f>
        <v>0</v>
      </c>
      <c r="BL344" s="97" t="s">
        <v>1227</v>
      </c>
      <c r="BM344" s="97" t="s">
        <v>734</v>
      </c>
    </row>
    <row r="345" spans="2:47" s="6" customFormat="1" ht="16.5" customHeight="1">
      <c r="B345" s="23"/>
      <c r="C345" s="24"/>
      <c r="D345" s="167" t="s">
        <v>1229</v>
      </c>
      <c r="E345" s="24"/>
      <c r="F345" s="168" t="s">
        <v>735</v>
      </c>
      <c r="G345" s="24"/>
      <c r="H345" s="24"/>
      <c r="J345" s="24"/>
      <c r="K345" s="24"/>
      <c r="L345" s="43"/>
      <c r="M345" s="56"/>
      <c r="N345" s="24"/>
      <c r="O345" s="24"/>
      <c r="P345" s="24"/>
      <c r="Q345" s="24"/>
      <c r="R345" s="24"/>
      <c r="S345" s="24"/>
      <c r="T345" s="57"/>
      <c r="AT345" s="6" t="s">
        <v>1229</v>
      </c>
      <c r="AU345" s="6" t="s">
        <v>1166</v>
      </c>
    </row>
    <row r="346" spans="2:51" s="6" customFormat="1" ht="15.75" customHeight="1">
      <c r="B346" s="179"/>
      <c r="C346" s="180"/>
      <c r="D346" s="171" t="s">
        <v>1230</v>
      </c>
      <c r="E346" s="181"/>
      <c r="F346" s="182" t="s">
        <v>736</v>
      </c>
      <c r="G346" s="180"/>
      <c r="H346" s="183">
        <v>20.832</v>
      </c>
      <c r="J346" s="180"/>
      <c r="K346" s="180"/>
      <c r="L346" s="184"/>
      <c r="M346" s="185"/>
      <c r="N346" s="180"/>
      <c r="O346" s="180"/>
      <c r="P346" s="180"/>
      <c r="Q346" s="180"/>
      <c r="R346" s="180"/>
      <c r="S346" s="180"/>
      <c r="T346" s="186"/>
      <c r="AT346" s="187" t="s">
        <v>1230</v>
      </c>
      <c r="AU346" s="187" t="s">
        <v>1166</v>
      </c>
      <c r="AV346" s="188" t="s">
        <v>1166</v>
      </c>
      <c r="AW346" s="188" t="s">
        <v>1190</v>
      </c>
      <c r="AX346" s="188" t="s">
        <v>1158</v>
      </c>
      <c r="AY346" s="187" t="s">
        <v>1221</v>
      </c>
    </row>
    <row r="347" spans="2:65" s="6" customFormat="1" ht="15.75" customHeight="1">
      <c r="B347" s="23"/>
      <c r="C347" s="155" t="s">
        <v>737</v>
      </c>
      <c r="D347" s="155" t="s">
        <v>1223</v>
      </c>
      <c r="E347" s="156" t="s">
        <v>738</v>
      </c>
      <c r="F347" s="157" t="s">
        <v>739</v>
      </c>
      <c r="G347" s="158" t="s">
        <v>1226</v>
      </c>
      <c r="H347" s="159">
        <v>20.832</v>
      </c>
      <c r="I347" s="160"/>
      <c r="J347" s="161">
        <f>ROUND($I$347*$H$347,2)</f>
        <v>0</v>
      </c>
      <c r="K347" s="157" t="s">
        <v>1236</v>
      </c>
      <c r="L347" s="43"/>
      <c r="M347" s="162"/>
      <c r="N347" s="163" t="s">
        <v>1129</v>
      </c>
      <c r="O347" s="24"/>
      <c r="P347" s="164">
        <f>$O$347*$H$347</f>
        <v>0</v>
      </c>
      <c r="Q347" s="164">
        <v>0</v>
      </c>
      <c r="R347" s="164">
        <f>$Q$347*$H$347</f>
        <v>0</v>
      </c>
      <c r="S347" s="164">
        <v>0</v>
      </c>
      <c r="T347" s="165">
        <f>$S$347*$H$347</f>
        <v>0</v>
      </c>
      <c r="AR347" s="97" t="s">
        <v>1227</v>
      </c>
      <c r="AT347" s="97" t="s">
        <v>1223</v>
      </c>
      <c r="AU347" s="97" t="s">
        <v>1166</v>
      </c>
      <c r="AY347" s="6" t="s">
        <v>1221</v>
      </c>
      <c r="BE347" s="166">
        <f>IF($N$347="základní",$J$347,0)</f>
        <v>0</v>
      </c>
      <c r="BF347" s="166">
        <f>IF($N$347="snížená",$J$347,0)</f>
        <v>0</v>
      </c>
      <c r="BG347" s="166">
        <f>IF($N$347="zákl. přenesená",$J$347,0)</f>
        <v>0</v>
      </c>
      <c r="BH347" s="166">
        <f>IF($N$347="sníž. přenesená",$J$347,0)</f>
        <v>0</v>
      </c>
      <c r="BI347" s="166">
        <f>IF($N$347="nulová",$J$347,0)</f>
        <v>0</v>
      </c>
      <c r="BJ347" s="97" t="s">
        <v>1110</v>
      </c>
      <c r="BK347" s="166">
        <f>ROUND($I$347*$H$347,2)</f>
        <v>0</v>
      </c>
      <c r="BL347" s="97" t="s">
        <v>1227</v>
      </c>
      <c r="BM347" s="97" t="s">
        <v>740</v>
      </c>
    </row>
    <row r="348" spans="2:47" s="6" customFormat="1" ht="16.5" customHeight="1">
      <c r="B348" s="23"/>
      <c r="C348" s="24"/>
      <c r="D348" s="167" t="s">
        <v>1229</v>
      </c>
      <c r="E348" s="24"/>
      <c r="F348" s="168" t="s">
        <v>741</v>
      </c>
      <c r="G348" s="24"/>
      <c r="H348" s="24"/>
      <c r="J348" s="24"/>
      <c r="K348" s="24"/>
      <c r="L348" s="43"/>
      <c r="M348" s="56"/>
      <c r="N348" s="24"/>
      <c r="O348" s="24"/>
      <c r="P348" s="24"/>
      <c r="Q348" s="24"/>
      <c r="R348" s="24"/>
      <c r="S348" s="24"/>
      <c r="T348" s="57"/>
      <c r="AT348" s="6" t="s">
        <v>1229</v>
      </c>
      <c r="AU348" s="6" t="s">
        <v>1166</v>
      </c>
    </row>
    <row r="349" spans="2:65" s="6" customFormat="1" ht="15.75" customHeight="1">
      <c r="B349" s="23"/>
      <c r="C349" s="155" t="s">
        <v>742</v>
      </c>
      <c r="D349" s="155" t="s">
        <v>1223</v>
      </c>
      <c r="E349" s="156" t="s">
        <v>743</v>
      </c>
      <c r="F349" s="157" t="s">
        <v>744</v>
      </c>
      <c r="G349" s="158" t="s">
        <v>1226</v>
      </c>
      <c r="H349" s="159">
        <v>20.832</v>
      </c>
      <c r="I349" s="160"/>
      <c r="J349" s="161">
        <f>ROUND($I$349*$H$349,2)</f>
        <v>0</v>
      </c>
      <c r="K349" s="157" t="s">
        <v>1236</v>
      </c>
      <c r="L349" s="43"/>
      <c r="M349" s="162"/>
      <c r="N349" s="163" t="s">
        <v>1129</v>
      </c>
      <c r="O349" s="24"/>
      <c r="P349" s="164">
        <f>$O$349*$H$349</f>
        <v>0</v>
      </c>
      <c r="Q349" s="164">
        <v>0</v>
      </c>
      <c r="R349" s="164">
        <f>$Q$349*$H$349</f>
        <v>0</v>
      </c>
      <c r="S349" s="164">
        <v>0</v>
      </c>
      <c r="T349" s="165">
        <f>$S$349*$H$349</f>
        <v>0</v>
      </c>
      <c r="AR349" s="97" t="s">
        <v>1227</v>
      </c>
      <c r="AT349" s="97" t="s">
        <v>1223</v>
      </c>
      <c r="AU349" s="97" t="s">
        <v>1166</v>
      </c>
      <c r="AY349" s="6" t="s">
        <v>1221</v>
      </c>
      <c r="BE349" s="166">
        <f>IF($N$349="základní",$J$349,0)</f>
        <v>0</v>
      </c>
      <c r="BF349" s="166">
        <f>IF($N$349="snížená",$J$349,0)</f>
        <v>0</v>
      </c>
      <c r="BG349" s="166">
        <f>IF($N$349="zákl. přenesená",$J$349,0)</f>
        <v>0</v>
      </c>
      <c r="BH349" s="166">
        <f>IF($N$349="sníž. přenesená",$J$349,0)</f>
        <v>0</v>
      </c>
      <c r="BI349" s="166">
        <f>IF($N$349="nulová",$J$349,0)</f>
        <v>0</v>
      </c>
      <c r="BJ349" s="97" t="s">
        <v>1110</v>
      </c>
      <c r="BK349" s="166">
        <f>ROUND($I$349*$H$349,2)</f>
        <v>0</v>
      </c>
      <c r="BL349" s="97" t="s">
        <v>1227</v>
      </c>
      <c r="BM349" s="97" t="s">
        <v>745</v>
      </c>
    </row>
    <row r="350" spans="2:47" s="6" customFormat="1" ht="16.5" customHeight="1">
      <c r="B350" s="23"/>
      <c r="C350" s="24"/>
      <c r="D350" s="167" t="s">
        <v>1229</v>
      </c>
      <c r="E350" s="24"/>
      <c r="F350" s="168" t="s">
        <v>746</v>
      </c>
      <c r="G350" s="24"/>
      <c r="H350" s="24"/>
      <c r="J350" s="24"/>
      <c r="K350" s="24"/>
      <c r="L350" s="43"/>
      <c r="M350" s="56"/>
      <c r="N350" s="24"/>
      <c r="O350" s="24"/>
      <c r="P350" s="24"/>
      <c r="Q350" s="24"/>
      <c r="R350" s="24"/>
      <c r="S350" s="24"/>
      <c r="T350" s="57"/>
      <c r="AT350" s="6" t="s">
        <v>1229</v>
      </c>
      <c r="AU350" s="6" t="s">
        <v>1166</v>
      </c>
    </row>
    <row r="351" spans="2:63" s="141" customFormat="1" ht="30.75" customHeight="1">
      <c r="B351" s="142"/>
      <c r="C351" s="143"/>
      <c r="D351" s="144" t="s">
        <v>1157</v>
      </c>
      <c r="E351" s="153" t="s">
        <v>1166</v>
      </c>
      <c r="F351" s="153" t="s">
        <v>747</v>
      </c>
      <c r="G351" s="143"/>
      <c r="H351" s="143"/>
      <c r="J351" s="154">
        <f>$BK$351</f>
        <v>0</v>
      </c>
      <c r="K351" s="143"/>
      <c r="L351" s="147"/>
      <c r="M351" s="148"/>
      <c r="N351" s="143"/>
      <c r="O351" s="143"/>
      <c r="P351" s="149">
        <f>SUM($P$352:$P$364)</f>
        <v>0</v>
      </c>
      <c r="Q351" s="143"/>
      <c r="R351" s="149">
        <f>SUM($R$352:$R$364)</f>
        <v>442.28627276</v>
      </c>
      <c r="S351" s="143"/>
      <c r="T351" s="150">
        <f>SUM($T$352:$T$364)</f>
        <v>0</v>
      </c>
      <c r="AR351" s="151" t="s">
        <v>1110</v>
      </c>
      <c r="AT351" s="151" t="s">
        <v>1157</v>
      </c>
      <c r="AU351" s="151" t="s">
        <v>1110</v>
      </c>
      <c r="AY351" s="151" t="s">
        <v>1221</v>
      </c>
      <c r="BK351" s="152">
        <f>SUM($BK$352:$BK$364)</f>
        <v>0</v>
      </c>
    </row>
    <row r="352" spans="2:65" s="6" customFormat="1" ht="15.75" customHeight="1">
      <c r="B352" s="23"/>
      <c r="C352" s="155" t="s">
        <v>748</v>
      </c>
      <c r="D352" s="155" t="s">
        <v>1223</v>
      </c>
      <c r="E352" s="156" t="s">
        <v>749</v>
      </c>
      <c r="F352" s="157" t="s">
        <v>750</v>
      </c>
      <c r="G352" s="158" t="s">
        <v>1226</v>
      </c>
      <c r="H352" s="159">
        <v>264.513</v>
      </c>
      <c r="I352" s="160"/>
      <c r="J352" s="161">
        <f>ROUND($I$352*$H$352,2)</f>
        <v>0</v>
      </c>
      <c r="K352" s="157" t="s">
        <v>1236</v>
      </c>
      <c r="L352" s="43"/>
      <c r="M352" s="162"/>
      <c r="N352" s="163" t="s">
        <v>1129</v>
      </c>
      <c r="O352" s="24"/>
      <c r="P352" s="164">
        <f>$O$352*$H$352</f>
        <v>0</v>
      </c>
      <c r="Q352" s="164">
        <v>1.665</v>
      </c>
      <c r="R352" s="164">
        <f>$Q$352*$H$352</f>
        <v>440.41414499999996</v>
      </c>
      <c r="S352" s="164">
        <v>0</v>
      </c>
      <c r="T352" s="165">
        <f>$S$352*$H$352</f>
        <v>0</v>
      </c>
      <c r="AR352" s="97" t="s">
        <v>1227</v>
      </c>
      <c r="AT352" s="97" t="s">
        <v>1223</v>
      </c>
      <c r="AU352" s="97" t="s">
        <v>1166</v>
      </c>
      <c r="AY352" s="6" t="s">
        <v>1221</v>
      </c>
      <c r="BE352" s="166">
        <f>IF($N$352="základní",$J$352,0)</f>
        <v>0</v>
      </c>
      <c r="BF352" s="166">
        <f>IF($N$352="snížená",$J$352,0)</f>
        <v>0</v>
      </c>
      <c r="BG352" s="166">
        <f>IF($N$352="zákl. přenesená",$J$352,0)</f>
        <v>0</v>
      </c>
      <c r="BH352" s="166">
        <f>IF($N$352="sníž. přenesená",$J$352,0)</f>
        <v>0</v>
      </c>
      <c r="BI352" s="166">
        <f>IF($N$352="nulová",$J$352,0)</f>
        <v>0</v>
      </c>
      <c r="BJ352" s="97" t="s">
        <v>1110</v>
      </c>
      <c r="BK352" s="166">
        <f>ROUND($I$352*$H$352,2)</f>
        <v>0</v>
      </c>
      <c r="BL352" s="97" t="s">
        <v>1227</v>
      </c>
      <c r="BM352" s="97" t="s">
        <v>751</v>
      </c>
    </row>
    <row r="353" spans="2:47" s="6" customFormat="1" ht="27" customHeight="1">
      <c r="B353" s="23"/>
      <c r="C353" s="24"/>
      <c r="D353" s="167" t="s">
        <v>1229</v>
      </c>
      <c r="E353" s="24"/>
      <c r="F353" s="168" t="s">
        <v>752</v>
      </c>
      <c r="G353" s="24"/>
      <c r="H353" s="24"/>
      <c r="J353" s="24"/>
      <c r="K353" s="24"/>
      <c r="L353" s="43"/>
      <c r="M353" s="56"/>
      <c r="N353" s="24"/>
      <c r="O353" s="24"/>
      <c r="P353" s="24"/>
      <c r="Q353" s="24"/>
      <c r="R353" s="24"/>
      <c r="S353" s="24"/>
      <c r="T353" s="57"/>
      <c r="AT353" s="6" t="s">
        <v>1229</v>
      </c>
      <c r="AU353" s="6" t="s">
        <v>1166</v>
      </c>
    </row>
    <row r="354" spans="2:47" s="6" customFormat="1" ht="71.25" customHeight="1">
      <c r="B354" s="23"/>
      <c r="C354" s="24"/>
      <c r="D354" s="171" t="s">
        <v>1239</v>
      </c>
      <c r="E354" s="24"/>
      <c r="F354" s="189" t="s">
        <v>753</v>
      </c>
      <c r="G354" s="24"/>
      <c r="H354" s="24"/>
      <c r="J354" s="24"/>
      <c r="K354" s="24"/>
      <c r="L354" s="43"/>
      <c r="M354" s="56"/>
      <c r="N354" s="24"/>
      <c r="O354" s="24"/>
      <c r="P354" s="24"/>
      <c r="Q354" s="24"/>
      <c r="R354" s="24"/>
      <c r="S354" s="24"/>
      <c r="T354" s="57"/>
      <c r="AT354" s="6" t="s">
        <v>1239</v>
      </c>
      <c r="AU354" s="6" t="s">
        <v>1166</v>
      </c>
    </row>
    <row r="355" spans="2:51" s="6" customFormat="1" ht="15.75" customHeight="1">
      <c r="B355" s="169"/>
      <c r="C355" s="170"/>
      <c r="D355" s="171" t="s">
        <v>1230</v>
      </c>
      <c r="E355" s="172"/>
      <c r="F355" s="173" t="s">
        <v>754</v>
      </c>
      <c r="G355" s="170"/>
      <c r="H355" s="172"/>
      <c r="J355" s="170"/>
      <c r="K355" s="170"/>
      <c r="L355" s="174"/>
      <c r="M355" s="175"/>
      <c r="N355" s="170"/>
      <c r="O355" s="170"/>
      <c r="P355" s="170"/>
      <c r="Q355" s="170"/>
      <c r="R355" s="170"/>
      <c r="S355" s="170"/>
      <c r="T355" s="176"/>
      <c r="AT355" s="177" t="s">
        <v>1230</v>
      </c>
      <c r="AU355" s="177" t="s">
        <v>1166</v>
      </c>
      <c r="AV355" s="178" t="s">
        <v>1110</v>
      </c>
      <c r="AW355" s="178" t="s">
        <v>1190</v>
      </c>
      <c r="AX355" s="178" t="s">
        <v>1158</v>
      </c>
      <c r="AY355" s="177" t="s">
        <v>1221</v>
      </c>
    </row>
    <row r="356" spans="2:51" s="6" customFormat="1" ht="15.75" customHeight="1">
      <c r="B356" s="179"/>
      <c r="C356" s="180"/>
      <c r="D356" s="171" t="s">
        <v>1230</v>
      </c>
      <c r="E356" s="181"/>
      <c r="F356" s="182" t="s">
        <v>755</v>
      </c>
      <c r="G356" s="180"/>
      <c r="H356" s="183">
        <v>264.5131968</v>
      </c>
      <c r="J356" s="180"/>
      <c r="K356" s="180"/>
      <c r="L356" s="184"/>
      <c r="M356" s="185"/>
      <c r="N356" s="180"/>
      <c r="O356" s="180"/>
      <c r="P356" s="180"/>
      <c r="Q356" s="180"/>
      <c r="R356" s="180"/>
      <c r="S356" s="180"/>
      <c r="T356" s="186"/>
      <c r="AT356" s="187" t="s">
        <v>1230</v>
      </c>
      <c r="AU356" s="187" t="s">
        <v>1166</v>
      </c>
      <c r="AV356" s="188" t="s">
        <v>1166</v>
      </c>
      <c r="AW356" s="188" t="s">
        <v>1190</v>
      </c>
      <c r="AX356" s="188" t="s">
        <v>1158</v>
      </c>
      <c r="AY356" s="187" t="s">
        <v>1221</v>
      </c>
    </row>
    <row r="357" spans="2:65" s="6" customFormat="1" ht="15.75" customHeight="1">
      <c r="B357" s="23"/>
      <c r="C357" s="155" t="s">
        <v>756</v>
      </c>
      <c r="D357" s="155" t="s">
        <v>1223</v>
      </c>
      <c r="E357" s="156" t="s">
        <v>757</v>
      </c>
      <c r="F357" s="157" t="s">
        <v>758</v>
      </c>
      <c r="G357" s="158" t="s">
        <v>759</v>
      </c>
      <c r="H357" s="159">
        <v>1534.2</v>
      </c>
      <c r="I357" s="160"/>
      <c r="J357" s="161">
        <f>ROUND($I$357*$H$357,2)</f>
        <v>0</v>
      </c>
      <c r="K357" s="157" t="s">
        <v>1236</v>
      </c>
      <c r="L357" s="43"/>
      <c r="M357" s="162"/>
      <c r="N357" s="163" t="s">
        <v>1129</v>
      </c>
      <c r="O357" s="24"/>
      <c r="P357" s="164">
        <f>$O$357*$H$357</f>
        <v>0</v>
      </c>
      <c r="Q357" s="164">
        <v>0.0011628</v>
      </c>
      <c r="R357" s="164">
        <f>$Q$357*$H$357</f>
        <v>1.7839677600000001</v>
      </c>
      <c r="S357" s="164">
        <v>0</v>
      </c>
      <c r="T357" s="165">
        <f>$S$357*$H$357</f>
        <v>0</v>
      </c>
      <c r="AR357" s="97" t="s">
        <v>1227</v>
      </c>
      <c r="AT357" s="97" t="s">
        <v>1223</v>
      </c>
      <c r="AU357" s="97" t="s">
        <v>1166</v>
      </c>
      <c r="AY357" s="6" t="s">
        <v>1221</v>
      </c>
      <c r="BE357" s="166">
        <f>IF($N$357="základní",$J$357,0)</f>
        <v>0</v>
      </c>
      <c r="BF357" s="166">
        <f>IF($N$357="snížená",$J$357,0)</f>
        <v>0</v>
      </c>
      <c r="BG357" s="166">
        <f>IF($N$357="zákl. přenesená",$J$357,0)</f>
        <v>0</v>
      </c>
      <c r="BH357" s="166">
        <f>IF($N$357="sníž. přenesená",$J$357,0)</f>
        <v>0</v>
      </c>
      <c r="BI357" s="166">
        <f>IF($N$357="nulová",$J$357,0)</f>
        <v>0</v>
      </c>
      <c r="BJ357" s="97" t="s">
        <v>1110</v>
      </c>
      <c r="BK357" s="166">
        <f>ROUND($I$357*$H$357,2)</f>
        <v>0</v>
      </c>
      <c r="BL357" s="97" t="s">
        <v>1227</v>
      </c>
      <c r="BM357" s="97" t="s">
        <v>760</v>
      </c>
    </row>
    <row r="358" spans="2:47" s="6" customFormat="1" ht="16.5" customHeight="1">
      <c r="B358" s="23"/>
      <c r="C358" s="24"/>
      <c r="D358" s="167" t="s">
        <v>1229</v>
      </c>
      <c r="E358" s="24"/>
      <c r="F358" s="168" t="s">
        <v>761</v>
      </c>
      <c r="G358" s="24"/>
      <c r="H358" s="24"/>
      <c r="J358" s="24"/>
      <c r="K358" s="24"/>
      <c r="L358" s="43"/>
      <c r="M358" s="56"/>
      <c r="N358" s="24"/>
      <c r="O358" s="24"/>
      <c r="P358" s="24"/>
      <c r="Q358" s="24"/>
      <c r="R358" s="24"/>
      <c r="S358" s="24"/>
      <c r="T358" s="57"/>
      <c r="AT358" s="6" t="s">
        <v>1229</v>
      </c>
      <c r="AU358" s="6" t="s">
        <v>1166</v>
      </c>
    </row>
    <row r="359" spans="2:47" s="6" customFormat="1" ht="57.75" customHeight="1">
      <c r="B359" s="23"/>
      <c r="C359" s="24"/>
      <c r="D359" s="171" t="s">
        <v>1239</v>
      </c>
      <c r="E359" s="24"/>
      <c r="F359" s="189" t="s">
        <v>762</v>
      </c>
      <c r="G359" s="24"/>
      <c r="H359" s="24"/>
      <c r="J359" s="24"/>
      <c r="K359" s="24"/>
      <c r="L359" s="43"/>
      <c r="M359" s="56"/>
      <c r="N359" s="24"/>
      <c r="O359" s="24"/>
      <c r="P359" s="24"/>
      <c r="Q359" s="24"/>
      <c r="R359" s="24"/>
      <c r="S359" s="24"/>
      <c r="T359" s="57"/>
      <c r="AT359" s="6" t="s">
        <v>1239</v>
      </c>
      <c r="AU359" s="6" t="s">
        <v>1166</v>
      </c>
    </row>
    <row r="360" spans="2:51" s="6" customFormat="1" ht="15.75" customHeight="1">
      <c r="B360" s="169"/>
      <c r="C360" s="170"/>
      <c r="D360" s="171" t="s">
        <v>1230</v>
      </c>
      <c r="E360" s="172"/>
      <c r="F360" s="173" t="s">
        <v>763</v>
      </c>
      <c r="G360" s="170"/>
      <c r="H360" s="172"/>
      <c r="J360" s="170"/>
      <c r="K360" s="170"/>
      <c r="L360" s="174"/>
      <c r="M360" s="175"/>
      <c r="N360" s="170"/>
      <c r="O360" s="170"/>
      <c r="P360" s="170"/>
      <c r="Q360" s="170"/>
      <c r="R360" s="170"/>
      <c r="S360" s="170"/>
      <c r="T360" s="176"/>
      <c r="AT360" s="177" t="s">
        <v>1230</v>
      </c>
      <c r="AU360" s="177" t="s">
        <v>1166</v>
      </c>
      <c r="AV360" s="178" t="s">
        <v>1110</v>
      </c>
      <c r="AW360" s="178" t="s">
        <v>1190</v>
      </c>
      <c r="AX360" s="178" t="s">
        <v>1158</v>
      </c>
      <c r="AY360" s="177" t="s">
        <v>1221</v>
      </c>
    </row>
    <row r="361" spans="2:51" s="6" customFormat="1" ht="15.75" customHeight="1">
      <c r="B361" s="179"/>
      <c r="C361" s="180"/>
      <c r="D361" s="171" t="s">
        <v>1230</v>
      </c>
      <c r="E361" s="181"/>
      <c r="F361" s="182" t="s">
        <v>764</v>
      </c>
      <c r="G361" s="180"/>
      <c r="H361" s="183">
        <v>1534.2</v>
      </c>
      <c r="J361" s="180"/>
      <c r="K361" s="180"/>
      <c r="L361" s="184"/>
      <c r="M361" s="185"/>
      <c r="N361" s="180"/>
      <c r="O361" s="180"/>
      <c r="P361" s="180"/>
      <c r="Q361" s="180"/>
      <c r="R361" s="180"/>
      <c r="S361" s="180"/>
      <c r="T361" s="186"/>
      <c r="AT361" s="187" t="s">
        <v>1230</v>
      </c>
      <c r="AU361" s="187" t="s">
        <v>1166</v>
      </c>
      <c r="AV361" s="188" t="s">
        <v>1166</v>
      </c>
      <c r="AW361" s="188" t="s">
        <v>1190</v>
      </c>
      <c r="AX361" s="188" t="s">
        <v>1158</v>
      </c>
      <c r="AY361" s="187" t="s">
        <v>1221</v>
      </c>
    </row>
    <row r="362" spans="2:65" s="6" customFormat="1" ht="15.75" customHeight="1">
      <c r="B362" s="23"/>
      <c r="C362" s="155" t="s">
        <v>765</v>
      </c>
      <c r="D362" s="155" t="s">
        <v>1223</v>
      </c>
      <c r="E362" s="156" t="s">
        <v>766</v>
      </c>
      <c r="F362" s="157" t="s">
        <v>767</v>
      </c>
      <c r="G362" s="158" t="s">
        <v>647</v>
      </c>
      <c r="H362" s="159">
        <v>76</v>
      </c>
      <c r="I362" s="160"/>
      <c r="J362" s="161">
        <f>ROUND($I$362*$H$362,2)</f>
        <v>0</v>
      </c>
      <c r="K362" s="157"/>
      <c r="L362" s="43"/>
      <c r="M362" s="162"/>
      <c r="N362" s="163" t="s">
        <v>1129</v>
      </c>
      <c r="O362" s="24"/>
      <c r="P362" s="164">
        <f>$O$362*$H$362</f>
        <v>0</v>
      </c>
      <c r="Q362" s="164">
        <v>0.00116</v>
      </c>
      <c r="R362" s="164">
        <f>$Q$362*$H$362</f>
        <v>0.08816</v>
      </c>
      <c r="S362" s="164">
        <v>0</v>
      </c>
      <c r="T362" s="165">
        <f>$S$362*$H$362</f>
        <v>0</v>
      </c>
      <c r="AR362" s="97" t="s">
        <v>1227</v>
      </c>
      <c r="AT362" s="97" t="s">
        <v>1223</v>
      </c>
      <c r="AU362" s="97" t="s">
        <v>1166</v>
      </c>
      <c r="AY362" s="6" t="s">
        <v>1221</v>
      </c>
      <c r="BE362" s="166">
        <f>IF($N$362="základní",$J$362,0)</f>
        <v>0</v>
      </c>
      <c r="BF362" s="166">
        <f>IF($N$362="snížená",$J$362,0)</f>
        <v>0</v>
      </c>
      <c r="BG362" s="166">
        <f>IF($N$362="zákl. přenesená",$J$362,0)</f>
        <v>0</v>
      </c>
      <c r="BH362" s="166">
        <f>IF($N$362="sníž. přenesená",$J$362,0)</f>
        <v>0</v>
      </c>
      <c r="BI362" s="166">
        <f>IF($N$362="nulová",$J$362,0)</f>
        <v>0</v>
      </c>
      <c r="BJ362" s="97" t="s">
        <v>1110</v>
      </c>
      <c r="BK362" s="166">
        <f>ROUND($I$362*$H$362,2)</f>
        <v>0</v>
      </c>
      <c r="BL362" s="97" t="s">
        <v>1227</v>
      </c>
      <c r="BM362" s="97" t="s">
        <v>768</v>
      </c>
    </row>
    <row r="363" spans="2:47" s="6" customFormat="1" ht="16.5" customHeight="1">
      <c r="B363" s="23"/>
      <c r="C363" s="24"/>
      <c r="D363" s="167" t="s">
        <v>1229</v>
      </c>
      <c r="E363" s="24"/>
      <c r="F363" s="168" t="s">
        <v>767</v>
      </c>
      <c r="G363" s="24"/>
      <c r="H363" s="24"/>
      <c r="J363" s="24"/>
      <c r="K363" s="24"/>
      <c r="L363" s="43"/>
      <c r="M363" s="56"/>
      <c r="N363" s="24"/>
      <c r="O363" s="24"/>
      <c r="P363" s="24"/>
      <c r="Q363" s="24"/>
      <c r="R363" s="24"/>
      <c r="S363" s="24"/>
      <c r="T363" s="57"/>
      <c r="AT363" s="6" t="s">
        <v>1229</v>
      </c>
      <c r="AU363" s="6" t="s">
        <v>1166</v>
      </c>
    </row>
    <row r="364" spans="2:51" s="6" customFormat="1" ht="15.75" customHeight="1">
      <c r="B364" s="179"/>
      <c r="C364" s="180"/>
      <c r="D364" s="171" t="s">
        <v>1230</v>
      </c>
      <c r="E364" s="181"/>
      <c r="F364" s="182" t="s">
        <v>769</v>
      </c>
      <c r="G364" s="180"/>
      <c r="H364" s="183">
        <v>76</v>
      </c>
      <c r="J364" s="180"/>
      <c r="K364" s="180"/>
      <c r="L364" s="184"/>
      <c r="M364" s="185"/>
      <c r="N364" s="180"/>
      <c r="O364" s="180"/>
      <c r="P364" s="180"/>
      <c r="Q364" s="180"/>
      <c r="R364" s="180"/>
      <c r="S364" s="180"/>
      <c r="T364" s="186"/>
      <c r="AT364" s="187" t="s">
        <v>1230</v>
      </c>
      <c r="AU364" s="187" t="s">
        <v>1166</v>
      </c>
      <c r="AV364" s="188" t="s">
        <v>1166</v>
      </c>
      <c r="AW364" s="188" t="s">
        <v>1190</v>
      </c>
      <c r="AX364" s="188" t="s">
        <v>1158</v>
      </c>
      <c r="AY364" s="187" t="s">
        <v>1221</v>
      </c>
    </row>
    <row r="365" spans="2:63" s="141" customFormat="1" ht="30.75" customHeight="1">
      <c r="B365" s="142"/>
      <c r="C365" s="143"/>
      <c r="D365" s="144" t="s">
        <v>1157</v>
      </c>
      <c r="E365" s="153" t="s">
        <v>1227</v>
      </c>
      <c r="F365" s="153" t="s">
        <v>770</v>
      </c>
      <c r="G365" s="143"/>
      <c r="H365" s="143"/>
      <c r="J365" s="154">
        <f>$BK$365</f>
        <v>0</v>
      </c>
      <c r="K365" s="143"/>
      <c r="L365" s="147"/>
      <c r="M365" s="148"/>
      <c r="N365" s="143"/>
      <c r="O365" s="143"/>
      <c r="P365" s="149">
        <f>SUM($P$366:$P$372)</f>
        <v>0</v>
      </c>
      <c r="Q365" s="143"/>
      <c r="R365" s="149">
        <f>SUM($R$366:$R$372)</f>
        <v>96.15132681</v>
      </c>
      <c r="S365" s="143"/>
      <c r="T365" s="150">
        <f>SUM($T$366:$T$372)</f>
        <v>0</v>
      </c>
      <c r="AR365" s="151" t="s">
        <v>1110</v>
      </c>
      <c r="AT365" s="151" t="s">
        <v>1157</v>
      </c>
      <c r="AU365" s="151" t="s">
        <v>1110</v>
      </c>
      <c r="AY365" s="151" t="s">
        <v>1221</v>
      </c>
      <c r="BK365" s="152">
        <f>SUM($BK$366:$BK$372)</f>
        <v>0</v>
      </c>
    </row>
    <row r="366" spans="2:65" s="6" customFormat="1" ht="15.75" customHeight="1">
      <c r="B366" s="23"/>
      <c r="C366" s="155" t="s">
        <v>771</v>
      </c>
      <c r="D366" s="155" t="s">
        <v>1223</v>
      </c>
      <c r="E366" s="156" t="s">
        <v>772</v>
      </c>
      <c r="F366" s="157" t="s">
        <v>773</v>
      </c>
      <c r="G366" s="158" t="s">
        <v>1226</v>
      </c>
      <c r="H366" s="159">
        <v>50.853</v>
      </c>
      <c r="I366" s="160"/>
      <c r="J366" s="161">
        <f>ROUND($I$366*$H$366,2)</f>
        <v>0</v>
      </c>
      <c r="K366" s="157" t="s">
        <v>1236</v>
      </c>
      <c r="L366" s="43"/>
      <c r="M366" s="162"/>
      <c r="N366" s="163" t="s">
        <v>1129</v>
      </c>
      <c r="O366" s="24"/>
      <c r="P366" s="164">
        <f>$O$366*$H$366</f>
        <v>0</v>
      </c>
      <c r="Q366" s="164">
        <v>1.89077</v>
      </c>
      <c r="R366" s="164">
        <f>$Q$366*$H$366</f>
        <v>96.15132681</v>
      </c>
      <c r="S366" s="164">
        <v>0</v>
      </c>
      <c r="T366" s="165">
        <f>$S$366*$H$366</f>
        <v>0</v>
      </c>
      <c r="AR366" s="97" t="s">
        <v>1227</v>
      </c>
      <c r="AT366" s="97" t="s">
        <v>1223</v>
      </c>
      <c r="AU366" s="97" t="s">
        <v>1166</v>
      </c>
      <c r="AY366" s="6" t="s">
        <v>1221</v>
      </c>
      <c r="BE366" s="166">
        <f>IF($N$366="základní",$J$366,0)</f>
        <v>0</v>
      </c>
      <c r="BF366" s="166">
        <f>IF($N$366="snížená",$J$366,0)</f>
        <v>0</v>
      </c>
      <c r="BG366" s="166">
        <f>IF($N$366="zákl. přenesená",$J$366,0)</f>
        <v>0</v>
      </c>
      <c r="BH366" s="166">
        <f>IF($N$366="sníž. přenesená",$J$366,0)</f>
        <v>0</v>
      </c>
      <c r="BI366" s="166">
        <f>IF($N$366="nulová",$J$366,0)</f>
        <v>0</v>
      </c>
      <c r="BJ366" s="97" t="s">
        <v>1110</v>
      </c>
      <c r="BK366" s="166">
        <f>ROUND($I$366*$H$366,2)</f>
        <v>0</v>
      </c>
      <c r="BL366" s="97" t="s">
        <v>1227</v>
      </c>
      <c r="BM366" s="97" t="s">
        <v>774</v>
      </c>
    </row>
    <row r="367" spans="2:47" s="6" customFormat="1" ht="16.5" customHeight="1">
      <c r="B367" s="23"/>
      <c r="C367" s="24"/>
      <c r="D367" s="167" t="s">
        <v>1229</v>
      </c>
      <c r="E367" s="24"/>
      <c r="F367" s="168" t="s">
        <v>775</v>
      </c>
      <c r="G367" s="24"/>
      <c r="H367" s="24"/>
      <c r="J367" s="24"/>
      <c r="K367" s="24"/>
      <c r="L367" s="43"/>
      <c r="M367" s="56"/>
      <c r="N367" s="24"/>
      <c r="O367" s="24"/>
      <c r="P367" s="24"/>
      <c r="Q367" s="24"/>
      <c r="R367" s="24"/>
      <c r="S367" s="24"/>
      <c r="T367" s="57"/>
      <c r="AT367" s="6" t="s">
        <v>1229</v>
      </c>
      <c r="AU367" s="6" t="s">
        <v>1166</v>
      </c>
    </row>
    <row r="368" spans="2:47" s="6" customFormat="1" ht="44.25" customHeight="1">
      <c r="B368" s="23"/>
      <c r="C368" s="24"/>
      <c r="D368" s="171" t="s">
        <v>1239</v>
      </c>
      <c r="E368" s="24"/>
      <c r="F368" s="189" t="s">
        <v>776</v>
      </c>
      <c r="G368" s="24"/>
      <c r="H368" s="24"/>
      <c r="J368" s="24"/>
      <c r="K368" s="24"/>
      <c r="L368" s="43"/>
      <c r="M368" s="56"/>
      <c r="N368" s="24"/>
      <c r="O368" s="24"/>
      <c r="P368" s="24"/>
      <c r="Q368" s="24"/>
      <c r="R368" s="24"/>
      <c r="S368" s="24"/>
      <c r="T368" s="57"/>
      <c r="AT368" s="6" t="s">
        <v>1239</v>
      </c>
      <c r="AU368" s="6" t="s">
        <v>1166</v>
      </c>
    </row>
    <row r="369" spans="2:51" s="6" customFormat="1" ht="27" customHeight="1">
      <c r="B369" s="169"/>
      <c r="C369" s="170"/>
      <c r="D369" s="171" t="s">
        <v>1230</v>
      </c>
      <c r="E369" s="172"/>
      <c r="F369" s="173" t="s">
        <v>1281</v>
      </c>
      <c r="G369" s="170"/>
      <c r="H369" s="172"/>
      <c r="J369" s="170"/>
      <c r="K369" s="170"/>
      <c r="L369" s="174"/>
      <c r="M369" s="175"/>
      <c r="N369" s="170"/>
      <c r="O369" s="170"/>
      <c r="P369" s="170"/>
      <c r="Q369" s="170"/>
      <c r="R369" s="170"/>
      <c r="S369" s="170"/>
      <c r="T369" s="176"/>
      <c r="AT369" s="177" t="s">
        <v>1230</v>
      </c>
      <c r="AU369" s="177" t="s">
        <v>1166</v>
      </c>
      <c r="AV369" s="178" t="s">
        <v>1110</v>
      </c>
      <c r="AW369" s="178" t="s">
        <v>1190</v>
      </c>
      <c r="AX369" s="178" t="s">
        <v>1158</v>
      </c>
      <c r="AY369" s="177" t="s">
        <v>1221</v>
      </c>
    </row>
    <row r="370" spans="2:51" s="6" customFormat="1" ht="15.75" customHeight="1">
      <c r="B370" s="179"/>
      <c r="C370" s="180"/>
      <c r="D370" s="171" t="s">
        <v>1230</v>
      </c>
      <c r="E370" s="181"/>
      <c r="F370" s="182" t="s">
        <v>777</v>
      </c>
      <c r="G370" s="180"/>
      <c r="H370" s="183">
        <v>22.187088</v>
      </c>
      <c r="J370" s="180"/>
      <c r="K370" s="180"/>
      <c r="L370" s="184"/>
      <c r="M370" s="185"/>
      <c r="N370" s="180"/>
      <c r="O370" s="180"/>
      <c r="P370" s="180"/>
      <c r="Q370" s="180"/>
      <c r="R370" s="180"/>
      <c r="S370" s="180"/>
      <c r="T370" s="186"/>
      <c r="AT370" s="187" t="s">
        <v>1230</v>
      </c>
      <c r="AU370" s="187" t="s">
        <v>1166</v>
      </c>
      <c r="AV370" s="188" t="s">
        <v>1166</v>
      </c>
      <c r="AW370" s="188" t="s">
        <v>1190</v>
      </c>
      <c r="AX370" s="188" t="s">
        <v>1158</v>
      </c>
      <c r="AY370" s="187" t="s">
        <v>1221</v>
      </c>
    </row>
    <row r="371" spans="2:51" s="6" customFormat="1" ht="15.75" customHeight="1">
      <c r="B371" s="169"/>
      <c r="C371" s="170"/>
      <c r="D371" s="171" t="s">
        <v>1230</v>
      </c>
      <c r="E371" s="172"/>
      <c r="F371" s="173" t="s">
        <v>597</v>
      </c>
      <c r="G371" s="170"/>
      <c r="H371" s="172"/>
      <c r="J371" s="170"/>
      <c r="K371" s="170"/>
      <c r="L371" s="174"/>
      <c r="M371" s="175"/>
      <c r="N371" s="170"/>
      <c r="O371" s="170"/>
      <c r="P371" s="170"/>
      <c r="Q371" s="170"/>
      <c r="R371" s="170"/>
      <c r="S371" s="170"/>
      <c r="T371" s="176"/>
      <c r="AT371" s="177" t="s">
        <v>1230</v>
      </c>
      <c r="AU371" s="177" t="s">
        <v>1166</v>
      </c>
      <c r="AV371" s="178" t="s">
        <v>1110</v>
      </c>
      <c r="AW371" s="178" t="s">
        <v>1190</v>
      </c>
      <c r="AX371" s="178" t="s">
        <v>1158</v>
      </c>
      <c r="AY371" s="177" t="s">
        <v>1221</v>
      </c>
    </row>
    <row r="372" spans="2:51" s="6" customFormat="1" ht="15.75" customHeight="1">
      <c r="B372" s="179"/>
      <c r="C372" s="180"/>
      <c r="D372" s="171" t="s">
        <v>1230</v>
      </c>
      <c r="E372" s="181"/>
      <c r="F372" s="182" t="s">
        <v>778</v>
      </c>
      <c r="G372" s="180"/>
      <c r="H372" s="183">
        <v>28.66563</v>
      </c>
      <c r="J372" s="180"/>
      <c r="K372" s="180"/>
      <c r="L372" s="184"/>
      <c r="M372" s="185"/>
      <c r="N372" s="180"/>
      <c r="O372" s="180"/>
      <c r="P372" s="180"/>
      <c r="Q372" s="180"/>
      <c r="R372" s="180"/>
      <c r="S372" s="180"/>
      <c r="T372" s="186"/>
      <c r="AT372" s="187" t="s">
        <v>1230</v>
      </c>
      <c r="AU372" s="187" t="s">
        <v>1166</v>
      </c>
      <c r="AV372" s="188" t="s">
        <v>1166</v>
      </c>
      <c r="AW372" s="188" t="s">
        <v>1190</v>
      </c>
      <c r="AX372" s="188" t="s">
        <v>1158</v>
      </c>
      <c r="AY372" s="187" t="s">
        <v>1221</v>
      </c>
    </row>
    <row r="373" spans="2:63" s="141" customFormat="1" ht="30.75" customHeight="1">
      <c r="B373" s="142"/>
      <c r="C373" s="143"/>
      <c r="D373" s="144" t="s">
        <v>1157</v>
      </c>
      <c r="E373" s="153" t="s">
        <v>1258</v>
      </c>
      <c r="F373" s="153" t="s">
        <v>779</v>
      </c>
      <c r="G373" s="143"/>
      <c r="H373" s="143"/>
      <c r="J373" s="154">
        <f>$BK$373</f>
        <v>0</v>
      </c>
      <c r="K373" s="143"/>
      <c r="L373" s="147"/>
      <c r="M373" s="148"/>
      <c r="N373" s="143"/>
      <c r="O373" s="143"/>
      <c r="P373" s="149">
        <f>SUM($P$374:$P$465)</f>
        <v>0</v>
      </c>
      <c r="Q373" s="143"/>
      <c r="R373" s="149">
        <f>SUM($R$374:$R$465)</f>
        <v>5666.257145143641</v>
      </c>
      <c r="S373" s="143"/>
      <c r="T373" s="150">
        <f>SUM($T$374:$T$465)</f>
        <v>0</v>
      </c>
      <c r="AR373" s="151" t="s">
        <v>1110</v>
      </c>
      <c r="AT373" s="151" t="s">
        <v>1157</v>
      </c>
      <c r="AU373" s="151" t="s">
        <v>1110</v>
      </c>
      <c r="AY373" s="151" t="s">
        <v>1221</v>
      </c>
      <c r="BK373" s="152">
        <f>SUM($BK$374:$BK$465)</f>
        <v>0</v>
      </c>
    </row>
    <row r="374" spans="2:65" s="6" customFormat="1" ht="15.75" customHeight="1">
      <c r="B374" s="23"/>
      <c r="C374" s="155" t="s">
        <v>780</v>
      </c>
      <c r="D374" s="155" t="s">
        <v>1223</v>
      </c>
      <c r="E374" s="156" t="s">
        <v>781</v>
      </c>
      <c r="F374" s="157" t="s">
        <v>782</v>
      </c>
      <c r="G374" s="158" t="s">
        <v>1235</v>
      </c>
      <c r="H374" s="159">
        <v>9722.15</v>
      </c>
      <c r="I374" s="160"/>
      <c r="J374" s="161">
        <f>ROUND($I$374*$H$374,2)</f>
        <v>0</v>
      </c>
      <c r="K374" s="157" t="s">
        <v>1236</v>
      </c>
      <c r="L374" s="43"/>
      <c r="M374" s="162"/>
      <c r="N374" s="163" t="s">
        <v>1129</v>
      </c>
      <c r="O374" s="24"/>
      <c r="P374" s="164">
        <f>$O$374*$H$374</f>
        <v>0</v>
      </c>
      <c r="Q374" s="164">
        <v>0.4726</v>
      </c>
      <c r="R374" s="164">
        <f>$Q$374*$H$374</f>
        <v>4594.68809</v>
      </c>
      <c r="S374" s="164">
        <v>0</v>
      </c>
      <c r="T374" s="165">
        <f>$S$374*$H$374</f>
        <v>0</v>
      </c>
      <c r="AR374" s="97" t="s">
        <v>1227</v>
      </c>
      <c r="AT374" s="97" t="s">
        <v>1223</v>
      </c>
      <c r="AU374" s="97" t="s">
        <v>1166</v>
      </c>
      <c r="AY374" s="6" t="s">
        <v>1221</v>
      </c>
      <c r="BE374" s="166">
        <f>IF($N$374="základní",$J$374,0)</f>
        <v>0</v>
      </c>
      <c r="BF374" s="166">
        <f>IF($N$374="snížená",$J$374,0)</f>
        <v>0</v>
      </c>
      <c r="BG374" s="166">
        <f>IF($N$374="zákl. přenesená",$J$374,0)</f>
        <v>0</v>
      </c>
      <c r="BH374" s="166">
        <f>IF($N$374="sníž. přenesená",$J$374,0)</f>
        <v>0</v>
      </c>
      <c r="BI374" s="166">
        <f>IF($N$374="nulová",$J$374,0)</f>
        <v>0</v>
      </c>
      <c r="BJ374" s="97" t="s">
        <v>1110</v>
      </c>
      <c r="BK374" s="166">
        <f>ROUND($I$374*$H$374,2)</f>
        <v>0</v>
      </c>
      <c r="BL374" s="97" t="s">
        <v>1227</v>
      </c>
      <c r="BM374" s="97" t="s">
        <v>783</v>
      </c>
    </row>
    <row r="375" spans="2:47" s="6" customFormat="1" ht="16.5" customHeight="1">
      <c r="B375" s="23"/>
      <c r="C375" s="24"/>
      <c r="D375" s="167" t="s">
        <v>1229</v>
      </c>
      <c r="E375" s="24"/>
      <c r="F375" s="168" t="s">
        <v>784</v>
      </c>
      <c r="G375" s="24"/>
      <c r="H375" s="24"/>
      <c r="J375" s="24"/>
      <c r="K375" s="24"/>
      <c r="L375" s="43"/>
      <c r="M375" s="56"/>
      <c r="N375" s="24"/>
      <c r="O375" s="24"/>
      <c r="P375" s="24"/>
      <c r="Q375" s="24"/>
      <c r="R375" s="24"/>
      <c r="S375" s="24"/>
      <c r="T375" s="57"/>
      <c r="AT375" s="6" t="s">
        <v>1229</v>
      </c>
      <c r="AU375" s="6" t="s">
        <v>1166</v>
      </c>
    </row>
    <row r="376" spans="2:51" s="6" customFormat="1" ht="15.75" customHeight="1">
      <c r="B376" s="169"/>
      <c r="C376" s="170"/>
      <c r="D376" s="171" t="s">
        <v>1230</v>
      </c>
      <c r="E376" s="172"/>
      <c r="F376" s="173" t="s">
        <v>1241</v>
      </c>
      <c r="G376" s="170"/>
      <c r="H376" s="172"/>
      <c r="J376" s="170"/>
      <c r="K376" s="170"/>
      <c r="L376" s="174"/>
      <c r="M376" s="175"/>
      <c r="N376" s="170"/>
      <c r="O376" s="170"/>
      <c r="P376" s="170"/>
      <c r="Q376" s="170"/>
      <c r="R376" s="170"/>
      <c r="S376" s="170"/>
      <c r="T376" s="176"/>
      <c r="AT376" s="177" t="s">
        <v>1230</v>
      </c>
      <c r="AU376" s="177" t="s">
        <v>1166</v>
      </c>
      <c r="AV376" s="178" t="s">
        <v>1110</v>
      </c>
      <c r="AW376" s="178" t="s">
        <v>1190</v>
      </c>
      <c r="AX376" s="178" t="s">
        <v>1158</v>
      </c>
      <c r="AY376" s="177" t="s">
        <v>1221</v>
      </c>
    </row>
    <row r="377" spans="2:51" s="6" customFormat="1" ht="15.75" customHeight="1">
      <c r="B377" s="169"/>
      <c r="C377" s="170"/>
      <c r="D377" s="171" t="s">
        <v>1230</v>
      </c>
      <c r="E377" s="172"/>
      <c r="F377" s="173" t="s">
        <v>785</v>
      </c>
      <c r="G377" s="170"/>
      <c r="H377" s="172"/>
      <c r="J377" s="170"/>
      <c r="K377" s="170"/>
      <c r="L377" s="174"/>
      <c r="M377" s="175"/>
      <c r="N377" s="170"/>
      <c r="O377" s="170"/>
      <c r="P377" s="170"/>
      <c r="Q377" s="170"/>
      <c r="R377" s="170"/>
      <c r="S377" s="170"/>
      <c r="T377" s="176"/>
      <c r="AT377" s="177" t="s">
        <v>1230</v>
      </c>
      <c r="AU377" s="177" t="s">
        <v>1166</v>
      </c>
      <c r="AV377" s="178" t="s">
        <v>1110</v>
      </c>
      <c r="AW377" s="178" t="s">
        <v>1190</v>
      </c>
      <c r="AX377" s="178" t="s">
        <v>1158</v>
      </c>
      <c r="AY377" s="177" t="s">
        <v>1221</v>
      </c>
    </row>
    <row r="378" spans="2:51" s="6" customFormat="1" ht="15.75" customHeight="1">
      <c r="B378" s="179"/>
      <c r="C378" s="180"/>
      <c r="D378" s="171" t="s">
        <v>1230</v>
      </c>
      <c r="E378" s="181"/>
      <c r="F378" s="182" t="s">
        <v>786</v>
      </c>
      <c r="G378" s="180"/>
      <c r="H378" s="183">
        <v>7563.15</v>
      </c>
      <c r="J378" s="180"/>
      <c r="K378" s="180"/>
      <c r="L378" s="184"/>
      <c r="M378" s="185"/>
      <c r="N378" s="180"/>
      <c r="O378" s="180"/>
      <c r="P378" s="180"/>
      <c r="Q378" s="180"/>
      <c r="R378" s="180"/>
      <c r="S378" s="180"/>
      <c r="T378" s="186"/>
      <c r="AT378" s="187" t="s">
        <v>1230</v>
      </c>
      <c r="AU378" s="187" t="s">
        <v>1166</v>
      </c>
      <c r="AV378" s="188" t="s">
        <v>1166</v>
      </c>
      <c r="AW378" s="188" t="s">
        <v>1190</v>
      </c>
      <c r="AX378" s="188" t="s">
        <v>1158</v>
      </c>
      <c r="AY378" s="187" t="s">
        <v>1221</v>
      </c>
    </row>
    <row r="379" spans="2:51" s="6" customFormat="1" ht="15.75" customHeight="1">
      <c r="B379" s="169"/>
      <c r="C379" s="170"/>
      <c r="D379" s="171" t="s">
        <v>1230</v>
      </c>
      <c r="E379" s="172"/>
      <c r="F379" s="173" t="s">
        <v>787</v>
      </c>
      <c r="G379" s="170"/>
      <c r="H379" s="172"/>
      <c r="J379" s="170"/>
      <c r="K379" s="170"/>
      <c r="L379" s="174"/>
      <c r="M379" s="175"/>
      <c r="N379" s="170"/>
      <c r="O379" s="170"/>
      <c r="P379" s="170"/>
      <c r="Q379" s="170"/>
      <c r="R379" s="170"/>
      <c r="S379" s="170"/>
      <c r="T379" s="176"/>
      <c r="AT379" s="177" t="s">
        <v>1230</v>
      </c>
      <c r="AU379" s="177" t="s">
        <v>1166</v>
      </c>
      <c r="AV379" s="178" t="s">
        <v>1110</v>
      </c>
      <c r="AW379" s="178" t="s">
        <v>1190</v>
      </c>
      <c r="AX379" s="178" t="s">
        <v>1158</v>
      </c>
      <c r="AY379" s="177" t="s">
        <v>1221</v>
      </c>
    </row>
    <row r="380" spans="2:51" s="6" customFormat="1" ht="15.75" customHeight="1">
      <c r="B380" s="179"/>
      <c r="C380" s="180"/>
      <c r="D380" s="171" t="s">
        <v>1230</v>
      </c>
      <c r="E380" s="181"/>
      <c r="F380" s="182" t="s">
        <v>788</v>
      </c>
      <c r="G380" s="180"/>
      <c r="H380" s="183">
        <v>245</v>
      </c>
      <c r="J380" s="180"/>
      <c r="K380" s="180"/>
      <c r="L380" s="184"/>
      <c r="M380" s="185"/>
      <c r="N380" s="180"/>
      <c r="O380" s="180"/>
      <c r="P380" s="180"/>
      <c r="Q380" s="180"/>
      <c r="R380" s="180"/>
      <c r="S380" s="180"/>
      <c r="T380" s="186"/>
      <c r="AT380" s="187" t="s">
        <v>1230</v>
      </c>
      <c r="AU380" s="187" t="s">
        <v>1166</v>
      </c>
      <c r="AV380" s="188" t="s">
        <v>1166</v>
      </c>
      <c r="AW380" s="188" t="s">
        <v>1190</v>
      </c>
      <c r="AX380" s="188" t="s">
        <v>1158</v>
      </c>
      <c r="AY380" s="187" t="s">
        <v>1221</v>
      </c>
    </row>
    <row r="381" spans="2:51" s="6" customFormat="1" ht="15.75" customHeight="1">
      <c r="B381" s="169"/>
      <c r="C381" s="170"/>
      <c r="D381" s="171" t="s">
        <v>1230</v>
      </c>
      <c r="E381" s="172"/>
      <c r="F381" s="173" t="s">
        <v>789</v>
      </c>
      <c r="G381" s="170"/>
      <c r="H381" s="172"/>
      <c r="J381" s="170"/>
      <c r="K381" s="170"/>
      <c r="L381" s="174"/>
      <c r="M381" s="175"/>
      <c r="N381" s="170"/>
      <c r="O381" s="170"/>
      <c r="P381" s="170"/>
      <c r="Q381" s="170"/>
      <c r="R381" s="170"/>
      <c r="S381" s="170"/>
      <c r="T381" s="176"/>
      <c r="AT381" s="177" t="s">
        <v>1230</v>
      </c>
      <c r="AU381" s="177" t="s">
        <v>1166</v>
      </c>
      <c r="AV381" s="178" t="s">
        <v>1110</v>
      </c>
      <c r="AW381" s="178" t="s">
        <v>1190</v>
      </c>
      <c r="AX381" s="178" t="s">
        <v>1158</v>
      </c>
      <c r="AY381" s="177" t="s">
        <v>1221</v>
      </c>
    </row>
    <row r="382" spans="2:51" s="6" customFormat="1" ht="15.75" customHeight="1">
      <c r="B382" s="179"/>
      <c r="C382" s="180"/>
      <c r="D382" s="171" t="s">
        <v>1230</v>
      </c>
      <c r="E382" s="181"/>
      <c r="F382" s="182" t="s">
        <v>1242</v>
      </c>
      <c r="G382" s="180"/>
      <c r="H382" s="183">
        <v>1914</v>
      </c>
      <c r="J382" s="180"/>
      <c r="K382" s="180"/>
      <c r="L382" s="184"/>
      <c r="M382" s="185"/>
      <c r="N382" s="180"/>
      <c r="O382" s="180"/>
      <c r="P382" s="180"/>
      <c r="Q382" s="180"/>
      <c r="R382" s="180"/>
      <c r="S382" s="180"/>
      <c r="T382" s="186"/>
      <c r="AT382" s="187" t="s">
        <v>1230</v>
      </c>
      <c r="AU382" s="187" t="s">
        <v>1166</v>
      </c>
      <c r="AV382" s="188" t="s">
        <v>1166</v>
      </c>
      <c r="AW382" s="188" t="s">
        <v>1190</v>
      </c>
      <c r="AX382" s="188" t="s">
        <v>1158</v>
      </c>
      <c r="AY382" s="187" t="s">
        <v>1221</v>
      </c>
    </row>
    <row r="383" spans="2:65" s="6" customFormat="1" ht="15.75" customHeight="1">
      <c r="B383" s="23"/>
      <c r="C383" s="190" t="s">
        <v>790</v>
      </c>
      <c r="D383" s="190" t="s">
        <v>1249</v>
      </c>
      <c r="E383" s="191" t="s">
        <v>791</v>
      </c>
      <c r="F383" s="192" t="s">
        <v>792</v>
      </c>
      <c r="G383" s="193" t="s">
        <v>1252</v>
      </c>
      <c r="H383" s="194">
        <v>-1465.514</v>
      </c>
      <c r="I383" s="195"/>
      <c r="J383" s="196">
        <f>ROUND($I$383*$H$383,2)</f>
        <v>0</v>
      </c>
      <c r="K383" s="192" t="s">
        <v>1236</v>
      </c>
      <c r="L383" s="197"/>
      <c r="M383" s="198"/>
      <c r="N383" s="199" t="s">
        <v>1129</v>
      </c>
      <c r="O383" s="24"/>
      <c r="P383" s="164">
        <f>$O$383*$H$383</f>
        <v>0</v>
      </c>
      <c r="Q383" s="164">
        <v>1</v>
      </c>
      <c r="R383" s="164">
        <f>$Q$383*$H$383</f>
        <v>-1465.514</v>
      </c>
      <c r="S383" s="164">
        <v>0</v>
      </c>
      <c r="T383" s="165">
        <f>$S$383*$H$383</f>
        <v>0</v>
      </c>
      <c r="AR383" s="97" t="s">
        <v>1253</v>
      </c>
      <c r="AT383" s="97" t="s">
        <v>1249</v>
      </c>
      <c r="AU383" s="97" t="s">
        <v>1166</v>
      </c>
      <c r="AY383" s="6" t="s">
        <v>1221</v>
      </c>
      <c r="BE383" s="166">
        <f>IF($N$383="základní",$J$383,0)</f>
        <v>0</v>
      </c>
      <c r="BF383" s="166">
        <f>IF($N$383="snížená",$J$383,0)</f>
        <v>0</v>
      </c>
      <c r="BG383" s="166">
        <f>IF($N$383="zákl. přenesená",$J$383,0)</f>
        <v>0</v>
      </c>
      <c r="BH383" s="166">
        <f>IF($N$383="sníž. přenesená",$J$383,0)</f>
        <v>0</v>
      </c>
      <c r="BI383" s="166">
        <f>IF($N$383="nulová",$J$383,0)</f>
        <v>0</v>
      </c>
      <c r="BJ383" s="97" t="s">
        <v>1110</v>
      </c>
      <c r="BK383" s="166">
        <f>ROUND($I$383*$H$383,2)</f>
        <v>0</v>
      </c>
      <c r="BL383" s="97" t="s">
        <v>1227</v>
      </c>
      <c r="BM383" s="97" t="s">
        <v>793</v>
      </c>
    </row>
    <row r="384" spans="2:47" s="6" customFormat="1" ht="27" customHeight="1">
      <c r="B384" s="23"/>
      <c r="C384" s="24"/>
      <c r="D384" s="167" t="s">
        <v>1229</v>
      </c>
      <c r="E384" s="24"/>
      <c r="F384" s="168" t="s">
        <v>794</v>
      </c>
      <c r="G384" s="24"/>
      <c r="H384" s="24"/>
      <c r="J384" s="24"/>
      <c r="K384" s="24"/>
      <c r="L384" s="43"/>
      <c r="M384" s="56"/>
      <c r="N384" s="24"/>
      <c r="O384" s="24"/>
      <c r="P384" s="24"/>
      <c r="Q384" s="24"/>
      <c r="R384" s="24"/>
      <c r="S384" s="24"/>
      <c r="T384" s="57"/>
      <c r="AT384" s="6" t="s">
        <v>1229</v>
      </c>
      <c r="AU384" s="6" t="s">
        <v>1166</v>
      </c>
    </row>
    <row r="385" spans="2:47" s="6" customFormat="1" ht="44.25" customHeight="1">
      <c r="B385" s="23"/>
      <c r="C385" s="24"/>
      <c r="D385" s="171" t="s">
        <v>1293</v>
      </c>
      <c r="E385" s="24"/>
      <c r="F385" s="189" t="s">
        <v>795</v>
      </c>
      <c r="G385" s="24"/>
      <c r="H385" s="24"/>
      <c r="J385" s="24"/>
      <c r="K385" s="24"/>
      <c r="L385" s="43"/>
      <c r="M385" s="56"/>
      <c r="N385" s="24"/>
      <c r="O385" s="24"/>
      <c r="P385" s="24"/>
      <c r="Q385" s="24"/>
      <c r="R385" s="24"/>
      <c r="S385" s="24"/>
      <c r="T385" s="57"/>
      <c r="AT385" s="6" t="s">
        <v>1293</v>
      </c>
      <c r="AU385" s="6" t="s">
        <v>1166</v>
      </c>
    </row>
    <row r="386" spans="2:51" s="6" customFormat="1" ht="15.75" customHeight="1">
      <c r="B386" s="169"/>
      <c r="C386" s="170"/>
      <c r="D386" s="171" t="s">
        <v>1230</v>
      </c>
      <c r="E386" s="172"/>
      <c r="F386" s="173" t="s">
        <v>796</v>
      </c>
      <c r="G386" s="170"/>
      <c r="H386" s="172"/>
      <c r="J386" s="170"/>
      <c r="K386" s="170"/>
      <c r="L386" s="174"/>
      <c r="M386" s="175"/>
      <c r="N386" s="170"/>
      <c r="O386" s="170"/>
      <c r="P386" s="170"/>
      <c r="Q386" s="170"/>
      <c r="R386" s="170"/>
      <c r="S386" s="170"/>
      <c r="T386" s="176"/>
      <c r="AT386" s="177" t="s">
        <v>1230</v>
      </c>
      <c r="AU386" s="177" t="s">
        <v>1166</v>
      </c>
      <c r="AV386" s="178" t="s">
        <v>1110</v>
      </c>
      <c r="AW386" s="178" t="s">
        <v>1190</v>
      </c>
      <c r="AX386" s="178" t="s">
        <v>1158</v>
      </c>
      <c r="AY386" s="177" t="s">
        <v>1221</v>
      </c>
    </row>
    <row r="387" spans="2:51" s="6" customFormat="1" ht="15.75" customHeight="1">
      <c r="B387" s="179"/>
      <c r="C387" s="180"/>
      <c r="D387" s="171" t="s">
        <v>1230</v>
      </c>
      <c r="E387" s="181"/>
      <c r="F387" s="182" t="s">
        <v>797</v>
      </c>
      <c r="G387" s="180"/>
      <c r="H387" s="183">
        <v>-1465.5144</v>
      </c>
      <c r="J387" s="180"/>
      <c r="K387" s="180"/>
      <c r="L387" s="184"/>
      <c r="M387" s="185"/>
      <c r="N387" s="180"/>
      <c r="O387" s="180"/>
      <c r="P387" s="180"/>
      <c r="Q387" s="180"/>
      <c r="R387" s="180"/>
      <c r="S387" s="180"/>
      <c r="T387" s="186"/>
      <c r="AT387" s="187" t="s">
        <v>1230</v>
      </c>
      <c r="AU387" s="187" t="s">
        <v>1166</v>
      </c>
      <c r="AV387" s="188" t="s">
        <v>1166</v>
      </c>
      <c r="AW387" s="188" t="s">
        <v>1190</v>
      </c>
      <c r="AX387" s="188" t="s">
        <v>1158</v>
      </c>
      <c r="AY387" s="187" t="s">
        <v>1221</v>
      </c>
    </row>
    <row r="388" spans="2:65" s="6" customFormat="1" ht="15.75" customHeight="1">
      <c r="B388" s="23"/>
      <c r="C388" s="155" t="s">
        <v>798</v>
      </c>
      <c r="D388" s="155" t="s">
        <v>1223</v>
      </c>
      <c r="E388" s="156" t="s">
        <v>799</v>
      </c>
      <c r="F388" s="157" t="s">
        <v>800</v>
      </c>
      <c r="G388" s="158" t="s">
        <v>1235</v>
      </c>
      <c r="H388" s="159">
        <v>716.1</v>
      </c>
      <c r="I388" s="160"/>
      <c r="J388" s="161">
        <f>ROUND($I$388*$H$388,2)</f>
        <v>0</v>
      </c>
      <c r="K388" s="157"/>
      <c r="L388" s="43"/>
      <c r="M388" s="162"/>
      <c r="N388" s="163" t="s">
        <v>1129</v>
      </c>
      <c r="O388" s="24"/>
      <c r="P388" s="164">
        <f>$O$388*$H$388</f>
        <v>0</v>
      </c>
      <c r="Q388" s="164">
        <v>0</v>
      </c>
      <c r="R388" s="164">
        <f>$Q$388*$H$388</f>
        <v>0</v>
      </c>
      <c r="S388" s="164">
        <v>0</v>
      </c>
      <c r="T388" s="165">
        <f>$S$388*$H$388</f>
        <v>0</v>
      </c>
      <c r="AR388" s="97" t="s">
        <v>1227</v>
      </c>
      <c r="AT388" s="97" t="s">
        <v>1223</v>
      </c>
      <c r="AU388" s="97" t="s">
        <v>1166</v>
      </c>
      <c r="AY388" s="6" t="s">
        <v>1221</v>
      </c>
      <c r="BE388" s="166">
        <f>IF($N$388="základní",$J$388,0)</f>
        <v>0</v>
      </c>
      <c r="BF388" s="166">
        <f>IF($N$388="snížená",$J$388,0)</f>
        <v>0</v>
      </c>
      <c r="BG388" s="166">
        <f>IF($N$388="zákl. přenesená",$J$388,0)</f>
        <v>0</v>
      </c>
      <c r="BH388" s="166">
        <f>IF($N$388="sníž. přenesená",$J$388,0)</f>
        <v>0</v>
      </c>
      <c r="BI388" s="166">
        <f>IF($N$388="nulová",$J$388,0)</f>
        <v>0</v>
      </c>
      <c r="BJ388" s="97" t="s">
        <v>1110</v>
      </c>
      <c r="BK388" s="166">
        <f>ROUND($I$388*$H$388,2)</f>
        <v>0</v>
      </c>
      <c r="BL388" s="97" t="s">
        <v>1227</v>
      </c>
      <c r="BM388" s="97" t="s">
        <v>801</v>
      </c>
    </row>
    <row r="389" spans="2:47" s="6" customFormat="1" ht="16.5" customHeight="1">
      <c r="B389" s="23"/>
      <c r="C389" s="24"/>
      <c r="D389" s="167" t="s">
        <v>1229</v>
      </c>
      <c r="E389" s="24"/>
      <c r="F389" s="168" t="s">
        <v>802</v>
      </c>
      <c r="G389" s="24"/>
      <c r="H389" s="24"/>
      <c r="J389" s="24"/>
      <c r="K389" s="24"/>
      <c r="L389" s="43"/>
      <c r="M389" s="56"/>
      <c r="N389" s="24"/>
      <c r="O389" s="24"/>
      <c r="P389" s="24"/>
      <c r="Q389" s="24"/>
      <c r="R389" s="24"/>
      <c r="S389" s="24"/>
      <c r="T389" s="57"/>
      <c r="AT389" s="6" t="s">
        <v>1229</v>
      </c>
      <c r="AU389" s="6" t="s">
        <v>1166</v>
      </c>
    </row>
    <row r="390" spans="2:47" s="6" customFormat="1" ht="30.75" customHeight="1">
      <c r="B390" s="23"/>
      <c r="C390" s="24"/>
      <c r="D390" s="171" t="s">
        <v>1293</v>
      </c>
      <c r="E390" s="24"/>
      <c r="F390" s="189" t="s">
        <v>803</v>
      </c>
      <c r="G390" s="24"/>
      <c r="H390" s="24"/>
      <c r="J390" s="24"/>
      <c r="K390" s="24"/>
      <c r="L390" s="43"/>
      <c r="M390" s="56"/>
      <c r="N390" s="24"/>
      <c r="O390" s="24"/>
      <c r="P390" s="24"/>
      <c r="Q390" s="24"/>
      <c r="R390" s="24"/>
      <c r="S390" s="24"/>
      <c r="T390" s="57"/>
      <c r="AT390" s="6" t="s">
        <v>1293</v>
      </c>
      <c r="AU390" s="6" t="s">
        <v>1166</v>
      </c>
    </row>
    <row r="391" spans="2:51" s="6" customFormat="1" ht="15.75" customHeight="1">
      <c r="B391" s="169"/>
      <c r="C391" s="170"/>
      <c r="D391" s="171" t="s">
        <v>1230</v>
      </c>
      <c r="E391" s="172"/>
      <c r="F391" s="173" t="s">
        <v>804</v>
      </c>
      <c r="G391" s="170"/>
      <c r="H391" s="172"/>
      <c r="J391" s="170"/>
      <c r="K391" s="170"/>
      <c r="L391" s="174"/>
      <c r="M391" s="175"/>
      <c r="N391" s="170"/>
      <c r="O391" s="170"/>
      <c r="P391" s="170"/>
      <c r="Q391" s="170"/>
      <c r="R391" s="170"/>
      <c r="S391" s="170"/>
      <c r="T391" s="176"/>
      <c r="AT391" s="177" t="s">
        <v>1230</v>
      </c>
      <c r="AU391" s="177" t="s">
        <v>1166</v>
      </c>
      <c r="AV391" s="178" t="s">
        <v>1110</v>
      </c>
      <c r="AW391" s="178" t="s">
        <v>1190</v>
      </c>
      <c r="AX391" s="178" t="s">
        <v>1158</v>
      </c>
      <c r="AY391" s="177" t="s">
        <v>1221</v>
      </c>
    </row>
    <row r="392" spans="2:51" s="6" customFormat="1" ht="15.75" customHeight="1">
      <c r="B392" s="179"/>
      <c r="C392" s="180"/>
      <c r="D392" s="171" t="s">
        <v>1230</v>
      </c>
      <c r="E392" s="181"/>
      <c r="F392" s="182" t="s">
        <v>805</v>
      </c>
      <c r="G392" s="180"/>
      <c r="H392" s="183">
        <v>716.1</v>
      </c>
      <c r="J392" s="180"/>
      <c r="K392" s="180"/>
      <c r="L392" s="184"/>
      <c r="M392" s="185"/>
      <c r="N392" s="180"/>
      <c r="O392" s="180"/>
      <c r="P392" s="180"/>
      <c r="Q392" s="180"/>
      <c r="R392" s="180"/>
      <c r="S392" s="180"/>
      <c r="T392" s="186"/>
      <c r="AT392" s="187" t="s">
        <v>1230</v>
      </c>
      <c r="AU392" s="187" t="s">
        <v>1166</v>
      </c>
      <c r="AV392" s="188" t="s">
        <v>1166</v>
      </c>
      <c r="AW392" s="188" t="s">
        <v>1190</v>
      </c>
      <c r="AX392" s="188" t="s">
        <v>1110</v>
      </c>
      <c r="AY392" s="187" t="s">
        <v>1221</v>
      </c>
    </row>
    <row r="393" spans="2:65" s="6" customFormat="1" ht="15.75" customHeight="1">
      <c r="B393" s="23"/>
      <c r="C393" s="155" t="s">
        <v>806</v>
      </c>
      <c r="D393" s="155" t="s">
        <v>1223</v>
      </c>
      <c r="E393" s="156" t="s">
        <v>807</v>
      </c>
      <c r="F393" s="157" t="s">
        <v>808</v>
      </c>
      <c r="G393" s="158" t="s">
        <v>1235</v>
      </c>
      <c r="H393" s="159">
        <v>716.1</v>
      </c>
      <c r="I393" s="160"/>
      <c r="J393" s="161">
        <f>ROUND($I$393*$H$393,2)</f>
        <v>0</v>
      </c>
      <c r="K393" s="157" t="s">
        <v>1236</v>
      </c>
      <c r="L393" s="43"/>
      <c r="M393" s="162"/>
      <c r="N393" s="163" t="s">
        <v>1129</v>
      </c>
      <c r="O393" s="24"/>
      <c r="P393" s="164">
        <f>$O$393*$H$393</f>
        <v>0</v>
      </c>
      <c r="Q393" s="164">
        <v>0</v>
      </c>
      <c r="R393" s="164">
        <f>$Q$393*$H$393</f>
        <v>0</v>
      </c>
      <c r="S393" s="164">
        <v>0</v>
      </c>
      <c r="T393" s="165">
        <f>$S$393*$H$393</f>
        <v>0</v>
      </c>
      <c r="AR393" s="97" t="s">
        <v>1227</v>
      </c>
      <c r="AT393" s="97" t="s">
        <v>1223</v>
      </c>
      <c r="AU393" s="97" t="s">
        <v>1166</v>
      </c>
      <c r="AY393" s="6" t="s">
        <v>1221</v>
      </c>
      <c r="BE393" s="166">
        <f>IF($N$393="základní",$J$393,0)</f>
        <v>0</v>
      </c>
      <c r="BF393" s="166">
        <f>IF($N$393="snížená",$J$393,0)</f>
        <v>0</v>
      </c>
      <c r="BG393" s="166">
        <f>IF($N$393="zákl. přenesená",$J$393,0)</f>
        <v>0</v>
      </c>
      <c r="BH393" s="166">
        <f>IF($N$393="sníž. přenesená",$J$393,0)</f>
        <v>0</v>
      </c>
      <c r="BI393" s="166">
        <f>IF($N$393="nulová",$J$393,0)</f>
        <v>0</v>
      </c>
      <c r="BJ393" s="97" t="s">
        <v>1110</v>
      </c>
      <c r="BK393" s="166">
        <f>ROUND($I$393*$H$393,2)</f>
        <v>0</v>
      </c>
      <c r="BL393" s="97" t="s">
        <v>1227</v>
      </c>
      <c r="BM393" s="97" t="s">
        <v>809</v>
      </c>
    </row>
    <row r="394" spans="2:47" s="6" customFormat="1" ht="27" customHeight="1">
      <c r="B394" s="23"/>
      <c r="C394" s="24"/>
      <c r="D394" s="167" t="s">
        <v>1229</v>
      </c>
      <c r="E394" s="24"/>
      <c r="F394" s="168" t="s">
        <v>810</v>
      </c>
      <c r="G394" s="24"/>
      <c r="H394" s="24"/>
      <c r="J394" s="24"/>
      <c r="K394" s="24"/>
      <c r="L394" s="43"/>
      <c r="M394" s="56"/>
      <c r="N394" s="24"/>
      <c r="O394" s="24"/>
      <c r="P394" s="24"/>
      <c r="Q394" s="24"/>
      <c r="R394" s="24"/>
      <c r="S394" s="24"/>
      <c r="T394" s="57"/>
      <c r="AT394" s="6" t="s">
        <v>1229</v>
      </c>
      <c r="AU394" s="6" t="s">
        <v>1166</v>
      </c>
    </row>
    <row r="395" spans="2:51" s="6" customFormat="1" ht="15.75" customHeight="1">
      <c r="B395" s="169"/>
      <c r="C395" s="170"/>
      <c r="D395" s="171" t="s">
        <v>1230</v>
      </c>
      <c r="E395" s="172"/>
      <c r="F395" s="173" t="s">
        <v>804</v>
      </c>
      <c r="G395" s="170"/>
      <c r="H395" s="172"/>
      <c r="J395" s="170"/>
      <c r="K395" s="170"/>
      <c r="L395" s="174"/>
      <c r="M395" s="175"/>
      <c r="N395" s="170"/>
      <c r="O395" s="170"/>
      <c r="P395" s="170"/>
      <c r="Q395" s="170"/>
      <c r="R395" s="170"/>
      <c r="S395" s="170"/>
      <c r="T395" s="176"/>
      <c r="AT395" s="177" t="s">
        <v>1230</v>
      </c>
      <c r="AU395" s="177" t="s">
        <v>1166</v>
      </c>
      <c r="AV395" s="178" t="s">
        <v>1110</v>
      </c>
      <c r="AW395" s="178" t="s">
        <v>1190</v>
      </c>
      <c r="AX395" s="178" t="s">
        <v>1158</v>
      </c>
      <c r="AY395" s="177" t="s">
        <v>1221</v>
      </c>
    </row>
    <row r="396" spans="2:51" s="6" customFormat="1" ht="15.75" customHeight="1">
      <c r="B396" s="179"/>
      <c r="C396" s="180"/>
      <c r="D396" s="171" t="s">
        <v>1230</v>
      </c>
      <c r="E396" s="181"/>
      <c r="F396" s="182" t="s">
        <v>811</v>
      </c>
      <c r="G396" s="180"/>
      <c r="H396" s="183">
        <v>716.1</v>
      </c>
      <c r="J396" s="180"/>
      <c r="K396" s="180"/>
      <c r="L396" s="184"/>
      <c r="M396" s="185"/>
      <c r="N396" s="180"/>
      <c r="O396" s="180"/>
      <c r="P396" s="180"/>
      <c r="Q396" s="180"/>
      <c r="R396" s="180"/>
      <c r="S396" s="180"/>
      <c r="T396" s="186"/>
      <c r="AT396" s="187" t="s">
        <v>1230</v>
      </c>
      <c r="AU396" s="187" t="s">
        <v>1166</v>
      </c>
      <c r="AV396" s="188" t="s">
        <v>1166</v>
      </c>
      <c r="AW396" s="188" t="s">
        <v>1190</v>
      </c>
      <c r="AX396" s="188" t="s">
        <v>1158</v>
      </c>
      <c r="AY396" s="187" t="s">
        <v>1221</v>
      </c>
    </row>
    <row r="397" spans="2:65" s="6" customFormat="1" ht="15.75" customHeight="1">
      <c r="B397" s="23"/>
      <c r="C397" s="155" t="s">
        <v>812</v>
      </c>
      <c r="D397" s="155" t="s">
        <v>1223</v>
      </c>
      <c r="E397" s="156" t="s">
        <v>813</v>
      </c>
      <c r="F397" s="157" t="s">
        <v>814</v>
      </c>
      <c r="G397" s="158" t="s">
        <v>1235</v>
      </c>
      <c r="H397" s="159">
        <v>7051.88</v>
      </c>
      <c r="I397" s="160"/>
      <c r="J397" s="161">
        <f>ROUND($I$397*$H$397,2)</f>
        <v>0</v>
      </c>
      <c r="K397" s="157" t="s">
        <v>1236</v>
      </c>
      <c r="L397" s="43"/>
      <c r="M397" s="162"/>
      <c r="N397" s="163" t="s">
        <v>1129</v>
      </c>
      <c r="O397" s="24"/>
      <c r="P397" s="164">
        <f>$O$397*$H$397</f>
        <v>0</v>
      </c>
      <c r="Q397" s="164">
        <v>0</v>
      </c>
      <c r="R397" s="164">
        <f>$Q$397*$H$397</f>
        <v>0</v>
      </c>
      <c r="S397" s="164">
        <v>0</v>
      </c>
      <c r="T397" s="165">
        <f>$S$397*$H$397</f>
        <v>0</v>
      </c>
      <c r="AR397" s="97" t="s">
        <v>1227</v>
      </c>
      <c r="AT397" s="97" t="s">
        <v>1223</v>
      </c>
      <c r="AU397" s="97" t="s">
        <v>1166</v>
      </c>
      <c r="AY397" s="6" t="s">
        <v>1221</v>
      </c>
      <c r="BE397" s="166">
        <f>IF($N$397="základní",$J$397,0)</f>
        <v>0</v>
      </c>
      <c r="BF397" s="166">
        <f>IF($N$397="snížená",$J$397,0)</f>
        <v>0</v>
      </c>
      <c r="BG397" s="166">
        <f>IF($N$397="zákl. přenesená",$J$397,0)</f>
        <v>0</v>
      </c>
      <c r="BH397" s="166">
        <f>IF($N$397="sníž. přenesená",$J$397,0)</f>
        <v>0</v>
      </c>
      <c r="BI397" s="166">
        <f>IF($N$397="nulová",$J$397,0)</f>
        <v>0</v>
      </c>
      <c r="BJ397" s="97" t="s">
        <v>1110</v>
      </c>
      <c r="BK397" s="166">
        <f>ROUND($I$397*$H$397,2)</f>
        <v>0</v>
      </c>
      <c r="BL397" s="97" t="s">
        <v>1227</v>
      </c>
      <c r="BM397" s="97" t="s">
        <v>815</v>
      </c>
    </row>
    <row r="398" spans="2:47" s="6" customFormat="1" ht="16.5" customHeight="1">
      <c r="B398" s="23"/>
      <c r="C398" s="24"/>
      <c r="D398" s="167" t="s">
        <v>1229</v>
      </c>
      <c r="E398" s="24"/>
      <c r="F398" s="168" t="s">
        <v>816</v>
      </c>
      <c r="G398" s="24"/>
      <c r="H398" s="24"/>
      <c r="J398" s="24"/>
      <c r="K398" s="24"/>
      <c r="L398" s="43"/>
      <c r="M398" s="56"/>
      <c r="N398" s="24"/>
      <c r="O398" s="24"/>
      <c r="P398" s="24"/>
      <c r="Q398" s="24"/>
      <c r="R398" s="24"/>
      <c r="S398" s="24"/>
      <c r="T398" s="57"/>
      <c r="AT398" s="6" t="s">
        <v>1229</v>
      </c>
      <c r="AU398" s="6" t="s">
        <v>1166</v>
      </c>
    </row>
    <row r="399" spans="2:51" s="6" customFormat="1" ht="15.75" customHeight="1">
      <c r="B399" s="169"/>
      <c r="C399" s="170"/>
      <c r="D399" s="171" t="s">
        <v>1230</v>
      </c>
      <c r="E399" s="172"/>
      <c r="F399" s="173" t="s">
        <v>1241</v>
      </c>
      <c r="G399" s="170"/>
      <c r="H399" s="172"/>
      <c r="J399" s="170"/>
      <c r="K399" s="170"/>
      <c r="L399" s="174"/>
      <c r="M399" s="175"/>
      <c r="N399" s="170"/>
      <c r="O399" s="170"/>
      <c r="P399" s="170"/>
      <c r="Q399" s="170"/>
      <c r="R399" s="170"/>
      <c r="S399" s="170"/>
      <c r="T399" s="176"/>
      <c r="AT399" s="177" t="s">
        <v>1230</v>
      </c>
      <c r="AU399" s="177" t="s">
        <v>1166</v>
      </c>
      <c r="AV399" s="178" t="s">
        <v>1110</v>
      </c>
      <c r="AW399" s="178" t="s">
        <v>1190</v>
      </c>
      <c r="AX399" s="178" t="s">
        <v>1158</v>
      </c>
      <c r="AY399" s="177" t="s">
        <v>1221</v>
      </c>
    </row>
    <row r="400" spans="2:51" s="6" customFormat="1" ht="15.75" customHeight="1">
      <c r="B400" s="179"/>
      <c r="C400" s="180"/>
      <c r="D400" s="171" t="s">
        <v>1230</v>
      </c>
      <c r="E400" s="181"/>
      <c r="F400" s="182" t="s">
        <v>817</v>
      </c>
      <c r="G400" s="180"/>
      <c r="H400" s="183">
        <v>6814.5</v>
      </c>
      <c r="J400" s="180"/>
      <c r="K400" s="180"/>
      <c r="L400" s="184"/>
      <c r="M400" s="185"/>
      <c r="N400" s="180"/>
      <c r="O400" s="180"/>
      <c r="P400" s="180"/>
      <c r="Q400" s="180"/>
      <c r="R400" s="180"/>
      <c r="S400" s="180"/>
      <c r="T400" s="186"/>
      <c r="AT400" s="187" t="s">
        <v>1230</v>
      </c>
      <c r="AU400" s="187" t="s">
        <v>1166</v>
      </c>
      <c r="AV400" s="188" t="s">
        <v>1166</v>
      </c>
      <c r="AW400" s="188" t="s">
        <v>1190</v>
      </c>
      <c r="AX400" s="188" t="s">
        <v>1158</v>
      </c>
      <c r="AY400" s="187" t="s">
        <v>1221</v>
      </c>
    </row>
    <row r="401" spans="2:51" s="6" customFormat="1" ht="15.75" customHeight="1">
      <c r="B401" s="179"/>
      <c r="C401" s="180"/>
      <c r="D401" s="171" t="s">
        <v>1230</v>
      </c>
      <c r="E401" s="181"/>
      <c r="F401" s="182" t="s">
        <v>818</v>
      </c>
      <c r="G401" s="180"/>
      <c r="H401" s="183">
        <v>237.38</v>
      </c>
      <c r="J401" s="180"/>
      <c r="K401" s="180"/>
      <c r="L401" s="184"/>
      <c r="M401" s="185"/>
      <c r="N401" s="180"/>
      <c r="O401" s="180"/>
      <c r="P401" s="180"/>
      <c r="Q401" s="180"/>
      <c r="R401" s="180"/>
      <c r="S401" s="180"/>
      <c r="T401" s="186"/>
      <c r="AT401" s="187" t="s">
        <v>1230</v>
      </c>
      <c r="AU401" s="187" t="s">
        <v>1166</v>
      </c>
      <c r="AV401" s="188" t="s">
        <v>1166</v>
      </c>
      <c r="AW401" s="188" t="s">
        <v>1190</v>
      </c>
      <c r="AX401" s="188" t="s">
        <v>1158</v>
      </c>
      <c r="AY401" s="187" t="s">
        <v>1221</v>
      </c>
    </row>
    <row r="402" spans="2:65" s="6" customFormat="1" ht="15.75" customHeight="1">
      <c r="B402" s="23"/>
      <c r="C402" s="155" t="s">
        <v>819</v>
      </c>
      <c r="D402" s="155" t="s">
        <v>1223</v>
      </c>
      <c r="E402" s="156" t="s">
        <v>820</v>
      </c>
      <c r="F402" s="157" t="s">
        <v>821</v>
      </c>
      <c r="G402" s="158" t="s">
        <v>1235</v>
      </c>
      <c r="H402" s="159">
        <v>6093.15</v>
      </c>
      <c r="I402" s="160"/>
      <c r="J402" s="161">
        <f>ROUND($I$402*$H$402,2)</f>
        <v>0</v>
      </c>
      <c r="K402" s="157" t="s">
        <v>1236</v>
      </c>
      <c r="L402" s="43"/>
      <c r="M402" s="162"/>
      <c r="N402" s="163" t="s">
        <v>1129</v>
      </c>
      <c r="O402" s="24"/>
      <c r="P402" s="164">
        <f>$O$402*$H$402</f>
        <v>0</v>
      </c>
      <c r="Q402" s="164">
        <v>0</v>
      </c>
      <c r="R402" s="164">
        <f>$Q$402*$H$402</f>
        <v>0</v>
      </c>
      <c r="S402" s="164">
        <v>0</v>
      </c>
      <c r="T402" s="165">
        <f>$S$402*$H$402</f>
        <v>0</v>
      </c>
      <c r="AR402" s="97" t="s">
        <v>1227</v>
      </c>
      <c r="AT402" s="97" t="s">
        <v>1223</v>
      </c>
      <c r="AU402" s="97" t="s">
        <v>1166</v>
      </c>
      <c r="AY402" s="6" t="s">
        <v>1221</v>
      </c>
      <c r="BE402" s="166">
        <f>IF($N$402="základní",$J$402,0)</f>
        <v>0</v>
      </c>
      <c r="BF402" s="166">
        <f>IF($N$402="snížená",$J$402,0)</f>
        <v>0</v>
      </c>
      <c r="BG402" s="166">
        <f>IF($N$402="zákl. přenesená",$J$402,0)</f>
        <v>0</v>
      </c>
      <c r="BH402" s="166">
        <f>IF($N$402="sníž. přenesená",$J$402,0)</f>
        <v>0</v>
      </c>
      <c r="BI402" s="166">
        <f>IF($N$402="nulová",$J$402,0)</f>
        <v>0</v>
      </c>
      <c r="BJ402" s="97" t="s">
        <v>1110</v>
      </c>
      <c r="BK402" s="166">
        <f>ROUND($I$402*$H$402,2)</f>
        <v>0</v>
      </c>
      <c r="BL402" s="97" t="s">
        <v>1227</v>
      </c>
      <c r="BM402" s="97" t="s">
        <v>822</v>
      </c>
    </row>
    <row r="403" spans="2:47" s="6" customFormat="1" ht="27" customHeight="1">
      <c r="B403" s="23"/>
      <c r="C403" s="24"/>
      <c r="D403" s="167" t="s">
        <v>1229</v>
      </c>
      <c r="E403" s="24"/>
      <c r="F403" s="168" t="s">
        <v>823</v>
      </c>
      <c r="G403" s="24"/>
      <c r="H403" s="24"/>
      <c r="J403" s="24"/>
      <c r="K403" s="24"/>
      <c r="L403" s="43"/>
      <c r="M403" s="56"/>
      <c r="N403" s="24"/>
      <c r="O403" s="24"/>
      <c r="P403" s="24"/>
      <c r="Q403" s="24"/>
      <c r="R403" s="24"/>
      <c r="S403" s="24"/>
      <c r="T403" s="57"/>
      <c r="AT403" s="6" t="s">
        <v>1229</v>
      </c>
      <c r="AU403" s="6" t="s">
        <v>1166</v>
      </c>
    </row>
    <row r="404" spans="2:47" s="6" customFormat="1" ht="30.75" customHeight="1">
      <c r="B404" s="23"/>
      <c r="C404" s="24"/>
      <c r="D404" s="171" t="s">
        <v>1293</v>
      </c>
      <c r="E404" s="24"/>
      <c r="F404" s="189" t="s">
        <v>824</v>
      </c>
      <c r="G404" s="24"/>
      <c r="H404" s="24"/>
      <c r="J404" s="24"/>
      <c r="K404" s="24"/>
      <c r="L404" s="43"/>
      <c r="M404" s="56"/>
      <c r="N404" s="24"/>
      <c r="O404" s="24"/>
      <c r="P404" s="24"/>
      <c r="Q404" s="24"/>
      <c r="R404" s="24"/>
      <c r="S404" s="24"/>
      <c r="T404" s="57"/>
      <c r="AT404" s="6" t="s">
        <v>1293</v>
      </c>
      <c r="AU404" s="6" t="s">
        <v>1166</v>
      </c>
    </row>
    <row r="405" spans="2:51" s="6" customFormat="1" ht="15.75" customHeight="1">
      <c r="B405" s="169"/>
      <c r="C405" s="170"/>
      <c r="D405" s="171" t="s">
        <v>1230</v>
      </c>
      <c r="E405" s="172"/>
      <c r="F405" s="173" t="s">
        <v>1241</v>
      </c>
      <c r="G405" s="170"/>
      <c r="H405" s="172"/>
      <c r="J405" s="170"/>
      <c r="K405" s="170"/>
      <c r="L405" s="174"/>
      <c r="M405" s="175"/>
      <c r="N405" s="170"/>
      <c r="O405" s="170"/>
      <c r="P405" s="170"/>
      <c r="Q405" s="170"/>
      <c r="R405" s="170"/>
      <c r="S405" s="170"/>
      <c r="T405" s="176"/>
      <c r="AT405" s="177" t="s">
        <v>1230</v>
      </c>
      <c r="AU405" s="177" t="s">
        <v>1166</v>
      </c>
      <c r="AV405" s="178" t="s">
        <v>1110</v>
      </c>
      <c r="AW405" s="178" t="s">
        <v>1190</v>
      </c>
      <c r="AX405" s="178" t="s">
        <v>1158</v>
      </c>
      <c r="AY405" s="177" t="s">
        <v>1221</v>
      </c>
    </row>
    <row r="406" spans="2:51" s="6" customFormat="1" ht="15.75" customHeight="1">
      <c r="B406" s="179"/>
      <c r="C406" s="180"/>
      <c r="D406" s="171" t="s">
        <v>1230</v>
      </c>
      <c r="E406" s="181"/>
      <c r="F406" s="182" t="s">
        <v>825</v>
      </c>
      <c r="G406" s="180"/>
      <c r="H406" s="183">
        <v>6093.15</v>
      </c>
      <c r="J406" s="180"/>
      <c r="K406" s="180"/>
      <c r="L406" s="184"/>
      <c r="M406" s="185"/>
      <c r="N406" s="180"/>
      <c r="O406" s="180"/>
      <c r="P406" s="180"/>
      <c r="Q406" s="180"/>
      <c r="R406" s="180"/>
      <c r="S406" s="180"/>
      <c r="T406" s="186"/>
      <c r="AT406" s="187" t="s">
        <v>1230</v>
      </c>
      <c r="AU406" s="187" t="s">
        <v>1166</v>
      </c>
      <c r="AV406" s="188" t="s">
        <v>1166</v>
      </c>
      <c r="AW406" s="188" t="s">
        <v>1190</v>
      </c>
      <c r="AX406" s="188" t="s">
        <v>1158</v>
      </c>
      <c r="AY406" s="187" t="s">
        <v>1221</v>
      </c>
    </row>
    <row r="407" spans="2:65" s="6" customFormat="1" ht="15.75" customHeight="1">
      <c r="B407" s="23"/>
      <c r="C407" s="155" t="s">
        <v>826</v>
      </c>
      <c r="D407" s="155" t="s">
        <v>1223</v>
      </c>
      <c r="E407" s="156" t="s">
        <v>827</v>
      </c>
      <c r="F407" s="157" t="s">
        <v>828</v>
      </c>
      <c r="G407" s="158" t="s">
        <v>1235</v>
      </c>
      <c r="H407" s="159">
        <v>196</v>
      </c>
      <c r="I407" s="160"/>
      <c r="J407" s="161">
        <f>ROUND($I$407*$H$407,2)</f>
        <v>0</v>
      </c>
      <c r="K407" s="157" t="s">
        <v>1236</v>
      </c>
      <c r="L407" s="43"/>
      <c r="M407" s="162"/>
      <c r="N407" s="163" t="s">
        <v>1129</v>
      </c>
      <c r="O407" s="24"/>
      <c r="P407" s="164">
        <f>$O$407*$H$407</f>
        <v>0</v>
      </c>
      <c r="Q407" s="164">
        <v>0.345383</v>
      </c>
      <c r="R407" s="164">
        <f>$Q$407*$H$407</f>
        <v>67.69506799999999</v>
      </c>
      <c r="S407" s="164">
        <v>0</v>
      </c>
      <c r="T407" s="165">
        <f>$S$407*$H$407</f>
        <v>0</v>
      </c>
      <c r="AR407" s="97" t="s">
        <v>1227</v>
      </c>
      <c r="AT407" s="97" t="s">
        <v>1223</v>
      </c>
      <c r="AU407" s="97" t="s">
        <v>1166</v>
      </c>
      <c r="AY407" s="6" t="s">
        <v>1221</v>
      </c>
      <c r="BE407" s="166">
        <f>IF($N$407="základní",$J$407,0)</f>
        <v>0</v>
      </c>
      <c r="BF407" s="166">
        <f>IF($N$407="snížená",$J$407,0)</f>
        <v>0</v>
      </c>
      <c r="BG407" s="166">
        <f>IF($N$407="zákl. přenesená",$J$407,0)</f>
        <v>0</v>
      </c>
      <c r="BH407" s="166">
        <f>IF($N$407="sníž. přenesená",$J$407,0)</f>
        <v>0</v>
      </c>
      <c r="BI407" s="166">
        <f>IF($N$407="nulová",$J$407,0)</f>
        <v>0</v>
      </c>
      <c r="BJ407" s="97" t="s">
        <v>1110</v>
      </c>
      <c r="BK407" s="166">
        <f>ROUND($I$407*$H$407,2)</f>
        <v>0</v>
      </c>
      <c r="BL407" s="97" t="s">
        <v>1227</v>
      </c>
      <c r="BM407" s="97" t="s">
        <v>829</v>
      </c>
    </row>
    <row r="408" spans="2:47" s="6" customFormat="1" ht="16.5" customHeight="1">
      <c r="B408" s="23"/>
      <c r="C408" s="24"/>
      <c r="D408" s="167" t="s">
        <v>1229</v>
      </c>
      <c r="E408" s="24"/>
      <c r="F408" s="168" t="s">
        <v>830</v>
      </c>
      <c r="G408" s="24"/>
      <c r="H408" s="24"/>
      <c r="J408" s="24"/>
      <c r="K408" s="24"/>
      <c r="L408" s="43"/>
      <c r="M408" s="56"/>
      <c r="N408" s="24"/>
      <c r="O408" s="24"/>
      <c r="P408" s="24"/>
      <c r="Q408" s="24"/>
      <c r="R408" s="24"/>
      <c r="S408" s="24"/>
      <c r="T408" s="57"/>
      <c r="AT408" s="6" t="s">
        <v>1229</v>
      </c>
      <c r="AU408" s="6" t="s">
        <v>1166</v>
      </c>
    </row>
    <row r="409" spans="2:47" s="6" customFormat="1" ht="57.75" customHeight="1">
      <c r="B409" s="23"/>
      <c r="C409" s="24"/>
      <c r="D409" s="171" t="s">
        <v>1239</v>
      </c>
      <c r="E409" s="24"/>
      <c r="F409" s="189" t="s">
        <v>831</v>
      </c>
      <c r="G409" s="24"/>
      <c r="H409" s="24"/>
      <c r="J409" s="24"/>
      <c r="K409" s="24"/>
      <c r="L409" s="43"/>
      <c r="M409" s="56"/>
      <c r="N409" s="24"/>
      <c r="O409" s="24"/>
      <c r="P409" s="24"/>
      <c r="Q409" s="24"/>
      <c r="R409" s="24"/>
      <c r="S409" s="24"/>
      <c r="T409" s="57"/>
      <c r="AT409" s="6" t="s">
        <v>1239</v>
      </c>
      <c r="AU409" s="6" t="s">
        <v>1166</v>
      </c>
    </row>
    <row r="410" spans="2:47" s="6" customFormat="1" ht="30.75" customHeight="1">
      <c r="B410" s="23"/>
      <c r="C410" s="24"/>
      <c r="D410" s="171" t="s">
        <v>1293</v>
      </c>
      <c r="E410" s="24"/>
      <c r="F410" s="189" t="s">
        <v>832</v>
      </c>
      <c r="G410" s="24"/>
      <c r="H410" s="24"/>
      <c r="J410" s="24"/>
      <c r="K410" s="24"/>
      <c r="L410" s="43"/>
      <c r="M410" s="56"/>
      <c r="N410" s="24"/>
      <c r="O410" s="24"/>
      <c r="P410" s="24"/>
      <c r="Q410" s="24"/>
      <c r="R410" s="24"/>
      <c r="S410" s="24"/>
      <c r="T410" s="57"/>
      <c r="AT410" s="6" t="s">
        <v>1293</v>
      </c>
      <c r="AU410" s="6" t="s">
        <v>1166</v>
      </c>
    </row>
    <row r="411" spans="2:51" s="6" customFormat="1" ht="15.75" customHeight="1">
      <c r="B411" s="169"/>
      <c r="C411" s="170"/>
      <c r="D411" s="171" t="s">
        <v>1230</v>
      </c>
      <c r="E411" s="172"/>
      <c r="F411" s="173" t="s">
        <v>833</v>
      </c>
      <c r="G411" s="170"/>
      <c r="H411" s="172"/>
      <c r="J411" s="170"/>
      <c r="K411" s="170"/>
      <c r="L411" s="174"/>
      <c r="M411" s="175"/>
      <c r="N411" s="170"/>
      <c r="O411" s="170"/>
      <c r="P411" s="170"/>
      <c r="Q411" s="170"/>
      <c r="R411" s="170"/>
      <c r="S411" s="170"/>
      <c r="T411" s="176"/>
      <c r="AT411" s="177" t="s">
        <v>1230</v>
      </c>
      <c r="AU411" s="177" t="s">
        <v>1166</v>
      </c>
      <c r="AV411" s="178" t="s">
        <v>1110</v>
      </c>
      <c r="AW411" s="178" t="s">
        <v>1190</v>
      </c>
      <c r="AX411" s="178" t="s">
        <v>1158</v>
      </c>
      <c r="AY411" s="177" t="s">
        <v>1221</v>
      </c>
    </row>
    <row r="412" spans="2:51" s="6" customFormat="1" ht="15.75" customHeight="1">
      <c r="B412" s="179"/>
      <c r="C412" s="180"/>
      <c r="D412" s="171" t="s">
        <v>1230</v>
      </c>
      <c r="E412" s="181"/>
      <c r="F412" s="182" t="s">
        <v>834</v>
      </c>
      <c r="G412" s="180"/>
      <c r="H412" s="183">
        <v>196</v>
      </c>
      <c r="J412" s="180"/>
      <c r="K412" s="180"/>
      <c r="L412" s="184"/>
      <c r="M412" s="185"/>
      <c r="N412" s="180"/>
      <c r="O412" s="180"/>
      <c r="P412" s="180"/>
      <c r="Q412" s="180"/>
      <c r="R412" s="180"/>
      <c r="S412" s="180"/>
      <c r="T412" s="186"/>
      <c r="AT412" s="187" t="s">
        <v>1230</v>
      </c>
      <c r="AU412" s="187" t="s">
        <v>1166</v>
      </c>
      <c r="AV412" s="188" t="s">
        <v>1166</v>
      </c>
      <c r="AW412" s="188" t="s">
        <v>1190</v>
      </c>
      <c r="AX412" s="188" t="s">
        <v>1158</v>
      </c>
      <c r="AY412" s="187" t="s">
        <v>1221</v>
      </c>
    </row>
    <row r="413" spans="2:65" s="6" customFormat="1" ht="15.75" customHeight="1">
      <c r="B413" s="23"/>
      <c r="C413" s="155" t="s">
        <v>835</v>
      </c>
      <c r="D413" s="155" t="s">
        <v>1223</v>
      </c>
      <c r="E413" s="156" t="s">
        <v>836</v>
      </c>
      <c r="F413" s="157" t="s">
        <v>837</v>
      </c>
      <c r="G413" s="158" t="s">
        <v>1226</v>
      </c>
      <c r="H413" s="159">
        <v>8.748</v>
      </c>
      <c r="I413" s="160"/>
      <c r="J413" s="161">
        <f>ROUND($I$413*$H$413,2)</f>
        <v>0</v>
      </c>
      <c r="K413" s="157" t="s">
        <v>1236</v>
      </c>
      <c r="L413" s="43"/>
      <c r="M413" s="162"/>
      <c r="N413" s="163" t="s">
        <v>1129</v>
      </c>
      <c r="O413" s="24"/>
      <c r="P413" s="164">
        <f>$O$413*$H$413</f>
        <v>0</v>
      </c>
      <c r="Q413" s="164">
        <v>0</v>
      </c>
      <c r="R413" s="164">
        <f>$Q$413*$H$413</f>
        <v>0</v>
      </c>
      <c r="S413" s="164">
        <v>0</v>
      </c>
      <c r="T413" s="165">
        <f>$S$413*$H$413</f>
        <v>0</v>
      </c>
      <c r="AR413" s="97" t="s">
        <v>1227</v>
      </c>
      <c r="AT413" s="97" t="s">
        <v>1223</v>
      </c>
      <c r="AU413" s="97" t="s">
        <v>1166</v>
      </c>
      <c r="AY413" s="6" t="s">
        <v>1221</v>
      </c>
      <c r="BE413" s="166">
        <f>IF($N$413="základní",$J$413,0)</f>
        <v>0</v>
      </c>
      <c r="BF413" s="166">
        <f>IF($N$413="snížená",$J$413,0)</f>
        <v>0</v>
      </c>
      <c r="BG413" s="166">
        <f>IF($N$413="zákl. přenesená",$J$413,0)</f>
        <v>0</v>
      </c>
      <c r="BH413" s="166">
        <f>IF($N$413="sníž. přenesená",$J$413,0)</f>
        <v>0</v>
      </c>
      <c r="BI413" s="166">
        <f>IF($N$413="nulová",$J$413,0)</f>
        <v>0</v>
      </c>
      <c r="BJ413" s="97" t="s">
        <v>1110</v>
      </c>
      <c r="BK413" s="166">
        <f>ROUND($I$413*$H$413,2)</f>
        <v>0</v>
      </c>
      <c r="BL413" s="97" t="s">
        <v>1227</v>
      </c>
      <c r="BM413" s="97" t="s">
        <v>838</v>
      </c>
    </row>
    <row r="414" spans="2:47" s="6" customFormat="1" ht="27" customHeight="1">
      <c r="B414" s="23"/>
      <c r="C414" s="24"/>
      <c r="D414" s="167" t="s">
        <v>1229</v>
      </c>
      <c r="E414" s="24"/>
      <c r="F414" s="168" t="s">
        <v>839</v>
      </c>
      <c r="G414" s="24"/>
      <c r="H414" s="24"/>
      <c r="J414" s="24"/>
      <c r="K414" s="24"/>
      <c r="L414" s="43"/>
      <c r="M414" s="56"/>
      <c r="N414" s="24"/>
      <c r="O414" s="24"/>
      <c r="P414" s="24"/>
      <c r="Q414" s="24"/>
      <c r="R414" s="24"/>
      <c r="S414" s="24"/>
      <c r="T414" s="57"/>
      <c r="AT414" s="6" t="s">
        <v>1229</v>
      </c>
      <c r="AU414" s="6" t="s">
        <v>1166</v>
      </c>
    </row>
    <row r="415" spans="2:51" s="6" customFormat="1" ht="15.75" customHeight="1">
      <c r="B415" s="169"/>
      <c r="C415" s="170"/>
      <c r="D415" s="171" t="s">
        <v>1230</v>
      </c>
      <c r="E415" s="172"/>
      <c r="F415" s="173" t="s">
        <v>840</v>
      </c>
      <c r="G415" s="170"/>
      <c r="H415" s="172"/>
      <c r="J415" s="170"/>
      <c r="K415" s="170"/>
      <c r="L415" s="174"/>
      <c r="M415" s="175"/>
      <c r="N415" s="170"/>
      <c r="O415" s="170"/>
      <c r="P415" s="170"/>
      <c r="Q415" s="170"/>
      <c r="R415" s="170"/>
      <c r="S415" s="170"/>
      <c r="T415" s="176"/>
      <c r="AT415" s="177" t="s">
        <v>1230</v>
      </c>
      <c r="AU415" s="177" t="s">
        <v>1166</v>
      </c>
      <c r="AV415" s="178" t="s">
        <v>1110</v>
      </c>
      <c r="AW415" s="178" t="s">
        <v>1190</v>
      </c>
      <c r="AX415" s="178" t="s">
        <v>1158</v>
      </c>
      <c r="AY415" s="177" t="s">
        <v>1221</v>
      </c>
    </row>
    <row r="416" spans="2:51" s="6" customFormat="1" ht="15.75" customHeight="1">
      <c r="B416" s="179"/>
      <c r="C416" s="180"/>
      <c r="D416" s="171" t="s">
        <v>1230</v>
      </c>
      <c r="E416" s="181"/>
      <c r="F416" s="182" t="s">
        <v>841</v>
      </c>
      <c r="G416" s="180"/>
      <c r="H416" s="183">
        <v>8.748</v>
      </c>
      <c r="J416" s="180"/>
      <c r="K416" s="180"/>
      <c r="L416" s="184"/>
      <c r="M416" s="185"/>
      <c r="N416" s="180"/>
      <c r="O416" s="180"/>
      <c r="P416" s="180"/>
      <c r="Q416" s="180"/>
      <c r="R416" s="180"/>
      <c r="S416" s="180"/>
      <c r="T416" s="186"/>
      <c r="AT416" s="187" t="s">
        <v>1230</v>
      </c>
      <c r="AU416" s="187" t="s">
        <v>1166</v>
      </c>
      <c r="AV416" s="188" t="s">
        <v>1166</v>
      </c>
      <c r="AW416" s="188" t="s">
        <v>1190</v>
      </c>
      <c r="AX416" s="188" t="s">
        <v>1158</v>
      </c>
      <c r="AY416" s="187" t="s">
        <v>1221</v>
      </c>
    </row>
    <row r="417" spans="2:65" s="6" customFormat="1" ht="15.75" customHeight="1">
      <c r="B417" s="23"/>
      <c r="C417" s="155" t="s">
        <v>842</v>
      </c>
      <c r="D417" s="155" t="s">
        <v>1223</v>
      </c>
      <c r="E417" s="156" t="s">
        <v>843</v>
      </c>
      <c r="F417" s="157" t="s">
        <v>844</v>
      </c>
      <c r="G417" s="158" t="s">
        <v>1235</v>
      </c>
      <c r="H417" s="159">
        <v>237.38</v>
      </c>
      <c r="I417" s="160"/>
      <c r="J417" s="161">
        <f>ROUND($I$417*$H$417,2)</f>
        <v>0</v>
      </c>
      <c r="K417" s="157" t="s">
        <v>1236</v>
      </c>
      <c r="L417" s="43"/>
      <c r="M417" s="162"/>
      <c r="N417" s="163" t="s">
        <v>1129</v>
      </c>
      <c r="O417" s="24"/>
      <c r="P417" s="164">
        <f>$O$417*$H$417</f>
        <v>0</v>
      </c>
      <c r="Q417" s="164">
        <v>0.52517125</v>
      </c>
      <c r="R417" s="164">
        <f>$Q$417*$H$417</f>
        <v>124.665151325</v>
      </c>
      <c r="S417" s="164">
        <v>0</v>
      </c>
      <c r="T417" s="165">
        <f>$S$417*$H$417</f>
        <v>0</v>
      </c>
      <c r="AR417" s="97" t="s">
        <v>1227</v>
      </c>
      <c r="AT417" s="97" t="s">
        <v>1223</v>
      </c>
      <c r="AU417" s="97" t="s">
        <v>1166</v>
      </c>
      <c r="AY417" s="6" t="s">
        <v>1221</v>
      </c>
      <c r="BE417" s="166">
        <f>IF($N$417="základní",$J$417,0)</f>
        <v>0</v>
      </c>
      <c r="BF417" s="166">
        <f>IF($N$417="snížená",$J$417,0)</f>
        <v>0</v>
      </c>
      <c r="BG417" s="166">
        <f>IF($N$417="zákl. přenesená",$J$417,0)</f>
        <v>0</v>
      </c>
      <c r="BH417" s="166">
        <f>IF($N$417="sníž. přenesená",$J$417,0)</f>
        <v>0</v>
      </c>
      <c r="BI417" s="166">
        <f>IF($N$417="nulová",$J$417,0)</f>
        <v>0</v>
      </c>
      <c r="BJ417" s="97" t="s">
        <v>1110</v>
      </c>
      <c r="BK417" s="166">
        <f>ROUND($I$417*$H$417,2)</f>
        <v>0</v>
      </c>
      <c r="BL417" s="97" t="s">
        <v>1227</v>
      </c>
      <c r="BM417" s="97" t="s">
        <v>845</v>
      </c>
    </row>
    <row r="418" spans="2:47" s="6" customFormat="1" ht="16.5" customHeight="1">
      <c r="B418" s="23"/>
      <c r="C418" s="24"/>
      <c r="D418" s="167" t="s">
        <v>1229</v>
      </c>
      <c r="E418" s="24"/>
      <c r="F418" s="168" t="s">
        <v>846</v>
      </c>
      <c r="G418" s="24"/>
      <c r="H418" s="24"/>
      <c r="J418" s="24"/>
      <c r="K418" s="24"/>
      <c r="L418" s="43"/>
      <c r="M418" s="56"/>
      <c r="N418" s="24"/>
      <c r="O418" s="24"/>
      <c r="P418" s="24"/>
      <c r="Q418" s="24"/>
      <c r="R418" s="24"/>
      <c r="S418" s="24"/>
      <c r="T418" s="57"/>
      <c r="AT418" s="6" t="s">
        <v>1229</v>
      </c>
      <c r="AU418" s="6" t="s">
        <v>1166</v>
      </c>
    </row>
    <row r="419" spans="2:47" s="6" customFormat="1" ht="57.75" customHeight="1">
      <c r="B419" s="23"/>
      <c r="C419" s="24"/>
      <c r="D419" s="171" t="s">
        <v>1239</v>
      </c>
      <c r="E419" s="24"/>
      <c r="F419" s="189" t="s">
        <v>831</v>
      </c>
      <c r="G419" s="24"/>
      <c r="H419" s="24"/>
      <c r="J419" s="24"/>
      <c r="K419" s="24"/>
      <c r="L419" s="43"/>
      <c r="M419" s="56"/>
      <c r="N419" s="24"/>
      <c r="O419" s="24"/>
      <c r="P419" s="24"/>
      <c r="Q419" s="24"/>
      <c r="R419" s="24"/>
      <c r="S419" s="24"/>
      <c r="T419" s="57"/>
      <c r="AT419" s="6" t="s">
        <v>1239</v>
      </c>
      <c r="AU419" s="6" t="s">
        <v>1166</v>
      </c>
    </row>
    <row r="420" spans="2:51" s="6" customFormat="1" ht="15.75" customHeight="1">
      <c r="B420" s="169"/>
      <c r="C420" s="170"/>
      <c r="D420" s="171" t="s">
        <v>1230</v>
      </c>
      <c r="E420" s="172"/>
      <c r="F420" s="173" t="s">
        <v>847</v>
      </c>
      <c r="G420" s="170"/>
      <c r="H420" s="172"/>
      <c r="J420" s="170"/>
      <c r="K420" s="170"/>
      <c r="L420" s="174"/>
      <c r="M420" s="175"/>
      <c r="N420" s="170"/>
      <c r="O420" s="170"/>
      <c r="P420" s="170"/>
      <c r="Q420" s="170"/>
      <c r="R420" s="170"/>
      <c r="S420" s="170"/>
      <c r="T420" s="176"/>
      <c r="AT420" s="177" t="s">
        <v>1230</v>
      </c>
      <c r="AU420" s="177" t="s">
        <v>1166</v>
      </c>
      <c r="AV420" s="178" t="s">
        <v>1110</v>
      </c>
      <c r="AW420" s="178" t="s">
        <v>1190</v>
      </c>
      <c r="AX420" s="178" t="s">
        <v>1158</v>
      </c>
      <c r="AY420" s="177" t="s">
        <v>1221</v>
      </c>
    </row>
    <row r="421" spans="2:51" s="6" customFormat="1" ht="15.75" customHeight="1">
      <c r="B421" s="179"/>
      <c r="C421" s="180"/>
      <c r="D421" s="171" t="s">
        <v>1230</v>
      </c>
      <c r="E421" s="181"/>
      <c r="F421" s="182" t="s">
        <v>848</v>
      </c>
      <c r="G421" s="180"/>
      <c r="H421" s="183">
        <v>237.38</v>
      </c>
      <c r="J421" s="180"/>
      <c r="K421" s="180"/>
      <c r="L421" s="184"/>
      <c r="M421" s="185"/>
      <c r="N421" s="180"/>
      <c r="O421" s="180"/>
      <c r="P421" s="180"/>
      <c r="Q421" s="180"/>
      <c r="R421" s="180"/>
      <c r="S421" s="180"/>
      <c r="T421" s="186"/>
      <c r="AT421" s="187" t="s">
        <v>1230</v>
      </c>
      <c r="AU421" s="187" t="s">
        <v>1166</v>
      </c>
      <c r="AV421" s="188" t="s">
        <v>1166</v>
      </c>
      <c r="AW421" s="188" t="s">
        <v>1190</v>
      </c>
      <c r="AX421" s="188" t="s">
        <v>1158</v>
      </c>
      <c r="AY421" s="187" t="s">
        <v>1221</v>
      </c>
    </row>
    <row r="422" spans="2:65" s="6" customFormat="1" ht="15.75" customHeight="1">
      <c r="B422" s="23"/>
      <c r="C422" s="155" t="s">
        <v>849</v>
      </c>
      <c r="D422" s="155" t="s">
        <v>1223</v>
      </c>
      <c r="E422" s="156" t="s">
        <v>850</v>
      </c>
      <c r="F422" s="157" t="s">
        <v>851</v>
      </c>
      <c r="G422" s="158" t="s">
        <v>1235</v>
      </c>
      <c r="H422" s="159">
        <v>12186.3</v>
      </c>
      <c r="I422" s="160"/>
      <c r="J422" s="161">
        <f>ROUND($I$422*$H$422,2)</f>
        <v>0</v>
      </c>
      <c r="K422" s="157" t="s">
        <v>1236</v>
      </c>
      <c r="L422" s="43"/>
      <c r="M422" s="162"/>
      <c r="N422" s="163" t="s">
        <v>1129</v>
      </c>
      <c r="O422" s="24"/>
      <c r="P422" s="164">
        <f>$O$422*$H$422</f>
        <v>0</v>
      </c>
      <c r="Q422" s="164">
        <v>0.00061</v>
      </c>
      <c r="R422" s="164">
        <f>$Q$422*$H$422</f>
        <v>7.433642999999999</v>
      </c>
      <c r="S422" s="164">
        <v>0</v>
      </c>
      <c r="T422" s="165">
        <f>$S$422*$H$422</f>
        <v>0</v>
      </c>
      <c r="AR422" s="97" t="s">
        <v>1227</v>
      </c>
      <c r="AT422" s="97" t="s">
        <v>1223</v>
      </c>
      <c r="AU422" s="97" t="s">
        <v>1166</v>
      </c>
      <c r="AY422" s="6" t="s">
        <v>1221</v>
      </c>
      <c r="BE422" s="166">
        <f>IF($N$422="základní",$J$422,0)</f>
        <v>0</v>
      </c>
      <c r="BF422" s="166">
        <f>IF($N$422="snížená",$J$422,0)</f>
        <v>0</v>
      </c>
      <c r="BG422" s="166">
        <f>IF($N$422="zákl. přenesená",$J$422,0)</f>
        <v>0</v>
      </c>
      <c r="BH422" s="166">
        <f>IF($N$422="sníž. přenesená",$J$422,0)</f>
        <v>0</v>
      </c>
      <c r="BI422" s="166">
        <f>IF($N$422="nulová",$J$422,0)</f>
        <v>0</v>
      </c>
      <c r="BJ422" s="97" t="s">
        <v>1110</v>
      </c>
      <c r="BK422" s="166">
        <f>ROUND($I$422*$H$422,2)</f>
        <v>0</v>
      </c>
      <c r="BL422" s="97" t="s">
        <v>1227</v>
      </c>
      <c r="BM422" s="97" t="s">
        <v>852</v>
      </c>
    </row>
    <row r="423" spans="2:47" s="6" customFormat="1" ht="16.5" customHeight="1">
      <c r="B423" s="23"/>
      <c r="C423" s="24"/>
      <c r="D423" s="167" t="s">
        <v>1229</v>
      </c>
      <c r="E423" s="24"/>
      <c r="F423" s="168" t="s">
        <v>853</v>
      </c>
      <c r="G423" s="24"/>
      <c r="H423" s="24"/>
      <c r="J423" s="24"/>
      <c r="K423" s="24"/>
      <c r="L423" s="43"/>
      <c r="M423" s="56"/>
      <c r="N423" s="24"/>
      <c r="O423" s="24"/>
      <c r="P423" s="24"/>
      <c r="Q423" s="24"/>
      <c r="R423" s="24"/>
      <c r="S423" s="24"/>
      <c r="T423" s="57"/>
      <c r="AT423" s="6" t="s">
        <v>1229</v>
      </c>
      <c r="AU423" s="6" t="s">
        <v>1166</v>
      </c>
    </row>
    <row r="424" spans="2:51" s="6" customFormat="1" ht="15.75" customHeight="1">
      <c r="B424" s="169"/>
      <c r="C424" s="170"/>
      <c r="D424" s="171" t="s">
        <v>1230</v>
      </c>
      <c r="E424" s="172"/>
      <c r="F424" s="173" t="s">
        <v>1241</v>
      </c>
      <c r="G424" s="170"/>
      <c r="H424" s="172"/>
      <c r="J424" s="170"/>
      <c r="K424" s="170"/>
      <c r="L424" s="174"/>
      <c r="M424" s="175"/>
      <c r="N424" s="170"/>
      <c r="O424" s="170"/>
      <c r="P424" s="170"/>
      <c r="Q424" s="170"/>
      <c r="R424" s="170"/>
      <c r="S424" s="170"/>
      <c r="T424" s="176"/>
      <c r="AT424" s="177" t="s">
        <v>1230</v>
      </c>
      <c r="AU424" s="177" t="s">
        <v>1166</v>
      </c>
      <c r="AV424" s="178" t="s">
        <v>1110</v>
      </c>
      <c r="AW424" s="178" t="s">
        <v>1190</v>
      </c>
      <c r="AX424" s="178" t="s">
        <v>1158</v>
      </c>
      <c r="AY424" s="177" t="s">
        <v>1221</v>
      </c>
    </row>
    <row r="425" spans="2:51" s="6" customFormat="1" ht="15.75" customHeight="1">
      <c r="B425" s="179"/>
      <c r="C425" s="180"/>
      <c r="D425" s="171" t="s">
        <v>1230</v>
      </c>
      <c r="E425" s="181"/>
      <c r="F425" s="182" t="s">
        <v>854</v>
      </c>
      <c r="G425" s="180"/>
      <c r="H425" s="183">
        <v>12186.3</v>
      </c>
      <c r="J425" s="180"/>
      <c r="K425" s="180"/>
      <c r="L425" s="184"/>
      <c r="M425" s="185"/>
      <c r="N425" s="180"/>
      <c r="O425" s="180"/>
      <c r="P425" s="180"/>
      <c r="Q425" s="180"/>
      <c r="R425" s="180"/>
      <c r="S425" s="180"/>
      <c r="T425" s="186"/>
      <c r="AT425" s="187" t="s">
        <v>1230</v>
      </c>
      <c r="AU425" s="187" t="s">
        <v>1166</v>
      </c>
      <c r="AV425" s="188" t="s">
        <v>1166</v>
      </c>
      <c r="AW425" s="188" t="s">
        <v>1190</v>
      </c>
      <c r="AX425" s="188" t="s">
        <v>1158</v>
      </c>
      <c r="AY425" s="187" t="s">
        <v>1221</v>
      </c>
    </row>
    <row r="426" spans="2:65" s="6" customFormat="1" ht="15.75" customHeight="1">
      <c r="B426" s="23"/>
      <c r="C426" s="155" t="s">
        <v>855</v>
      </c>
      <c r="D426" s="155" t="s">
        <v>1223</v>
      </c>
      <c r="E426" s="156" t="s">
        <v>856</v>
      </c>
      <c r="F426" s="157" t="s">
        <v>857</v>
      </c>
      <c r="G426" s="158" t="s">
        <v>1235</v>
      </c>
      <c r="H426" s="159">
        <v>6093.15</v>
      </c>
      <c r="I426" s="160"/>
      <c r="J426" s="161">
        <f>ROUND($I$426*$H$426,2)</f>
        <v>0</v>
      </c>
      <c r="K426" s="157" t="s">
        <v>1236</v>
      </c>
      <c r="L426" s="43"/>
      <c r="M426" s="162"/>
      <c r="N426" s="163" t="s">
        <v>1129</v>
      </c>
      <c r="O426" s="24"/>
      <c r="P426" s="164">
        <f>$O$426*$H$426</f>
        <v>0</v>
      </c>
      <c r="Q426" s="164">
        <v>0.09668</v>
      </c>
      <c r="R426" s="164">
        <f>$Q$426*$H$426</f>
        <v>589.085742</v>
      </c>
      <c r="S426" s="164">
        <v>0</v>
      </c>
      <c r="T426" s="165">
        <f>$S$426*$H$426</f>
        <v>0</v>
      </c>
      <c r="AR426" s="97" t="s">
        <v>1227</v>
      </c>
      <c r="AT426" s="97" t="s">
        <v>1223</v>
      </c>
      <c r="AU426" s="97" t="s">
        <v>1166</v>
      </c>
      <c r="AY426" s="6" t="s">
        <v>1221</v>
      </c>
      <c r="BE426" s="166">
        <f>IF($N$426="základní",$J$426,0)</f>
        <v>0</v>
      </c>
      <c r="BF426" s="166">
        <f>IF($N$426="snížená",$J$426,0)</f>
        <v>0</v>
      </c>
      <c r="BG426" s="166">
        <f>IF($N$426="zákl. přenesená",$J$426,0)</f>
        <v>0</v>
      </c>
      <c r="BH426" s="166">
        <f>IF($N$426="sníž. přenesená",$J$426,0)</f>
        <v>0</v>
      </c>
      <c r="BI426" s="166">
        <f>IF($N$426="nulová",$J$426,0)</f>
        <v>0</v>
      </c>
      <c r="BJ426" s="97" t="s">
        <v>1110</v>
      </c>
      <c r="BK426" s="166">
        <f>ROUND($I$426*$H$426,2)</f>
        <v>0</v>
      </c>
      <c r="BL426" s="97" t="s">
        <v>1227</v>
      </c>
      <c r="BM426" s="97" t="s">
        <v>858</v>
      </c>
    </row>
    <row r="427" spans="2:47" s="6" customFormat="1" ht="16.5" customHeight="1">
      <c r="B427" s="23"/>
      <c r="C427" s="24"/>
      <c r="D427" s="167" t="s">
        <v>1229</v>
      </c>
      <c r="E427" s="24"/>
      <c r="F427" s="168" t="s">
        <v>859</v>
      </c>
      <c r="G427" s="24"/>
      <c r="H427" s="24"/>
      <c r="J427" s="24"/>
      <c r="K427" s="24"/>
      <c r="L427" s="43"/>
      <c r="M427" s="56"/>
      <c r="N427" s="24"/>
      <c r="O427" s="24"/>
      <c r="P427" s="24"/>
      <c r="Q427" s="24"/>
      <c r="R427" s="24"/>
      <c r="S427" s="24"/>
      <c r="T427" s="57"/>
      <c r="AT427" s="6" t="s">
        <v>1229</v>
      </c>
      <c r="AU427" s="6" t="s">
        <v>1166</v>
      </c>
    </row>
    <row r="428" spans="2:51" s="6" customFormat="1" ht="15.75" customHeight="1">
      <c r="B428" s="169"/>
      <c r="C428" s="170"/>
      <c r="D428" s="171" t="s">
        <v>1230</v>
      </c>
      <c r="E428" s="172"/>
      <c r="F428" s="173" t="s">
        <v>1241</v>
      </c>
      <c r="G428" s="170"/>
      <c r="H428" s="172"/>
      <c r="J428" s="170"/>
      <c r="K428" s="170"/>
      <c r="L428" s="174"/>
      <c r="M428" s="175"/>
      <c r="N428" s="170"/>
      <c r="O428" s="170"/>
      <c r="P428" s="170"/>
      <c r="Q428" s="170"/>
      <c r="R428" s="170"/>
      <c r="S428" s="170"/>
      <c r="T428" s="176"/>
      <c r="AT428" s="177" t="s">
        <v>1230</v>
      </c>
      <c r="AU428" s="177" t="s">
        <v>1166</v>
      </c>
      <c r="AV428" s="178" t="s">
        <v>1110</v>
      </c>
      <c r="AW428" s="178" t="s">
        <v>1190</v>
      </c>
      <c r="AX428" s="178" t="s">
        <v>1158</v>
      </c>
      <c r="AY428" s="177" t="s">
        <v>1221</v>
      </c>
    </row>
    <row r="429" spans="2:51" s="6" customFormat="1" ht="15.75" customHeight="1">
      <c r="B429" s="179"/>
      <c r="C429" s="180"/>
      <c r="D429" s="171" t="s">
        <v>1230</v>
      </c>
      <c r="E429" s="181"/>
      <c r="F429" s="182" t="s">
        <v>860</v>
      </c>
      <c r="G429" s="180"/>
      <c r="H429" s="183">
        <v>6093.15</v>
      </c>
      <c r="J429" s="180"/>
      <c r="K429" s="180"/>
      <c r="L429" s="184"/>
      <c r="M429" s="185"/>
      <c r="N429" s="180"/>
      <c r="O429" s="180"/>
      <c r="P429" s="180"/>
      <c r="Q429" s="180"/>
      <c r="R429" s="180"/>
      <c r="S429" s="180"/>
      <c r="T429" s="186"/>
      <c r="AT429" s="187" t="s">
        <v>1230</v>
      </c>
      <c r="AU429" s="187" t="s">
        <v>1166</v>
      </c>
      <c r="AV429" s="188" t="s">
        <v>1166</v>
      </c>
      <c r="AW429" s="188" t="s">
        <v>1190</v>
      </c>
      <c r="AX429" s="188" t="s">
        <v>1158</v>
      </c>
      <c r="AY429" s="187" t="s">
        <v>1221</v>
      </c>
    </row>
    <row r="430" spans="2:65" s="6" customFormat="1" ht="15.75" customHeight="1">
      <c r="B430" s="23"/>
      <c r="C430" s="155" t="s">
        <v>861</v>
      </c>
      <c r="D430" s="155" t="s">
        <v>1223</v>
      </c>
      <c r="E430" s="156" t="s">
        <v>862</v>
      </c>
      <c r="F430" s="157" t="s">
        <v>863</v>
      </c>
      <c r="G430" s="158" t="s">
        <v>1235</v>
      </c>
      <c r="H430" s="159">
        <v>6093.15</v>
      </c>
      <c r="I430" s="160"/>
      <c r="J430" s="161">
        <f>ROUND($I$430*$H$430,2)</f>
        <v>0</v>
      </c>
      <c r="K430" s="157" t="s">
        <v>1236</v>
      </c>
      <c r="L430" s="43"/>
      <c r="M430" s="162"/>
      <c r="N430" s="163" t="s">
        <v>1129</v>
      </c>
      <c r="O430" s="24"/>
      <c r="P430" s="164">
        <f>$O$430*$H$430</f>
        <v>0</v>
      </c>
      <c r="Q430" s="164">
        <v>0.18152</v>
      </c>
      <c r="R430" s="164">
        <f>$Q$430*$H$430</f>
        <v>1106.028588</v>
      </c>
      <c r="S430" s="164">
        <v>0</v>
      </c>
      <c r="T430" s="165">
        <f>$S$430*$H$430</f>
        <v>0</v>
      </c>
      <c r="AR430" s="97" t="s">
        <v>1227</v>
      </c>
      <c r="AT430" s="97" t="s">
        <v>1223</v>
      </c>
      <c r="AU430" s="97" t="s">
        <v>1166</v>
      </c>
      <c r="AY430" s="6" t="s">
        <v>1221</v>
      </c>
      <c r="BE430" s="166">
        <f>IF($N$430="základní",$J$430,0)</f>
        <v>0</v>
      </c>
      <c r="BF430" s="166">
        <f>IF($N$430="snížená",$J$430,0)</f>
        <v>0</v>
      </c>
      <c r="BG430" s="166">
        <f>IF($N$430="zákl. přenesená",$J$430,0)</f>
        <v>0</v>
      </c>
      <c r="BH430" s="166">
        <f>IF($N$430="sníž. přenesená",$J$430,0)</f>
        <v>0</v>
      </c>
      <c r="BI430" s="166">
        <f>IF($N$430="nulová",$J$430,0)</f>
        <v>0</v>
      </c>
      <c r="BJ430" s="97" t="s">
        <v>1110</v>
      </c>
      <c r="BK430" s="166">
        <f>ROUND($I$430*$H$430,2)</f>
        <v>0</v>
      </c>
      <c r="BL430" s="97" t="s">
        <v>1227</v>
      </c>
      <c r="BM430" s="97" t="s">
        <v>864</v>
      </c>
    </row>
    <row r="431" spans="2:47" s="6" customFormat="1" ht="27" customHeight="1">
      <c r="B431" s="23"/>
      <c r="C431" s="24"/>
      <c r="D431" s="167" t="s">
        <v>1229</v>
      </c>
      <c r="E431" s="24"/>
      <c r="F431" s="168" t="s">
        <v>865</v>
      </c>
      <c r="G431" s="24"/>
      <c r="H431" s="24"/>
      <c r="J431" s="24"/>
      <c r="K431" s="24"/>
      <c r="L431" s="43"/>
      <c r="M431" s="56"/>
      <c r="N431" s="24"/>
      <c r="O431" s="24"/>
      <c r="P431" s="24"/>
      <c r="Q431" s="24"/>
      <c r="R431" s="24"/>
      <c r="S431" s="24"/>
      <c r="T431" s="57"/>
      <c r="AT431" s="6" t="s">
        <v>1229</v>
      </c>
      <c r="AU431" s="6" t="s">
        <v>1166</v>
      </c>
    </row>
    <row r="432" spans="2:47" s="6" customFormat="1" ht="30.75" customHeight="1">
      <c r="B432" s="23"/>
      <c r="C432" s="24"/>
      <c r="D432" s="171" t="s">
        <v>1239</v>
      </c>
      <c r="E432" s="24"/>
      <c r="F432" s="189" t="s">
        <v>866</v>
      </c>
      <c r="G432" s="24"/>
      <c r="H432" s="24"/>
      <c r="J432" s="24"/>
      <c r="K432" s="24"/>
      <c r="L432" s="43"/>
      <c r="M432" s="56"/>
      <c r="N432" s="24"/>
      <c r="O432" s="24"/>
      <c r="P432" s="24"/>
      <c r="Q432" s="24"/>
      <c r="R432" s="24"/>
      <c r="S432" s="24"/>
      <c r="T432" s="57"/>
      <c r="AT432" s="6" t="s">
        <v>1239</v>
      </c>
      <c r="AU432" s="6" t="s">
        <v>1166</v>
      </c>
    </row>
    <row r="433" spans="2:51" s="6" customFormat="1" ht="15.75" customHeight="1">
      <c r="B433" s="169"/>
      <c r="C433" s="170"/>
      <c r="D433" s="171" t="s">
        <v>1230</v>
      </c>
      <c r="E433" s="172"/>
      <c r="F433" s="173" t="s">
        <v>1241</v>
      </c>
      <c r="G433" s="170"/>
      <c r="H433" s="172"/>
      <c r="J433" s="170"/>
      <c r="K433" s="170"/>
      <c r="L433" s="174"/>
      <c r="M433" s="175"/>
      <c r="N433" s="170"/>
      <c r="O433" s="170"/>
      <c r="P433" s="170"/>
      <c r="Q433" s="170"/>
      <c r="R433" s="170"/>
      <c r="S433" s="170"/>
      <c r="T433" s="176"/>
      <c r="AT433" s="177" t="s">
        <v>1230</v>
      </c>
      <c r="AU433" s="177" t="s">
        <v>1166</v>
      </c>
      <c r="AV433" s="178" t="s">
        <v>1110</v>
      </c>
      <c r="AW433" s="178" t="s">
        <v>1190</v>
      </c>
      <c r="AX433" s="178" t="s">
        <v>1158</v>
      </c>
      <c r="AY433" s="177" t="s">
        <v>1221</v>
      </c>
    </row>
    <row r="434" spans="2:51" s="6" customFormat="1" ht="15.75" customHeight="1">
      <c r="B434" s="179"/>
      <c r="C434" s="180"/>
      <c r="D434" s="171" t="s">
        <v>1230</v>
      </c>
      <c r="E434" s="181"/>
      <c r="F434" s="182" t="s">
        <v>860</v>
      </c>
      <c r="G434" s="180"/>
      <c r="H434" s="183">
        <v>6093.15</v>
      </c>
      <c r="J434" s="180"/>
      <c r="K434" s="180"/>
      <c r="L434" s="184"/>
      <c r="M434" s="185"/>
      <c r="N434" s="180"/>
      <c r="O434" s="180"/>
      <c r="P434" s="180"/>
      <c r="Q434" s="180"/>
      <c r="R434" s="180"/>
      <c r="S434" s="180"/>
      <c r="T434" s="186"/>
      <c r="AT434" s="187" t="s">
        <v>1230</v>
      </c>
      <c r="AU434" s="187" t="s">
        <v>1166</v>
      </c>
      <c r="AV434" s="188" t="s">
        <v>1166</v>
      </c>
      <c r="AW434" s="188" t="s">
        <v>1190</v>
      </c>
      <c r="AX434" s="188" t="s">
        <v>1158</v>
      </c>
      <c r="AY434" s="187" t="s">
        <v>1221</v>
      </c>
    </row>
    <row r="435" spans="2:65" s="6" customFormat="1" ht="15.75" customHeight="1">
      <c r="B435" s="23"/>
      <c r="C435" s="155" t="s">
        <v>867</v>
      </c>
      <c r="D435" s="155" t="s">
        <v>1223</v>
      </c>
      <c r="E435" s="156" t="s">
        <v>868</v>
      </c>
      <c r="F435" s="157" t="s">
        <v>869</v>
      </c>
      <c r="G435" s="158" t="s">
        <v>1235</v>
      </c>
      <c r="H435" s="159">
        <v>196</v>
      </c>
      <c r="I435" s="160"/>
      <c r="J435" s="161">
        <f>ROUND($I$435*$H$435,2)</f>
        <v>0</v>
      </c>
      <c r="K435" s="157" t="s">
        <v>1236</v>
      </c>
      <c r="L435" s="43"/>
      <c r="M435" s="162"/>
      <c r="N435" s="163" t="s">
        <v>1129</v>
      </c>
      <c r="O435" s="24"/>
      <c r="P435" s="164">
        <f>$O$435*$H$435</f>
        <v>0</v>
      </c>
      <c r="Q435" s="164">
        <v>0.62275412</v>
      </c>
      <c r="R435" s="164">
        <f>$Q$435*$H$435</f>
        <v>122.05980751999999</v>
      </c>
      <c r="S435" s="164">
        <v>0</v>
      </c>
      <c r="T435" s="165">
        <f>$S$435*$H$435</f>
        <v>0</v>
      </c>
      <c r="AR435" s="97" t="s">
        <v>1227</v>
      </c>
      <c r="AT435" s="97" t="s">
        <v>1223</v>
      </c>
      <c r="AU435" s="97" t="s">
        <v>1166</v>
      </c>
      <c r="AY435" s="6" t="s">
        <v>1221</v>
      </c>
      <c r="BE435" s="166">
        <f>IF($N$435="základní",$J$435,0)</f>
        <v>0</v>
      </c>
      <c r="BF435" s="166">
        <f>IF($N$435="snížená",$J$435,0)</f>
        <v>0</v>
      </c>
      <c r="BG435" s="166">
        <f>IF($N$435="zákl. přenesená",$J$435,0)</f>
        <v>0</v>
      </c>
      <c r="BH435" s="166">
        <f>IF($N$435="sníž. přenesená",$J$435,0)</f>
        <v>0</v>
      </c>
      <c r="BI435" s="166">
        <f>IF($N$435="nulová",$J$435,0)</f>
        <v>0</v>
      </c>
      <c r="BJ435" s="97" t="s">
        <v>1110</v>
      </c>
      <c r="BK435" s="166">
        <f>ROUND($I$435*$H$435,2)</f>
        <v>0</v>
      </c>
      <c r="BL435" s="97" t="s">
        <v>1227</v>
      </c>
      <c r="BM435" s="97" t="s">
        <v>870</v>
      </c>
    </row>
    <row r="436" spans="2:47" s="6" customFormat="1" ht="16.5" customHeight="1">
      <c r="B436" s="23"/>
      <c r="C436" s="24"/>
      <c r="D436" s="167" t="s">
        <v>1229</v>
      </c>
      <c r="E436" s="24"/>
      <c r="F436" s="168" t="s">
        <v>871</v>
      </c>
      <c r="G436" s="24"/>
      <c r="H436" s="24"/>
      <c r="J436" s="24"/>
      <c r="K436" s="24"/>
      <c r="L436" s="43"/>
      <c r="M436" s="56"/>
      <c r="N436" s="24"/>
      <c r="O436" s="24"/>
      <c r="P436" s="24"/>
      <c r="Q436" s="24"/>
      <c r="R436" s="24"/>
      <c r="S436" s="24"/>
      <c r="T436" s="57"/>
      <c r="AT436" s="6" t="s">
        <v>1229</v>
      </c>
      <c r="AU436" s="6" t="s">
        <v>1166</v>
      </c>
    </row>
    <row r="437" spans="2:47" s="6" customFormat="1" ht="192.75" customHeight="1">
      <c r="B437" s="23"/>
      <c r="C437" s="24"/>
      <c r="D437" s="171" t="s">
        <v>1239</v>
      </c>
      <c r="E437" s="24"/>
      <c r="F437" s="189" t="s">
        <v>872</v>
      </c>
      <c r="G437" s="24"/>
      <c r="H437" s="24"/>
      <c r="J437" s="24"/>
      <c r="K437" s="24"/>
      <c r="L437" s="43"/>
      <c r="M437" s="56"/>
      <c r="N437" s="24"/>
      <c r="O437" s="24"/>
      <c r="P437" s="24"/>
      <c r="Q437" s="24"/>
      <c r="R437" s="24"/>
      <c r="S437" s="24"/>
      <c r="T437" s="57"/>
      <c r="AT437" s="6" t="s">
        <v>1239</v>
      </c>
      <c r="AU437" s="6" t="s">
        <v>1166</v>
      </c>
    </row>
    <row r="438" spans="2:51" s="6" customFormat="1" ht="15.75" customHeight="1">
      <c r="B438" s="169"/>
      <c r="C438" s="170"/>
      <c r="D438" s="171" t="s">
        <v>1230</v>
      </c>
      <c r="E438" s="172"/>
      <c r="F438" s="173" t="s">
        <v>833</v>
      </c>
      <c r="G438" s="170"/>
      <c r="H438" s="172"/>
      <c r="J438" s="170"/>
      <c r="K438" s="170"/>
      <c r="L438" s="174"/>
      <c r="M438" s="175"/>
      <c r="N438" s="170"/>
      <c r="O438" s="170"/>
      <c r="P438" s="170"/>
      <c r="Q438" s="170"/>
      <c r="R438" s="170"/>
      <c r="S438" s="170"/>
      <c r="T438" s="176"/>
      <c r="AT438" s="177" t="s">
        <v>1230</v>
      </c>
      <c r="AU438" s="177" t="s">
        <v>1166</v>
      </c>
      <c r="AV438" s="178" t="s">
        <v>1110</v>
      </c>
      <c r="AW438" s="178" t="s">
        <v>1190</v>
      </c>
      <c r="AX438" s="178" t="s">
        <v>1158</v>
      </c>
      <c r="AY438" s="177" t="s">
        <v>1221</v>
      </c>
    </row>
    <row r="439" spans="2:51" s="6" customFormat="1" ht="15.75" customHeight="1">
      <c r="B439" s="179"/>
      <c r="C439" s="180"/>
      <c r="D439" s="171" t="s">
        <v>1230</v>
      </c>
      <c r="E439" s="181"/>
      <c r="F439" s="182" t="s">
        <v>834</v>
      </c>
      <c r="G439" s="180"/>
      <c r="H439" s="183">
        <v>196</v>
      </c>
      <c r="J439" s="180"/>
      <c r="K439" s="180"/>
      <c r="L439" s="184"/>
      <c r="M439" s="185"/>
      <c r="N439" s="180"/>
      <c r="O439" s="180"/>
      <c r="P439" s="180"/>
      <c r="Q439" s="180"/>
      <c r="R439" s="180"/>
      <c r="S439" s="180"/>
      <c r="T439" s="186"/>
      <c r="AT439" s="187" t="s">
        <v>1230</v>
      </c>
      <c r="AU439" s="187" t="s">
        <v>1166</v>
      </c>
      <c r="AV439" s="188" t="s">
        <v>1166</v>
      </c>
      <c r="AW439" s="188" t="s">
        <v>1190</v>
      </c>
      <c r="AX439" s="188" t="s">
        <v>1158</v>
      </c>
      <c r="AY439" s="187" t="s">
        <v>1221</v>
      </c>
    </row>
    <row r="440" spans="2:65" s="6" customFormat="1" ht="15.75" customHeight="1">
      <c r="B440" s="23"/>
      <c r="C440" s="155" t="s">
        <v>873</v>
      </c>
      <c r="D440" s="155" t="s">
        <v>1223</v>
      </c>
      <c r="E440" s="156" t="s">
        <v>874</v>
      </c>
      <c r="F440" s="157" t="s">
        <v>875</v>
      </c>
      <c r="G440" s="158" t="s">
        <v>1252</v>
      </c>
      <c r="H440" s="159">
        <v>3.433</v>
      </c>
      <c r="I440" s="160"/>
      <c r="J440" s="161">
        <f>ROUND($I$440*$H$440,2)</f>
        <v>0</v>
      </c>
      <c r="K440" s="157" t="s">
        <v>1236</v>
      </c>
      <c r="L440" s="43"/>
      <c r="M440" s="162"/>
      <c r="N440" s="163" t="s">
        <v>1129</v>
      </c>
      <c r="O440" s="24"/>
      <c r="P440" s="164">
        <f>$O$440*$H$440</f>
        <v>0</v>
      </c>
      <c r="Q440" s="164">
        <v>1.01522808</v>
      </c>
      <c r="R440" s="164">
        <f>$Q$440*$H$440</f>
        <v>3.4852779986399995</v>
      </c>
      <c r="S440" s="164">
        <v>0</v>
      </c>
      <c r="T440" s="165">
        <f>$S$440*$H$440</f>
        <v>0</v>
      </c>
      <c r="AR440" s="97" t="s">
        <v>1227</v>
      </c>
      <c r="AT440" s="97" t="s">
        <v>1223</v>
      </c>
      <c r="AU440" s="97" t="s">
        <v>1166</v>
      </c>
      <c r="AY440" s="6" t="s">
        <v>1221</v>
      </c>
      <c r="BE440" s="166">
        <f>IF($N$440="základní",$J$440,0)</f>
        <v>0</v>
      </c>
      <c r="BF440" s="166">
        <f>IF($N$440="snížená",$J$440,0)</f>
        <v>0</v>
      </c>
      <c r="BG440" s="166">
        <f>IF($N$440="zákl. přenesená",$J$440,0)</f>
        <v>0</v>
      </c>
      <c r="BH440" s="166">
        <f>IF($N$440="sníž. přenesená",$J$440,0)</f>
        <v>0</v>
      </c>
      <c r="BI440" s="166">
        <f>IF($N$440="nulová",$J$440,0)</f>
        <v>0</v>
      </c>
      <c r="BJ440" s="97" t="s">
        <v>1110</v>
      </c>
      <c r="BK440" s="166">
        <f>ROUND($I$440*$H$440,2)</f>
        <v>0</v>
      </c>
      <c r="BL440" s="97" t="s">
        <v>1227</v>
      </c>
      <c r="BM440" s="97" t="s">
        <v>876</v>
      </c>
    </row>
    <row r="441" spans="2:47" s="6" customFormat="1" ht="16.5" customHeight="1">
      <c r="B441" s="23"/>
      <c r="C441" s="24"/>
      <c r="D441" s="167" t="s">
        <v>1229</v>
      </c>
      <c r="E441" s="24"/>
      <c r="F441" s="168" t="s">
        <v>877</v>
      </c>
      <c r="G441" s="24"/>
      <c r="H441" s="24"/>
      <c r="J441" s="24"/>
      <c r="K441" s="24"/>
      <c r="L441" s="43"/>
      <c r="M441" s="56"/>
      <c r="N441" s="24"/>
      <c r="O441" s="24"/>
      <c r="P441" s="24"/>
      <c r="Q441" s="24"/>
      <c r="R441" s="24"/>
      <c r="S441" s="24"/>
      <c r="T441" s="57"/>
      <c r="AT441" s="6" t="s">
        <v>1229</v>
      </c>
      <c r="AU441" s="6" t="s">
        <v>1166</v>
      </c>
    </row>
    <row r="442" spans="2:51" s="6" customFormat="1" ht="15.75" customHeight="1">
      <c r="B442" s="179"/>
      <c r="C442" s="180"/>
      <c r="D442" s="171" t="s">
        <v>1230</v>
      </c>
      <c r="E442" s="181"/>
      <c r="F442" s="182" t="s">
        <v>878</v>
      </c>
      <c r="G442" s="180"/>
      <c r="H442" s="183">
        <v>3.4329834</v>
      </c>
      <c r="J442" s="180"/>
      <c r="K442" s="180"/>
      <c r="L442" s="184"/>
      <c r="M442" s="185"/>
      <c r="N442" s="180"/>
      <c r="O442" s="180"/>
      <c r="P442" s="180"/>
      <c r="Q442" s="180"/>
      <c r="R442" s="180"/>
      <c r="S442" s="180"/>
      <c r="T442" s="186"/>
      <c r="AT442" s="187" t="s">
        <v>1230</v>
      </c>
      <c r="AU442" s="187" t="s">
        <v>1166</v>
      </c>
      <c r="AV442" s="188" t="s">
        <v>1166</v>
      </c>
      <c r="AW442" s="188" t="s">
        <v>1190</v>
      </c>
      <c r="AX442" s="188" t="s">
        <v>1158</v>
      </c>
      <c r="AY442" s="187" t="s">
        <v>1221</v>
      </c>
    </row>
    <row r="443" spans="2:65" s="6" customFormat="1" ht="15.75" customHeight="1">
      <c r="B443" s="23"/>
      <c r="C443" s="155" t="s">
        <v>879</v>
      </c>
      <c r="D443" s="155" t="s">
        <v>1223</v>
      </c>
      <c r="E443" s="156" t="s">
        <v>880</v>
      </c>
      <c r="F443" s="157" t="s">
        <v>881</v>
      </c>
      <c r="G443" s="158" t="s">
        <v>1235</v>
      </c>
      <c r="H443" s="159">
        <v>237.38</v>
      </c>
      <c r="I443" s="160"/>
      <c r="J443" s="161">
        <f>ROUND($I$443*$H$443,2)</f>
        <v>0</v>
      </c>
      <c r="K443" s="157" t="s">
        <v>1236</v>
      </c>
      <c r="L443" s="43"/>
      <c r="M443" s="162"/>
      <c r="N443" s="163" t="s">
        <v>1129</v>
      </c>
      <c r="O443" s="24"/>
      <c r="P443" s="164">
        <f>$O$443*$H$443</f>
        <v>0</v>
      </c>
      <c r="Q443" s="164">
        <v>0.19536</v>
      </c>
      <c r="R443" s="164">
        <f>$Q$443*$H$443</f>
        <v>46.3745568</v>
      </c>
      <c r="S443" s="164">
        <v>0</v>
      </c>
      <c r="T443" s="165">
        <f>$S$443*$H$443</f>
        <v>0</v>
      </c>
      <c r="AR443" s="97" t="s">
        <v>1227</v>
      </c>
      <c r="AT443" s="97" t="s">
        <v>1223</v>
      </c>
      <c r="AU443" s="97" t="s">
        <v>1166</v>
      </c>
      <c r="AY443" s="6" t="s">
        <v>1221</v>
      </c>
      <c r="BE443" s="166">
        <f>IF($N$443="základní",$J$443,0)</f>
        <v>0</v>
      </c>
      <c r="BF443" s="166">
        <f>IF($N$443="snížená",$J$443,0)</f>
        <v>0</v>
      </c>
      <c r="BG443" s="166">
        <f>IF($N$443="zákl. přenesená",$J$443,0)</f>
        <v>0</v>
      </c>
      <c r="BH443" s="166">
        <f>IF($N$443="sníž. přenesená",$J$443,0)</f>
        <v>0</v>
      </c>
      <c r="BI443" s="166">
        <f>IF($N$443="nulová",$J$443,0)</f>
        <v>0</v>
      </c>
      <c r="BJ443" s="97" t="s">
        <v>1110</v>
      </c>
      <c r="BK443" s="166">
        <f>ROUND($I$443*$H$443,2)</f>
        <v>0</v>
      </c>
      <c r="BL443" s="97" t="s">
        <v>1227</v>
      </c>
      <c r="BM443" s="97" t="s">
        <v>882</v>
      </c>
    </row>
    <row r="444" spans="2:47" s="6" customFormat="1" ht="27" customHeight="1">
      <c r="B444" s="23"/>
      <c r="C444" s="24"/>
      <c r="D444" s="167" t="s">
        <v>1229</v>
      </c>
      <c r="E444" s="24"/>
      <c r="F444" s="168" t="s">
        <v>883</v>
      </c>
      <c r="G444" s="24"/>
      <c r="H444" s="24"/>
      <c r="J444" s="24"/>
      <c r="K444" s="24"/>
      <c r="L444" s="43"/>
      <c r="M444" s="56"/>
      <c r="N444" s="24"/>
      <c r="O444" s="24"/>
      <c r="P444" s="24"/>
      <c r="Q444" s="24"/>
      <c r="R444" s="24"/>
      <c r="S444" s="24"/>
      <c r="T444" s="57"/>
      <c r="AT444" s="6" t="s">
        <v>1229</v>
      </c>
      <c r="AU444" s="6" t="s">
        <v>1166</v>
      </c>
    </row>
    <row r="445" spans="2:47" s="6" customFormat="1" ht="125.25" customHeight="1">
      <c r="B445" s="23"/>
      <c r="C445" s="24"/>
      <c r="D445" s="171" t="s">
        <v>1239</v>
      </c>
      <c r="E445" s="24"/>
      <c r="F445" s="189" t="s">
        <v>884</v>
      </c>
      <c r="G445" s="24"/>
      <c r="H445" s="24"/>
      <c r="J445" s="24"/>
      <c r="K445" s="24"/>
      <c r="L445" s="43"/>
      <c r="M445" s="56"/>
      <c r="N445" s="24"/>
      <c r="O445" s="24"/>
      <c r="P445" s="24"/>
      <c r="Q445" s="24"/>
      <c r="R445" s="24"/>
      <c r="S445" s="24"/>
      <c r="T445" s="57"/>
      <c r="AT445" s="6" t="s">
        <v>1239</v>
      </c>
      <c r="AU445" s="6" t="s">
        <v>1166</v>
      </c>
    </row>
    <row r="446" spans="2:51" s="6" customFormat="1" ht="15.75" customHeight="1">
      <c r="B446" s="169"/>
      <c r="C446" s="170"/>
      <c r="D446" s="171" t="s">
        <v>1230</v>
      </c>
      <c r="E446" s="172"/>
      <c r="F446" s="173" t="s">
        <v>847</v>
      </c>
      <c r="G446" s="170"/>
      <c r="H446" s="172"/>
      <c r="J446" s="170"/>
      <c r="K446" s="170"/>
      <c r="L446" s="174"/>
      <c r="M446" s="175"/>
      <c r="N446" s="170"/>
      <c r="O446" s="170"/>
      <c r="P446" s="170"/>
      <c r="Q446" s="170"/>
      <c r="R446" s="170"/>
      <c r="S446" s="170"/>
      <c r="T446" s="176"/>
      <c r="AT446" s="177" t="s">
        <v>1230</v>
      </c>
      <c r="AU446" s="177" t="s">
        <v>1166</v>
      </c>
      <c r="AV446" s="178" t="s">
        <v>1110</v>
      </c>
      <c r="AW446" s="178" t="s">
        <v>1190</v>
      </c>
      <c r="AX446" s="178" t="s">
        <v>1158</v>
      </c>
      <c r="AY446" s="177" t="s">
        <v>1221</v>
      </c>
    </row>
    <row r="447" spans="2:51" s="6" customFormat="1" ht="15.75" customHeight="1">
      <c r="B447" s="179"/>
      <c r="C447" s="180"/>
      <c r="D447" s="171" t="s">
        <v>1230</v>
      </c>
      <c r="E447" s="181"/>
      <c r="F447" s="182" t="s">
        <v>848</v>
      </c>
      <c r="G447" s="180"/>
      <c r="H447" s="183">
        <v>237.38</v>
      </c>
      <c r="J447" s="180"/>
      <c r="K447" s="180"/>
      <c r="L447" s="184"/>
      <c r="M447" s="185"/>
      <c r="N447" s="180"/>
      <c r="O447" s="180"/>
      <c r="P447" s="180"/>
      <c r="Q447" s="180"/>
      <c r="R447" s="180"/>
      <c r="S447" s="180"/>
      <c r="T447" s="186"/>
      <c r="AT447" s="187" t="s">
        <v>1230</v>
      </c>
      <c r="AU447" s="187" t="s">
        <v>1166</v>
      </c>
      <c r="AV447" s="188" t="s">
        <v>1166</v>
      </c>
      <c r="AW447" s="188" t="s">
        <v>1190</v>
      </c>
      <c r="AX447" s="188" t="s">
        <v>1158</v>
      </c>
      <c r="AY447" s="187" t="s">
        <v>1221</v>
      </c>
    </row>
    <row r="448" spans="2:65" s="6" customFormat="1" ht="15.75" customHeight="1">
      <c r="B448" s="23"/>
      <c r="C448" s="190" t="s">
        <v>885</v>
      </c>
      <c r="D448" s="190" t="s">
        <v>1249</v>
      </c>
      <c r="E448" s="191" t="s">
        <v>886</v>
      </c>
      <c r="F448" s="192" t="s">
        <v>887</v>
      </c>
      <c r="G448" s="193" t="s">
        <v>1252</v>
      </c>
      <c r="H448" s="194">
        <v>74.803</v>
      </c>
      <c r="I448" s="195"/>
      <c r="J448" s="196">
        <f>ROUND($I$448*$H$448,2)</f>
        <v>0</v>
      </c>
      <c r="K448" s="192"/>
      <c r="L448" s="197"/>
      <c r="M448" s="198"/>
      <c r="N448" s="199" t="s">
        <v>1129</v>
      </c>
      <c r="O448" s="24"/>
      <c r="P448" s="164">
        <f>$O$448*$H$448</f>
        <v>0</v>
      </c>
      <c r="Q448" s="164">
        <v>1</v>
      </c>
      <c r="R448" s="164">
        <f>$Q$448*$H$448</f>
        <v>74.803</v>
      </c>
      <c r="S448" s="164">
        <v>0</v>
      </c>
      <c r="T448" s="165">
        <f>$S$448*$H$448</f>
        <v>0</v>
      </c>
      <c r="AR448" s="97" t="s">
        <v>1253</v>
      </c>
      <c r="AT448" s="97" t="s">
        <v>1249</v>
      </c>
      <c r="AU448" s="97" t="s">
        <v>1166</v>
      </c>
      <c r="AY448" s="6" t="s">
        <v>1221</v>
      </c>
      <c r="BE448" s="166">
        <f>IF($N$448="základní",$J$448,0)</f>
        <v>0</v>
      </c>
      <c r="BF448" s="166">
        <f>IF($N$448="snížená",$J$448,0)</f>
        <v>0</v>
      </c>
      <c r="BG448" s="166">
        <f>IF($N$448="zákl. přenesená",$J$448,0)</f>
        <v>0</v>
      </c>
      <c r="BH448" s="166">
        <f>IF($N$448="sníž. přenesená",$J$448,0)</f>
        <v>0</v>
      </c>
      <c r="BI448" s="166">
        <f>IF($N$448="nulová",$J$448,0)</f>
        <v>0</v>
      </c>
      <c r="BJ448" s="97" t="s">
        <v>1110</v>
      </c>
      <c r="BK448" s="166">
        <f>ROUND($I$448*$H$448,2)</f>
        <v>0</v>
      </c>
      <c r="BL448" s="97" t="s">
        <v>1227</v>
      </c>
      <c r="BM448" s="97" t="s">
        <v>888</v>
      </c>
    </row>
    <row r="449" spans="2:47" s="6" customFormat="1" ht="16.5" customHeight="1">
      <c r="B449" s="23"/>
      <c r="C449" s="24"/>
      <c r="D449" s="167" t="s">
        <v>1229</v>
      </c>
      <c r="E449" s="24"/>
      <c r="F449" s="168" t="s">
        <v>887</v>
      </c>
      <c r="G449" s="24"/>
      <c r="H449" s="24"/>
      <c r="J449" s="24"/>
      <c r="K449" s="24"/>
      <c r="L449" s="43"/>
      <c r="M449" s="56"/>
      <c r="N449" s="24"/>
      <c r="O449" s="24"/>
      <c r="P449" s="24"/>
      <c r="Q449" s="24"/>
      <c r="R449" s="24"/>
      <c r="S449" s="24"/>
      <c r="T449" s="57"/>
      <c r="AT449" s="6" t="s">
        <v>1229</v>
      </c>
      <c r="AU449" s="6" t="s">
        <v>1166</v>
      </c>
    </row>
    <row r="450" spans="2:51" s="6" customFormat="1" ht="15.75" customHeight="1">
      <c r="B450" s="179"/>
      <c r="C450" s="180"/>
      <c r="D450" s="171" t="s">
        <v>1230</v>
      </c>
      <c r="E450" s="181"/>
      <c r="F450" s="182" t="s">
        <v>889</v>
      </c>
      <c r="G450" s="180"/>
      <c r="H450" s="183">
        <v>74.8031856</v>
      </c>
      <c r="J450" s="180"/>
      <c r="K450" s="180"/>
      <c r="L450" s="184"/>
      <c r="M450" s="185"/>
      <c r="N450" s="180"/>
      <c r="O450" s="180"/>
      <c r="P450" s="180"/>
      <c r="Q450" s="180"/>
      <c r="R450" s="180"/>
      <c r="S450" s="180"/>
      <c r="T450" s="186"/>
      <c r="AT450" s="187" t="s">
        <v>1230</v>
      </c>
      <c r="AU450" s="187" t="s">
        <v>1166</v>
      </c>
      <c r="AV450" s="188" t="s">
        <v>1166</v>
      </c>
      <c r="AW450" s="188" t="s">
        <v>1190</v>
      </c>
      <c r="AX450" s="188" t="s">
        <v>1158</v>
      </c>
      <c r="AY450" s="187" t="s">
        <v>1221</v>
      </c>
    </row>
    <row r="451" spans="2:65" s="6" customFormat="1" ht="15.75" customHeight="1">
      <c r="B451" s="23"/>
      <c r="C451" s="155" t="s">
        <v>890</v>
      </c>
      <c r="D451" s="155" t="s">
        <v>1223</v>
      </c>
      <c r="E451" s="156" t="s">
        <v>891</v>
      </c>
      <c r="F451" s="157" t="s">
        <v>892</v>
      </c>
      <c r="G451" s="158" t="s">
        <v>1235</v>
      </c>
      <c r="H451" s="159">
        <v>1880.55</v>
      </c>
      <c r="I451" s="160"/>
      <c r="J451" s="161">
        <f>ROUND($I$451*$H$451,2)</f>
        <v>0</v>
      </c>
      <c r="K451" s="157" t="s">
        <v>1236</v>
      </c>
      <c r="L451" s="43"/>
      <c r="M451" s="162"/>
      <c r="N451" s="163" t="s">
        <v>1129</v>
      </c>
      <c r="O451" s="24"/>
      <c r="P451" s="164">
        <f>$O$451*$H$451</f>
        <v>0</v>
      </c>
      <c r="Q451" s="164">
        <v>0.08565</v>
      </c>
      <c r="R451" s="164">
        <f>$Q$451*$H$451</f>
        <v>161.0691075</v>
      </c>
      <c r="S451" s="164">
        <v>0</v>
      </c>
      <c r="T451" s="165">
        <f>$S$451*$H$451</f>
        <v>0</v>
      </c>
      <c r="AR451" s="97" t="s">
        <v>1227</v>
      </c>
      <c r="AT451" s="97" t="s">
        <v>1223</v>
      </c>
      <c r="AU451" s="97" t="s">
        <v>1166</v>
      </c>
      <c r="AY451" s="6" t="s">
        <v>1221</v>
      </c>
      <c r="BE451" s="166">
        <f>IF($N$451="základní",$J$451,0)</f>
        <v>0</v>
      </c>
      <c r="BF451" s="166">
        <f>IF($N$451="snížená",$J$451,0)</f>
        <v>0</v>
      </c>
      <c r="BG451" s="166">
        <f>IF($N$451="zákl. přenesená",$J$451,0)</f>
        <v>0</v>
      </c>
      <c r="BH451" s="166">
        <f>IF($N$451="sníž. přenesená",$J$451,0)</f>
        <v>0</v>
      </c>
      <c r="BI451" s="166">
        <f>IF($N$451="nulová",$J$451,0)</f>
        <v>0</v>
      </c>
      <c r="BJ451" s="97" t="s">
        <v>1110</v>
      </c>
      <c r="BK451" s="166">
        <f>ROUND($I$451*$H$451,2)</f>
        <v>0</v>
      </c>
      <c r="BL451" s="97" t="s">
        <v>1227</v>
      </c>
      <c r="BM451" s="97" t="s">
        <v>893</v>
      </c>
    </row>
    <row r="452" spans="2:47" s="6" customFormat="1" ht="38.25" customHeight="1">
      <c r="B452" s="23"/>
      <c r="C452" s="24"/>
      <c r="D452" s="167" t="s">
        <v>1229</v>
      </c>
      <c r="E452" s="24"/>
      <c r="F452" s="168" t="s">
        <v>894</v>
      </c>
      <c r="G452" s="24"/>
      <c r="H452" s="24"/>
      <c r="J452" s="24"/>
      <c r="K452" s="24"/>
      <c r="L452" s="43"/>
      <c r="M452" s="56"/>
      <c r="N452" s="24"/>
      <c r="O452" s="24"/>
      <c r="P452" s="24"/>
      <c r="Q452" s="24"/>
      <c r="R452" s="24"/>
      <c r="S452" s="24"/>
      <c r="T452" s="57"/>
      <c r="AT452" s="6" t="s">
        <v>1229</v>
      </c>
      <c r="AU452" s="6" t="s">
        <v>1166</v>
      </c>
    </row>
    <row r="453" spans="2:47" s="6" customFormat="1" ht="98.25" customHeight="1">
      <c r="B453" s="23"/>
      <c r="C453" s="24"/>
      <c r="D453" s="171" t="s">
        <v>1239</v>
      </c>
      <c r="E453" s="24"/>
      <c r="F453" s="189" t="s">
        <v>895</v>
      </c>
      <c r="G453" s="24"/>
      <c r="H453" s="24"/>
      <c r="J453" s="24"/>
      <c r="K453" s="24"/>
      <c r="L453" s="43"/>
      <c r="M453" s="56"/>
      <c r="N453" s="24"/>
      <c r="O453" s="24"/>
      <c r="P453" s="24"/>
      <c r="Q453" s="24"/>
      <c r="R453" s="24"/>
      <c r="S453" s="24"/>
      <c r="T453" s="57"/>
      <c r="AT453" s="6" t="s">
        <v>1239</v>
      </c>
      <c r="AU453" s="6" t="s">
        <v>1166</v>
      </c>
    </row>
    <row r="454" spans="2:51" s="6" customFormat="1" ht="15.75" customHeight="1">
      <c r="B454" s="169"/>
      <c r="C454" s="170"/>
      <c r="D454" s="171" t="s">
        <v>1230</v>
      </c>
      <c r="E454" s="172"/>
      <c r="F454" s="173" t="s">
        <v>1241</v>
      </c>
      <c r="G454" s="170"/>
      <c r="H454" s="172"/>
      <c r="J454" s="170"/>
      <c r="K454" s="170"/>
      <c r="L454" s="174"/>
      <c r="M454" s="175"/>
      <c r="N454" s="170"/>
      <c r="O454" s="170"/>
      <c r="P454" s="170"/>
      <c r="Q454" s="170"/>
      <c r="R454" s="170"/>
      <c r="S454" s="170"/>
      <c r="T454" s="176"/>
      <c r="AT454" s="177" t="s">
        <v>1230</v>
      </c>
      <c r="AU454" s="177" t="s">
        <v>1166</v>
      </c>
      <c r="AV454" s="178" t="s">
        <v>1110</v>
      </c>
      <c r="AW454" s="178" t="s">
        <v>1190</v>
      </c>
      <c r="AX454" s="178" t="s">
        <v>1158</v>
      </c>
      <c r="AY454" s="177" t="s">
        <v>1221</v>
      </c>
    </row>
    <row r="455" spans="2:51" s="6" customFormat="1" ht="15.75" customHeight="1">
      <c r="B455" s="179"/>
      <c r="C455" s="180"/>
      <c r="D455" s="171" t="s">
        <v>1230</v>
      </c>
      <c r="E455" s="181"/>
      <c r="F455" s="182" t="s">
        <v>896</v>
      </c>
      <c r="G455" s="180"/>
      <c r="H455" s="183">
        <v>1880.55</v>
      </c>
      <c r="J455" s="180"/>
      <c r="K455" s="180"/>
      <c r="L455" s="184"/>
      <c r="M455" s="185"/>
      <c r="N455" s="180"/>
      <c r="O455" s="180"/>
      <c r="P455" s="180"/>
      <c r="Q455" s="180"/>
      <c r="R455" s="180"/>
      <c r="S455" s="180"/>
      <c r="T455" s="186"/>
      <c r="AT455" s="187" t="s">
        <v>1230</v>
      </c>
      <c r="AU455" s="187" t="s">
        <v>1166</v>
      </c>
      <c r="AV455" s="188" t="s">
        <v>1166</v>
      </c>
      <c r="AW455" s="188" t="s">
        <v>1190</v>
      </c>
      <c r="AX455" s="188" t="s">
        <v>1158</v>
      </c>
      <c r="AY455" s="187" t="s">
        <v>1221</v>
      </c>
    </row>
    <row r="456" spans="2:65" s="6" customFormat="1" ht="15.75" customHeight="1">
      <c r="B456" s="23"/>
      <c r="C456" s="190" t="s">
        <v>897</v>
      </c>
      <c r="D456" s="190" t="s">
        <v>1249</v>
      </c>
      <c r="E456" s="191" t="s">
        <v>898</v>
      </c>
      <c r="F456" s="192" t="s">
        <v>899</v>
      </c>
      <c r="G456" s="193" t="s">
        <v>1235</v>
      </c>
      <c r="H456" s="194">
        <v>17.304</v>
      </c>
      <c r="I456" s="195"/>
      <c r="J456" s="196">
        <f>ROUND($I$456*$H$456,2)</f>
        <v>0</v>
      </c>
      <c r="K456" s="192" t="s">
        <v>1236</v>
      </c>
      <c r="L456" s="197"/>
      <c r="M456" s="198"/>
      <c r="N456" s="199" t="s">
        <v>1129</v>
      </c>
      <c r="O456" s="24"/>
      <c r="P456" s="164">
        <f>$O$456*$H$456</f>
        <v>0</v>
      </c>
      <c r="Q456" s="164">
        <v>0.185</v>
      </c>
      <c r="R456" s="164">
        <f>$Q$456*$H$456</f>
        <v>3.20124</v>
      </c>
      <c r="S456" s="164">
        <v>0</v>
      </c>
      <c r="T456" s="165">
        <f>$S$456*$H$456</f>
        <v>0</v>
      </c>
      <c r="AR456" s="97" t="s">
        <v>1253</v>
      </c>
      <c r="AT456" s="97" t="s">
        <v>1249</v>
      </c>
      <c r="AU456" s="97" t="s">
        <v>1166</v>
      </c>
      <c r="AY456" s="6" t="s">
        <v>1221</v>
      </c>
      <c r="BE456" s="166">
        <f>IF($N$456="základní",$J$456,0)</f>
        <v>0</v>
      </c>
      <c r="BF456" s="166">
        <f>IF($N$456="snížená",$J$456,0)</f>
        <v>0</v>
      </c>
      <c r="BG456" s="166">
        <f>IF($N$456="zákl. přenesená",$J$456,0)</f>
        <v>0</v>
      </c>
      <c r="BH456" s="166">
        <f>IF($N$456="sníž. přenesená",$J$456,0)</f>
        <v>0</v>
      </c>
      <c r="BI456" s="166">
        <f>IF($N$456="nulová",$J$456,0)</f>
        <v>0</v>
      </c>
      <c r="BJ456" s="97" t="s">
        <v>1110</v>
      </c>
      <c r="BK456" s="166">
        <f>ROUND($I$456*$H$456,2)</f>
        <v>0</v>
      </c>
      <c r="BL456" s="97" t="s">
        <v>1227</v>
      </c>
      <c r="BM456" s="97" t="s">
        <v>900</v>
      </c>
    </row>
    <row r="457" spans="2:47" s="6" customFormat="1" ht="16.5" customHeight="1">
      <c r="B457" s="23"/>
      <c r="C457" s="24"/>
      <c r="D457" s="167" t="s">
        <v>1229</v>
      </c>
      <c r="E457" s="24"/>
      <c r="F457" s="168" t="s">
        <v>901</v>
      </c>
      <c r="G457" s="24"/>
      <c r="H457" s="24"/>
      <c r="J457" s="24"/>
      <c r="K457" s="24"/>
      <c r="L457" s="43"/>
      <c r="M457" s="56"/>
      <c r="N457" s="24"/>
      <c r="O457" s="24"/>
      <c r="P457" s="24"/>
      <c r="Q457" s="24"/>
      <c r="R457" s="24"/>
      <c r="S457" s="24"/>
      <c r="T457" s="57"/>
      <c r="AT457" s="6" t="s">
        <v>1229</v>
      </c>
      <c r="AU457" s="6" t="s">
        <v>1166</v>
      </c>
    </row>
    <row r="458" spans="2:51" s="6" customFormat="1" ht="15.75" customHeight="1">
      <c r="B458" s="179"/>
      <c r="C458" s="180"/>
      <c r="D458" s="171" t="s">
        <v>1230</v>
      </c>
      <c r="E458" s="181"/>
      <c r="F458" s="182" t="s">
        <v>902</v>
      </c>
      <c r="G458" s="180"/>
      <c r="H458" s="183">
        <v>17.304</v>
      </c>
      <c r="J458" s="180"/>
      <c r="K458" s="180"/>
      <c r="L458" s="184"/>
      <c r="M458" s="185"/>
      <c r="N458" s="180"/>
      <c r="O458" s="180"/>
      <c r="P458" s="180"/>
      <c r="Q458" s="180"/>
      <c r="R458" s="180"/>
      <c r="S458" s="180"/>
      <c r="T458" s="186"/>
      <c r="AT458" s="187" t="s">
        <v>1230</v>
      </c>
      <c r="AU458" s="187" t="s">
        <v>1166</v>
      </c>
      <c r="AV458" s="188" t="s">
        <v>1166</v>
      </c>
      <c r="AW458" s="188" t="s">
        <v>1190</v>
      </c>
      <c r="AX458" s="188" t="s">
        <v>1158</v>
      </c>
      <c r="AY458" s="187" t="s">
        <v>1221</v>
      </c>
    </row>
    <row r="459" spans="2:65" s="6" customFormat="1" ht="15.75" customHeight="1">
      <c r="B459" s="23"/>
      <c r="C459" s="190" t="s">
        <v>903</v>
      </c>
      <c r="D459" s="190" t="s">
        <v>1249</v>
      </c>
      <c r="E459" s="191" t="s">
        <v>904</v>
      </c>
      <c r="F459" s="192" t="s">
        <v>905</v>
      </c>
      <c r="G459" s="193" t="s">
        <v>1235</v>
      </c>
      <c r="H459" s="194">
        <v>1119.817</v>
      </c>
      <c r="I459" s="195"/>
      <c r="J459" s="196">
        <f>ROUND($I$459*$H$459,2)</f>
        <v>0</v>
      </c>
      <c r="K459" s="192" t="s">
        <v>1236</v>
      </c>
      <c r="L459" s="197"/>
      <c r="M459" s="198"/>
      <c r="N459" s="199" t="s">
        <v>1129</v>
      </c>
      <c r="O459" s="24"/>
      <c r="P459" s="164">
        <f>$O$459*$H$459</f>
        <v>0</v>
      </c>
      <c r="Q459" s="164">
        <v>0.18</v>
      </c>
      <c r="R459" s="164">
        <f>$Q$459*$H$459</f>
        <v>201.56706</v>
      </c>
      <c r="S459" s="164">
        <v>0</v>
      </c>
      <c r="T459" s="165">
        <f>$S$459*$H$459</f>
        <v>0</v>
      </c>
      <c r="AR459" s="97" t="s">
        <v>1253</v>
      </c>
      <c r="AT459" s="97" t="s">
        <v>1249</v>
      </c>
      <c r="AU459" s="97" t="s">
        <v>1166</v>
      </c>
      <c r="AY459" s="6" t="s">
        <v>1221</v>
      </c>
      <c r="BE459" s="166">
        <f>IF($N$459="základní",$J$459,0)</f>
        <v>0</v>
      </c>
      <c r="BF459" s="166">
        <f>IF($N$459="snížená",$J$459,0)</f>
        <v>0</v>
      </c>
      <c r="BG459" s="166">
        <f>IF($N$459="zákl. přenesená",$J$459,0)</f>
        <v>0</v>
      </c>
      <c r="BH459" s="166">
        <f>IF($N$459="sníž. přenesená",$J$459,0)</f>
        <v>0</v>
      </c>
      <c r="BI459" s="166">
        <f>IF($N$459="nulová",$J$459,0)</f>
        <v>0</v>
      </c>
      <c r="BJ459" s="97" t="s">
        <v>1110</v>
      </c>
      <c r="BK459" s="166">
        <f>ROUND($I$459*$H$459,2)</f>
        <v>0</v>
      </c>
      <c r="BL459" s="97" t="s">
        <v>1227</v>
      </c>
      <c r="BM459" s="97" t="s">
        <v>906</v>
      </c>
    </row>
    <row r="460" spans="2:47" s="6" customFormat="1" ht="16.5" customHeight="1">
      <c r="B460" s="23"/>
      <c r="C460" s="24"/>
      <c r="D460" s="167" t="s">
        <v>1229</v>
      </c>
      <c r="E460" s="24"/>
      <c r="F460" s="168" t="s">
        <v>907</v>
      </c>
      <c r="G460" s="24"/>
      <c r="H460" s="24"/>
      <c r="J460" s="24"/>
      <c r="K460" s="24"/>
      <c r="L460" s="43"/>
      <c r="M460" s="56"/>
      <c r="N460" s="24"/>
      <c r="O460" s="24"/>
      <c r="P460" s="24"/>
      <c r="Q460" s="24"/>
      <c r="R460" s="24"/>
      <c r="S460" s="24"/>
      <c r="T460" s="57"/>
      <c r="AT460" s="6" t="s">
        <v>1229</v>
      </c>
      <c r="AU460" s="6" t="s">
        <v>1166</v>
      </c>
    </row>
    <row r="461" spans="2:51" s="6" customFormat="1" ht="15.75" customHeight="1">
      <c r="B461" s="179"/>
      <c r="C461" s="180"/>
      <c r="D461" s="171" t="s">
        <v>1230</v>
      </c>
      <c r="E461" s="181"/>
      <c r="F461" s="182" t="s">
        <v>908</v>
      </c>
      <c r="G461" s="180"/>
      <c r="H461" s="183">
        <v>1734.978</v>
      </c>
      <c r="J461" s="180"/>
      <c r="K461" s="180"/>
      <c r="L461" s="184"/>
      <c r="M461" s="185"/>
      <c r="N461" s="180"/>
      <c r="O461" s="180"/>
      <c r="P461" s="180"/>
      <c r="Q461" s="180"/>
      <c r="R461" s="180"/>
      <c r="S461" s="180"/>
      <c r="T461" s="186"/>
      <c r="AT461" s="187" t="s">
        <v>1230</v>
      </c>
      <c r="AU461" s="187" t="s">
        <v>1166</v>
      </c>
      <c r="AV461" s="188" t="s">
        <v>1166</v>
      </c>
      <c r="AW461" s="188" t="s">
        <v>1190</v>
      </c>
      <c r="AX461" s="188" t="s">
        <v>1158</v>
      </c>
      <c r="AY461" s="187" t="s">
        <v>1221</v>
      </c>
    </row>
    <row r="462" spans="2:51" s="6" customFormat="1" ht="15.75" customHeight="1">
      <c r="B462" s="179"/>
      <c r="C462" s="180"/>
      <c r="D462" s="171" t="s">
        <v>1230</v>
      </c>
      <c r="E462" s="181"/>
      <c r="F462" s="182" t="s">
        <v>909</v>
      </c>
      <c r="G462" s="180"/>
      <c r="H462" s="183">
        <v>-615.1607</v>
      </c>
      <c r="J462" s="180"/>
      <c r="K462" s="180"/>
      <c r="L462" s="184"/>
      <c r="M462" s="185"/>
      <c r="N462" s="180"/>
      <c r="O462" s="180"/>
      <c r="P462" s="180"/>
      <c r="Q462" s="180"/>
      <c r="R462" s="180"/>
      <c r="S462" s="180"/>
      <c r="T462" s="186"/>
      <c r="AT462" s="187" t="s">
        <v>1230</v>
      </c>
      <c r="AU462" s="187" t="s">
        <v>1166</v>
      </c>
      <c r="AV462" s="188" t="s">
        <v>1166</v>
      </c>
      <c r="AW462" s="188" t="s">
        <v>1190</v>
      </c>
      <c r="AX462" s="188" t="s">
        <v>1158</v>
      </c>
      <c r="AY462" s="187" t="s">
        <v>1221</v>
      </c>
    </row>
    <row r="463" spans="2:65" s="6" customFormat="1" ht="15.75" customHeight="1">
      <c r="B463" s="23"/>
      <c r="C463" s="190" t="s">
        <v>910</v>
      </c>
      <c r="D463" s="190" t="s">
        <v>1249</v>
      </c>
      <c r="E463" s="191" t="s">
        <v>911</v>
      </c>
      <c r="F463" s="192" t="s">
        <v>912</v>
      </c>
      <c r="G463" s="193" t="s">
        <v>1235</v>
      </c>
      <c r="H463" s="194">
        <v>150.329</v>
      </c>
      <c r="I463" s="195"/>
      <c r="J463" s="196">
        <f>ROUND($I$463*$H$463,2)</f>
        <v>0</v>
      </c>
      <c r="K463" s="192"/>
      <c r="L463" s="197"/>
      <c r="M463" s="198"/>
      <c r="N463" s="199" t="s">
        <v>1129</v>
      </c>
      <c r="O463" s="24"/>
      <c r="P463" s="164">
        <f>$O$463*$H$463</f>
        <v>0</v>
      </c>
      <c r="Q463" s="164">
        <v>0.197</v>
      </c>
      <c r="R463" s="164">
        <f>$Q$463*$H$463</f>
        <v>29.614813</v>
      </c>
      <c r="S463" s="164">
        <v>0</v>
      </c>
      <c r="T463" s="165">
        <f>$S$463*$H$463</f>
        <v>0</v>
      </c>
      <c r="AR463" s="97" t="s">
        <v>1253</v>
      </c>
      <c r="AT463" s="97" t="s">
        <v>1249</v>
      </c>
      <c r="AU463" s="97" t="s">
        <v>1166</v>
      </c>
      <c r="AY463" s="6" t="s">
        <v>1221</v>
      </c>
      <c r="BE463" s="166">
        <f>IF($N$463="základní",$J$463,0)</f>
        <v>0</v>
      </c>
      <c r="BF463" s="166">
        <f>IF($N$463="snížená",$J$463,0)</f>
        <v>0</v>
      </c>
      <c r="BG463" s="166">
        <f>IF($N$463="zákl. přenesená",$J$463,0)</f>
        <v>0</v>
      </c>
      <c r="BH463" s="166">
        <f>IF($N$463="sníž. přenesená",$J$463,0)</f>
        <v>0</v>
      </c>
      <c r="BI463" s="166">
        <f>IF($N$463="nulová",$J$463,0)</f>
        <v>0</v>
      </c>
      <c r="BJ463" s="97" t="s">
        <v>1110</v>
      </c>
      <c r="BK463" s="166">
        <f>ROUND($I$463*$H$463,2)</f>
        <v>0</v>
      </c>
      <c r="BL463" s="97" t="s">
        <v>1227</v>
      </c>
      <c r="BM463" s="97" t="s">
        <v>913</v>
      </c>
    </row>
    <row r="464" spans="2:47" s="6" customFormat="1" ht="16.5" customHeight="1">
      <c r="B464" s="23"/>
      <c r="C464" s="24"/>
      <c r="D464" s="167" t="s">
        <v>1229</v>
      </c>
      <c r="E464" s="24"/>
      <c r="F464" s="168" t="s">
        <v>914</v>
      </c>
      <c r="G464" s="24"/>
      <c r="H464" s="24"/>
      <c r="J464" s="24"/>
      <c r="K464" s="24"/>
      <c r="L464" s="43"/>
      <c r="M464" s="56"/>
      <c r="N464" s="24"/>
      <c r="O464" s="24"/>
      <c r="P464" s="24"/>
      <c r="Q464" s="24"/>
      <c r="R464" s="24"/>
      <c r="S464" s="24"/>
      <c r="T464" s="57"/>
      <c r="AT464" s="6" t="s">
        <v>1229</v>
      </c>
      <c r="AU464" s="6" t="s">
        <v>1166</v>
      </c>
    </row>
    <row r="465" spans="2:51" s="6" customFormat="1" ht="15.75" customHeight="1">
      <c r="B465" s="179"/>
      <c r="C465" s="180"/>
      <c r="D465" s="171" t="s">
        <v>1230</v>
      </c>
      <c r="E465" s="181"/>
      <c r="F465" s="182" t="s">
        <v>915</v>
      </c>
      <c r="G465" s="180"/>
      <c r="H465" s="183">
        <v>150.3285</v>
      </c>
      <c r="J465" s="180"/>
      <c r="K465" s="180"/>
      <c r="L465" s="184"/>
      <c r="M465" s="185"/>
      <c r="N465" s="180"/>
      <c r="O465" s="180"/>
      <c r="P465" s="180"/>
      <c r="Q465" s="180"/>
      <c r="R465" s="180"/>
      <c r="S465" s="180"/>
      <c r="T465" s="186"/>
      <c r="AT465" s="187" t="s">
        <v>1230</v>
      </c>
      <c r="AU465" s="187" t="s">
        <v>1166</v>
      </c>
      <c r="AV465" s="188" t="s">
        <v>1166</v>
      </c>
      <c r="AW465" s="188" t="s">
        <v>1190</v>
      </c>
      <c r="AX465" s="188" t="s">
        <v>1158</v>
      </c>
      <c r="AY465" s="187" t="s">
        <v>1221</v>
      </c>
    </row>
    <row r="466" spans="2:63" s="141" customFormat="1" ht="30.75" customHeight="1">
      <c r="B466" s="142"/>
      <c r="C466" s="143"/>
      <c r="D466" s="144" t="s">
        <v>1157</v>
      </c>
      <c r="E466" s="153" t="s">
        <v>1253</v>
      </c>
      <c r="F466" s="153" t="s">
        <v>916</v>
      </c>
      <c r="G466" s="143"/>
      <c r="H466" s="143"/>
      <c r="J466" s="154">
        <f>$BK$466</f>
        <v>0</v>
      </c>
      <c r="K466" s="143"/>
      <c r="L466" s="147"/>
      <c r="M466" s="148"/>
      <c r="N466" s="143"/>
      <c r="O466" s="143"/>
      <c r="P466" s="149">
        <f>SUM($P$467:$P$521)</f>
        <v>0</v>
      </c>
      <c r="Q466" s="143"/>
      <c r="R466" s="149">
        <f>SUM($R$467:$R$521)</f>
        <v>30.370323400000004</v>
      </c>
      <c r="S466" s="143"/>
      <c r="T466" s="150">
        <f>SUM($T$467:$T$521)</f>
        <v>0</v>
      </c>
      <c r="AR466" s="151" t="s">
        <v>1110</v>
      </c>
      <c r="AT466" s="151" t="s">
        <v>1157</v>
      </c>
      <c r="AU466" s="151" t="s">
        <v>1110</v>
      </c>
      <c r="AY466" s="151" t="s">
        <v>1221</v>
      </c>
      <c r="BK466" s="152">
        <f>SUM($BK$467:$BK$521)</f>
        <v>0</v>
      </c>
    </row>
    <row r="467" spans="2:65" s="6" customFormat="1" ht="15.75" customHeight="1">
      <c r="B467" s="23"/>
      <c r="C467" s="155" t="s">
        <v>917</v>
      </c>
      <c r="D467" s="155" t="s">
        <v>1223</v>
      </c>
      <c r="E467" s="156" t="s">
        <v>918</v>
      </c>
      <c r="F467" s="157" t="s">
        <v>919</v>
      </c>
      <c r="G467" s="158" t="s">
        <v>759</v>
      </c>
      <c r="H467" s="159">
        <v>165.6</v>
      </c>
      <c r="I467" s="160"/>
      <c r="J467" s="161">
        <f>ROUND($I$467*$H$467,2)</f>
        <v>0</v>
      </c>
      <c r="K467" s="157" t="s">
        <v>1236</v>
      </c>
      <c r="L467" s="43"/>
      <c r="M467" s="162"/>
      <c r="N467" s="163" t="s">
        <v>1129</v>
      </c>
      <c r="O467" s="24"/>
      <c r="P467" s="164">
        <f>$O$467*$H$467</f>
        <v>0</v>
      </c>
      <c r="Q467" s="164">
        <v>0</v>
      </c>
      <c r="R467" s="164">
        <f>$Q$467*$H$467</f>
        <v>0</v>
      </c>
      <c r="S467" s="164">
        <v>0</v>
      </c>
      <c r="T467" s="165">
        <f>$S$467*$H$467</f>
        <v>0</v>
      </c>
      <c r="AR467" s="97" t="s">
        <v>1344</v>
      </c>
      <c r="AT467" s="97" t="s">
        <v>1223</v>
      </c>
      <c r="AU467" s="97" t="s">
        <v>1166</v>
      </c>
      <c r="AY467" s="6" t="s">
        <v>1221</v>
      </c>
      <c r="BE467" s="166">
        <f>IF($N$467="základní",$J$467,0)</f>
        <v>0</v>
      </c>
      <c r="BF467" s="166">
        <f>IF($N$467="snížená",$J$467,0)</f>
        <v>0</v>
      </c>
      <c r="BG467" s="166">
        <f>IF($N$467="zákl. přenesená",$J$467,0)</f>
        <v>0</v>
      </c>
      <c r="BH467" s="166">
        <f>IF($N$467="sníž. přenesená",$J$467,0)</f>
        <v>0</v>
      </c>
      <c r="BI467" s="166">
        <f>IF($N$467="nulová",$J$467,0)</f>
        <v>0</v>
      </c>
      <c r="BJ467" s="97" t="s">
        <v>1110</v>
      </c>
      <c r="BK467" s="166">
        <f>ROUND($I$467*$H$467,2)</f>
        <v>0</v>
      </c>
      <c r="BL467" s="97" t="s">
        <v>1344</v>
      </c>
      <c r="BM467" s="97" t="s">
        <v>920</v>
      </c>
    </row>
    <row r="468" spans="2:47" s="6" customFormat="1" ht="16.5" customHeight="1">
      <c r="B468" s="23"/>
      <c r="C468" s="24"/>
      <c r="D468" s="167" t="s">
        <v>1229</v>
      </c>
      <c r="E468" s="24"/>
      <c r="F468" s="168" t="s">
        <v>921</v>
      </c>
      <c r="G468" s="24"/>
      <c r="H468" s="24"/>
      <c r="J468" s="24"/>
      <c r="K468" s="24"/>
      <c r="L468" s="43"/>
      <c r="M468" s="56"/>
      <c r="N468" s="24"/>
      <c r="O468" s="24"/>
      <c r="P468" s="24"/>
      <c r="Q468" s="24"/>
      <c r="R468" s="24"/>
      <c r="S468" s="24"/>
      <c r="T468" s="57"/>
      <c r="AT468" s="6" t="s">
        <v>1229</v>
      </c>
      <c r="AU468" s="6" t="s">
        <v>1166</v>
      </c>
    </row>
    <row r="469" spans="2:47" s="6" customFormat="1" ht="30.75" customHeight="1">
      <c r="B469" s="23"/>
      <c r="C469" s="24"/>
      <c r="D469" s="171" t="s">
        <v>1239</v>
      </c>
      <c r="E469" s="24"/>
      <c r="F469" s="189" t="s">
        <v>922</v>
      </c>
      <c r="G469" s="24"/>
      <c r="H469" s="24"/>
      <c r="J469" s="24"/>
      <c r="K469" s="24"/>
      <c r="L469" s="43"/>
      <c r="M469" s="56"/>
      <c r="N469" s="24"/>
      <c r="O469" s="24"/>
      <c r="P469" s="24"/>
      <c r="Q469" s="24"/>
      <c r="R469" s="24"/>
      <c r="S469" s="24"/>
      <c r="T469" s="57"/>
      <c r="AT469" s="6" t="s">
        <v>1239</v>
      </c>
      <c r="AU469" s="6" t="s">
        <v>1166</v>
      </c>
    </row>
    <row r="470" spans="2:51" s="6" customFormat="1" ht="15.75" customHeight="1">
      <c r="B470" s="179"/>
      <c r="C470" s="180"/>
      <c r="D470" s="171" t="s">
        <v>1230</v>
      </c>
      <c r="E470" s="181"/>
      <c r="F470" s="182" t="s">
        <v>923</v>
      </c>
      <c r="G470" s="180"/>
      <c r="H470" s="183">
        <v>165.6</v>
      </c>
      <c r="J470" s="180"/>
      <c r="K470" s="180"/>
      <c r="L470" s="184"/>
      <c r="M470" s="185"/>
      <c r="N470" s="180"/>
      <c r="O470" s="180"/>
      <c r="P470" s="180"/>
      <c r="Q470" s="180"/>
      <c r="R470" s="180"/>
      <c r="S470" s="180"/>
      <c r="T470" s="186"/>
      <c r="AT470" s="187" t="s">
        <v>1230</v>
      </c>
      <c r="AU470" s="187" t="s">
        <v>1166</v>
      </c>
      <c r="AV470" s="188" t="s">
        <v>1166</v>
      </c>
      <c r="AW470" s="188" t="s">
        <v>1190</v>
      </c>
      <c r="AX470" s="188" t="s">
        <v>1158</v>
      </c>
      <c r="AY470" s="187" t="s">
        <v>1221</v>
      </c>
    </row>
    <row r="471" spans="2:65" s="6" customFormat="1" ht="27" customHeight="1">
      <c r="B471" s="23"/>
      <c r="C471" s="155" t="s">
        <v>924</v>
      </c>
      <c r="D471" s="155" t="s">
        <v>1223</v>
      </c>
      <c r="E471" s="156" t="s">
        <v>925</v>
      </c>
      <c r="F471" s="157" t="s">
        <v>926</v>
      </c>
      <c r="G471" s="158" t="s">
        <v>927</v>
      </c>
      <c r="H471" s="159">
        <v>1</v>
      </c>
      <c r="I471" s="160"/>
      <c r="J471" s="161">
        <f>ROUND($I$471*$H$471,2)</f>
        <v>0</v>
      </c>
      <c r="K471" s="157"/>
      <c r="L471" s="43"/>
      <c r="M471" s="162"/>
      <c r="N471" s="163" t="s">
        <v>1129</v>
      </c>
      <c r="O471" s="24"/>
      <c r="P471" s="164">
        <f>$O$471*$H$471</f>
        <v>0</v>
      </c>
      <c r="Q471" s="164">
        <v>0.005</v>
      </c>
      <c r="R471" s="164">
        <f>$Q$471*$H$471</f>
        <v>0.005</v>
      </c>
      <c r="S471" s="164">
        <v>0</v>
      </c>
      <c r="T471" s="165">
        <f>$S$471*$H$471</f>
        <v>0</v>
      </c>
      <c r="AR471" s="97" t="s">
        <v>1227</v>
      </c>
      <c r="AT471" s="97" t="s">
        <v>1223</v>
      </c>
      <c r="AU471" s="97" t="s">
        <v>1166</v>
      </c>
      <c r="AY471" s="6" t="s">
        <v>1221</v>
      </c>
      <c r="BE471" s="166">
        <f>IF($N$471="základní",$J$471,0)</f>
        <v>0</v>
      </c>
      <c r="BF471" s="166">
        <f>IF($N$471="snížená",$J$471,0)</f>
        <v>0</v>
      </c>
      <c r="BG471" s="166">
        <f>IF($N$471="zákl. přenesená",$J$471,0)</f>
        <v>0</v>
      </c>
      <c r="BH471" s="166">
        <f>IF($N$471="sníž. přenesená",$J$471,0)</f>
        <v>0</v>
      </c>
      <c r="BI471" s="166">
        <f>IF($N$471="nulová",$J$471,0)</f>
        <v>0</v>
      </c>
      <c r="BJ471" s="97" t="s">
        <v>1110</v>
      </c>
      <c r="BK471" s="166">
        <f>ROUND($I$471*$H$471,2)</f>
        <v>0</v>
      </c>
      <c r="BL471" s="97" t="s">
        <v>1227</v>
      </c>
      <c r="BM471" s="97" t="s">
        <v>928</v>
      </c>
    </row>
    <row r="472" spans="2:47" s="6" customFormat="1" ht="27" customHeight="1">
      <c r="B472" s="23"/>
      <c r="C472" s="24"/>
      <c r="D472" s="167" t="s">
        <v>1229</v>
      </c>
      <c r="E472" s="24"/>
      <c r="F472" s="168" t="s">
        <v>926</v>
      </c>
      <c r="G472" s="24"/>
      <c r="H472" s="24"/>
      <c r="J472" s="24"/>
      <c r="K472" s="24"/>
      <c r="L472" s="43"/>
      <c r="M472" s="56"/>
      <c r="N472" s="24"/>
      <c r="O472" s="24"/>
      <c r="P472" s="24"/>
      <c r="Q472" s="24"/>
      <c r="R472" s="24"/>
      <c r="S472" s="24"/>
      <c r="T472" s="57"/>
      <c r="AT472" s="6" t="s">
        <v>1229</v>
      </c>
      <c r="AU472" s="6" t="s">
        <v>1166</v>
      </c>
    </row>
    <row r="473" spans="2:51" s="6" customFormat="1" ht="15.75" customHeight="1">
      <c r="B473" s="179"/>
      <c r="C473" s="180"/>
      <c r="D473" s="171" t="s">
        <v>1230</v>
      </c>
      <c r="E473" s="181"/>
      <c r="F473" s="182" t="s">
        <v>1110</v>
      </c>
      <c r="G473" s="180"/>
      <c r="H473" s="183">
        <v>1</v>
      </c>
      <c r="J473" s="180"/>
      <c r="K473" s="180"/>
      <c r="L473" s="184"/>
      <c r="M473" s="185"/>
      <c r="N473" s="180"/>
      <c r="O473" s="180"/>
      <c r="P473" s="180"/>
      <c r="Q473" s="180"/>
      <c r="R473" s="180"/>
      <c r="S473" s="180"/>
      <c r="T473" s="186"/>
      <c r="AT473" s="187" t="s">
        <v>1230</v>
      </c>
      <c r="AU473" s="187" t="s">
        <v>1166</v>
      </c>
      <c r="AV473" s="188" t="s">
        <v>1166</v>
      </c>
      <c r="AW473" s="188" t="s">
        <v>1190</v>
      </c>
      <c r="AX473" s="188" t="s">
        <v>1158</v>
      </c>
      <c r="AY473" s="187" t="s">
        <v>1221</v>
      </c>
    </row>
    <row r="474" spans="2:65" s="6" customFormat="1" ht="15.75" customHeight="1">
      <c r="B474" s="23"/>
      <c r="C474" s="155" t="s">
        <v>929</v>
      </c>
      <c r="D474" s="155" t="s">
        <v>1223</v>
      </c>
      <c r="E474" s="156" t="s">
        <v>930</v>
      </c>
      <c r="F474" s="157" t="s">
        <v>931</v>
      </c>
      <c r="G474" s="158" t="s">
        <v>759</v>
      </c>
      <c r="H474" s="159">
        <v>165.6</v>
      </c>
      <c r="I474" s="160"/>
      <c r="J474" s="161">
        <f>ROUND($I$474*$H$474,2)</f>
        <v>0</v>
      </c>
      <c r="K474" s="157" t="s">
        <v>1236</v>
      </c>
      <c r="L474" s="43"/>
      <c r="M474" s="162"/>
      <c r="N474" s="163" t="s">
        <v>1129</v>
      </c>
      <c r="O474" s="24"/>
      <c r="P474" s="164">
        <f>$O$474*$H$474</f>
        <v>0</v>
      </c>
      <c r="Q474" s="164">
        <v>1.25E-06</v>
      </c>
      <c r="R474" s="164">
        <f>$Q$474*$H$474</f>
        <v>0.00020700000000000002</v>
      </c>
      <c r="S474" s="164">
        <v>0</v>
      </c>
      <c r="T474" s="165">
        <f>$S$474*$H$474</f>
        <v>0</v>
      </c>
      <c r="AR474" s="97" t="s">
        <v>1227</v>
      </c>
      <c r="AT474" s="97" t="s">
        <v>1223</v>
      </c>
      <c r="AU474" s="97" t="s">
        <v>1166</v>
      </c>
      <c r="AY474" s="6" t="s">
        <v>1221</v>
      </c>
      <c r="BE474" s="166">
        <f>IF($N$474="základní",$J$474,0)</f>
        <v>0</v>
      </c>
      <c r="BF474" s="166">
        <f>IF($N$474="snížená",$J$474,0)</f>
        <v>0</v>
      </c>
      <c r="BG474" s="166">
        <f>IF($N$474="zákl. přenesená",$J$474,0)</f>
        <v>0</v>
      </c>
      <c r="BH474" s="166">
        <f>IF($N$474="sníž. přenesená",$J$474,0)</f>
        <v>0</v>
      </c>
      <c r="BI474" s="166">
        <f>IF($N$474="nulová",$J$474,0)</f>
        <v>0</v>
      </c>
      <c r="BJ474" s="97" t="s">
        <v>1110</v>
      </c>
      <c r="BK474" s="166">
        <f>ROUND($I$474*$H$474,2)</f>
        <v>0</v>
      </c>
      <c r="BL474" s="97" t="s">
        <v>1227</v>
      </c>
      <c r="BM474" s="97" t="s">
        <v>932</v>
      </c>
    </row>
    <row r="475" spans="2:47" s="6" customFormat="1" ht="27" customHeight="1">
      <c r="B475" s="23"/>
      <c r="C475" s="24"/>
      <c r="D475" s="167" t="s">
        <v>1229</v>
      </c>
      <c r="E475" s="24"/>
      <c r="F475" s="168" t="s">
        <v>933</v>
      </c>
      <c r="G475" s="24"/>
      <c r="H475" s="24"/>
      <c r="J475" s="24"/>
      <c r="K475" s="24"/>
      <c r="L475" s="43"/>
      <c r="M475" s="56"/>
      <c r="N475" s="24"/>
      <c r="O475" s="24"/>
      <c r="P475" s="24"/>
      <c r="Q475" s="24"/>
      <c r="R475" s="24"/>
      <c r="S475" s="24"/>
      <c r="T475" s="57"/>
      <c r="AT475" s="6" t="s">
        <v>1229</v>
      </c>
      <c r="AU475" s="6" t="s">
        <v>1166</v>
      </c>
    </row>
    <row r="476" spans="2:47" s="6" customFormat="1" ht="84.75" customHeight="1">
      <c r="B476" s="23"/>
      <c r="C476" s="24"/>
      <c r="D476" s="171" t="s">
        <v>1239</v>
      </c>
      <c r="E476" s="24"/>
      <c r="F476" s="189" t="s">
        <v>934</v>
      </c>
      <c r="G476" s="24"/>
      <c r="H476" s="24"/>
      <c r="J476" s="24"/>
      <c r="K476" s="24"/>
      <c r="L476" s="43"/>
      <c r="M476" s="56"/>
      <c r="N476" s="24"/>
      <c r="O476" s="24"/>
      <c r="P476" s="24"/>
      <c r="Q476" s="24"/>
      <c r="R476" s="24"/>
      <c r="S476" s="24"/>
      <c r="T476" s="57"/>
      <c r="AT476" s="6" t="s">
        <v>1239</v>
      </c>
      <c r="AU476" s="6" t="s">
        <v>1166</v>
      </c>
    </row>
    <row r="477" spans="2:51" s="6" customFormat="1" ht="15.75" customHeight="1">
      <c r="B477" s="179"/>
      <c r="C477" s="180"/>
      <c r="D477" s="171" t="s">
        <v>1230</v>
      </c>
      <c r="E477" s="181"/>
      <c r="F477" s="182" t="s">
        <v>923</v>
      </c>
      <c r="G477" s="180"/>
      <c r="H477" s="183">
        <v>165.6</v>
      </c>
      <c r="J477" s="180"/>
      <c r="K477" s="180"/>
      <c r="L477" s="184"/>
      <c r="M477" s="185"/>
      <c r="N477" s="180"/>
      <c r="O477" s="180"/>
      <c r="P477" s="180"/>
      <c r="Q477" s="180"/>
      <c r="R477" s="180"/>
      <c r="S477" s="180"/>
      <c r="T477" s="186"/>
      <c r="AT477" s="187" t="s">
        <v>1230</v>
      </c>
      <c r="AU477" s="187" t="s">
        <v>1166</v>
      </c>
      <c r="AV477" s="188" t="s">
        <v>1166</v>
      </c>
      <c r="AW477" s="188" t="s">
        <v>1190</v>
      </c>
      <c r="AX477" s="188" t="s">
        <v>1158</v>
      </c>
      <c r="AY477" s="187" t="s">
        <v>1221</v>
      </c>
    </row>
    <row r="478" spans="2:65" s="6" customFormat="1" ht="15.75" customHeight="1">
      <c r="B478" s="23"/>
      <c r="C478" s="190" t="s">
        <v>935</v>
      </c>
      <c r="D478" s="190" t="s">
        <v>1249</v>
      </c>
      <c r="E478" s="191" t="s">
        <v>936</v>
      </c>
      <c r="F478" s="192" t="s">
        <v>937</v>
      </c>
      <c r="G478" s="193" t="s">
        <v>647</v>
      </c>
      <c r="H478" s="194">
        <v>84.245</v>
      </c>
      <c r="I478" s="195"/>
      <c r="J478" s="196">
        <f>ROUND($I$478*$H$478,2)</f>
        <v>0</v>
      </c>
      <c r="K478" s="192" t="s">
        <v>1236</v>
      </c>
      <c r="L478" s="197"/>
      <c r="M478" s="198"/>
      <c r="N478" s="199" t="s">
        <v>1129</v>
      </c>
      <c r="O478" s="24"/>
      <c r="P478" s="164">
        <f>$O$478*$H$478</f>
        <v>0</v>
      </c>
      <c r="Q478" s="164">
        <v>0.0063</v>
      </c>
      <c r="R478" s="164">
        <f>$Q$478*$H$478</f>
        <v>0.5307435</v>
      </c>
      <c r="S478" s="164">
        <v>0</v>
      </c>
      <c r="T478" s="165">
        <f>$S$478*$H$478</f>
        <v>0</v>
      </c>
      <c r="AR478" s="97" t="s">
        <v>1253</v>
      </c>
      <c r="AT478" s="97" t="s">
        <v>1249</v>
      </c>
      <c r="AU478" s="97" t="s">
        <v>1166</v>
      </c>
      <c r="AY478" s="6" t="s">
        <v>1221</v>
      </c>
      <c r="BE478" s="166">
        <f>IF($N$478="základní",$J$478,0)</f>
        <v>0</v>
      </c>
      <c r="BF478" s="166">
        <f>IF($N$478="snížená",$J$478,0)</f>
        <v>0</v>
      </c>
      <c r="BG478" s="166">
        <f>IF($N$478="zákl. přenesená",$J$478,0)</f>
        <v>0</v>
      </c>
      <c r="BH478" s="166">
        <f>IF($N$478="sníž. přenesená",$J$478,0)</f>
        <v>0</v>
      </c>
      <c r="BI478" s="166">
        <f>IF($N$478="nulová",$J$478,0)</f>
        <v>0</v>
      </c>
      <c r="BJ478" s="97" t="s">
        <v>1110</v>
      </c>
      <c r="BK478" s="166">
        <f>ROUND($I$478*$H$478,2)</f>
        <v>0</v>
      </c>
      <c r="BL478" s="97" t="s">
        <v>1227</v>
      </c>
      <c r="BM478" s="97" t="s">
        <v>938</v>
      </c>
    </row>
    <row r="479" spans="2:47" s="6" customFormat="1" ht="27" customHeight="1">
      <c r="B479" s="23"/>
      <c r="C479" s="24"/>
      <c r="D479" s="167" t="s">
        <v>1229</v>
      </c>
      <c r="E479" s="24"/>
      <c r="F479" s="168" t="s">
        <v>939</v>
      </c>
      <c r="G479" s="24"/>
      <c r="H479" s="24"/>
      <c r="J479" s="24"/>
      <c r="K479" s="24"/>
      <c r="L479" s="43"/>
      <c r="M479" s="56"/>
      <c r="N479" s="24"/>
      <c r="O479" s="24"/>
      <c r="P479" s="24"/>
      <c r="Q479" s="24"/>
      <c r="R479" s="24"/>
      <c r="S479" s="24"/>
      <c r="T479" s="57"/>
      <c r="AT479" s="6" t="s">
        <v>1229</v>
      </c>
      <c r="AU479" s="6" t="s">
        <v>1166</v>
      </c>
    </row>
    <row r="480" spans="2:51" s="6" customFormat="1" ht="15.75" customHeight="1">
      <c r="B480" s="169"/>
      <c r="C480" s="170"/>
      <c r="D480" s="171" t="s">
        <v>1230</v>
      </c>
      <c r="E480" s="172"/>
      <c r="F480" s="173" t="s">
        <v>940</v>
      </c>
      <c r="G480" s="170"/>
      <c r="H480" s="172"/>
      <c r="J480" s="170"/>
      <c r="K480" s="170"/>
      <c r="L480" s="174"/>
      <c r="M480" s="175"/>
      <c r="N480" s="170"/>
      <c r="O480" s="170"/>
      <c r="P480" s="170"/>
      <c r="Q480" s="170"/>
      <c r="R480" s="170"/>
      <c r="S480" s="170"/>
      <c r="T480" s="176"/>
      <c r="AT480" s="177" t="s">
        <v>1230</v>
      </c>
      <c r="AU480" s="177" t="s">
        <v>1166</v>
      </c>
      <c r="AV480" s="178" t="s">
        <v>1110</v>
      </c>
      <c r="AW480" s="178" t="s">
        <v>1190</v>
      </c>
      <c r="AX480" s="178" t="s">
        <v>1158</v>
      </c>
      <c r="AY480" s="177" t="s">
        <v>1221</v>
      </c>
    </row>
    <row r="481" spans="2:51" s="6" customFormat="1" ht="15.75" customHeight="1">
      <c r="B481" s="179"/>
      <c r="C481" s="180"/>
      <c r="D481" s="171" t="s">
        <v>1230</v>
      </c>
      <c r="E481" s="181"/>
      <c r="F481" s="182" t="s">
        <v>941</v>
      </c>
      <c r="G481" s="180"/>
      <c r="H481" s="183">
        <v>84.245</v>
      </c>
      <c r="J481" s="180"/>
      <c r="K481" s="180"/>
      <c r="L481" s="184"/>
      <c r="M481" s="185"/>
      <c r="N481" s="180"/>
      <c r="O481" s="180"/>
      <c r="P481" s="180"/>
      <c r="Q481" s="180"/>
      <c r="R481" s="180"/>
      <c r="S481" s="180"/>
      <c r="T481" s="186"/>
      <c r="AT481" s="187" t="s">
        <v>1230</v>
      </c>
      <c r="AU481" s="187" t="s">
        <v>1166</v>
      </c>
      <c r="AV481" s="188" t="s">
        <v>1166</v>
      </c>
      <c r="AW481" s="188" t="s">
        <v>1190</v>
      </c>
      <c r="AX481" s="188" t="s">
        <v>1158</v>
      </c>
      <c r="AY481" s="187" t="s">
        <v>1221</v>
      </c>
    </row>
    <row r="482" spans="2:65" s="6" customFormat="1" ht="15.75" customHeight="1">
      <c r="B482" s="23"/>
      <c r="C482" s="190" t="s">
        <v>942</v>
      </c>
      <c r="D482" s="190" t="s">
        <v>1249</v>
      </c>
      <c r="E482" s="191" t="s">
        <v>943</v>
      </c>
      <c r="F482" s="192" t="s">
        <v>944</v>
      </c>
      <c r="G482" s="193" t="s">
        <v>647</v>
      </c>
      <c r="H482" s="194">
        <v>108</v>
      </c>
      <c r="I482" s="195"/>
      <c r="J482" s="196">
        <f>ROUND($I$482*$H$482,2)</f>
        <v>0</v>
      </c>
      <c r="K482" s="192"/>
      <c r="L482" s="197"/>
      <c r="M482" s="198"/>
      <c r="N482" s="199" t="s">
        <v>1129</v>
      </c>
      <c r="O482" s="24"/>
      <c r="P482" s="164">
        <f>$O$482*$H$482</f>
        <v>0</v>
      </c>
      <c r="Q482" s="164">
        <v>0.00065</v>
      </c>
      <c r="R482" s="164">
        <f>$Q$482*$H$482</f>
        <v>0.0702</v>
      </c>
      <c r="S482" s="164">
        <v>0</v>
      </c>
      <c r="T482" s="165">
        <f>$S$482*$H$482</f>
        <v>0</v>
      </c>
      <c r="AR482" s="97" t="s">
        <v>1253</v>
      </c>
      <c r="AT482" s="97" t="s">
        <v>1249</v>
      </c>
      <c r="AU482" s="97" t="s">
        <v>1166</v>
      </c>
      <c r="AY482" s="6" t="s">
        <v>1221</v>
      </c>
      <c r="BE482" s="166">
        <f>IF($N$482="základní",$J$482,0)</f>
        <v>0</v>
      </c>
      <c r="BF482" s="166">
        <f>IF($N$482="snížená",$J$482,0)</f>
        <v>0</v>
      </c>
      <c r="BG482" s="166">
        <f>IF($N$482="zákl. přenesená",$J$482,0)</f>
        <v>0</v>
      </c>
      <c r="BH482" s="166">
        <f>IF($N$482="sníž. přenesená",$J$482,0)</f>
        <v>0</v>
      </c>
      <c r="BI482" s="166">
        <f>IF($N$482="nulová",$J$482,0)</f>
        <v>0</v>
      </c>
      <c r="BJ482" s="97" t="s">
        <v>1110</v>
      </c>
      <c r="BK482" s="166">
        <f>ROUND($I$482*$H$482,2)</f>
        <v>0</v>
      </c>
      <c r="BL482" s="97" t="s">
        <v>1227</v>
      </c>
      <c r="BM482" s="97" t="s">
        <v>945</v>
      </c>
    </row>
    <row r="483" spans="2:47" s="6" customFormat="1" ht="16.5" customHeight="1">
      <c r="B483" s="23"/>
      <c r="C483" s="24"/>
      <c r="D483" s="167" t="s">
        <v>1229</v>
      </c>
      <c r="E483" s="24"/>
      <c r="F483" s="168" t="s">
        <v>944</v>
      </c>
      <c r="G483" s="24"/>
      <c r="H483" s="24"/>
      <c r="J483" s="24"/>
      <c r="K483" s="24"/>
      <c r="L483" s="43"/>
      <c r="M483" s="56"/>
      <c r="N483" s="24"/>
      <c r="O483" s="24"/>
      <c r="P483" s="24"/>
      <c r="Q483" s="24"/>
      <c r="R483" s="24"/>
      <c r="S483" s="24"/>
      <c r="T483" s="57"/>
      <c r="AT483" s="6" t="s">
        <v>1229</v>
      </c>
      <c r="AU483" s="6" t="s">
        <v>1166</v>
      </c>
    </row>
    <row r="484" spans="2:51" s="6" customFormat="1" ht="15.75" customHeight="1">
      <c r="B484" s="179"/>
      <c r="C484" s="180"/>
      <c r="D484" s="171" t="s">
        <v>1230</v>
      </c>
      <c r="E484" s="181"/>
      <c r="F484" s="182" t="s">
        <v>946</v>
      </c>
      <c r="G484" s="180"/>
      <c r="H484" s="183">
        <v>108</v>
      </c>
      <c r="J484" s="180"/>
      <c r="K484" s="180"/>
      <c r="L484" s="184"/>
      <c r="M484" s="185"/>
      <c r="N484" s="180"/>
      <c r="O484" s="180"/>
      <c r="P484" s="180"/>
      <c r="Q484" s="180"/>
      <c r="R484" s="180"/>
      <c r="S484" s="180"/>
      <c r="T484" s="186"/>
      <c r="AT484" s="187" t="s">
        <v>1230</v>
      </c>
      <c r="AU484" s="187" t="s">
        <v>1166</v>
      </c>
      <c r="AV484" s="188" t="s">
        <v>1166</v>
      </c>
      <c r="AW484" s="188" t="s">
        <v>1190</v>
      </c>
      <c r="AX484" s="188" t="s">
        <v>1158</v>
      </c>
      <c r="AY484" s="187" t="s">
        <v>1221</v>
      </c>
    </row>
    <row r="485" spans="2:65" s="6" customFormat="1" ht="15.75" customHeight="1">
      <c r="B485" s="23"/>
      <c r="C485" s="190" t="s">
        <v>947</v>
      </c>
      <c r="D485" s="190" t="s">
        <v>1249</v>
      </c>
      <c r="E485" s="191" t="s">
        <v>948</v>
      </c>
      <c r="F485" s="192" t="s">
        <v>949</v>
      </c>
      <c r="G485" s="193" t="s">
        <v>647</v>
      </c>
      <c r="H485" s="194">
        <v>20</v>
      </c>
      <c r="I485" s="195"/>
      <c r="J485" s="196">
        <f>ROUND($I$485*$H$485,2)</f>
        <v>0</v>
      </c>
      <c r="K485" s="192" t="s">
        <v>1236</v>
      </c>
      <c r="L485" s="197"/>
      <c r="M485" s="198"/>
      <c r="N485" s="199" t="s">
        <v>1129</v>
      </c>
      <c r="O485" s="24"/>
      <c r="P485" s="164">
        <f>$O$485*$H$485</f>
        <v>0</v>
      </c>
      <c r="Q485" s="164">
        <v>5E-05</v>
      </c>
      <c r="R485" s="164">
        <f>$Q$485*$H$485</f>
        <v>0.001</v>
      </c>
      <c r="S485" s="164">
        <v>0</v>
      </c>
      <c r="T485" s="165">
        <f>$S$485*$H$485</f>
        <v>0</v>
      </c>
      <c r="AR485" s="97" t="s">
        <v>1253</v>
      </c>
      <c r="AT485" s="97" t="s">
        <v>1249</v>
      </c>
      <c r="AU485" s="97" t="s">
        <v>1166</v>
      </c>
      <c r="AY485" s="6" t="s">
        <v>1221</v>
      </c>
      <c r="BE485" s="166">
        <f>IF($N$485="základní",$J$485,0)</f>
        <v>0</v>
      </c>
      <c r="BF485" s="166">
        <f>IF($N$485="snížená",$J$485,0)</f>
        <v>0</v>
      </c>
      <c r="BG485" s="166">
        <f>IF($N$485="zákl. přenesená",$J$485,0)</f>
        <v>0</v>
      </c>
      <c r="BH485" s="166">
        <f>IF($N$485="sníž. přenesená",$J$485,0)</f>
        <v>0</v>
      </c>
      <c r="BI485" s="166">
        <f>IF($N$485="nulová",$J$485,0)</f>
        <v>0</v>
      </c>
      <c r="BJ485" s="97" t="s">
        <v>1110</v>
      </c>
      <c r="BK485" s="166">
        <f>ROUND($I$485*$H$485,2)</f>
        <v>0</v>
      </c>
      <c r="BL485" s="97" t="s">
        <v>1227</v>
      </c>
      <c r="BM485" s="97" t="s">
        <v>950</v>
      </c>
    </row>
    <row r="486" spans="2:47" s="6" customFormat="1" ht="16.5" customHeight="1">
      <c r="B486" s="23"/>
      <c r="C486" s="24"/>
      <c r="D486" s="167" t="s">
        <v>1229</v>
      </c>
      <c r="E486" s="24"/>
      <c r="F486" s="168" t="s">
        <v>951</v>
      </c>
      <c r="G486" s="24"/>
      <c r="H486" s="24"/>
      <c r="J486" s="24"/>
      <c r="K486" s="24"/>
      <c r="L486" s="43"/>
      <c r="M486" s="56"/>
      <c r="N486" s="24"/>
      <c r="O486" s="24"/>
      <c r="P486" s="24"/>
      <c r="Q486" s="24"/>
      <c r="R486" s="24"/>
      <c r="S486" s="24"/>
      <c r="T486" s="57"/>
      <c r="AT486" s="6" t="s">
        <v>1229</v>
      </c>
      <c r="AU486" s="6" t="s">
        <v>1166</v>
      </c>
    </row>
    <row r="487" spans="2:51" s="6" customFormat="1" ht="15.75" customHeight="1">
      <c r="B487" s="179"/>
      <c r="C487" s="180"/>
      <c r="D487" s="171" t="s">
        <v>1230</v>
      </c>
      <c r="E487" s="181"/>
      <c r="F487" s="182" t="s">
        <v>952</v>
      </c>
      <c r="G487" s="180"/>
      <c r="H487" s="183">
        <v>20</v>
      </c>
      <c r="J487" s="180"/>
      <c r="K487" s="180"/>
      <c r="L487" s="184"/>
      <c r="M487" s="185"/>
      <c r="N487" s="180"/>
      <c r="O487" s="180"/>
      <c r="P487" s="180"/>
      <c r="Q487" s="180"/>
      <c r="R487" s="180"/>
      <c r="S487" s="180"/>
      <c r="T487" s="186"/>
      <c r="AT487" s="187" t="s">
        <v>1230</v>
      </c>
      <c r="AU487" s="187" t="s">
        <v>1166</v>
      </c>
      <c r="AV487" s="188" t="s">
        <v>1166</v>
      </c>
      <c r="AW487" s="188" t="s">
        <v>1190</v>
      </c>
      <c r="AX487" s="188" t="s">
        <v>1158</v>
      </c>
      <c r="AY487" s="187" t="s">
        <v>1221</v>
      </c>
    </row>
    <row r="488" spans="2:65" s="6" customFormat="1" ht="15.75" customHeight="1">
      <c r="B488" s="23"/>
      <c r="C488" s="155" t="s">
        <v>953</v>
      </c>
      <c r="D488" s="155" t="s">
        <v>1223</v>
      </c>
      <c r="E488" s="156" t="s">
        <v>954</v>
      </c>
      <c r="F488" s="157" t="s">
        <v>955</v>
      </c>
      <c r="G488" s="158" t="s">
        <v>647</v>
      </c>
      <c r="H488" s="159">
        <v>27</v>
      </c>
      <c r="I488" s="160"/>
      <c r="J488" s="161">
        <f>ROUND($I$488*$H$488,2)</f>
        <v>0</v>
      </c>
      <c r="K488" s="157"/>
      <c r="L488" s="43"/>
      <c r="M488" s="162"/>
      <c r="N488" s="163" t="s">
        <v>1129</v>
      </c>
      <c r="O488" s="24"/>
      <c r="P488" s="164">
        <f>$O$488*$H$488</f>
        <v>0</v>
      </c>
      <c r="Q488" s="164">
        <v>0.14494</v>
      </c>
      <c r="R488" s="164">
        <f>$Q$488*$H$488</f>
        <v>3.9133800000000005</v>
      </c>
      <c r="S488" s="164">
        <v>0</v>
      </c>
      <c r="T488" s="165">
        <f>$S$488*$H$488</f>
        <v>0</v>
      </c>
      <c r="AR488" s="97" t="s">
        <v>1227</v>
      </c>
      <c r="AT488" s="97" t="s">
        <v>1223</v>
      </c>
      <c r="AU488" s="97" t="s">
        <v>1166</v>
      </c>
      <c r="AY488" s="6" t="s">
        <v>1221</v>
      </c>
      <c r="BE488" s="166">
        <f>IF($N$488="základní",$J$488,0)</f>
        <v>0</v>
      </c>
      <c r="BF488" s="166">
        <f>IF($N$488="snížená",$J$488,0)</f>
        <v>0</v>
      </c>
      <c r="BG488" s="166">
        <f>IF($N$488="zákl. přenesená",$J$488,0)</f>
        <v>0</v>
      </c>
      <c r="BH488" s="166">
        <f>IF($N$488="sníž. přenesená",$J$488,0)</f>
        <v>0</v>
      </c>
      <c r="BI488" s="166">
        <f>IF($N$488="nulová",$J$488,0)</f>
        <v>0</v>
      </c>
      <c r="BJ488" s="97" t="s">
        <v>1110</v>
      </c>
      <c r="BK488" s="166">
        <f>ROUND($I$488*$H$488,2)</f>
        <v>0</v>
      </c>
      <c r="BL488" s="97" t="s">
        <v>1227</v>
      </c>
      <c r="BM488" s="97" t="s">
        <v>956</v>
      </c>
    </row>
    <row r="489" spans="2:47" s="6" customFormat="1" ht="16.5" customHeight="1">
      <c r="B489" s="23"/>
      <c r="C489" s="24"/>
      <c r="D489" s="167" t="s">
        <v>1229</v>
      </c>
      <c r="E489" s="24"/>
      <c r="F489" s="168" t="s">
        <v>955</v>
      </c>
      <c r="G489" s="24"/>
      <c r="H489" s="24"/>
      <c r="J489" s="24"/>
      <c r="K489" s="24"/>
      <c r="L489" s="43"/>
      <c r="M489" s="56"/>
      <c r="N489" s="24"/>
      <c r="O489" s="24"/>
      <c r="P489" s="24"/>
      <c r="Q489" s="24"/>
      <c r="R489" s="24"/>
      <c r="S489" s="24"/>
      <c r="T489" s="57"/>
      <c r="AT489" s="6" t="s">
        <v>1229</v>
      </c>
      <c r="AU489" s="6" t="s">
        <v>1166</v>
      </c>
    </row>
    <row r="490" spans="2:51" s="6" customFormat="1" ht="15.75" customHeight="1">
      <c r="B490" s="179"/>
      <c r="C490" s="180"/>
      <c r="D490" s="171" t="s">
        <v>1230</v>
      </c>
      <c r="E490" s="181"/>
      <c r="F490" s="182" t="s">
        <v>619</v>
      </c>
      <c r="G490" s="180"/>
      <c r="H490" s="183">
        <v>27</v>
      </c>
      <c r="J490" s="180"/>
      <c r="K490" s="180"/>
      <c r="L490" s="184"/>
      <c r="M490" s="185"/>
      <c r="N490" s="180"/>
      <c r="O490" s="180"/>
      <c r="P490" s="180"/>
      <c r="Q490" s="180"/>
      <c r="R490" s="180"/>
      <c r="S490" s="180"/>
      <c r="T490" s="186"/>
      <c r="AT490" s="187" t="s">
        <v>1230</v>
      </c>
      <c r="AU490" s="187" t="s">
        <v>1166</v>
      </c>
      <c r="AV490" s="188" t="s">
        <v>1166</v>
      </c>
      <c r="AW490" s="188" t="s">
        <v>1190</v>
      </c>
      <c r="AX490" s="188" t="s">
        <v>1158</v>
      </c>
      <c r="AY490" s="187" t="s">
        <v>1221</v>
      </c>
    </row>
    <row r="491" spans="2:65" s="6" customFormat="1" ht="15.75" customHeight="1">
      <c r="B491" s="23"/>
      <c r="C491" s="190" t="s">
        <v>957</v>
      </c>
      <c r="D491" s="190" t="s">
        <v>1249</v>
      </c>
      <c r="E491" s="191" t="s">
        <v>958</v>
      </c>
      <c r="F491" s="192" t="s">
        <v>959</v>
      </c>
      <c r="G491" s="193" t="s">
        <v>647</v>
      </c>
      <c r="H491" s="194">
        <v>27.27</v>
      </c>
      <c r="I491" s="195"/>
      <c r="J491" s="196">
        <f>ROUND($I$491*$H$491,2)</f>
        <v>0</v>
      </c>
      <c r="K491" s="192" t="s">
        <v>1236</v>
      </c>
      <c r="L491" s="197"/>
      <c r="M491" s="198"/>
      <c r="N491" s="199" t="s">
        <v>1129</v>
      </c>
      <c r="O491" s="24"/>
      <c r="P491" s="164">
        <f>$O$491*$H$491</f>
        <v>0</v>
      </c>
      <c r="Q491" s="164">
        <v>0.072</v>
      </c>
      <c r="R491" s="164">
        <f>$Q$491*$H$491</f>
        <v>1.9634399999999999</v>
      </c>
      <c r="S491" s="164">
        <v>0</v>
      </c>
      <c r="T491" s="165">
        <f>$S$491*$H$491</f>
        <v>0</v>
      </c>
      <c r="AR491" s="97" t="s">
        <v>1253</v>
      </c>
      <c r="AT491" s="97" t="s">
        <v>1249</v>
      </c>
      <c r="AU491" s="97" t="s">
        <v>1166</v>
      </c>
      <c r="AY491" s="6" t="s">
        <v>1221</v>
      </c>
      <c r="BE491" s="166">
        <f>IF($N$491="základní",$J$491,0)</f>
        <v>0</v>
      </c>
      <c r="BF491" s="166">
        <f>IF($N$491="snížená",$J$491,0)</f>
        <v>0</v>
      </c>
      <c r="BG491" s="166">
        <f>IF($N$491="zákl. přenesená",$J$491,0)</f>
        <v>0</v>
      </c>
      <c r="BH491" s="166">
        <f>IF($N$491="sníž. přenesená",$J$491,0)</f>
        <v>0</v>
      </c>
      <c r="BI491" s="166">
        <f>IF($N$491="nulová",$J$491,0)</f>
        <v>0</v>
      </c>
      <c r="BJ491" s="97" t="s">
        <v>1110</v>
      </c>
      <c r="BK491" s="166">
        <f>ROUND($I$491*$H$491,2)</f>
        <v>0</v>
      </c>
      <c r="BL491" s="97" t="s">
        <v>1227</v>
      </c>
      <c r="BM491" s="97" t="s">
        <v>960</v>
      </c>
    </row>
    <row r="492" spans="2:47" s="6" customFormat="1" ht="16.5" customHeight="1">
      <c r="B492" s="23"/>
      <c r="C492" s="24"/>
      <c r="D492" s="167" t="s">
        <v>1229</v>
      </c>
      <c r="E492" s="24"/>
      <c r="F492" s="168" t="s">
        <v>961</v>
      </c>
      <c r="G492" s="24"/>
      <c r="H492" s="24"/>
      <c r="J492" s="24"/>
      <c r="K492" s="24"/>
      <c r="L492" s="43"/>
      <c r="M492" s="56"/>
      <c r="N492" s="24"/>
      <c r="O492" s="24"/>
      <c r="P492" s="24"/>
      <c r="Q492" s="24"/>
      <c r="R492" s="24"/>
      <c r="S492" s="24"/>
      <c r="T492" s="57"/>
      <c r="AT492" s="6" t="s">
        <v>1229</v>
      </c>
      <c r="AU492" s="6" t="s">
        <v>1166</v>
      </c>
    </row>
    <row r="493" spans="2:51" s="6" customFormat="1" ht="15.75" customHeight="1">
      <c r="B493" s="179"/>
      <c r="C493" s="180"/>
      <c r="D493" s="171" t="s">
        <v>1230</v>
      </c>
      <c r="E493" s="181"/>
      <c r="F493" s="182" t="s">
        <v>962</v>
      </c>
      <c r="G493" s="180"/>
      <c r="H493" s="183">
        <v>27.27</v>
      </c>
      <c r="J493" s="180"/>
      <c r="K493" s="180"/>
      <c r="L493" s="184"/>
      <c r="M493" s="185"/>
      <c r="N493" s="180"/>
      <c r="O493" s="180"/>
      <c r="P493" s="180"/>
      <c r="Q493" s="180"/>
      <c r="R493" s="180"/>
      <c r="S493" s="180"/>
      <c r="T493" s="186"/>
      <c r="AT493" s="187" t="s">
        <v>1230</v>
      </c>
      <c r="AU493" s="187" t="s">
        <v>1166</v>
      </c>
      <c r="AV493" s="188" t="s">
        <v>1166</v>
      </c>
      <c r="AW493" s="188" t="s">
        <v>1190</v>
      </c>
      <c r="AX493" s="188" t="s">
        <v>1158</v>
      </c>
      <c r="AY493" s="187" t="s">
        <v>1221</v>
      </c>
    </row>
    <row r="494" spans="2:65" s="6" customFormat="1" ht="15.75" customHeight="1">
      <c r="B494" s="23"/>
      <c r="C494" s="190" t="s">
        <v>963</v>
      </c>
      <c r="D494" s="190" t="s">
        <v>1249</v>
      </c>
      <c r="E494" s="191" t="s">
        <v>964</v>
      </c>
      <c r="F494" s="192" t="s">
        <v>965</v>
      </c>
      <c r="G494" s="193" t="s">
        <v>647</v>
      </c>
      <c r="H494" s="194">
        <v>54.54</v>
      </c>
      <c r="I494" s="195"/>
      <c r="J494" s="196">
        <f>ROUND($I$494*$H$494,2)</f>
        <v>0</v>
      </c>
      <c r="K494" s="192" t="s">
        <v>1236</v>
      </c>
      <c r="L494" s="197"/>
      <c r="M494" s="198"/>
      <c r="N494" s="199" t="s">
        <v>1129</v>
      </c>
      <c r="O494" s="24"/>
      <c r="P494" s="164">
        <f>$O$494*$H$494</f>
        <v>0</v>
      </c>
      <c r="Q494" s="164">
        <v>0.08</v>
      </c>
      <c r="R494" s="164">
        <f>$Q$494*$H$494</f>
        <v>4.3632</v>
      </c>
      <c r="S494" s="164">
        <v>0</v>
      </c>
      <c r="T494" s="165">
        <f>$S$494*$H$494</f>
        <v>0</v>
      </c>
      <c r="AR494" s="97" t="s">
        <v>1253</v>
      </c>
      <c r="AT494" s="97" t="s">
        <v>1249</v>
      </c>
      <c r="AU494" s="97" t="s">
        <v>1166</v>
      </c>
      <c r="AY494" s="6" t="s">
        <v>1221</v>
      </c>
      <c r="BE494" s="166">
        <f>IF($N$494="základní",$J$494,0)</f>
        <v>0</v>
      </c>
      <c r="BF494" s="166">
        <f>IF($N$494="snížená",$J$494,0)</f>
        <v>0</v>
      </c>
      <c r="BG494" s="166">
        <f>IF($N$494="zákl. přenesená",$J$494,0)</f>
        <v>0</v>
      </c>
      <c r="BH494" s="166">
        <f>IF($N$494="sníž. přenesená",$J$494,0)</f>
        <v>0</v>
      </c>
      <c r="BI494" s="166">
        <f>IF($N$494="nulová",$J$494,0)</f>
        <v>0</v>
      </c>
      <c r="BJ494" s="97" t="s">
        <v>1110</v>
      </c>
      <c r="BK494" s="166">
        <f>ROUND($I$494*$H$494,2)</f>
        <v>0</v>
      </c>
      <c r="BL494" s="97" t="s">
        <v>1227</v>
      </c>
      <c r="BM494" s="97" t="s">
        <v>966</v>
      </c>
    </row>
    <row r="495" spans="2:47" s="6" customFormat="1" ht="16.5" customHeight="1">
      <c r="B495" s="23"/>
      <c r="C495" s="24"/>
      <c r="D495" s="167" t="s">
        <v>1229</v>
      </c>
      <c r="E495" s="24"/>
      <c r="F495" s="168" t="s">
        <v>967</v>
      </c>
      <c r="G495" s="24"/>
      <c r="H495" s="24"/>
      <c r="J495" s="24"/>
      <c r="K495" s="24"/>
      <c r="L495" s="43"/>
      <c r="M495" s="56"/>
      <c r="N495" s="24"/>
      <c r="O495" s="24"/>
      <c r="P495" s="24"/>
      <c r="Q495" s="24"/>
      <c r="R495" s="24"/>
      <c r="S495" s="24"/>
      <c r="T495" s="57"/>
      <c r="AT495" s="6" t="s">
        <v>1229</v>
      </c>
      <c r="AU495" s="6" t="s">
        <v>1166</v>
      </c>
    </row>
    <row r="496" spans="2:51" s="6" customFormat="1" ht="15.75" customHeight="1">
      <c r="B496" s="179"/>
      <c r="C496" s="180"/>
      <c r="D496" s="171" t="s">
        <v>1230</v>
      </c>
      <c r="E496" s="181"/>
      <c r="F496" s="182" t="s">
        <v>968</v>
      </c>
      <c r="G496" s="180"/>
      <c r="H496" s="183">
        <v>54.54</v>
      </c>
      <c r="J496" s="180"/>
      <c r="K496" s="180"/>
      <c r="L496" s="184"/>
      <c r="M496" s="185"/>
      <c r="N496" s="180"/>
      <c r="O496" s="180"/>
      <c r="P496" s="180"/>
      <c r="Q496" s="180"/>
      <c r="R496" s="180"/>
      <c r="S496" s="180"/>
      <c r="T496" s="186"/>
      <c r="AT496" s="187" t="s">
        <v>1230</v>
      </c>
      <c r="AU496" s="187" t="s">
        <v>1166</v>
      </c>
      <c r="AV496" s="188" t="s">
        <v>1166</v>
      </c>
      <c r="AW496" s="188" t="s">
        <v>1190</v>
      </c>
      <c r="AX496" s="188" t="s">
        <v>1158</v>
      </c>
      <c r="AY496" s="187" t="s">
        <v>1221</v>
      </c>
    </row>
    <row r="497" spans="2:65" s="6" customFormat="1" ht="15.75" customHeight="1">
      <c r="B497" s="23"/>
      <c r="C497" s="190" t="s">
        <v>969</v>
      </c>
      <c r="D497" s="190" t="s">
        <v>1249</v>
      </c>
      <c r="E497" s="191" t="s">
        <v>970</v>
      </c>
      <c r="F497" s="192" t="s">
        <v>971</v>
      </c>
      <c r="G497" s="193" t="s">
        <v>647</v>
      </c>
      <c r="H497" s="194">
        <v>27.27</v>
      </c>
      <c r="I497" s="195"/>
      <c r="J497" s="196">
        <f>ROUND($I$497*$H$497,2)</f>
        <v>0</v>
      </c>
      <c r="K497" s="192" t="s">
        <v>1236</v>
      </c>
      <c r="L497" s="197"/>
      <c r="M497" s="198"/>
      <c r="N497" s="199" t="s">
        <v>1129</v>
      </c>
      <c r="O497" s="24"/>
      <c r="P497" s="164">
        <f>$O$497*$H$497</f>
        <v>0</v>
      </c>
      <c r="Q497" s="164">
        <v>0.111</v>
      </c>
      <c r="R497" s="164">
        <f>$Q$497*$H$497</f>
        <v>3.02697</v>
      </c>
      <c r="S497" s="164">
        <v>0</v>
      </c>
      <c r="T497" s="165">
        <f>$S$497*$H$497</f>
        <v>0</v>
      </c>
      <c r="AR497" s="97" t="s">
        <v>1253</v>
      </c>
      <c r="AT497" s="97" t="s">
        <v>1249</v>
      </c>
      <c r="AU497" s="97" t="s">
        <v>1166</v>
      </c>
      <c r="AY497" s="6" t="s">
        <v>1221</v>
      </c>
      <c r="BE497" s="166">
        <f>IF($N$497="základní",$J$497,0)</f>
        <v>0</v>
      </c>
      <c r="BF497" s="166">
        <f>IF($N$497="snížená",$J$497,0)</f>
        <v>0</v>
      </c>
      <c r="BG497" s="166">
        <f>IF($N$497="zákl. přenesená",$J$497,0)</f>
        <v>0</v>
      </c>
      <c r="BH497" s="166">
        <f>IF($N$497="sníž. přenesená",$J$497,0)</f>
        <v>0</v>
      </c>
      <c r="BI497" s="166">
        <f>IF($N$497="nulová",$J$497,0)</f>
        <v>0</v>
      </c>
      <c r="BJ497" s="97" t="s">
        <v>1110</v>
      </c>
      <c r="BK497" s="166">
        <f>ROUND($I$497*$H$497,2)</f>
        <v>0</v>
      </c>
      <c r="BL497" s="97" t="s">
        <v>1227</v>
      </c>
      <c r="BM497" s="97" t="s">
        <v>972</v>
      </c>
    </row>
    <row r="498" spans="2:47" s="6" customFormat="1" ht="16.5" customHeight="1">
      <c r="B498" s="23"/>
      <c r="C498" s="24"/>
      <c r="D498" s="167" t="s">
        <v>1229</v>
      </c>
      <c r="E498" s="24"/>
      <c r="F498" s="168" t="s">
        <v>973</v>
      </c>
      <c r="G498" s="24"/>
      <c r="H498" s="24"/>
      <c r="J498" s="24"/>
      <c r="K498" s="24"/>
      <c r="L498" s="43"/>
      <c r="M498" s="56"/>
      <c r="N498" s="24"/>
      <c r="O498" s="24"/>
      <c r="P498" s="24"/>
      <c r="Q498" s="24"/>
      <c r="R498" s="24"/>
      <c r="S498" s="24"/>
      <c r="T498" s="57"/>
      <c r="AT498" s="6" t="s">
        <v>1229</v>
      </c>
      <c r="AU498" s="6" t="s">
        <v>1166</v>
      </c>
    </row>
    <row r="499" spans="2:51" s="6" customFormat="1" ht="15.75" customHeight="1">
      <c r="B499" s="179"/>
      <c r="C499" s="180"/>
      <c r="D499" s="171" t="s">
        <v>1230</v>
      </c>
      <c r="E499" s="181"/>
      <c r="F499" s="182" t="s">
        <v>962</v>
      </c>
      <c r="G499" s="180"/>
      <c r="H499" s="183">
        <v>27.27</v>
      </c>
      <c r="J499" s="180"/>
      <c r="K499" s="180"/>
      <c r="L499" s="184"/>
      <c r="M499" s="185"/>
      <c r="N499" s="180"/>
      <c r="O499" s="180"/>
      <c r="P499" s="180"/>
      <c r="Q499" s="180"/>
      <c r="R499" s="180"/>
      <c r="S499" s="180"/>
      <c r="T499" s="186"/>
      <c r="AT499" s="187" t="s">
        <v>1230</v>
      </c>
      <c r="AU499" s="187" t="s">
        <v>1166</v>
      </c>
      <c r="AV499" s="188" t="s">
        <v>1166</v>
      </c>
      <c r="AW499" s="188" t="s">
        <v>1190</v>
      </c>
      <c r="AX499" s="188" t="s">
        <v>1158</v>
      </c>
      <c r="AY499" s="187" t="s">
        <v>1221</v>
      </c>
    </row>
    <row r="500" spans="2:65" s="6" customFormat="1" ht="15.75" customHeight="1">
      <c r="B500" s="23"/>
      <c r="C500" s="190" t="s">
        <v>974</v>
      </c>
      <c r="D500" s="190" t="s">
        <v>1249</v>
      </c>
      <c r="E500" s="191" t="s">
        <v>975</v>
      </c>
      <c r="F500" s="192" t="s">
        <v>976</v>
      </c>
      <c r="G500" s="193" t="s">
        <v>647</v>
      </c>
      <c r="H500" s="194">
        <v>27.27</v>
      </c>
      <c r="I500" s="195"/>
      <c r="J500" s="196">
        <f>ROUND($I$500*$H$500,2)</f>
        <v>0</v>
      </c>
      <c r="K500" s="192" t="s">
        <v>1236</v>
      </c>
      <c r="L500" s="197"/>
      <c r="M500" s="198"/>
      <c r="N500" s="199" t="s">
        <v>1129</v>
      </c>
      <c r="O500" s="24"/>
      <c r="P500" s="164">
        <f>$O$500*$H$500</f>
        <v>0</v>
      </c>
      <c r="Q500" s="164">
        <v>0.027</v>
      </c>
      <c r="R500" s="164">
        <f>$Q$500*$H$500</f>
        <v>0.73629</v>
      </c>
      <c r="S500" s="164">
        <v>0</v>
      </c>
      <c r="T500" s="165">
        <f>$S$500*$H$500</f>
        <v>0</v>
      </c>
      <c r="AR500" s="97" t="s">
        <v>1253</v>
      </c>
      <c r="AT500" s="97" t="s">
        <v>1249</v>
      </c>
      <c r="AU500" s="97" t="s">
        <v>1166</v>
      </c>
      <c r="AY500" s="6" t="s">
        <v>1221</v>
      </c>
      <c r="BE500" s="166">
        <f>IF($N$500="základní",$J$500,0)</f>
        <v>0</v>
      </c>
      <c r="BF500" s="166">
        <f>IF($N$500="snížená",$J$500,0)</f>
        <v>0</v>
      </c>
      <c r="BG500" s="166">
        <f>IF($N$500="zákl. přenesená",$J$500,0)</f>
        <v>0</v>
      </c>
      <c r="BH500" s="166">
        <f>IF($N$500="sníž. přenesená",$J$500,0)</f>
        <v>0</v>
      </c>
      <c r="BI500" s="166">
        <f>IF($N$500="nulová",$J$500,0)</f>
        <v>0</v>
      </c>
      <c r="BJ500" s="97" t="s">
        <v>1110</v>
      </c>
      <c r="BK500" s="166">
        <f>ROUND($I$500*$H$500,2)</f>
        <v>0</v>
      </c>
      <c r="BL500" s="97" t="s">
        <v>1227</v>
      </c>
      <c r="BM500" s="97" t="s">
        <v>977</v>
      </c>
    </row>
    <row r="501" spans="2:47" s="6" customFormat="1" ht="16.5" customHeight="1">
      <c r="B501" s="23"/>
      <c r="C501" s="24"/>
      <c r="D501" s="167" t="s">
        <v>1229</v>
      </c>
      <c r="E501" s="24"/>
      <c r="F501" s="168" t="s">
        <v>978</v>
      </c>
      <c r="G501" s="24"/>
      <c r="H501" s="24"/>
      <c r="J501" s="24"/>
      <c r="K501" s="24"/>
      <c r="L501" s="43"/>
      <c r="M501" s="56"/>
      <c r="N501" s="24"/>
      <c r="O501" s="24"/>
      <c r="P501" s="24"/>
      <c r="Q501" s="24"/>
      <c r="R501" s="24"/>
      <c r="S501" s="24"/>
      <c r="T501" s="57"/>
      <c r="AT501" s="6" t="s">
        <v>1229</v>
      </c>
      <c r="AU501" s="6" t="s">
        <v>1166</v>
      </c>
    </row>
    <row r="502" spans="2:51" s="6" customFormat="1" ht="15.75" customHeight="1">
      <c r="B502" s="179"/>
      <c r="C502" s="180"/>
      <c r="D502" s="171" t="s">
        <v>1230</v>
      </c>
      <c r="E502" s="181"/>
      <c r="F502" s="182" t="s">
        <v>962</v>
      </c>
      <c r="G502" s="180"/>
      <c r="H502" s="183">
        <v>27.27</v>
      </c>
      <c r="J502" s="180"/>
      <c r="K502" s="180"/>
      <c r="L502" s="184"/>
      <c r="M502" s="185"/>
      <c r="N502" s="180"/>
      <c r="O502" s="180"/>
      <c r="P502" s="180"/>
      <c r="Q502" s="180"/>
      <c r="R502" s="180"/>
      <c r="S502" s="180"/>
      <c r="T502" s="186"/>
      <c r="AT502" s="187" t="s">
        <v>1230</v>
      </c>
      <c r="AU502" s="187" t="s">
        <v>1166</v>
      </c>
      <c r="AV502" s="188" t="s">
        <v>1166</v>
      </c>
      <c r="AW502" s="188" t="s">
        <v>1190</v>
      </c>
      <c r="AX502" s="188" t="s">
        <v>1158</v>
      </c>
      <c r="AY502" s="187" t="s">
        <v>1221</v>
      </c>
    </row>
    <row r="503" spans="2:65" s="6" customFormat="1" ht="15.75" customHeight="1">
      <c r="B503" s="23"/>
      <c r="C503" s="190" t="s">
        <v>979</v>
      </c>
      <c r="D503" s="190" t="s">
        <v>1249</v>
      </c>
      <c r="E503" s="191" t="s">
        <v>980</v>
      </c>
      <c r="F503" s="192" t="s">
        <v>981</v>
      </c>
      <c r="G503" s="193" t="s">
        <v>647</v>
      </c>
      <c r="H503" s="194">
        <v>27</v>
      </c>
      <c r="I503" s="195"/>
      <c r="J503" s="196">
        <f>ROUND($I$503*$H$503,2)</f>
        <v>0</v>
      </c>
      <c r="K503" s="192" t="s">
        <v>1236</v>
      </c>
      <c r="L503" s="197"/>
      <c r="M503" s="198"/>
      <c r="N503" s="199" t="s">
        <v>1129</v>
      </c>
      <c r="O503" s="24"/>
      <c r="P503" s="164">
        <f>$O$503*$H$503</f>
        <v>0</v>
      </c>
      <c r="Q503" s="164">
        <v>0.058</v>
      </c>
      <c r="R503" s="164">
        <f>$Q$503*$H$503</f>
        <v>1.566</v>
      </c>
      <c r="S503" s="164">
        <v>0</v>
      </c>
      <c r="T503" s="165">
        <f>$S$503*$H$503</f>
        <v>0</v>
      </c>
      <c r="AR503" s="97" t="s">
        <v>1253</v>
      </c>
      <c r="AT503" s="97" t="s">
        <v>1249</v>
      </c>
      <c r="AU503" s="97" t="s">
        <v>1166</v>
      </c>
      <c r="AY503" s="6" t="s">
        <v>1221</v>
      </c>
      <c r="BE503" s="166">
        <f>IF($N$503="základní",$J$503,0)</f>
        <v>0</v>
      </c>
      <c r="BF503" s="166">
        <f>IF($N$503="snížená",$J$503,0)</f>
        <v>0</v>
      </c>
      <c r="BG503" s="166">
        <f>IF($N$503="zákl. přenesená",$J$503,0)</f>
        <v>0</v>
      </c>
      <c r="BH503" s="166">
        <f>IF($N$503="sníž. přenesená",$J$503,0)</f>
        <v>0</v>
      </c>
      <c r="BI503" s="166">
        <f>IF($N$503="nulová",$J$503,0)</f>
        <v>0</v>
      </c>
      <c r="BJ503" s="97" t="s">
        <v>1110</v>
      </c>
      <c r="BK503" s="166">
        <f>ROUND($I$503*$H$503,2)</f>
        <v>0</v>
      </c>
      <c r="BL503" s="97" t="s">
        <v>1227</v>
      </c>
      <c r="BM503" s="97" t="s">
        <v>982</v>
      </c>
    </row>
    <row r="504" spans="2:47" s="6" customFormat="1" ht="27" customHeight="1">
      <c r="B504" s="23"/>
      <c r="C504" s="24"/>
      <c r="D504" s="167" t="s">
        <v>1229</v>
      </c>
      <c r="E504" s="24"/>
      <c r="F504" s="168" t="s">
        <v>983</v>
      </c>
      <c r="G504" s="24"/>
      <c r="H504" s="24"/>
      <c r="J504" s="24"/>
      <c r="K504" s="24"/>
      <c r="L504" s="43"/>
      <c r="M504" s="56"/>
      <c r="N504" s="24"/>
      <c r="O504" s="24"/>
      <c r="P504" s="24"/>
      <c r="Q504" s="24"/>
      <c r="R504" s="24"/>
      <c r="S504" s="24"/>
      <c r="T504" s="57"/>
      <c r="AT504" s="6" t="s">
        <v>1229</v>
      </c>
      <c r="AU504" s="6" t="s">
        <v>1166</v>
      </c>
    </row>
    <row r="505" spans="2:51" s="6" customFormat="1" ht="15.75" customHeight="1">
      <c r="B505" s="179"/>
      <c r="C505" s="180"/>
      <c r="D505" s="171" t="s">
        <v>1230</v>
      </c>
      <c r="E505" s="181"/>
      <c r="F505" s="182" t="s">
        <v>619</v>
      </c>
      <c r="G505" s="180"/>
      <c r="H505" s="183">
        <v>27</v>
      </c>
      <c r="J505" s="180"/>
      <c r="K505" s="180"/>
      <c r="L505" s="184"/>
      <c r="M505" s="185"/>
      <c r="N505" s="180"/>
      <c r="O505" s="180"/>
      <c r="P505" s="180"/>
      <c r="Q505" s="180"/>
      <c r="R505" s="180"/>
      <c r="S505" s="180"/>
      <c r="T505" s="186"/>
      <c r="AT505" s="187" t="s">
        <v>1230</v>
      </c>
      <c r="AU505" s="187" t="s">
        <v>1166</v>
      </c>
      <c r="AV505" s="188" t="s">
        <v>1166</v>
      </c>
      <c r="AW505" s="188" t="s">
        <v>1190</v>
      </c>
      <c r="AX505" s="188" t="s">
        <v>1158</v>
      </c>
      <c r="AY505" s="187" t="s">
        <v>1221</v>
      </c>
    </row>
    <row r="506" spans="2:65" s="6" customFormat="1" ht="15.75" customHeight="1">
      <c r="B506" s="23"/>
      <c r="C506" s="190" t="s">
        <v>984</v>
      </c>
      <c r="D506" s="190" t="s">
        <v>1249</v>
      </c>
      <c r="E506" s="191" t="s">
        <v>985</v>
      </c>
      <c r="F506" s="192" t="s">
        <v>986</v>
      </c>
      <c r="G506" s="193" t="s">
        <v>647</v>
      </c>
      <c r="H506" s="194">
        <v>27</v>
      </c>
      <c r="I506" s="195"/>
      <c r="J506" s="196">
        <f>ROUND($I$506*$H$506,2)</f>
        <v>0</v>
      </c>
      <c r="K506" s="192"/>
      <c r="L506" s="197"/>
      <c r="M506" s="198"/>
      <c r="N506" s="199" t="s">
        <v>1129</v>
      </c>
      <c r="O506" s="24"/>
      <c r="P506" s="164">
        <f>$O$506*$H$506</f>
        <v>0</v>
      </c>
      <c r="Q506" s="164">
        <v>0.006</v>
      </c>
      <c r="R506" s="164">
        <f>$Q$506*$H$506</f>
        <v>0.162</v>
      </c>
      <c r="S506" s="164">
        <v>0</v>
      </c>
      <c r="T506" s="165">
        <f>$S$506*$H$506</f>
        <v>0</v>
      </c>
      <c r="AR506" s="97" t="s">
        <v>1253</v>
      </c>
      <c r="AT506" s="97" t="s">
        <v>1249</v>
      </c>
      <c r="AU506" s="97" t="s">
        <v>1166</v>
      </c>
      <c r="AY506" s="6" t="s">
        <v>1221</v>
      </c>
      <c r="BE506" s="166">
        <f>IF($N$506="základní",$J$506,0)</f>
        <v>0</v>
      </c>
      <c r="BF506" s="166">
        <f>IF($N$506="snížená",$J$506,0)</f>
        <v>0</v>
      </c>
      <c r="BG506" s="166">
        <f>IF($N$506="zákl. přenesená",$J$506,0)</f>
        <v>0</v>
      </c>
      <c r="BH506" s="166">
        <f>IF($N$506="sníž. přenesená",$J$506,0)</f>
        <v>0</v>
      </c>
      <c r="BI506" s="166">
        <f>IF($N$506="nulová",$J$506,0)</f>
        <v>0</v>
      </c>
      <c r="BJ506" s="97" t="s">
        <v>1110</v>
      </c>
      <c r="BK506" s="166">
        <f>ROUND($I$506*$H$506,2)</f>
        <v>0</v>
      </c>
      <c r="BL506" s="97" t="s">
        <v>1227</v>
      </c>
      <c r="BM506" s="97" t="s">
        <v>987</v>
      </c>
    </row>
    <row r="507" spans="2:47" s="6" customFormat="1" ht="16.5" customHeight="1">
      <c r="B507" s="23"/>
      <c r="C507" s="24"/>
      <c r="D507" s="167" t="s">
        <v>1229</v>
      </c>
      <c r="E507" s="24"/>
      <c r="F507" s="168" t="s">
        <v>986</v>
      </c>
      <c r="G507" s="24"/>
      <c r="H507" s="24"/>
      <c r="J507" s="24"/>
      <c r="K507" s="24"/>
      <c r="L507" s="43"/>
      <c r="M507" s="56"/>
      <c r="N507" s="24"/>
      <c r="O507" s="24"/>
      <c r="P507" s="24"/>
      <c r="Q507" s="24"/>
      <c r="R507" s="24"/>
      <c r="S507" s="24"/>
      <c r="T507" s="57"/>
      <c r="AT507" s="6" t="s">
        <v>1229</v>
      </c>
      <c r="AU507" s="6" t="s">
        <v>1166</v>
      </c>
    </row>
    <row r="508" spans="2:51" s="6" customFormat="1" ht="15.75" customHeight="1">
      <c r="B508" s="179"/>
      <c r="C508" s="180"/>
      <c r="D508" s="171" t="s">
        <v>1230</v>
      </c>
      <c r="E508" s="181"/>
      <c r="F508" s="182" t="s">
        <v>619</v>
      </c>
      <c r="G508" s="180"/>
      <c r="H508" s="183">
        <v>27</v>
      </c>
      <c r="J508" s="180"/>
      <c r="K508" s="180"/>
      <c r="L508" s="184"/>
      <c r="M508" s="185"/>
      <c r="N508" s="180"/>
      <c r="O508" s="180"/>
      <c r="P508" s="180"/>
      <c r="Q508" s="180"/>
      <c r="R508" s="180"/>
      <c r="S508" s="180"/>
      <c r="T508" s="186"/>
      <c r="AT508" s="187" t="s">
        <v>1230</v>
      </c>
      <c r="AU508" s="187" t="s">
        <v>1166</v>
      </c>
      <c r="AV508" s="188" t="s">
        <v>1166</v>
      </c>
      <c r="AW508" s="188" t="s">
        <v>1190</v>
      </c>
      <c r="AX508" s="188" t="s">
        <v>1158</v>
      </c>
      <c r="AY508" s="187" t="s">
        <v>1221</v>
      </c>
    </row>
    <row r="509" spans="2:65" s="6" customFormat="1" ht="15.75" customHeight="1">
      <c r="B509" s="23"/>
      <c r="C509" s="190" t="s">
        <v>988</v>
      </c>
      <c r="D509" s="190" t="s">
        <v>1249</v>
      </c>
      <c r="E509" s="191" t="s">
        <v>989</v>
      </c>
      <c r="F509" s="192" t="s">
        <v>990</v>
      </c>
      <c r="G509" s="193" t="s">
        <v>647</v>
      </c>
      <c r="H509" s="194">
        <v>27</v>
      </c>
      <c r="I509" s="195"/>
      <c r="J509" s="196">
        <f>ROUND($I$509*$H$509,2)</f>
        <v>0</v>
      </c>
      <c r="K509" s="192" t="s">
        <v>1236</v>
      </c>
      <c r="L509" s="197"/>
      <c r="M509" s="198"/>
      <c r="N509" s="199" t="s">
        <v>1129</v>
      </c>
      <c r="O509" s="24"/>
      <c r="P509" s="164">
        <f>$O$509*$H$509</f>
        <v>0</v>
      </c>
      <c r="Q509" s="164">
        <v>0.06</v>
      </c>
      <c r="R509" s="164">
        <f>$Q$509*$H$509</f>
        <v>1.6199999999999999</v>
      </c>
      <c r="S509" s="164">
        <v>0</v>
      </c>
      <c r="T509" s="165">
        <f>$S$509*$H$509</f>
        <v>0</v>
      </c>
      <c r="AR509" s="97" t="s">
        <v>1253</v>
      </c>
      <c r="AT509" s="97" t="s">
        <v>1249</v>
      </c>
      <c r="AU509" s="97" t="s">
        <v>1166</v>
      </c>
      <c r="AY509" s="6" t="s">
        <v>1221</v>
      </c>
      <c r="BE509" s="166">
        <f>IF($N$509="základní",$J$509,0)</f>
        <v>0</v>
      </c>
      <c r="BF509" s="166">
        <f>IF($N$509="snížená",$J$509,0)</f>
        <v>0</v>
      </c>
      <c r="BG509" s="166">
        <f>IF($N$509="zákl. přenesená",$J$509,0)</f>
        <v>0</v>
      </c>
      <c r="BH509" s="166">
        <f>IF($N$509="sníž. přenesená",$J$509,0)</f>
        <v>0</v>
      </c>
      <c r="BI509" s="166">
        <f>IF($N$509="nulová",$J$509,0)</f>
        <v>0</v>
      </c>
      <c r="BJ509" s="97" t="s">
        <v>1110</v>
      </c>
      <c r="BK509" s="166">
        <f>ROUND($I$509*$H$509,2)</f>
        <v>0</v>
      </c>
      <c r="BL509" s="97" t="s">
        <v>1227</v>
      </c>
      <c r="BM509" s="97" t="s">
        <v>991</v>
      </c>
    </row>
    <row r="510" spans="2:47" s="6" customFormat="1" ht="27" customHeight="1">
      <c r="B510" s="23"/>
      <c r="C510" s="24"/>
      <c r="D510" s="167" t="s">
        <v>1229</v>
      </c>
      <c r="E510" s="24"/>
      <c r="F510" s="168" t="s">
        <v>992</v>
      </c>
      <c r="G510" s="24"/>
      <c r="H510" s="24"/>
      <c r="J510" s="24"/>
      <c r="K510" s="24"/>
      <c r="L510" s="43"/>
      <c r="M510" s="56"/>
      <c r="N510" s="24"/>
      <c r="O510" s="24"/>
      <c r="P510" s="24"/>
      <c r="Q510" s="24"/>
      <c r="R510" s="24"/>
      <c r="S510" s="24"/>
      <c r="T510" s="57"/>
      <c r="AT510" s="6" t="s">
        <v>1229</v>
      </c>
      <c r="AU510" s="6" t="s">
        <v>1166</v>
      </c>
    </row>
    <row r="511" spans="2:51" s="6" customFormat="1" ht="15.75" customHeight="1">
      <c r="B511" s="179"/>
      <c r="C511" s="180"/>
      <c r="D511" s="171" t="s">
        <v>1230</v>
      </c>
      <c r="E511" s="181"/>
      <c r="F511" s="182" t="s">
        <v>619</v>
      </c>
      <c r="G511" s="180"/>
      <c r="H511" s="183">
        <v>27</v>
      </c>
      <c r="J511" s="180"/>
      <c r="K511" s="180"/>
      <c r="L511" s="184"/>
      <c r="M511" s="185"/>
      <c r="N511" s="180"/>
      <c r="O511" s="180"/>
      <c r="P511" s="180"/>
      <c r="Q511" s="180"/>
      <c r="R511" s="180"/>
      <c r="S511" s="180"/>
      <c r="T511" s="186"/>
      <c r="AT511" s="187" t="s">
        <v>1230</v>
      </c>
      <c r="AU511" s="187" t="s">
        <v>1166</v>
      </c>
      <c r="AV511" s="188" t="s">
        <v>1166</v>
      </c>
      <c r="AW511" s="188" t="s">
        <v>1190</v>
      </c>
      <c r="AX511" s="188" t="s">
        <v>1158</v>
      </c>
      <c r="AY511" s="187" t="s">
        <v>1221</v>
      </c>
    </row>
    <row r="512" spans="2:65" s="6" customFormat="1" ht="15.75" customHeight="1">
      <c r="B512" s="23"/>
      <c r="C512" s="155" t="s">
        <v>993</v>
      </c>
      <c r="D512" s="155" t="s">
        <v>1223</v>
      </c>
      <c r="E512" s="156" t="s">
        <v>994</v>
      </c>
      <c r="F512" s="157" t="s">
        <v>995</v>
      </c>
      <c r="G512" s="158" t="s">
        <v>647</v>
      </c>
      <c r="H512" s="159">
        <v>39</v>
      </c>
      <c r="I512" s="160"/>
      <c r="J512" s="161">
        <f>ROUND($I$512*$H$512,2)</f>
        <v>0</v>
      </c>
      <c r="K512" s="157" t="s">
        <v>1236</v>
      </c>
      <c r="L512" s="43"/>
      <c r="M512" s="162"/>
      <c r="N512" s="163" t="s">
        <v>1129</v>
      </c>
      <c r="O512" s="24"/>
      <c r="P512" s="164">
        <f>$O$512*$H$512</f>
        <v>0</v>
      </c>
      <c r="Q512" s="164">
        <v>0.31108</v>
      </c>
      <c r="R512" s="164">
        <f>$Q$512*$H$512</f>
        <v>12.13212</v>
      </c>
      <c r="S512" s="164">
        <v>0</v>
      </c>
      <c r="T512" s="165">
        <f>$S$512*$H$512</f>
        <v>0</v>
      </c>
      <c r="AR512" s="97" t="s">
        <v>1227</v>
      </c>
      <c r="AT512" s="97" t="s">
        <v>1223</v>
      </c>
      <c r="AU512" s="97" t="s">
        <v>1166</v>
      </c>
      <c r="AY512" s="6" t="s">
        <v>1221</v>
      </c>
      <c r="BE512" s="166">
        <f>IF($N$512="základní",$J$512,0)</f>
        <v>0</v>
      </c>
      <c r="BF512" s="166">
        <f>IF($N$512="snížená",$J$512,0)</f>
        <v>0</v>
      </c>
      <c r="BG512" s="166">
        <f>IF($N$512="zákl. přenesená",$J$512,0)</f>
        <v>0</v>
      </c>
      <c r="BH512" s="166">
        <f>IF($N$512="sníž. přenesená",$J$512,0)</f>
        <v>0</v>
      </c>
      <c r="BI512" s="166">
        <f>IF($N$512="nulová",$J$512,0)</f>
        <v>0</v>
      </c>
      <c r="BJ512" s="97" t="s">
        <v>1110</v>
      </c>
      <c r="BK512" s="166">
        <f>ROUND($I$512*$H$512,2)</f>
        <v>0</v>
      </c>
      <c r="BL512" s="97" t="s">
        <v>1227</v>
      </c>
      <c r="BM512" s="97" t="s">
        <v>996</v>
      </c>
    </row>
    <row r="513" spans="2:47" s="6" customFormat="1" ht="16.5" customHeight="1">
      <c r="B513" s="23"/>
      <c r="C513" s="24"/>
      <c r="D513" s="167" t="s">
        <v>1229</v>
      </c>
      <c r="E513" s="24"/>
      <c r="F513" s="168" t="s">
        <v>997</v>
      </c>
      <c r="G513" s="24"/>
      <c r="H513" s="24"/>
      <c r="J513" s="24"/>
      <c r="K513" s="24"/>
      <c r="L513" s="43"/>
      <c r="M513" s="56"/>
      <c r="N513" s="24"/>
      <c r="O513" s="24"/>
      <c r="P513" s="24"/>
      <c r="Q513" s="24"/>
      <c r="R513" s="24"/>
      <c r="S513" s="24"/>
      <c r="T513" s="57"/>
      <c r="AT513" s="6" t="s">
        <v>1229</v>
      </c>
      <c r="AU513" s="6" t="s">
        <v>1166</v>
      </c>
    </row>
    <row r="514" spans="2:47" s="6" customFormat="1" ht="84.75" customHeight="1">
      <c r="B514" s="23"/>
      <c r="C514" s="24"/>
      <c r="D514" s="171" t="s">
        <v>1239</v>
      </c>
      <c r="E514" s="24"/>
      <c r="F514" s="189" t="s">
        <v>998</v>
      </c>
      <c r="G514" s="24"/>
      <c r="H514" s="24"/>
      <c r="J514" s="24"/>
      <c r="K514" s="24"/>
      <c r="L514" s="43"/>
      <c r="M514" s="56"/>
      <c r="N514" s="24"/>
      <c r="O514" s="24"/>
      <c r="P514" s="24"/>
      <c r="Q514" s="24"/>
      <c r="R514" s="24"/>
      <c r="S514" s="24"/>
      <c r="T514" s="57"/>
      <c r="AT514" s="6" t="s">
        <v>1239</v>
      </c>
      <c r="AU514" s="6" t="s">
        <v>1166</v>
      </c>
    </row>
    <row r="515" spans="2:51" s="6" customFormat="1" ht="15.75" customHeight="1">
      <c r="B515" s="179"/>
      <c r="C515" s="180"/>
      <c r="D515" s="171" t="s">
        <v>1230</v>
      </c>
      <c r="E515" s="181"/>
      <c r="F515" s="182" t="s">
        <v>999</v>
      </c>
      <c r="G515" s="180"/>
      <c r="H515" s="183">
        <v>39</v>
      </c>
      <c r="J515" s="180"/>
      <c r="K515" s="180"/>
      <c r="L515" s="184"/>
      <c r="M515" s="185"/>
      <c r="N515" s="180"/>
      <c r="O515" s="180"/>
      <c r="P515" s="180"/>
      <c r="Q515" s="180"/>
      <c r="R515" s="180"/>
      <c r="S515" s="180"/>
      <c r="T515" s="186"/>
      <c r="AT515" s="187" t="s">
        <v>1230</v>
      </c>
      <c r="AU515" s="187" t="s">
        <v>1166</v>
      </c>
      <c r="AV515" s="188" t="s">
        <v>1166</v>
      </c>
      <c r="AW515" s="188" t="s">
        <v>1190</v>
      </c>
      <c r="AX515" s="188" t="s">
        <v>1158</v>
      </c>
      <c r="AY515" s="187" t="s">
        <v>1221</v>
      </c>
    </row>
    <row r="516" spans="2:65" s="6" customFormat="1" ht="27" customHeight="1">
      <c r="B516" s="23"/>
      <c r="C516" s="155" t="s">
        <v>1000</v>
      </c>
      <c r="D516" s="155" t="s">
        <v>1223</v>
      </c>
      <c r="E516" s="156" t="s">
        <v>1001</v>
      </c>
      <c r="F516" s="157" t="s">
        <v>1002</v>
      </c>
      <c r="G516" s="158" t="s">
        <v>1226</v>
      </c>
      <c r="H516" s="159">
        <v>0.971</v>
      </c>
      <c r="I516" s="160"/>
      <c r="J516" s="161">
        <f>ROUND($I$516*$H$516,2)</f>
        <v>0</v>
      </c>
      <c r="K516" s="157"/>
      <c r="L516" s="43"/>
      <c r="M516" s="162"/>
      <c r="N516" s="163" t="s">
        <v>1129</v>
      </c>
      <c r="O516" s="24"/>
      <c r="P516" s="164">
        <f>$O$516*$H$516</f>
        <v>0</v>
      </c>
      <c r="Q516" s="164">
        <v>0</v>
      </c>
      <c r="R516" s="164">
        <f>$Q$516*$H$516</f>
        <v>0</v>
      </c>
      <c r="S516" s="164">
        <v>0</v>
      </c>
      <c r="T516" s="165">
        <f>$S$516*$H$516</f>
        <v>0</v>
      </c>
      <c r="AR516" s="97" t="s">
        <v>1227</v>
      </c>
      <c r="AT516" s="97" t="s">
        <v>1223</v>
      </c>
      <c r="AU516" s="97" t="s">
        <v>1166</v>
      </c>
      <c r="AY516" s="6" t="s">
        <v>1221</v>
      </c>
      <c r="BE516" s="166">
        <f>IF($N$516="základní",$J$516,0)</f>
        <v>0</v>
      </c>
      <c r="BF516" s="166">
        <f>IF($N$516="snížená",$J$516,0)</f>
        <v>0</v>
      </c>
      <c r="BG516" s="166">
        <f>IF($N$516="zákl. přenesená",$J$516,0)</f>
        <v>0</v>
      </c>
      <c r="BH516" s="166">
        <f>IF($N$516="sníž. přenesená",$J$516,0)</f>
        <v>0</v>
      </c>
      <c r="BI516" s="166">
        <f>IF($N$516="nulová",$J$516,0)</f>
        <v>0</v>
      </c>
      <c r="BJ516" s="97" t="s">
        <v>1110</v>
      </c>
      <c r="BK516" s="166">
        <f>ROUND($I$516*$H$516,2)</f>
        <v>0</v>
      </c>
      <c r="BL516" s="97" t="s">
        <v>1227</v>
      </c>
      <c r="BM516" s="97" t="s">
        <v>1003</v>
      </c>
    </row>
    <row r="517" spans="2:47" s="6" customFormat="1" ht="16.5" customHeight="1">
      <c r="B517" s="23"/>
      <c r="C517" s="24"/>
      <c r="D517" s="167" t="s">
        <v>1229</v>
      </c>
      <c r="E517" s="24"/>
      <c r="F517" s="168" t="s">
        <v>1002</v>
      </c>
      <c r="G517" s="24"/>
      <c r="H517" s="24"/>
      <c r="J517" s="24"/>
      <c r="K517" s="24"/>
      <c r="L517" s="43"/>
      <c r="M517" s="56"/>
      <c r="N517" s="24"/>
      <c r="O517" s="24"/>
      <c r="P517" s="24"/>
      <c r="Q517" s="24"/>
      <c r="R517" s="24"/>
      <c r="S517" s="24"/>
      <c r="T517" s="57"/>
      <c r="AT517" s="6" t="s">
        <v>1229</v>
      </c>
      <c r="AU517" s="6" t="s">
        <v>1166</v>
      </c>
    </row>
    <row r="518" spans="2:51" s="6" customFormat="1" ht="15.75" customHeight="1">
      <c r="B518" s="179"/>
      <c r="C518" s="180"/>
      <c r="D518" s="171" t="s">
        <v>1230</v>
      </c>
      <c r="E518" s="181"/>
      <c r="F518" s="182" t="s">
        <v>1004</v>
      </c>
      <c r="G518" s="180"/>
      <c r="H518" s="183">
        <v>0.9714375</v>
      </c>
      <c r="J518" s="180"/>
      <c r="K518" s="180"/>
      <c r="L518" s="184"/>
      <c r="M518" s="185"/>
      <c r="N518" s="180"/>
      <c r="O518" s="180"/>
      <c r="P518" s="180"/>
      <c r="Q518" s="180"/>
      <c r="R518" s="180"/>
      <c r="S518" s="180"/>
      <c r="T518" s="186"/>
      <c r="AT518" s="187" t="s">
        <v>1230</v>
      </c>
      <c r="AU518" s="187" t="s">
        <v>1166</v>
      </c>
      <c r="AV518" s="188" t="s">
        <v>1166</v>
      </c>
      <c r="AW518" s="188" t="s">
        <v>1190</v>
      </c>
      <c r="AX518" s="188" t="s">
        <v>1158</v>
      </c>
      <c r="AY518" s="187" t="s">
        <v>1221</v>
      </c>
    </row>
    <row r="519" spans="2:65" s="6" customFormat="1" ht="15.75" customHeight="1">
      <c r="B519" s="23"/>
      <c r="C519" s="155" t="s">
        <v>1005</v>
      </c>
      <c r="D519" s="155" t="s">
        <v>1223</v>
      </c>
      <c r="E519" s="156" t="s">
        <v>1006</v>
      </c>
      <c r="F519" s="157" t="s">
        <v>1007</v>
      </c>
      <c r="G519" s="158" t="s">
        <v>759</v>
      </c>
      <c r="H519" s="159">
        <v>261.47</v>
      </c>
      <c r="I519" s="160"/>
      <c r="J519" s="161">
        <f>ROUND($I$519*$H$519,2)</f>
        <v>0</v>
      </c>
      <c r="K519" s="157"/>
      <c r="L519" s="43"/>
      <c r="M519" s="162"/>
      <c r="N519" s="163" t="s">
        <v>1129</v>
      </c>
      <c r="O519" s="24"/>
      <c r="P519" s="164">
        <f>$O$519*$H$519</f>
        <v>0</v>
      </c>
      <c r="Q519" s="164">
        <v>0.00107</v>
      </c>
      <c r="R519" s="164">
        <f>$Q$519*$H$519</f>
        <v>0.27977290000000005</v>
      </c>
      <c r="S519" s="164">
        <v>0</v>
      </c>
      <c r="T519" s="165">
        <f>$S$519*$H$519</f>
        <v>0</v>
      </c>
      <c r="AR519" s="97" t="s">
        <v>1227</v>
      </c>
      <c r="AT519" s="97" t="s">
        <v>1223</v>
      </c>
      <c r="AU519" s="97" t="s">
        <v>1166</v>
      </c>
      <c r="AY519" s="6" t="s">
        <v>1221</v>
      </c>
      <c r="BE519" s="166">
        <f>IF($N$519="základní",$J$519,0)</f>
        <v>0</v>
      </c>
      <c r="BF519" s="166">
        <f>IF($N$519="snížená",$J$519,0)</f>
        <v>0</v>
      </c>
      <c r="BG519" s="166">
        <f>IF($N$519="zákl. přenesená",$J$519,0)</f>
        <v>0</v>
      </c>
      <c r="BH519" s="166">
        <f>IF($N$519="sníž. přenesená",$J$519,0)</f>
        <v>0</v>
      </c>
      <c r="BI519" s="166">
        <f>IF($N$519="nulová",$J$519,0)</f>
        <v>0</v>
      </c>
      <c r="BJ519" s="97" t="s">
        <v>1110</v>
      </c>
      <c r="BK519" s="166">
        <f>ROUND($I$519*$H$519,2)</f>
        <v>0</v>
      </c>
      <c r="BL519" s="97" t="s">
        <v>1227</v>
      </c>
      <c r="BM519" s="97" t="s">
        <v>1008</v>
      </c>
    </row>
    <row r="520" spans="2:47" s="6" customFormat="1" ht="16.5" customHeight="1">
      <c r="B520" s="23"/>
      <c r="C520" s="24"/>
      <c r="D520" s="167" t="s">
        <v>1229</v>
      </c>
      <c r="E520" s="24"/>
      <c r="F520" s="168" t="s">
        <v>1007</v>
      </c>
      <c r="G520" s="24"/>
      <c r="H520" s="24"/>
      <c r="J520" s="24"/>
      <c r="K520" s="24"/>
      <c r="L520" s="43"/>
      <c r="M520" s="56"/>
      <c r="N520" s="24"/>
      <c r="O520" s="24"/>
      <c r="P520" s="24"/>
      <c r="Q520" s="24"/>
      <c r="R520" s="24"/>
      <c r="S520" s="24"/>
      <c r="T520" s="57"/>
      <c r="AT520" s="6" t="s">
        <v>1229</v>
      </c>
      <c r="AU520" s="6" t="s">
        <v>1166</v>
      </c>
    </row>
    <row r="521" spans="2:51" s="6" customFormat="1" ht="15.75" customHeight="1">
      <c r="B521" s="179"/>
      <c r="C521" s="180"/>
      <c r="D521" s="171" t="s">
        <v>1230</v>
      </c>
      <c r="E521" s="181"/>
      <c r="F521" s="182" t="s">
        <v>1009</v>
      </c>
      <c r="G521" s="180"/>
      <c r="H521" s="183">
        <v>261.47</v>
      </c>
      <c r="J521" s="180"/>
      <c r="K521" s="180"/>
      <c r="L521" s="184"/>
      <c r="M521" s="185"/>
      <c r="N521" s="180"/>
      <c r="O521" s="180"/>
      <c r="P521" s="180"/>
      <c r="Q521" s="180"/>
      <c r="R521" s="180"/>
      <c r="S521" s="180"/>
      <c r="T521" s="186"/>
      <c r="AT521" s="187" t="s">
        <v>1230</v>
      </c>
      <c r="AU521" s="187" t="s">
        <v>1166</v>
      </c>
      <c r="AV521" s="188" t="s">
        <v>1166</v>
      </c>
      <c r="AW521" s="188" t="s">
        <v>1190</v>
      </c>
      <c r="AX521" s="188" t="s">
        <v>1158</v>
      </c>
      <c r="AY521" s="187" t="s">
        <v>1221</v>
      </c>
    </row>
    <row r="522" spans="2:63" s="141" customFormat="1" ht="30.75" customHeight="1">
      <c r="B522" s="142"/>
      <c r="C522" s="143"/>
      <c r="D522" s="144" t="s">
        <v>1157</v>
      </c>
      <c r="E522" s="153" t="s">
        <v>1296</v>
      </c>
      <c r="F522" s="153" t="s">
        <v>1010</v>
      </c>
      <c r="G522" s="143"/>
      <c r="H522" s="143"/>
      <c r="J522" s="154">
        <f>$BK$522</f>
        <v>0</v>
      </c>
      <c r="K522" s="143"/>
      <c r="L522" s="147"/>
      <c r="M522" s="148"/>
      <c r="N522" s="143"/>
      <c r="O522" s="143"/>
      <c r="P522" s="149">
        <f>$P$523+$P$628</f>
        <v>0</v>
      </c>
      <c r="Q522" s="143"/>
      <c r="R522" s="149">
        <f>$R$523+$R$628</f>
        <v>936.6960325873999</v>
      </c>
      <c r="S522" s="143"/>
      <c r="T522" s="150">
        <f>$T$523+$T$628</f>
        <v>5240.63305</v>
      </c>
      <c r="AR522" s="151" t="s">
        <v>1110</v>
      </c>
      <c r="AT522" s="151" t="s">
        <v>1157</v>
      </c>
      <c r="AU522" s="151" t="s">
        <v>1110</v>
      </c>
      <c r="AY522" s="151" t="s">
        <v>1221</v>
      </c>
      <c r="BK522" s="152">
        <f>$BK$523+$BK$628</f>
        <v>0</v>
      </c>
    </row>
    <row r="523" spans="2:63" s="141" customFormat="1" ht="15.75" customHeight="1">
      <c r="B523" s="142"/>
      <c r="C523" s="143"/>
      <c r="D523" s="144" t="s">
        <v>1157</v>
      </c>
      <c r="E523" s="153" t="s">
        <v>1011</v>
      </c>
      <c r="F523" s="153" t="s">
        <v>1012</v>
      </c>
      <c r="G523" s="143"/>
      <c r="H523" s="143"/>
      <c r="J523" s="154">
        <f>$BK$523</f>
        <v>0</v>
      </c>
      <c r="K523" s="143"/>
      <c r="L523" s="147"/>
      <c r="M523" s="148"/>
      <c r="N523" s="143"/>
      <c r="O523" s="143"/>
      <c r="P523" s="149">
        <f>SUM($P$524:$P$627)</f>
        <v>0</v>
      </c>
      <c r="Q523" s="143"/>
      <c r="R523" s="149">
        <f>SUM($R$524:$R$627)</f>
        <v>935.4787465244</v>
      </c>
      <c r="S523" s="143"/>
      <c r="T523" s="150">
        <f>SUM($T$524:$T$627)</f>
        <v>0</v>
      </c>
      <c r="AR523" s="151" t="s">
        <v>1110</v>
      </c>
      <c r="AT523" s="151" t="s">
        <v>1157</v>
      </c>
      <c r="AU523" s="151" t="s">
        <v>1166</v>
      </c>
      <c r="AY523" s="151" t="s">
        <v>1221</v>
      </c>
      <c r="BK523" s="152">
        <f>SUM($BK$524:$BK$627)</f>
        <v>0</v>
      </c>
    </row>
    <row r="524" spans="2:65" s="6" customFormat="1" ht="15.75" customHeight="1">
      <c r="B524" s="23"/>
      <c r="C524" s="155" t="s">
        <v>1013</v>
      </c>
      <c r="D524" s="155" t="s">
        <v>1223</v>
      </c>
      <c r="E524" s="156" t="s">
        <v>1014</v>
      </c>
      <c r="F524" s="157" t="s">
        <v>1015</v>
      </c>
      <c r="G524" s="158" t="s">
        <v>647</v>
      </c>
      <c r="H524" s="159">
        <v>19</v>
      </c>
      <c r="I524" s="160"/>
      <c r="J524" s="161">
        <f>ROUND($I$524*$H$524,2)</f>
        <v>0</v>
      </c>
      <c r="K524" s="157" t="s">
        <v>1236</v>
      </c>
      <c r="L524" s="43"/>
      <c r="M524" s="162"/>
      <c r="N524" s="163" t="s">
        <v>1129</v>
      </c>
      <c r="O524" s="24"/>
      <c r="P524" s="164">
        <f>$O$524*$H$524</f>
        <v>0</v>
      </c>
      <c r="Q524" s="164">
        <v>0.0007</v>
      </c>
      <c r="R524" s="164">
        <f>$Q$524*$H$524</f>
        <v>0.0133</v>
      </c>
      <c r="S524" s="164">
        <v>0</v>
      </c>
      <c r="T524" s="165">
        <f>$S$524*$H$524</f>
        <v>0</v>
      </c>
      <c r="AR524" s="97" t="s">
        <v>1227</v>
      </c>
      <c r="AT524" s="97" t="s">
        <v>1223</v>
      </c>
      <c r="AU524" s="97" t="s">
        <v>1243</v>
      </c>
      <c r="AY524" s="6" t="s">
        <v>1221</v>
      </c>
      <c r="BE524" s="166">
        <f>IF($N$524="základní",$J$524,0)</f>
        <v>0</v>
      </c>
      <c r="BF524" s="166">
        <f>IF($N$524="snížená",$J$524,0)</f>
        <v>0</v>
      </c>
      <c r="BG524" s="166">
        <f>IF($N$524="zákl. přenesená",$J$524,0)</f>
        <v>0</v>
      </c>
      <c r="BH524" s="166">
        <f>IF($N$524="sníž. přenesená",$J$524,0)</f>
        <v>0</v>
      </c>
      <c r="BI524" s="166">
        <f>IF($N$524="nulová",$J$524,0)</f>
        <v>0</v>
      </c>
      <c r="BJ524" s="97" t="s">
        <v>1110</v>
      </c>
      <c r="BK524" s="166">
        <f>ROUND($I$524*$H$524,2)</f>
        <v>0</v>
      </c>
      <c r="BL524" s="97" t="s">
        <v>1227</v>
      </c>
      <c r="BM524" s="97" t="s">
        <v>1016</v>
      </c>
    </row>
    <row r="525" spans="2:47" s="6" customFormat="1" ht="16.5" customHeight="1">
      <c r="B525" s="23"/>
      <c r="C525" s="24"/>
      <c r="D525" s="167" t="s">
        <v>1229</v>
      </c>
      <c r="E525" s="24"/>
      <c r="F525" s="168" t="s">
        <v>1017</v>
      </c>
      <c r="G525" s="24"/>
      <c r="H525" s="24"/>
      <c r="J525" s="24"/>
      <c r="K525" s="24"/>
      <c r="L525" s="43"/>
      <c r="M525" s="56"/>
      <c r="N525" s="24"/>
      <c r="O525" s="24"/>
      <c r="P525" s="24"/>
      <c r="Q525" s="24"/>
      <c r="R525" s="24"/>
      <c r="S525" s="24"/>
      <c r="T525" s="57"/>
      <c r="AT525" s="6" t="s">
        <v>1229</v>
      </c>
      <c r="AU525" s="6" t="s">
        <v>1243</v>
      </c>
    </row>
    <row r="526" spans="2:47" s="6" customFormat="1" ht="125.25" customHeight="1">
      <c r="B526" s="23"/>
      <c r="C526" s="24"/>
      <c r="D526" s="171" t="s">
        <v>1239</v>
      </c>
      <c r="E526" s="24"/>
      <c r="F526" s="189" t="s">
        <v>1018</v>
      </c>
      <c r="G526" s="24"/>
      <c r="H526" s="24"/>
      <c r="J526" s="24"/>
      <c r="K526" s="24"/>
      <c r="L526" s="43"/>
      <c r="M526" s="56"/>
      <c r="N526" s="24"/>
      <c r="O526" s="24"/>
      <c r="P526" s="24"/>
      <c r="Q526" s="24"/>
      <c r="R526" s="24"/>
      <c r="S526" s="24"/>
      <c r="T526" s="57"/>
      <c r="AT526" s="6" t="s">
        <v>1239</v>
      </c>
      <c r="AU526" s="6" t="s">
        <v>1243</v>
      </c>
    </row>
    <row r="527" spans="2:51" s="6" customFormat="1" ht="15.75" customHeight="1">
      <c r="B527" s="179"/>
      <c r="C527" s="180"/>
      <c r="D527" s="171" t="s">
        <v>1230</v>
      </c>
      <c r="E527" s="181"/>
      <c r="F527" s="182" t="s">
        <v>1019</v>
      </c>
      <c r="G527" s="180"/>
      <c r="H527" s="183">
        <v>12</v>
      </c>
      <c r="J527" s="180"/>
      <c r="K527" s="180"/>
      <c r="L527" s="184"/>
      <c r="M527" s="185"/>
      <c r="N527" s="180"/>
      <c r="O527" s="180"/>
      <c r="P527" s="180"/>
      <c r="Q527" s="180"/>
      <c r="R527" s="180"/>
      <c r="S527" s="180"/>
      <c r="T527" s="186"/>
      <c r="AT527" s="187" t="s">
        <v>1230</v>
      </c>
      <c r="AU527" s="187" t="s">
        <v>1243</v>
      </c>
      <c r="AV527" s="188" t="s">
        <v>1166</v>
      </c>
      <c r="AW527" s="188" t="s">
        <v>1190</v>
      </c>
      <c r="AX527" s="188" t="s">
        <v>1158</v>
      </c>
      <c r="AY527" s="187" t="s">
        <v>1221</v>
      </c>
    </row>
    <row r="528" spans="2:51" s="6" customFormat="1" ht="15.75" customHeight="1">
      <c r="B528" s="179"/>
      <c r="C528" s="180"/>
      <c r="D528" s="171" t="s">
        <v>1230</v>
      </c>
      <c r="E528" s="181"/>
      <c r="F528" s="182" t="s">
        <v>1020</v>
      </c>
      <c r="G528" s="180"/>
      <c r="H528" s="183">
        <v>7</v>
      </c>
      <c r="J528" s="180"/>
      <c r="K528" s="180"/>
      <c r="L528" s="184"/>
      <c r="M528" s="185"/>
      <c r="N528" s="180"/>
      <c r="O528" s="180"/>
      <c r="P528" s="180"/>
      <c r="Q528" s="180"/>
      <c r="R528" s="180"/>
      <c r="S528" s="180"/>
      <c r="T528" s="186"/>
      <c r="AT528" s="187" t="s">
        <v>1230</v>
      </c>
      <c r="AU528" s="187" t="s">
        <v>1243</v>
      </c>
      <c r="AV528" s="188" t="s">
        <v>1166</v>
      </c>
      <c r="AW528" s="188" t="s">
        <v>1190</v>
      </c>
      <c r="AX528" s="188" t="s">
        <v>1158</v>
      </c>
      <c r="AY528" s="187" t="s">
        <v>1221</v>
      </c>
    </row>
    <row r="529" spans="2:65" s="6" customFormat="1" ht="15.75" customHeight="1">
      <c r="B529" s="23"/>
      <c r="C529" s="190" t="s">
        <v>1021</v>
      </c>
      <c r="D529" s="190" t="s">
        <v>1249</v>
      </c>
      <c r="E529" s="191" t="s">
        <v>1022</v>
      </c>
      <c r="F529" s="192" t="s">
        <v>1023</v>
      </c>
      <c r="G529" s="193" t="s">
        <v>647</v>
      </c>
      <c r="H529" s="194">
        <v>8</v>
      </c>
      <c r="I529" s="195"/>
      <c r="J529" s="196">
        <f>ROUND($I$529*$H$529,2)</f>
        <v>0</v>
      </c>
      <c r="K529" s="192" t="s">
        <v>1236</v>
      </c>
      <c r="L529" s="197"/>
      <c r="M529" s="198"/>
      <c r="N529" s="199" t="s">
        <v>1129</v>
      </c>
      <c r="O529" s="24"/>
      <c r="P529" s="164">
        <f>$O$529*$H$529</f>
        <v>0</v>
      </c>
      <c r="Q529" s="164">
        <v>0.004</v>
      </c>
      <c r="R529" s="164">
        <f>$Q$529*$H$529</f>
        <v>0.032</v>
      </c>
      <c r="S529" s="164">
        <v>0</v>
      </c>
      <c r="T529" s="165">
        <f>$S$529*$H$529</f>
        <v>0</v>
      </c>
      <c r="AR529" s="97" t="s">
        <v>1253</v>
      </c>
      <c r="AT529" s="97" t="s">
        <v>1249</v>
      </c>
      <c r="AU529" s="97" t="s">
        <v>1243</v>
      </c>
      <c r="AY529" s="6" t="s">
        <v>1221</v>
      </c>
      <c r="BE529" s="166">
        <f>IF($N$529="základní",$J$529,0)</f>
        <v>0</v>
      </c>
      <c r="BF529" s="166">
        <f>IF($N$529="snížená",$J$529,0)</f>
        <v>0</v>
      </c>
      <c r="BG529" s="166">
        <f>IF($N$529="zákl. přenesená",$J$529,0)</f>
        <v>0</v>
      </c>
      <c r="BH529" s="166">
        <f>IF($N$529="sníž. přenesená",$J$529,0)</f>
        <v>0</v>
      </c>
      <c r="BI529" s="166">
        <f>IF($N$529="nulová",$J$529,0)</f>
        <v>0</v>
      </c>
      <c r="BJ529" s="97" t="s">
        <v>1110</v>
      </c>
      <c r="BK529" s="166">
        <f>ROUND($I$529*$H$529,2)</f>
        <v>0</v>
      </c>
      <c r="BL529" s="97" t="s">
        <v>1227</v>
      </c>
      <c r="BM529" s="97" t="s">
        <v>1024</v>
      </c>
    </row>
    <row r="530" spans="2:47" s="6" customFormat="1" ht="27" customHeight="1">
      <c r="B530" s="23"/>
      <c r="C530" s="24"/>
      <c r="D530" s="167" t="s">
        <v>1229</v>
      </c>
      <c r="E530" s="24"/>
      <c r="F530" s="168" t="s">
        <v>1025</v>
      </c>
      <c r="G530" s="24"/>
      <c r="H530" s="24"/>
      <c r="J530" s="24"/>
      <c r="K530" s="24"/>
      <c r="L530" s="43"/>
      <c r="M530" s="56"/>
      <c r="N530" s="24"/>
      <c r="O530" s="24"/>
      <c r="P530" s="24"/>
      <c r="Q530" s="24"/>
      <c r="R530" s="24"/>
      <c r="S530" s="24"/>
      <c r="T530" s="57"/>
      <c r="AT530" s="6" t="s">
        <v>1229</v>
      </c>
      <c r="AU530" s="6" t="s">
        <v>1243</v>
      </c>
    </row>
    <row r="531" spans="2:51" s="6" customFormat="1" ht="15.75" customHeight="1">
      <c r="B531" s="179"/>
      <c r="C531" s="180"/>
      <c r="D531" s="171" t="s">
        <v>1230</v>
      </c>
      <c r="E531" s="181"/>
      <c r="F531" s="182" t="s">
        <v>1253</v>
      </c>
      <c r="G531" s="180"/>
      <c r="H531" s="183">
        <v>8</v>
      </c>
      <c r="J531" s="180"/>
      <c r="K531" s="180"/>
      <c r="L531" s="184"/>
      <c r="M531" s="185"/>
      <c r="N531" s="180"/>
      <c r="O531" s="180"/>
      <c r="P531" s="180"/>
      <c r="Q531" s="180"/>
      <c r="R531" s="180"/>
      <c r="S531" s="180"/>
      <c r="T531" s="186"/>
      <c r="AT531" s="187" t="s">
        <v>1230</v>
      </c>
      <c r="AU531" s="187" t="s">
        <v>1243</v>
      </c>
      <c r="AV531" s="188" t="s">
        <v>1166</v>
      </c>
      <c r="AW531" s="188" t="s">
        <v>1190</v>
      </c>
      <c r="AX531" s="188" t="s">
        <v>1158</v>
      </c>
      <c r="AY531" s="187" t="s">
        <v>1221</v>
      </c>
    </row>
    <row r="532" spans="2:65" s="6" customFormat="1" ht="15.75" customHeight="1">
      <c r="B532" s="23"/>
      <c r="C532" s="190" t="s">
        <v>1026</v>
      </c>
      <c r="D532" s="190" t="s">
        <v>1249</v>
      </c>
      <c r="E532" s="191" t="s">
        <v>1027</v>
      </c>
      <c r="F532" s="192" t="s">
        <v>1028</v>
      </c>
      <c r="G532" s="193" t="s">
        <v>647</v>
      </c>
      <c r="H532" s="194">
        <v>2</v>
      </c>
      <c r="I532" s="195"/>
      <c r="J532" s="196">
        <f>ROUND($I$532*$H$532,2)</f>
        <v>0</v>
      </c>
      <c r="K532" s="192" t="s">
        <v>1236</v>
      </c>
      <c r="L532" s="197"/>
      <c r="M532" s="198"/>
      <c r="N532" s="199" t="s">
        <v>1129</v>
      </c>
      <c r="O532" s="24"/>
      <c r="P532" s="164">
        <f>$O$532*$H$532</f>
        <v>0</v>
      </c>
      <c r="Q532" s="164">
        <v>0.0021</v>
      </c>
      <c r="R532" s="164">
        <f>$Q$532*$H$532</f>
        <v>0.0042</v>
      </c>
      <c r="S532" s="164">
        <v>0</v>
      </c>
      <c r="T532" s="165">
        <f>$S$532*$H$532</f>
        <v>0</v>
      </c>
      <c r="AR532" s="97" t="s">
        <v>1253</v>
      </c>
      <c r="AT532" s="97" t="s">
        <v>1249</v>
      </c>
      <c r="AU532" s="97" t="s">
        <v>1243</v>
      </c>
      <c r="AY532" s="6" t="s">
        <v>1221</v>
      </c>
      <c r="BE532" s="166">
        <f>IF($N$532="základní",$J$532,0)</f>
        <v>0</v>
      </c>
      <c r="BF532" s="166">
        <f>IF($N$532="snížená",$J$532,0)</f>
        <v>0</v>
      </c>
      <c r="BG532" s="166">
        <f>IF($N$532="zákl. přenesená",$J$532,0)</f>
        <v>0</v>
      </c>
      <c r="BH532" s="166">
        <f>IF($N$532="sníž. přenesená",$J$532,0)</f>
        <v>0</v>
      </c>
      <c r="BI532" s="166">
        <f>IF($N$532="nulová",$J$532,0)</f>
        <v>0</v>
      </c>
      <c r="BJ532" s="97" t="s">
        <v>1110</v>
      </c>
      <c r="BK532" s="166">
        <f>ROUND($I$532*$H$532,2)</f>
        <v>0</v>
      </c>
      <c r="BL532" s="97" t="s">
        <v>1227</v>
      </c>
      <c r="BM532" s="97" t="s">
        <v>1029</v>
      </c>
    </row>
    <row r="533" spans="2:47" s="6" customFormat="1" ht="27" customHeight="1">
      <c r="B533" s="23"/>
      <c r="C533" s="24"/>
      <c r="D533" s="167" t="s">
        <v>1229</v>
      </c>
      <c r="E533" s="24"/>
      <c r="F533" s="168" t="s">
        <v>1030</v>
      </c>
      <c r="G533" s="24"/>
      <c r="H533" s="24"/>
      <c r="J533" s="24"/>
      <c r="K533" s="24"/>
      <c r="L533" s="43"/>
      <c r="M533" s="56"/>
      <c r="N533" s="24"/>
      <c r="O533" s="24"/>
      <c r="P533" s="24"/>
      <c r="Q533" s="24"/>
      <c r="R533" s="24"/>
      <c r="S533" s="24"/>
      <c r="T533" s="57"/>
      <c r="AT533" s="6" t="s">
        <v>1229</v>
      </c>
      <c r="AU533" s="6" t="s">
        <v>1243</v>
      </c>
    </row>
    <row r="534" spans="2:51" s="6" customFormat="1" ht="15.75" customHeight="1">
      <c r="B534" s="179"/>
      <c r="C534" s="180"/>
      <c r="D534" s="171" t="s">
        <v>1230</v>
      </c>
      <c r="E534" s="181"/>
      <c r="F534" s="182" t="s">
        <v>1166</v>
      </c>
      <c r="G534" s="180"/>
      <c r="H534" s="183">
        <v>2</v>
      </c>
      <c r="J534" s="180"/>
      <c r="K534" s="180"/>
      <c r="L534" s="184"/>
      <c r="M534" s="185"/>
      <c r="N534" s="180"/>
      <c r="O534" s="180"/>
      <c r="P534" s="180"/>
      <c r="Q534" s="180"/>
      <c r="R534" s="180"/>
      <c r="S534" s="180"/>
      <c r="T534" s="186"/>
      <c r="AT534" s="187" t="s">
        <v>1230</v>
      </c>
      <c r="AU534" s="187" t="s">
        <v>1243</v>
      </c>
      <c r="AV534" s="188" t="s">
        <v>1166</v>
      </c>
      <c r="AW534" s="188" t="s">
        <v>1190</v>
      </c>
      <c r="AX534" s="188" t="s">
        <v>1158</v>
      </c>
      <c r="AY534" s="187" t="s">
        <v>1221</v>
      </c>
    </row>
    <row r="535" spans="2:65" s="6" customFormat="1" ht="15.75" customHeight="1">
      <c r="B535" s="23"/>
      <c r="C535" s="190" t="s">
        <v>1011</v>
      </c>
      <c r="D535" s="190" t="s">
        <v>1249</v>
      </c>
      <c r="E535" s="191" t="s">
        <v>1031</v>
      </c>
      <c r="F535" s="192" t="s">
        <v>1032</v>
      </c>
      <c r="G535" s="193" t="s">
        <v>647</v>
      </c>
      <c r="H535" s="194">
        <v>2</v>
      </c>
      <c r="I535" s="195"/>
      <c r="J535" s="196">
        <f>ROUND($I$535*$H$535,2)</f>
        <v>0</v>
      </c>
      <c r="K535" s="192" t="s">
        <v>1236</v>
      </c>
      <c r="L535" s="197"/>
      <c r="M535" s="198"/>
      <c r="N535" s="199" t="s">
        <v>1129</v>
      </c>
      <c r="O535" s="24"/>
      <c r="P535" s="164">
        <f>$O$535*$H$535</f>
        <v>0</v>
      </c>
      <c r="Q535" s="164">
        <v>0.003</v>
      </c>
      <c r="R535" s="164">
        <f>$Q$535*$H$535</f>
        <v>0.006</v>
      </c>
      <c r="S535" s="164">
        <v>0</v>
      </c>
      <c r="T535" s="165">
        <f>$S$535*$H$535</f>
        <v>0</v>
      </c>
      <c r="AR535" s="97" t="s">
        <v>1253</v>
      </c>
      <c r="AT535" s="97" t="s">
        <v>1249</v>
      </c>
      <c r="AU535" s="97" t="s">
        <v>1243</v>
      </c>
      <c r="AY535" s="6" t="s">
        <v>1221</v>
      </c>
      <c r="BE535" s="166">
        <f>IF($N$535="základní",$J$535,0)</f>
        <v>0</v>
      </c>
      <c r="BF535" s="166">
        <f>IF($N$535="snížená",$J$535,0)</f>
        <v>0</v>
      </c>
      <c r="BG535" s="166">
        <f>IF($N$535="zákl. přenesená",$J$535,0)</f>
        <v>0</v>
      </c>
      <c r="BH535" s="166">
        <f>IF($N$535="sníž. přenesená",$J$535,0)</f>
        <v>0</v>
      </c>
      <c r="BI535" s="166">
        <f>IF($N$535="nulová",$J$535,0)</f>
        <v>0</v>
      </c>
      <c r="BJ535" s="97" t="s">
        <v>1110</v>
      </c>
      <c r="BK535" s="166">
        <f>ROUND($I$535*$H$535,2)</f>
        <v>0</v>
      </c>
      <c r="BL535" s="97" t="s">
        <v>1227</v>
      </c>
      <c r="BM535" s="97" t="s">
        <v>1033</v>
      </c>
    </row>
    <row r="536" spans="2:47" s="6" customFormat="1" ht="38.25" customHeight="1">
      <c r="B536" s="23"/>
      <c r="C536" s="24"/>
      <c r="D536" s="167" t="s">
        <v>1229</v>
      </c>
      <c r="E536" s="24"/>
      <c r="F536" s="168" t="s">
        <v>1034</v>
      </c>
      <c r="G536" s="24"/>
      <c r="H536" s="24"/>
      <c r="J536" s="24"/>
      <c r="K536" s="24"/>
      <c r="L536" s="43"/>
      <c r="M536" s="56"/>
      <c r="N536" s="24"/>
      <c r="O536" s="24"/>
      <c r="P536" s="24"/>
      <c r="Q536" s="24"/>
      <c r="R536" s="24"/>
      <c r="S536" s="24"/>
      <c r="T536" s="57"/>
      <c r="AT536" s="6" t="s">
        <v>1229</v>
      </c>
      <c r="AU536" s="6" t="s">
        <v>1243</v>
      </c>
    </row>
    <row r="537" spans="2:47" s="6" customFormat="1" ht="30.75" customHeight="1">
      <c r="B537" s="23"/>
      <c r="C537" s="24"/>
      <c r="D537" s="171" t="s">
        <v>1293</v>
      </c>
      <c r="E537" s="24"/>
      <c r="F537" s="189" t="s">
        <v>1035</v>
      </c>
      <c r="G537" s="24"/>
      <c r="H537" s="24"/>
      <c r="J537" s="24"/>
      <c r="K537" s="24"/>
      <c r="L537" s="43"/>
      <c r="M537" s="56"/>
      <c r="N537" s="24"/>
      <c r="O537" s="24"/>
      <c r="P537" s="24"/>
      <c r="Q537" s="24"/>
      <c r="R537" s="24"/>
      <c r="S537" s="24"/>
      <c r="T537" s="57"/>
      <c r="AT537" s="6" t="s">
        <v>1293</v>
      </c>
      <c r="AU537" s="6" t="s">
        <v>1243</v>
      </c>
    </row>
    <row r="538" spans="2:51" s="6" customFormat="1" ht="15.75" customHeight="1">
      <c r="B538" s="179"/>
      <c r="C538" s="180"/>
      <c r="D538" s="171" t="s">
        <v>1230</v>
      </c>
      <c r="E538" s="181"/>
      <c r="F538" s="182" t="s">
        <v>1166</v>
      </c>
      <c r="G538" s="180"/>
      <c r="H538" s="183">
        <v>2</v>
      </c>
      <c r="J538" s="180"/>
      <c r="K538" s="180"/>
      <c r="L538" s="184"/>
      <c r="M538" s="185"/>
      <c r="N538" s="180"/>
      <c r="O538" s="180"/>
      <c r="P538" s="180"/>
      <c r="Q538" s="180"/>
      <c r="R538" s="180"/>
      <c r="S538" s="180"/>
      <c r="T538" s="186"/>
      <c r="AT538" s="187" t="s">
        <v>1230</v>
      </c>
      <c r="AU538" s="187" t="s">
        <v>1243</v>
      </c>
      <c r="AV538" s="188" t="s">
        <v>1166</v>
      </c>
      <c r="AW538" s="188" t="s">
        <v>1190</v>
      </c>
      <c r="AX538" s="188" t="s">
        <v>1110</v>
      </c>
      <c r="AY538" s="187" t="s">
        <v>1221</v>
      </c>
    </row>
    <row r="539" spans="2:65" s="6" customFormat="1" ht="15.75" customHeight="1">
      <c r="B539" s="23"/>
      <c r="C539" s="155" t="s">
        <v>1036</v>
      </c>
      <c r="D539" s="155" t="s">
        <v>1223</v>
      </c>
      <c r="E539" s="156" t="s">
        <v>1037</v>
      </c>
      <c r="F539" s="157" t="s">
        <v>1038</v>
      </c>
      <c r="G539" s="158" t="s">
        <v>647</v>
      </c>
      <c r="H539" s="159">
        <v>19</v>
      </c>
      <c r="I539" s="160"/>
      <c r="J539" s="161">
        <f>ROUND($I$539*$H$539,2)</f>
        <v>0</v>
      </c>
      <c r="K539" s="157" t="s">
        <v>1236</v>
      </c>
      <c r="L539" s="43"/>
      <c r="M539" s="162"/>
      <c r="N539" s="163" t="s">
        <v>1129</v>
      </c>
      <c r="O539" s="24"/>
      <c r="P539" s="164">
        <f>$O$539*$H$539</f>
        <v>0</v>
      </c>
      <c r="Q539" s="164">
        <v>0.112405</v>
      </c>
      <c r="R539" s="164">
        <f>$Q$539*$H$539</f>
        <v>2.135695</v>
      </c>
      <c r="S539" s="164">
        <v>0</v>
      </c>
      <c r="T539" s="165">
        <f>$S$539*$H$539</f>
        <v>0</v>
      </c>
      <c r="AR539" s="97" t="s">
        <v>1227</v>
      </c>
      <c r="AT539" s="97" t="s">
        <v>1223</v>
      </c>
      <c r="AU539" s="97" t="s">
        <v>1243</v>
      </c>
      <c r="AY539" s="6" t="s">
        <v>1221</v>
      </c>
      <c r="BE539" s="166">
        <f>IF($N$539="základní",$J$539,0)</f>
        <v>0</v>
      </c>
      <c r="BF539" s="166">
        <f>IF($N$539="snížená",$J$539,0)</f>
        <v>0</v>
      </c>
      <c r="BG539" s="166">
        <f>IF($N$539="zákl. přenesená",$J$539,0)</f>
        <v>0</v>
      </c>
      <c r="BH539" s="166">
        <f>IF($N$539="sníž. přenesená",$J$539,0)</f>
        <v>0</v>
      </c>
      <c r="BI539" s="166">
        <f>IF($N$539="nulová",$J$539,0)</f>
        <v>0</v>
      </c>
      <c r="BJ539" s="97" t="s">
        <v>1110</v>
      </c>
      <c r="BK539" s="166">
        <f>ROUND($I$539*$H$539,2)</f>
        <v>0</v>
      </c>
      <c r="BL539" s="97" t="s">
        <v>1227</v>
      </c>
      <c r="BM539" s="97" t="s">
        <v>1039</v>
      </c>
    </row>
    <row r="540" spans="2:47" s="6" customFormat="1" ht="16.5" customHeight="1">
      <c r="B540" s="23"/>
      <c r="C540" s="24"/>
      <c r="D540" s="167" t="s">
        <v>1229</v>
      </c>
      <c r="E540" s="24"/>
      <c r="F540" s="168" t="s">
        <v>1040</v>
      </c>
      <c r="G540" s="24"/>
      <c r="H540" s="24"/>
      <c r="J540" s="24"/>
      <c r="K540" s="24"/>
      <c r="L540" s="43"/>
      <c r="M540" s="56"/>
      <c r="N540" s="24"/>
      <c r="O540" s="24"/>
      <c r="P540" s="24"/>
      <c r="Q540" s="24"/>
      <c r="R540" s="24"/>
      <c r="S540" s="24"/>
      <c r="T540" s="57"/>
      <c r="AT540" s="6" t="s">
        <v>1229</v>
      </c>
      <c r="AU540" s="6" t="s">
        <v>1243</v>
      </c>
    </row>
    <row r="541" spans="2:47" s="6" customFormat="1" ht="84.75" customHeight="1">
      <c r="B541" s="23"/>
      <c r="C541" s="24"/>
      <c r="D541" s="171" t="s">
        <v>1239</v>
      </c>
      <c r="E541" s="24"/>
      <c r="F541" s="189" t="s">
        <v>1041</v>
      </c>
      <c r="G541" s="24"/>
      <c r="H541" s="24"/>
      <c r="J541" s="24"/>
      <c r="K541" s="24"/>
      <c r="L541" s="43"/>
      <c r="M541" s="56"/>
      <c r="N541" s="24"/>
      <c r="O541" s="24"/>
      <c r="P541" s="24"/>
      <c r="Q541" s="24"/>
      <c r="R541" s="24"/>
      <c r="S541" s="24"/>
      <c r="T541" s="57"/>
      <c r="AT541" s="6" t="s">
        <v>1239</v>
      </c>
      <c r="AU541" s="6" t="s">
        <v>1243</v>
      </c>
    </row>
    <row r="542" spans="2:51" s="6" customFormat="1" ht="15.75" customHeight="1">
      <c r="B542" s="179"/>
      <c r="C542" s="180"/>
      <c r="D542" s="171" t="s">
        <v>1230</v>
      </c>
      <c r="E542" s="181"/>
      <c r="F542" s="182" t="s">
        <v>1019</v>
      </c>
      <c r="G542" s="180"/>
      <c r="H542" s="183">
        <v>12</v>
      </c>
      <c r="J542" s="180"/>
      <c r="K542" s="180"/>
      <c r="L542" s="184"/>
      <c r="M542" s="185"/>
      <c r="N542" s="180"/>
      <c r="O542" s="180"/>
      <c r="P542" s="180"/>
      <c r="Q542" s="180"/>
      <c r="R542" s="180"/>
      <c r="S542" s="180"/>
      <c r="T542" s="186"/>
      <c r="AT542" s="187" t="s">
        <v>1230</v>
      </c>
      <c r="AU542" s="187" t="s">
        <v>1243</v>
      </c>
      <c r="AV542" s="188" t="s">
        <v>1166</v>
      </c>
      <c r="AW542" s="188" t="s">
        <v>1190</v>
      </c>
      <c r="AX542" s="188" t="s">
        <v>1158</v>
      </c>
      <c r="AY542" s="187" t="s">
        <v>1221</v>
      </c>
    </row>
    <row r="543" spans="2:51" s="6" customFormat="1" ht="15.75" customHeight="1">
      <c r="B543" s="179"/>
      <c r="C543" s="180"/>
      <c r="D543" s="171" t="s">
        <v>1230</v>
      </c>
      <c r="E543" s="181"/>
      <c r="F543" s="182" t="s">
        <v>1042</v>
      </c>
      <c r="G543" s="180"/>
      <c r="H543" s="183">
        <v>7</v>
      </c>
      <c r="J543" s="180"/>
      <c r="K543" s="180"/>
      <c r="L543" s="184"/>
      <c r="M543" s="185"/>
      <c r="N543" s="180"/>
      <c r="O543" s="180"/>
      <c r="P543" s="180"/>
      <c r="Q543" s="180"/>
      <c r="R543" s="180"/>
      <c r="S543" s="180"/>
      <c r="T543" s="186"/>
      <c r="AT543" s="187" t="s">
        <v>1230</v>
      </c>
      <c r="AU543" s="187" t="s">
        <v>1243</v>
      </c>
      <c r="AV543" s="188" t="s">
        <v>1166</v>
      </c>
      <c r="AW543" s="188" t="s">
        <v>1190</v>
      </c>
      <c r="AX543" s="188" t="s">
        <v>1158</v>
      </c>
      <c r="AY543" s="187" t="s">
        <v>1221</v>
      </c>
    </row>
    <row r="544" spans="2:65" s="6" customFormat="1" ht="15.75" customHeight="1">
      <c r="B544" s="23"/>
      <c r="C544" s="190" t="s">
        <v>1043</v>
      </c>
      <c r="D544" s="190" t="s">
        <v>1249</v>
      </c>
      <c r="E544" s="191" t="s">
        <v>1044</v>
      </c>
      <c r="F544" s="192" t="s">
        <v>1045</v>
      </c>
      <c r="G544" s="193" t="s">
        <v>647</v>
      </c>
      <c r="H544" s="194">
        <v>19</v>
      </c>
      <c r="I544" s="195"/>
      <c r="J544" s="196">
        <f>ROUND($I$544*$H$544,2)</f>
        <v>0</v>
      </c>
      <c r="K544" s="192" t="s">
        <v>1236</v>
      </c>
      <c r="L544" s="197"/>
      <c r="M544" s="198"/>
      <c r="N544" s="199" t="s">
        <v>1129</v>
      </c>
      <c r="O544" s="24"/>
      <c r="P544" s="164">
        <f>$O$544*$H$544</f>
        <v>0</v>
      </c>
      <c r="Q544" s="164">
        <v>0.0065</v>
      </c>
      <c r="R544" s="164">
        <f>$Q$544*$H$544</f>
        <v>0.1235</v>
      </c>
      <c r="S544" s="164">
        <v>0</v>
      </c>
      <c r="T544" s="165">
        <f>$S$544*$H$544</f>
        <v>0</v>
      </c>
      <c r="AR544" s="97" t="s">
        <v>1253</v>
      </c>
      <c r="AT544" s="97" t="s">
        <v>1249</v>
      </c>
      <c r="AU544" s="97" t="s">
        <v>1243</v>
      </c>
      <c r="AY544" s="6" t="s">
        <v>1221</v>
      </c>
      <c r="BE544" s="166">
        <f>IF($N$544="základní",$J$544,0)</f>
        <v>0</v>
      </c>
      <c r="BF544" s="166">
        <f>IF($N$544="snížená",$J$544,0)</f>
        <v>0</v>
      </c>
      <c r="BG544" s="166">
        <f>IF($N$544="zákl. přenesená",$J$544,0)</f>
        <v>0</v>
      </c>
      <c r="BH544" s="166">
        <f>IF($N$544="sníž. přenesená",$J$544,0)</f>
        <v>0</v>
      </c>
      <c r="BI544" s="166">
        <f>IF($N$544="nulová",$J$544,0)</f>
        <v>0</v>
      </c>
      <c r="BJ544" s="97" t="s">
        <v>1110</v>
      </c>
      <c r="BK544" s="166">
        <f>ROUND($I$544*$H$544,2)</f>
        <v>0</v>
      </c>
      <c r="BL544" s="97" t="s">
        <v>1227</v>
      </c>
      <c r="BM544" s="97" t="s">
        <v>1046</v>
      </c>
    </row>
    <row r="545" spans="2:47" s="6" customFormat="1" ht="16.5" customHeight="1">
      <c r="B545" s="23"/>
      <c r="C545" s="24"/>
      <c r="D545" s="167" t="s">
        <v>1229</v>
      </c>
      <c r="E545" s="24"/>
      <c r="F545" s="168" t="s">
        <v>1047</v>
      </c>
      <c r="G545" s="24"/>
      <c r="H545" s="24"/>
      <c r="J545" s="24"/>
      <c r="K545" s="24"/>
      <c r="L545" s="43"/>
      <c r="M545" s="56"/>
      <c r="N545" s="24"/>
      <c r="O545" s="24"/>
      <c r="P545" s="24"/>
      <c r="Q545" s="24"/>
      <c r="R545" s="24"/>
      <c r="S545" s="24"/>
      <c r="T545" s="57"/>
      <c r="AT545" s="6" t="s">
        <v>1229</v>
      </c>
      <c r="AU545" s="6" t="s">
        <v>1243</v>
      </c>
    </row>
    <row r="546" spans="2:51" s="6" customFormat="1" ht="15.75" customHeight="1">
      <c r="B546" s="179"/>
      <c r="C546" s="180"/>
      <c r="D546" s="171" t="s">
        <v>1230</v>
      </c>
      <c r="E546" s="181"/>
      <c r="F546" s="182" t="s">
        <v>1367</v>
      </c>
      <c r="G546" s="180"/>
      <c r="H546" s="183">
        <v>19</v>
      </c>
      <c r="J546" s="180"/>
      <c r="K546" s="180"/>
      <c r="L546" s="184"/>
      <c r="M546" s="185"/>
      <c r="N546" s="180"/>
      <c r="O546" s="180"/>
      <c r="P546" s="180"/>
      <c r="Q546" s="180"/>
      <c r="R546" s="180"/>
      <c r="S546" s="180"/>
      <c r="T546" s="186"/>
      <c r="AT546" s="187" t="s">
        <v>1230</v>
      </c>
      <c r="AU546" s="187" t="s">
        <v>1243</v>
      </c>
      <c r="AV546" s="188" t="s">
        <v>1166</v>
      </c>
      <c r="AW546" s="188" t="s">
        <v>1190</v>
      </c>
      <c r="AX546" s="188" t="s">
        <v>1158</v>
      </c>
      <c r="AY546" s="187" t="s">
        <v>1221</v>
      </c>
    </row>
    <row r="547" spans="2:65" s="6" customFormat="1" ht="15.75" customHeight="1">
      <c r="B547" s="23"/>
      <c r="C547" s="190" t="s">
        <v>1048</v>
      </c>
      <c r="D547" s="190" t="s">
        <v>1249</v>
      </c>
      <c r="E547" s="191" t="s">
        <v>1049</v>
      </c>
      <c r="F547" s="192" t="s">
        <v>1050</v>
      </c>
      <c r="G547" s="193" t="s">
        <v>647</v>
      </c>
      <c r="H547" s="194">
        <v>19</v>
      </c>
      <c r="I547" s="195"/>
      <c r="J547" s="196">
        <f>ROUND($I$547*$H$547,2)</f>
        <v>0</v>
      </c>
      <c r="K547" s="192" t="s">
        <v>1236</v>
      </c>
      <c r="L547" s="197"/>
      <c r="M547" s="198"/>
      <c r="N547" s="199" t="s">
        <v>1129</v>
      </c>
      <c r="O547" s="24"/>
      <c r="P547" s="164">
        <f>$O$547*$H$547</f>
        <v>0</v>
      </c>
      <c r="Q547" s="164">
        <v>0.0004</v>
      </c>
      <c r="R547" s="164">
        <f>$Q$547*$H$547</f>
        <v>0.0076</v>
      </c>
      <c r="S547" s="164">
        <v>0</v>
      </c>
      <c r="T547" s="165">
        <f>$S$547*$H$547</f>
        <v>0</v>
      </c>
      <c r="AR547" s="97" t="s">
        <v>1253</v>
      </c>
      <c r="AT547" s="97" t="s">
        <v>1249</v>
      </c>
      <c r="AU547" s="97" t="s">
        <v>1243</v>
      </c>
      <c r="AY547" s="6" t="s">
        <v>1221</v>
      </c>
      <c r="BE547" s="166">
        <f>IF($N$547="základní",$J$547,0)</f>
        <v>0</v>
      </c>
      <c r="BF547" s="166">
        <f>IF($N$547="snížená",$J$547,0)</f>
        <v>0</v>
      </c>
      <c r="BG547" s="166">
        <f>IF($N$547="zákl. přenesená",$J$547,0)</f>
        <v>0</v>
      </c>
      <c r="BH547" s="166">
        <f>IF($N$547="sníž. přenesená",$J$547,0)</f>
        <v>0</v>
      </c>
      <c r="BI547" s="166">
        <f>IF($N$547="nulová",$J$547,0)</f>
        <v>0</v>
      </c>
      <c r="BJ547" s="97" t="s">
        <v>1110</v>
      </c>
      <c r="BK547" s="166">
        <f>ROUND($I$547*$H$547,2)</f>
        <v>0</v>
      </c>
      <c r="BL547" s="97" t="s">
        <v>1227</v>
      </c>
      <c r="BM547" s="97" t="s">
        <v>1051</v>
      </c>
    </row>
    <row r="548" spans="2:47" s="6" customFormat="1" ht="27" customHeight="1">
      <c r="B548" s="23"/>
      <c r="C548" s="24"/>
      <c r="D548" s="167" t="s">
        <v>1229</v>
      </c>
      <c r="E548" s="24"/>
      <c r="F548" s="168" t="s">
        <v>1052</v>
      </c>
      <c r="G548" s="24"/>
      <c r="H548" s="24"/>
      <c r="J548" s="24"/>
      <c r="K548" s="24"/>
      <c r="L548" s="43"/>
      <c r="M548" s="56"/>
      <c r="N548" s="24"/>
      <c r="O548" s="24"/>
      <c r="P548" s="24"/>
      <c r="Q548" s="24"/>
      <c r="R548" s="24"/>
      <c r="S548" s="24"/>
      <c r="T548" s="57"/>
      <c r="AT548" s="6" t="s">
        <v>1229</v>
      </c>
      <c r="AU548" s="6" t="s">
        <v>1243</v>
      </c>
    </row>
    <row r="549" spans="2:51" s="6" customFormat="1" ht="15.75" customHeight="1">
      <c r="B549" s="179"/>
      <c r="C549" s="180"/>
      <c r="D549" s="171" t="s">
        <v>1230</v>
      </c>
      <c r="E549" s="181"/>
      <c r="F549" s="182" t="s">
        <v>1367</v>
      </c>
      <c r="G549" s="180"/>
      <c r="H549" s="183">
        <v>19</v>
      </c>
      <c r="J549" s="180"/>
      <c r="K549" s="180"/>
      <c r="L549" s="184"/>
      <c r="M549" s="185"/>
      <c r="N549" s="180"/>
      <c r="O549" s="180"/>
      <c r="P549" s="180"/>
      <c r="Q549" s="180"/>
      <c r="R549" s="180"/>
      <c r="S549" s="180"/>
      <c r="T549" s="186"/>
      <c r="AT549" s="187" t="s">
        <v>1230</v>
      </c>
      <c r="AU549" s="187" t="s">
        <v>1243</v>
      </c>
      <c r="AV549" s="188" t="s">
        <v>1166</v>
      </c>
      <c r="AW549" s="188" t="s">
        <v>1190</v>
      </c>
      <c r="AX549" s="188" t="s">
        <v>1158</v>
      </c>
      <c r="AY549" s="187" t="s">
        <v>1221</v>
      </c>
    </row>
    <row r="550" spans="2:65" s="6" customFormat="1" ht="15.75" customHeight="1">
      <c r="B550" s="23"/>
      <c r="C550" s="155" t="s">
        <v>1053</v>
      </c>
      <c r="D550" s="155" t="s">
        <v>1223</v>
      </c>
      <c r="E550" s="156" t="s">
        <v>1054</v>
      </c>
      <c r="F550" s="157" t="s">
        <v>1055</v>
      </c>
      <c r="G550" s="158" t="s">
        <v>759</v>
      </c>
      <c r="H550" s="159">
        <v>865</v>
      </c>
      <c r="I550" s="160"/>
      <c r="J550" s="161">
        <f>ROUND($I$550*$H$550,2)</f>
        <v>0</v>
      </c>
      <c r="K550" s="157" t="s">
        <v>1236</v>
      </c>
      <c r="L550" s="43"/>
      <c r="M550" s="162"/>
      <c r="N550" s="163" t="s">
        <v>1129</v>
      </c>
      <c r="O550" s="24"/>
      <c r="P550" s="164">
        <f>$O$550*$H$550</f>
        <v>0</v>
      </c>
      <c r="Q550" s="164">
        <v>0.000325</v>
      </c>
      <c r="R550" s="164">
        <f>$Q$550*$H$550</f>
        <v>0.281125</v>
      </c>
      <c r="S550" s="164">
        <v>0</v>
      </c>
      <c r="T550" s="165">
        <f>$S$550*$H$550</f>
        <v>0</v>
      </c>
      <c r="AR550" s="97" t="s">
        <v>1227</v>
      </c>
      <c r="AT550" s="97" t="s">
        <v>1223</v>
      </c>
      <c r="AU550" s="97" t="s">
        <v>1243</v>
      </c>
      <c r="AY550" s="6" t="s">
        <v>1221</v>
      </c>
      <c r="BE550" s="166">
        <f>IF($N$550="základní",$J$550,0)</f>
        <v>0</v>
      </c>
      <c r="BF550" s="166">
        <f>IF($N$550="snížená",$J$550,0)</f>
        <v>0</v>
      </c>
      <c r="BG550" s="166">
        <f>IF($N$550="zákl. přenesená",$J$550,0)</f>
        <v>0</v>
      </c>
      <c r="BH550" s="166">
        <f>IF($N$550="sníž. přenesená",$J$550,0)</f>
        <v>0</v>
      </c>
      <c r="BI550" s="166">
        <f>IF($N$550="nulová",$J$550,0)</f>
        <v>0</v>
      </c>
      <c r="BJ550" s="97" t="s">
        <v>1110</v>
      </c>
      <c r="BK550" s="166">
        <f>ROUND($I$550*$H$550,2)</f>
        <v>0</v>
      </c>
      <c r="BL550" s="97" t="s">
        <v>1227</v>
      </c>
      <c r="BM550" s="97" t="s">
        <v>1056</v>
      </c>
    </row>
    <row r="551" spans="2:47" s="6" customFormat="1" ht="16.5" customHeight="1">
      <c r="B551" s="23"/>
      <c r="C551" s="24"/>
      <c r="D551" s="167" t="s">
        <v>1229</v>
      </c>
      <c r="E551" s="24"/>
      <c r="F551" s="168" t="s">
        <v>0</v>
      </c>
      <c r="G551" s="24"/>
      <c r="H551" s="24"/>
      <c r="J551" s="24"/>
      <c r="K551" s="24"/>
      <c r="L551" s="43"/>
      <c r="M551" s="56"/>
      <c r="N551" s="24"/>
      <c r="O551" s="24"/>
      <c r="P551" s="24"/>
      <c r="Q551" s="24"/>
      <c r="R551" s="24"/>
      <c r="S551" s="24"/>
      <c r="T551" s="57"/>
      <c r="AT551" s="6" t="s">
        <v>1229</v>
      </c>
      <c r="AU551" s="6" t="s">
        <v>1243</v>
      </c>
    </row>
    <row r="552" spans="2:47" s="6" customFormat="1" ht="84.75" customHeight="1">
      <c r="B552" s="23"/>
      <c r="C552" s="24"/>
      <c r="D552" s="171" t="s">
        <v>1239</v>
      </c>
      <c r="E552" s="24"/>
      <c r="F552" s="189" t="s">
        <v>1</v>
      </c>
      <c r="G552" s="24"/>
      <c r="H552" s="24"/>
      <c r="J552" s="24"/>
      <c r="K552" s="24"/>
      <c r="L552" s="43"/>
      <c r="M552" s="56"/>
      <c r="N552" s="24"/>
      <c r="O552" s="24"/>
      <c r="P552" s="24"/>
      <c r="Q552" s="24"/>
      <c r="R552" s="24"/>
      <c r="S552" s="24"/>
      <c r="T552" s="57"/>
      <c r="AT552" s="6" t="s">
        <v>1239</v>
      </c>
      <c r="AU552" s="6" t="s">
        <v>1243</v>
      </c>
    </row>
    <row r="553" spans="2:51" s="6" customFormat="1" ht="15.75" customHeight="1">
      <c r="B553" s="179"/>
      <c r="C553" s="180"/>
      <c r="D553" s="171" t="s">
        <v>1230</v>
      </c>
      <c r="E553" s="181"/>
      <c r="F553" s="182" t="s">
        <v>2</v>
      </c>
      <c r="G553" s="180"/>
      <c r="H553" s="183">
        <v>865</v>
      </c>
      <c r="J553" s="180"/>
      <c r="K553" s="180"/>
      <c r="L553" s="184"/>
      <c r="M553" s="185"/>
      <c r="N553" s="180"/>
      <c r="O553" s="180"/>
      <c r="P553" s="180"/>
      <c r="Q553" s="180"/>
      <c r="R553" s="180"/>
      <c r="S553" s="180"/>
      <c r="T553" s="186"/>
      <c r="AT553" s="187" t="s">
        <v>1230</v>
      </c>
      <c r="AU553" s="187" t="s">
        <v>1243</v>
      </c>
      <c r="AV553" s="188" t="s">
        <v>1166</v>
      </c>
      <c r="AW553" s="188" t="s">
        <v>1190</v>
      </c>
      <c r="AX553" s="188" t="s">
        <v>1158</v>
      </c>
      <c r="AY553" s="187" t="s">
        <v>1221</v>
      </c>
    </row>
    <row r="554" spans="2:65" s="6" customFormat="1" ht="15.75" customHeight="1">
      <c r="B554" s="23"/>
      <c r="C554" s="155" t="s">
        <v>3</v>
      </c>
      <c r="D554" s="155" t="s">
        <v>1223</v>
      </c>
      <c r="E554" s="156" t="s">
        <v>4</v>
      </c>
      <c r="F554" s="157" t="s">
        <v>5</v>
      </c>
      <c r="G554" s="158" t="s">
        <v>759</v>
      </c>
      <c r="H554" s="159">
        <v>1535</v>
      </c>
      <c r="I554" s="160"/>
      <c r="J554" s="161">
        <f>ROUND($I$554*$H$554,2)</f>
        <v>0</v>
      </c>
      <c r="K554" s="157" t="s">
        <v>1236</v>
      </c>
      <c r="L554" s="43"/>
      <c r="M554" s="162"/>
      <c r="N554" s="163" t="s">
        <v>1129</v>
      </c>
      <c r="O554" s="24"/>
      <c r="P554" s="164">
        <f>$O$554*$H$554</f>
        <v>0</v>
      </c>
      <c r="Q554" s="164">
        <v>0.00065</v>
      </c>
      <c r="R554" s="164">
        <f>$Q$554*$H$554</f>
        <v>0.9977499999999999</v>
      </c>
      <c r="S554" s="164">
        <v>0</v>
      </c>
      <c r="T554" s="165">
        <f>$S$554*$H$554</f>
        <v>0</v>
      </c>
      <c r="AR554" s="97" t="s">
        <v>1227</v>
      </c>
      <c r="AT554" s="97" t="s">
        <v>1223</v>
      </c>
      <c r="AU554" s="97" t="s">
        <v>1243</v>
      </c>
      <c r="AY554" s="6" t="s">
        <v>1221</v>
      </c>
      <c r="BE554" s="166">
        <f>IF($N$554="základní",$J$554,0)</f>
        <v>0</v>
      </c>
      <c r="BF554" s="166">
        <f>IF($N$554="snížená",$J$554,0)</f>
        <v>0</v>
      </c>
      <c r="BG554" s="166">
        <f>IF($N$554="zákl. přenesená",$J$554,0)</f>
        <v>0</v>
      </c>
      <c r="BH554" s="166">
        <f>IF($N$554="sníž. přenesená",$J$554,0)</f>
        <v>0</v>
      </c>
      <c r="BI554" s="166">
        <f>IF($N$554="nulová",$J$554,0)</f>
        <v>0</v>
      </c>
      <c r="BJ554" s="97" t="s">
        <v>1110</v>
      </c>
      <c r="BK554" s="166">
        <f>ROUND($I$554*$H$554,2)</f>
        <v>0</v>
      </c>
      <c r="BL554" s="97" t="s">
        <v>1227</v>
      </c>
      <c r="BM554" s="97" t="s">
        <v>6</v>
      </c>
    </row>
    <row r="555" spans="2:47" s="6" customFormat="1" ht="16.5" customHeight="1">
      <c r="B555" s="23"/>
      <c r="C555" s="24"/>
      <c r="D555" s="167" t="s">
        <v>1229</v>
      </c>
      <c r="E555" s="24"/>
      <c r="F555" s="168" t="s">
        <v>7</v>
      </c>
      <c r="G555" s="24"/>
      <c r="H555" s="24"/>
      <c r="J555" s="24"/>
      <c r="K555" s="24"/>
      <c r="L555" s="43"/>
      <c r="M555" s="56"/>
      <c r="N555" s="24"/>
      <c r="O555" s="24"/>
      <c r="P555" s="24"/>
      <c r="Q555" s="24"/>
      <c r="R555" s="24"/>
      <c r="S555" s="24"/>
      <c r="T555" s="57"/>
      <c r="AT555" s="6" t="s">
        <v>1229</v>
      </c>
      <c r="AU555" s="6" t="s">
        <v>1243</v>
      </c>
    </row>
    <row r="556" spans="2:47" s="6" customFormat="1" ht="84.75" customHeight="1">
      <c r="B556" s="23"/>
      <c r="C556" s="24"/>
      <c r="D556" s="171" t="s">
        <v>1239</v>
      </c>
      <c r="E556" s="24"/>
      <c r="F556" s="189" t="s">
        <v>1</v>
      </c>
      <c r="G556" s="24"/>
      <c r="H556" s="24"/>
      <c r="J556" s="24"/>
      <c r="K556" s="24"/>
      <c r="L556" s="43"/>
      <c r="M556" s="56"/>
      <c r="N556" s="24"/>
      <c r="O556" s="24"/>
      <c r="P556" s="24"/>
      <c r="Q556" s="24"/>
      <c r="R556" s="24"/>
      <c r="S556" s="24"/>
      <c r="T556" s="57"/>
      <c r="AT556" s="6" t="s">
        <v>1239</v>
      </c>
      <c r="AU556" s="6" t="s">
        <v>1243</v>
      </c>
    </row>
    <row r="557" spans="2:51" s="6" customFormat="1" ht="15.75" customHeight="1">
      <c r="B557" s="179"/>
      <c r="C557" s="180"/>
      <c r="D557" s="171" t="s">
        <v>1230</v>
      </c>
      <c r="E557" s="181"/>
      <c r="F557" s="182" t="s">
        <v>8</v>
      </c>
      <c r="G557" s="180"/>
      <c r="H557" s="183">
        <v>1535</v>
      </c>
      <c r="J557" s="180"/>
      <c r="K557" s="180"/>
      <c r="L557" s="184"/>
      <c r="M557" s="185"/>
      <c r="N557" s="180"/>
      <c r="O557" s="180"/>
      <c r="P557" s="180"/>
      <c r="Q557" s="180"/>
      <c r="R557" s="180"/>
      <c r="S557" s="180"/>
      <c r="T557" s="186"/>
      <c r="AT557" s="187" t="s">
        <v>1230</v>
      </c>
      <c r="AU557" s="187" t="s">
        <v>1243</v>
      </c>
      <c r="AV557" s="188" t="s">
        <v>1166</v>
      </c>
      <c r="AW557" s="188" t="s">
        <v>1190</v>
      </c>
      <c r="AX557" s="188" t="s">
        <v>1158</v>
      </c>
      <c r="AY557" s="187" t="s">
        <v>1221</v>
      </c>
    </row>
    <row r="558" spans="2:65" s="6" customFormat="1" ht="15.75" customHeight="1">
      <c r="B558" s="23"/>
      <c r="C558" s="155" t="s">
        <v>9</v>
      </c>
      <c r="D558" s="155" t="s">
        <v>1223</v>
      </c>
      <c r="E558" s="156" t="s">
        <v>10</v>
      </c>
      <c r="F558" s="157" t="s">
        <v>11</v>
      </c>
      <c r="G558" s="158" t="s">
        <v>1235</v>
      </c>
      <c r="H558" s="159">
        <v>28.9</v>
      </c>
      <c r="I558" s="160"/>
      <c r="J558" s="161">
        <f>ROUND($I$558*$H$558,2)</f>
        <v>0</v>
      </c>
      <c r="K558" s="157" t="s">
        <v>1236</v>
      </c>
      <c r="L558" s="43"/>
      <c r="M558" s="162"/>
      <c r="N558" s="163" t="s">
        <v>1129</v>
      </c>
      <c r="O558" s="24"/>
      <c r="P558" s="164">
        <f>$O$558*$H$558</f>
        <v>0</v>
      </c>
      <c r="Q558" s="164">
        <v>6.875E-05</v>
      </c>
      <c r="R558" s="164">
        <f>$Q$558*$H$558</f>
        <v>0.001986875</v>
      </c>
      <c r="S558" s="164">
        <v>0</v>
      </c>
      <c r="T558" s="165">
        <f>$S$558*$H$558</f>
        <v>0</v>
      </c>
      <c r="AR558" s="97" t="s">
        <v>1227</v>
      </c>
      <c r="AT558" s="97" t="s">
        <v>1223</v>
      </c>
      <c r="AU558" s="97" t="s">
        <v>1243</v>
      </c>
      <c r="AY558" s="6" t="s">
        <v>1221</v>
      </c>
      <c r="BE558" s="166">
        <f>IF($N$558="základní",$J$558,0)</f>
        <v>0</v>
      </c>
      <c r="BF558" s="166">
        <f>IF($N$558="snížená",$J$558,0)</f>
        <v>0</v>
      </c>
      <c r="BG558" s="166">
        <f>IF($N$558="zákl. přenesená",$J$558,0)</f>
        <v>0</v>
      </c>
      <c r="BH558" s="166">
        <f>IF($N$558="sníž. přenesená",$J$558,0)</f>
        <v>0</v>
      </c>
      <c r="BI558" s="166">
        <f>IF($N$558="nulová",$J$558,0)</f>
        <v>0</v>
      </c>
      <c r="BJ558" s="97" t="s">
        <v>1110</v>
      </c>
      <c r="BK558" s="166">
        <f>ROUND($I$558*$H$558,2)</f>
        <v>0</v>
      </c>
      <c r="BL558" s="97" t="s">
        <v>1227</v>
      </c>
      <c r="BM558" s="97" t="s">
        <v>12</v>
      </c>
    </row>
    <row r="559" spans="2:47" s="6" customFormat="1" ht="16.5" customHeight="1">
      <c r="B559" s="23"/>
      <c r="C559" s="24"/>
      <c r="D559" s="167" t="s">
        <v>1229</v>
      </c>
      <c r="E559" s="24"/>
      <c r="F559" s="168" t="s">
        <v>13</v>
      </c>
      <c r="G559" s="24"/>
      <c r="H559" s="24"/>
      <c r="J559" s="24"/>
      <c r="K559" s="24"/>
      <c r="L559" s="43"/>
      <c r="M559" s="56"/>
      <c r="N559" s="24"/>
      <c r="O559" s="24"/>
      <c r="P559" s="24"/>
      <c r="Q559" s="24"/>
      <c r="R559" s="24"/>
      <c r="S559" s="24"/>
      <c r="T559" s="57"/>
      <c r="AT559" s="6" t="s">
        <v>1229</v>
      </c>
      <c r="AU559" s="6" t="s">
        <v>1243</v>
      </c>
    </row>
    <row r="560" spans="2:47" s="6" customFormat="1" ht="71.25" customHeight="1">
      <c r="B560" s="23"/>
      <c r="C560" s="24"/>
      <c r="D560" s="171" t="s">
        <v>1239</v>
      </c>
      <c r="E560" s="24"/>
      <c r="F560" s="189" t="s">
        <v>14</v>
      </c>
      <c r="G560" s="24"/>
      <c r="H560" s="24"/>
      <c r="J560" s="24"/>
      <c r="K560" s="24"/>
      <c r="L560" s="43"/>
      <c r="M560" s="56"/>
      <c r="N560" s="24"/>
      <c r="O560" s="24"/>
      <c r="P560" s="24"/>
      <c r="Q560" s="24"/>
      <c r="R560" s="24"/>
      <c r="S560" s="24"/>
      <c r="T560" s="57"/>
      <c r="AT560" s="6" t="s">
        <v>1239</v>
      </c>
      <c r="AU560" s="6" t="s">
        <v>1243</v>
      </c>
    </row>
    <row r="561" spans="2:51" s="6" customFormat="1" ht="15.75" customHeight="1">
      <c r="B561" s="169"/>
      <c r="C561" s="170"/>
      <c r="D561" s="171" t="s">
        <v>1230</v>
      </c>
      <c r="E561" s="172"/>
      <c r="F561" s="173" t="s">
        <v>15</v>
      </c>
      <c r="G561" s="170"/>
      <c r="H561" s="172"/>
      <c r="J561" s="170"/>
      <c r="K561" s="170"/>
      <c r="L561" s="174"/>
      <c r="M561" s="175"/>
      <c r="N561" s="170"/>
      <c r="O561" s="170"/>
      <c r="P561" s="170"/>
      <c r="Q561" s="170"/>
      <c r="R561" s="170"/>
      <c r="S561" s="170"/>
      <c r="T561" s="176"/>
      <c r="AT561" s="177" t="s">
        <v>1230</v>
      </c>
      <c r="AU561" s="177" t="s">
        <v>1243</v>
      </c>
      <c r="AV561" s="178" t="s">
        <v>1110</v>
      </c>
      <c r="AW561" s="178" t="s">
        <v>1190</v>
      </c>
      <c r="AX561" s="178" t="s">
        <v>1158</v>
      </c>
      <c r="AY561" s="177" t="s">
        <v>1221</v>
      </c>
    </row>
    <row r="562" spans="2:51" s="6" customFormat="1" ht="15.75" customHeight="1">
      <c r="B562" s="179"/>
      <c r="C562" s="180"/>
      <c r="D562" s="171" t="s">
        <v>1230</v>
      </c>
      <c r="E562" s="181"/>
      <c r="F562" s="182" t="s">
        <v>16</v>
      </c>
      <c r="G562" s="180"/>
      <c r="H562" s="183">
        <v>16.9</v>
      </c>
      <c r="J562" s="180"/>
      <c r="K562" s="180"/>
      <c r="L562" s="184"/>
      <c r="M562" s="185"/>
      <c r="N562" s="180"/>
      <c r="O562" s="180"/>
      <c r="P562" s="180"/>
      <c r="Q562" s="180"/>
      <c r="R562" s="180"/>
      <c r="S562" s="180"/>
      <c r="T562" s="186"/>
      <c r="AT562" s="187" t="s">
        <v>1230</v>
      </c>
      <c r="AU562" s="187" t="s">
        <v>1243</v>
      </c>
      <c r="AV562" s="188" t="s">
        <v>1166</v>
      </c>
      <c r="AW562" s="188" t="s">
        <v>1190</v>
      </c>
      <c r="AX562" s="188" t="s">
        <v>1158</v>
      </c>
      <c r="AY562" s="187" t="s">
        <v>1221</v>
      </c>
    </row>
    <row r="563" spans="2:51" s="6" customFormat="1" ht="15.75" customHeight="1">
      <c r="B563" s="169"/>
      <c r="C563" s="170"/>
      <c r="D563" s="171" t="s">
        <v>1230</v>
      </c>
      <c r="E563" s="172"/>
      <c r="F563" s="173" t="s">
        <v>17</v>
      </c>
      <c r="G563" s="170"/>
      <c r="H563" s="172"/>
      <c r="J563" s="170"/>
      <c r="K563" s="170"/>
      <c r="L563" s="174"/>
      <c r="M563" s="175"/>
      <c r="N563" s="170"/>
      <c r="O563" s="170"/>
      <c r="P563" s="170"/>
      <c r="Q563" s="170"/>
      <c r="R563" s="170"/>
      <c r="S563" s="170"/>
      <c r="T563" s="176"/>
      <c r="AT563" s="177" t="s">
        <v>1230</v>
      </c>
      <c r="AU563" s="177" t="s">
        <v>1243</v>
      </c>
      <c r="AV563" s="178" t="s">
        <v>1110</v>
      </c>
      <c r="AW563" s="178" t="s">
        <v>1190</v>
      </c>
      <c r="AX563" s="178" t="s">
        <v>1158</v>
      </c>
      <c r="AY563" s="177" t="s">
        <v>1221</v>
      </c>
    </row>
    <row r="564" spans="2:51" s="6" customFormat="1" ht="15.75" customHeight="1">
      <c r="B564" s="179"/>
      <c r="C564" s="180"/>
      <c r="D564" s="171" t="s">
        <v>1230</v>
      </c>
      <c r="E564" s="181"/>
      <c r="F564" s="182" t="s">
        <v>1317</v>
      </c>
      <c r="G564" s="180"/>
      <c r="H564" s="183">
        <v>12</v>
      </c>
      <c r="J564" s="180"/>
      <c r="K564" s="180"/>
      <c r="L564" s="184"/>
      <c r="M564" s="185"/>
      <c r="N564" s="180"/>
      <c r="O564" s="180"/>
      <c r="P564" s="180"/>
      <c r="Q564" s="180"/>
      <c r="R564" s="180"/>
      <c r="S564" s="180"/>
      <c r="T564" s="186"/>
      <c r="AT564" s="187" t="s">
        <v>1230</v>
      </c>
      <c r="AU564" s="187" t="s">
        <v>1243</v>
      </c>
      <c r="AV564" s="188" t="s">
        <v>1166</v>
      </c>
      <c r="AW564" s="188" t="s">
        <v>1190</v>
      </c>
      <c r="AX564" s="188" t="s">
        <v>1158</v>
      </c>
      <c r="AY564" s="187" t="s">
        <v>1221</v>
      </c>
    </row>
    <row r="565" spans="2:65" s="6" customFormat="1" ht="15.75" customHeight="1">
      <c r="B565" s="23"/>
      <c r="C565" s="155" t="s">
        <v>18</v>
      </c>
      <c r="D565" s="155" t="s">
        <v>1223</v>
      </c>
      <c r="E565" s="156" t="s">
        <v>19</v>
      </c>
      <c r="F565" s="157" t="s">
        <v>20</v>
      </c>
      <c r="G565" s="158" t="s">
        <v>759</v>
      </c>
      <c r="H565" s="159">
        <v>836.5</v>
      </c>
      <c r="I565" s="160"/>
      <c r="J565" s="161">
        <f>ROUND($I$565*$H$565,2)</f>
        <v>0</v>
      </c>
      <c r="K565" s="157" t="s">
        <v>1236</v>
      </c>
      <c r="L565" s="43"/>
      <c r="M565" s="162"/>
      <c r="N565" s="163" t="s">
        <v>1129</v>
      </c>
      <c r="O565" s="24"/>
      <c r="P565" s="164">
        <f>$O$565*$H$565</f>
        <v>0</v>
      </c>
      <c r="Q565" s="164">
        <v>0.1294996</v>
      </c>
      <c r="R565" s="164">
        <f>$Q$565*$H$565</f>
        <v>108.32641539999999</v>
      </c>
      <c r="S565" s="164">
        <v>0</v>
      </c>
      <c r="T565" s="165">
        <f>$S$565*$H$565</f>
        <v>0</v>
      </c>
      <c r="AR565" s="97" t="s">
        <v>1227</v>
      </c>
      <c r="AT565" s="97" t="s">
        <v>1223</v>
      </c>
      <c r="AU565" s="97" t="s">
        <v>1243</v>
      </c>
      <c r="AY565" s="6" t="s">
        <v>1221</v>
      </c>
      <c r="BE565" s="166">
        <f>IF($N$565="základní",$J$565,0)</f>
        <v>0</v>
      </c>
      <c r="BF565" s="166">
        <f>IF($N$565="snížená",$J$565,0)</f>
        <v>0</v>
      </c>
      <c r="BG565" s="166">
        <f>IF($N$565="zákl. přenesená",$J$565,0)</f>
        <v>0</v>
      </c>
      <c r="BH565" s="166">
        <f>IF($N$565="sníž. přenesená",$J$565,0)</f>
        <v>0</v>
      </c>
      <c r="BI565" s="166">
        <f>IF($N$565="nulová",$J$565,0)</f>
        <v>0</v>
      </c>
      <c r="BJ565" s="97" t="s">
        <v>1110</v>
      </c>
      <c r="BK565" s="166">
        <f>ROUND($I$565*$H$565,2)</f>
        <v>0</v>
      </c>
      <c r="BL565" s="97" t="s">
        <v>1227</v>
      </c>
      <c r="BM565" s="97" t="s">
        <v>21</v>
      </c>
    </row>
    <row r="566" spans="2:47" s="6" customFormat="1" ht="27" customHeight="1">
      <c r="B566" s="23"/>
      <c r="C566" s="24"/>
      <c r="D566" s="167" t="s">
        <v>1229</v>
      </c>
      <c r="E566" s="24"/>
      <c r="F566" s="168" t="s">
        <v>22</v>
      </c>
      <c r="G566" s="24"/>
      <c r="H566" s="24"/>
      <c r="J566" s="24"/>
      <c r="K566" s="24"/>
      <c r="L566" s="43"/>
      <c r="M566" s="56"/>
      <c r="N566" s="24"/>
      <c r="O566" s="24"/>
      <c r="P566" s="24"/>
      <c r="Q566" s="24"/>
      <c r="R566" s="24"/>
      <c r="S566" s="24"/>
      <c r="T566" s="57"/>
      <c r="AT566" s="6" t="s">
        <v>1229</v>
      </c>
      <c r="AU566" s="6" t="s">
        <v>1243</v>
      </c>
    </row>
    <row r="567" spans="2:47" s="6" customFormat="1" ht="84.75" customHeight="1">
      <c r="B567" s="23"/>
      <c r="C567" s="24"/>
      <c r="D567" s="171" t="s">
        <v>1239</v>
      </c>
      <c r="E567" s="24"/>
      <c r="F567" s="189" t="s">
        <v>23</v>
      </c>
      <c r="G567" s="24"/>
      <c r="H567" s="24"/>
      <c r="J567" s="24"/>
      <c r="K567" s="24"/>
      <c r="L567" s="43"/>
      <c r="M567" s="56"/>
      <c r="N567" s="24"/>
      <c r="O567" s="24"/>
      <c r="P567" s="24"/>
      <c r="Q567" s="24"/>
      <c r="R567" s="24"/>
      <c r="S567" s="24"/>
      <c r="T567" s="57"/>
      <c r="AT567" s="6" t="s">
        <v>1239</v>
      </c>
      <c r="AU567" s="6" t="s">
        <v>1243</v>
      </c>
    </row>
    <row r="568" spans="2:51" s="6" customFormat="1" ht="15.75" customHeight="1">
      <c r="B568" s="179"/>
      <c r="C568" s="180"/>
      <c r="D568" s="171" t="s">
        <v>1230</v>
      </c>
      <c r="E568" s="181"/>
      <c r="F568" s="182" t="s">
        <v>24</v>
      </c>
      <c r="G568" s="180"/>
      <c r="H568" s="183">
        <v>734</v>
      </c>
      <c r="J568" s="180"/>
      <c r="K568" s="180"/>
      <c r="L568" s="184"/>
      <c r="M568" s="185"/>
      <c r="N568" s="180"/>
      <c r="O568" s="180"/>
      <c r="P568" s="180"/>
      <c r="Q568" s="180"/>
      <c r="R568" s="180"/>
      <c r="S568" s="180"/>
      <c r="T568" s="186"/>
      <c r="AT568" s="187" t="s">
        <v>1230</v>
      </c>
      <c r="AU568" s="187" t="s">
        <v>1243</v>
      </c>
      <c r="AV568" s="188" t="s">
        <v>1166</v>
      </c>
      <c r="AW568" s="188" t="s">
        <v>1190</v>
      </c>
      <c r="AX568" s="188" t="s">
        <v>1158</v>
      </c>
      <c r="AY568" s="187" t="s">
        <v>1221</v>
      </c>
    </row>
    <row r="569" spans="2:51" s="6" customFormat="1" ht="15.75" customHeight="1">
      <c r="B569" s="179"/>
      <c r="C569" s="180"/>
      <c r="D569" s="171" t="s">
        <v>1230</v>
      </c>
      <c r="E569" s="181"/>
      <c r="F569" s="182" t="s">
        <v>25</v>
      </c>
      <c r="G569" s="180"/>
      <c r="H569" s="183">
        <v>71.5</v>
      </c>
      <c r="J569" s="180"/>
      <c r="K569" s="180"/>
      <c r="L569" s="184"/>
      <c r="M569" s="185"/>
      <c r="N569" s="180"/>
      <c r="O569" s="180"/>
      <c r="P569" s="180"/>
      <c r="Q569" s="180"/>
      <c r="R569" s="180"/>
      <c r="S569" s="180"/>
      <c r="T569" s="186"/>
      <c r="AT569" s="187" t="s">
        <v>1230</v>
      </c>
      <c r="AU569" s="187" t="s">
        <v>1243</v>
      </c>
      <c r="AV569" s="188" t="s">
        <v>1166</v>
      </c>
      <c r="AW569" s="188" t="s">
        <v>1190</v>
      </c>
      <c r="AX569" s="188" t="s">
        <v>1158</v>
      </c>
      <c r="AY569" s="187" t="s">
        <v>1221</v>
      </c>
    </row>
    <row r="570" spans="2:51" s="6" customFormat="1" ht="15.75" customHeight="1">
      <c r="B570" s="179"/>
      <c r="C570" s="180"/>
      <c r="D570" s="171" t="s">
        <v>1230</v>
      </c>
      <c r="E570" s="181"/>
      <c r="F570" s="182" t="s">
        <v>26</v>
      </c>
      <c r="G570" s="180"/>
      <c r="H570" s="183">
        <v>31</v>
      </c>
      <c r="J570" s="180"/>
      <c r="K570" s="180"/>
      <c r="L570" s="184"/>
      <c r="M570" s="185"/>
      <c r="N570" s="180"/>
      <c r="O570" s="180"/>
      <c r="P570" s="180"/>
      <c r="Q570" s="180"/>
      <c r="R570" s="180"/>
      <c r="S570" s="180"/>
      <c r="T570" s="186"/>
      <c r="AT570" s="187" t="s">
        <v>1230</v>
      </c>
      <c r="AU570" s="187" t="s">
        <v>1243</v>
      </c>
      <c r="AV570" s="188" t="s">
        <v>1166</v>
      </c>
      <c r="AW570" s="188" t="s">
        <v>1190</v>
      </c>
      <c r="AX570" s="188" t="s">
        <v>1158</v>
      </c>
      <c r="AY570" s="187" t="s">
        <v>1221</v>
      </c>
    </row>
    <row r="571" spans="2:65" s="6" customFormat="1" ht="15.75" customHeight="1">
      <c r="B571" s="23"/>
      <c r="C571" s="190" t="s">
        <v>27</v>
      </c>
      <c r="D571" s="190" t="s">
        <v>1249</v>
      </c>
      <c r="E571" s="191" t="s">
        <v>28</v>
      </c>
      <c r="F571" s="192" t="s">
        <v>29</v>
      </c>
      <c r="G571" s="193" t="s">
        <v>647</v>
      </c>
      <c r="H571" s="194">
        <v>741.34</v>
      </c>
      <c r="I571" s="195"/>
      <c r="J571" s="196">
        <f>ROUND($I$571*$H$571,2)</f>
        <v>0</v>
      </c>
      <c r="K571" s="192"/>
      <c r="L571" s="197"/>
      <c r="M571" s="198"/>
      <c r="N571" s="199" t="s">
        <v>1129</v>
      </c>
      <c r="O571" s="24"/>
      <c r="P571" s="164">
        <f>$O$571*$H$571</f>
        <v>0</v>
      </c>
      <c r="Q571" s="164">
        <v>0.036</v>
      </c>
      <c r="R571" s="164">
        <f>$Q$571*$H$571</f>
        <v>26.68824</v>
      </c>
      <c r="S571" s="164">
        <v>0</v>
      </c>
      <c r="T571" s="165">
        <f>$S$571*$H$571</f>
        <v>0</v>
      </c>
      <c r="AR571" s="97" t="s">
        <v>1253</v>
      </c>
      <c r="AT571" s="97" t="s">
        <v>1249</v>
      </c>
      <c r="AU571" s="97" t="s">
        <v>1243</v>
      </c>
      <c r="AY571" s="6" t="s">
        <v>1221</v>
      </c>
      <c r="BE571" s="166">
        <f>IF($N$571="základní",$J$571,0)</f>
        <v>0</v>
      </c>
      <c r="BF571" s="166">
        <f>IF($N$571="snížená",$J$571,0)</f>
        <v>0</v>
      </c>
      <c r="BG571" s="166">
        <f>IF($N$571="zákl. přenesená",$J$571,0)</f>
        <v>0</v>
      </c>
      <c r="BH571" s="166">
        <f>IF($N$571="sníž. přenesená",$J$571,0)</f>
        <v>0</v>
      </c>
      <c r="BI571" s="166">
        <f>IF($N$571="nulová",$J$571,0)</f>
        <v>0</v>
      </c>
      <c r="BJ571" s="97" t="s">
        <v>1110</v>
      </c>
      <c r="BK571" s="166">
        <f>ROUND($I$571*$H$571,2)</f>
        <v>0</v>
      </c>
      <c r="BL571" s="97" t="s">
        <v>1227</v>
      </c>
      <c r="BM571" s="97" t="s">
        <v>30</v>
      </c>
    </row>
    <row r="572" spans="2:47" s="6" customFormat="1" ht="16.5" customHeight="1">
      <c r="B572" s="23"/>
      <c r="C572" s="24"/>
      <c r="D572" s="167" t="s">
        <v>1229</v>
      </c>
      <c r="E572" s="24"/>
      <c r="F572" s="168" t="s">
        <v>31</v>
      </c>
      <c r="G572" s="24"/>
      <c r="H572" s="24"/>
      <c r="J572" s="24"/>
      <c r="K572" s="24"/>
      <c r="L572" s="43"/>
      <c r="M572" s="56"/>
      <c r="N572" s="24"/>
      <c r="O572" s="24"/>
      <c r="P572" s="24"/>
      <c r="Q572" s="24"/>
      <c r="R572" s="24"/>
      <c r="S572" s="24"/>
      <c r="T572" s="57"/>
      <c r="AT572" s="6" t="s">
        <v>1229</v>
      </c>
      <c r="AU572" s="6" t="s">
        <v>1243</v>
      </c>
    </row>
    <row r="573" spans="2:51" s="6" customFormat="1" ht="15.75" customHeight="1">
      <c r="B573" s="179"/>
      <c r="C573" s="180"/>
      <c r="D573" s="171" t="s">
        <v>1230</v>
      </c>
      <c r="E573" s="181"/>
      <c r="F573" s="182" t="s">
        <v>32</v>
      </c>
      <c r="G573" s="180"/>
      <c r="H573" s="183">
        <v>741.34</v>
      </c>
      <c r="J573" s="180"/>
      <c r="K573" s="180"/>
      <c r="L573" s="184"/>
      <c r="M573" s="185"/>
      <c r="N573" s="180"/>
      <c r="O573" s="180"/>
      <c r="P573" s="180"/>
      <c r="Q573" s="180"/>
      <c r="R573" s="180"/>
      <c r="S573" s="180"/>
      <c r="T573" s="186"/>
      <c r="AT573" s="187" t="s">
        <v>1230</v>
      </c>
      <c r="AU573" s="187" t="s">
        <v>1243</v>
      </c>
      <c r="AV573" s="188" t="s">
        <v>1166</v>
      </c>
      <c r="AW573" s="188" t="s">
        <v>1190</v>
      </c>
      <c r="AX573" s="188" t="s">
        <v>1158</v>
      </c>
      <c r="AY573" s="187" t="s">
        <v>1221</v>
      </c>
    </row>
    <row r="574" spans="2:65" s="6" customFormat="1" ht="15.75" customHeight="1">
      <c r="B574" s="23"/>
      <c r="C574" s="190" t="s">
        <v>1116</v>
      </c>
      <c r="D574" s="190" t="s">
        <v>1249</v>
      </c>
      <c r="E574" s="191" t="s">
        <v>33</v>
      </c>
      <c r="F574" s="192" t="s">
        <v>34</v>
      </c>
      <c r="G574" s="193" t="s">
        <v>647</v>
      </c>
      <c r="H574" s="194">
        <v>92.583</v>
      </c>
      <c r="I574" s="195"/>
      <c r="J574" s="196">
        <f>ROUND($I$574*$H$574,2)</f>
        <v>0</v>
      </c>
      <c r="K574" s="192"/>
      <c r="L574" s="197"/>
      <c r="M574" s="198"/>
      <c r="N574" s="199" t="s">
        <v>1129</v>
      </c>
      <c r="O574" s="24"/>
      <c r="P574" s="164">
        <f>$O$574*$H$574</f>
        <v>0</v>
      </c>
      <c r="Q574" s="164">
        <v>0.036</v>
      </c>
      <c r="R574" s="164">
        <f>$Q$574*$H$574</f>
        <v>3.332988</v>
      </c>
      <c r="S574" s="164">
        <v>0</v>
      </c>
      <c r="T574" s="165">
        <f>$S$574*$H$574</f>
        <v>0</v>
      </c>
      <c r="AR574" s="97" t="s">
        <v>1253</v>
      </c>
      <c r="AT574" s="97" t="s">
        <v>1249</v>
      </c>
      <c r="AU574" s="97" t="s">
        <v>1243</v>
      </c>
      <c r="AY574" s="6" t="s">
        <v>1221</v>
      </c>
      <c r="BE574" s="166">
        <f>IF($N$574="základní",$J$574,0)</f>
        <v>0</v>
      </c>
      <c r="BF574" s="166">
        <f>IF($N$574="snížená",$J$574,0)</f>
        <v>0</v>
      </c>
      <c r="BG574" s="166">
        <f>IF($N$574="zákl. přenesená",$J$574,0)</f>
        <v>0</v>
      </c>
      <c r="BH574" s="166">
        <f>IF($N$574="sníž. přenesená",$J$574,0)</f>
        <v>0</v>
      </c>
      <c r="BI574" s="166">
        <f>IF($N$574="nulová",$J$574,0)</f>
        <v>0</v>
      </c>
      <c r="BJ574" s="97" t="s">
        <v>1110</v>
      </c>
      <c r="BK574" s="166">
        <f>ROUND($I$574*$H$574,2)</f>
        <v>0</v>
      </c>
      <c r="BL574" s="97" t="s">
        <v>1227</v>
      </c>
      <c r="BM574" s="97" t="s">
        <v>35</v>
      </c>
    </row>
    <row r="575" spans="2:47" s="6" customFormat="1" ht="16.5" customHeight="1">
      <c r="B575" s="23"/>
      <c r="C575" s="24"/>
      <c r="D575" s="167" t="s">
        <v>1229</v>
      </c>
      <c r="E575" s="24"/>
      <c r="F575" s="168" t="s">
        <v>36</v>
      </c>
      <c r="G575" s="24"/>
      <c r="H575" s="24"/>
      <c r="J575" s="24"/>
      <c r="K575" s="24"/>
      <c r="L575" s="43"/>
      <c r="M575" s="56"/>
      <c r="N575" s="24"/>
      <c r="O575" s="24"/>
      <c r="P575" s="24"/>
      <c r="Q575" s="24"/>
      <c r="R575" s="24"/>
      <c r="S575" s="24"/>
      <c r="T575" s="57"/>
      <c r="AT575" s="6" t="s">
        <v>1229</v>
      </c>
      <c r="AU575" s="6" t="s">
        <v>1243</v>
      </c>
    </row>
    <row r="576" spans="2:51" s="6" customFormat="1" ht="15.75" customHeight="1">
      <c r="B576" s="179"/>
      <c r="C576" s="180"/>
      <c r="D576" s="171" t="s">
        <v>1230</v>
      </c>
      <c r="E576" s="181"/>
      <c r="F576" s="182" t="s">
        <v>37</v>
      </c>
      <c r="G576" s="180"/>
      <c r="H576" s="183">
        <v>92.5833333333333</v>
      </c>
      <c r="J576" s="180"/>
      <c r="K576" s="180"/>
      <c r="L576" s="184"/>
      <c r="M576" s="185"/>
      <c r="N576" s="180"/>
      <c r="O576" s="180"/>
      <c r="P576" s="180"/>
      <c r="Q576" s="180"/>
      <c r="R576" s="180"/>
      <c r="S576" s="180"/>
      <c r="T576" s="186"/>
      <c r="AT576" s="187" t="s">
        <v>1230</v>
      </c>
      <c r="AU576" s="187" t="s">
        <v>1243</v>
      </c>
      <c r="AV576" s="188" t="s">
        <v>1166</v>
      </c>
      <c r="AW576" s="188" t="s">
        <v>1190</v>
      </c>
      <c r="AX576" s="188" t="s">
        <v>1158</v>
      </c>
      <c r="AY576" s="187" t="s">
        <v>1221</v>
      </c>
    </row>
    <row r="577" spans="2:65" s="6" customFormat="1" ht="15.75" customHeight="1">
      <c r="B577" s="23"/>
      <c r="C577" s="190" t="s">
        <v>38</v>
      </c>
      <c r="D577" s="190" t="s">
        <v>1249</v>
      </c>
      <c r="E577" s="191" t="s">
        <v>39</v>
      </c>
      <c r="F577" s="192" t="s">
        <v>34</v>
      </c>
      <c r="G577" s="193" t="s">
        <v>647</v>
      </c>
      <c r="H577" s="194">
        <v>40.141</v>
      </c>
      <c r="I577" s="195"/>
      <c r="J577" s="196">
        <f>ROUND($I$577*$H$577,2)</f>
        <v>0</v>
      </c>
      <c r="K577" s="192"/>
      <c r="L577" s="197"/>
      <c r="M577" s="198"/>
      <c r="N577" s="199" t="s">
        <v>1129</v>
      </c>
      <c r="O577" s="24"/>
      <c r="P577" s="164">
        <f>$O$577*$H$577</f>
        <v>0</v>
      </c>
      <c r="Q577" s="164">
        <v>0.036</v>
      </c>
      <c r="R577" s="164">
        <f>$Q$577*$H$577</f>
        <v>1.4450759999999998</v>
      </c>
      <c r="S577" s="164">
        <v>0</v>
      </c>
      <c r="T577" s="165">
        <f>$S$577*$H$577</f>
        <v>0</v>
      </c>
      <c r="AR577" s="97" t="s">
        <v>1253</v>
      </c>
      <c r="AT577" s="97" t="s">
        <v>1249</v>
      </c>
      <c r="AU577" s="97" t="s">
        <v>1243</v>
      </c>
      <c r="AY577" s="6" t="s">
        <v>1221</v>
      </c>
      <c r="BE577" s="166">
        <f>IF($N$577="základní",$J$577,0)</f>
        <v>0</v>
      </c>
      <c r="BF577" s="166">
        <f>IF($N$577="snížená",$J$577,0)</f>
        <v>0</v>
      </c>
      <c r="BG577" s="166">
        <f>IF($N$577="zákl. přenesená",$J$577,0)</f>
        <v>0</v>
      </c>
      <c r="BH577" s="166">
        <f>IF($N$577="sníž. přenesená",$J$577,0)</f>
        <v>0</v>
      </c>
      <c r="BI577" s="166">
        <f>IF($N$577="nulová",$J$577,0)</f>
        <v>0</v>
      </c>
      <c r="BJ577" s="97" t="s">
        <v>1110</v>
      </c>
      <c r="BK577" s="166">
        <f>ROUND($I$577*$H$577,2)</f>
        <v>0</v>
      </c>
      <c r="BL577" s="97" t="s">
        <v>1227</v>
      </c>
      <c r="BM577" s="97" t="s">
        <v>40</v>
      </c>
    </row>
    <row r="578" spans="2:47" s="6" customFormat="1" ht="16.5" customHeight="1">
      <c r="B578" s="23"/>
      <c r="C578" s="24"/>
      <c r="D578" s="167" t="s">
        <v>1229</v>
      </c>
      <c r="E578" s="24"/>
      <c r="F578" s="168" t="s">
        <v>36</v>
      </c>
      <c r="G578" s="24"/>
      <c r="H578" s="24"/>
      <c r="J578" s="24"/>
      <c r="K578" s="24"/>
      <c r="L578" s="43"/>
      <c r="M578" s="56"/>
      <c r="N578" s="24"/>
      <c r="O578" s="24"/>
      <c r="P578" s="24"/>
      <c r="Q578" s="24"/>
      <c r="R578" s="24"/>
      <c r="S578" s="24"/>
      <c r="T578" s="57"/>
      <c r="AT578" s="6" t="s">
        <v>1229</v>
      </c>
      <c r="AU578" s="6" t="s">
        <v>1243</v>
      </c>
    </row>
    <row r="579" spans="2:51" s="6" customFormat="1" ht="15.75" customHeight="1">
      <c r="B579" s="179"/>
      <c r="C579" s="180"/>
      <c r="D579" s="171" t="s">
        <v>1230</v>
      </c>
      <c r="E579" s="181"/>
      <c r="F579" s="182" t="s">
        <v>41</v>
      </c>
      <c r="G579" s="180"/>
      <c r="H579" s="183">
        <v>40.1410256410256</v>
      </c>
      <c r="J579" s="180"/>
      <c r="K579" s="180"/>
      <c r="L579" s="184"/>
      <c r="M579" s="185"/>
      <c r="N579" s="180"/>
      <c r="O579" s="180"/>
      <c r="P579" s="180"/>
      <c r="Q579" s="180"/>
      <c r="R579" s="180"/>
      <c r="S579" s="180"/>
      <c r="T579" s="186"/>
      <c r="AT579" s="187" t="s">
        <v>1230</v>
      </c>
      <c r="AU579" s="187" t="s">
        <v>1243</v>
      </c>
      <c r="AV579" s="188" t="s">
        <v>1166</v>
      </c>
      <c r="AW579" s="188" t="s">
        <v>1190</v>
      </c>
      <c r="AX579" s="188" t="s">
        <v>1158</v>
      </c>
      <c r="AY579" s="187" t="s">
        <v>1221</v>
      </c>
    </row>
    <row r="580" spans="2:65" s="6" customFormat="1" ht="15.75" customHeight="1">
      <c r="B580" s="23"/>
      <c r="C580" s="155" t="s">
        <v>42</v>
      </c>
      <c r="D580" s="155" t="s">
        <v>1223</v>
      </c>
      <c r="E580" s="156" t="s">
        <v>43</v>
      </c>
      <c r="F580" s="157" t="s">
        <v>44</v>
      </c>
      <c r="G580" s="158" t="s">
        <v>759</v>
      </c>
      <c r="H580" s="159">
        <v>1695.8</v>
      </c>
      <c r="I580" s="160"/>
      <c r="J580" s="161">
        <f>ROUND($I$580*$H$580,2)</f>
        <v>0</v>
      </c>
      <c r="K580" s="157"/>
      <c r="L580" s="43"/>
      <c r="M580" s="162"/>
      <c r="N580" s="163" t="s">
        <v>1129</v>
      </c>
      <c r="O580" s="24"/>
      <c r="P580" s="164">
        <f>$O$580*$H$580</f>
        <v>0</v>
      </c>
      <c r="Q580" s="164">
        <v>0.14079</v>
      </c>
      <c r="R580" s="164">
        <f>$Q$580*$H$580</f>
        <v>238.751682</v>
      </c>
      <c r="S580" s="164">
        <v>0</v>
      </c>
      <c r="T580" s="165">
        <f>$S$580*$H$580</f>
        <v>0</v>
      </c>
      <c r="AR580" s="97" t="s">
        <v>1227</v>
      </c>
      <c r="AT580" s="97" t="s">
        <v>1223</v>
      </c>
      <c r="AU580" s="97" t="s">
        <v>1243</v>
      </c>
      <c r="AY580" s="6" t="s">
        <v>1221</v>
      </c>
      <c r="BE580" s="166">
        <f>IF($N$580="základní",$J$580,0)</f>
        <v>0</v>
      </c>
      <c r="BF580" s="166">
        <f>IF($N$580="snížená",$J$580,0)</f>
        <v>0</v>
      </c>
      <c r="BG580" s="166">
        <f>IF($N$580="zákl. přenesená",$J$580,0)</f>
        <v>0</v>
      </c>
      <c r="BH580" s="166">
        <f>IF($N$580="sníž. přenesená",$J$580,0)</f>
        <v>0</v>
      </c>
      <c r="BI580" s="166">
        <f>IF($N$580="nulová",$J$580,0)</f>
        <v>0</v>
      </c>
      <c r="BJ580" s="97" t="s">
        <v>1110</v>
      </c>
      <c r="BK580" s="166">
        <f>ROUND($I$580*$H$580,2)</f>
        <v>0</v>
      </c>
      <c r="BL580" s="97" t="s">
        <v>1227</v>
      </c>
      <c r="BM580" s="97" t="s">
        <v>45</v>
      </c>
    </row>
    <row r="581" spans="2:47" s="6" customFormat="1" ht="16.5" customHeight="1">
      <c r="B581" s="23"/>
      <c r="C581" s="24"/>
      <c r="D581" s="167" t="s">
        <v>1229</v>
      </c>
      <c r="E581" s="24"/>
      <c r="F581" s="168" t="s">
        <v>44</v>
      </c>
      <c r="G581" s="24"/>
      <c r="H581" s="24"/>
      <c r="J581" s="24"/>
      <c r="K581" s="24"/>
      <c r="L581" s="43"/>
      <c r="M581" s="56"/>
      <c r="N581" s="24"/>
      <c r="O581" s="24"/>
      <c r="P581" s="24"/>
      <c r="Q581" s="24"/>
      <c r="R581" s="24"/>
      <c r="S581" s="24"/>
      <c r="T581" s="57"/>
      <c r="AT581" s="6" t="s">
        <v>1229</v>
      </c>
      <c r="AU581" s="6" t="s">
        <v>1243</v>
      </c>
    </row>
    <row r="582" spans="2:51" s="6" customFormat="1" ht="15.75" customHeight="1">
      <c r="B582" s="169"/>
      <c r="C582" s="170"/>
      <c r="D582" s="171" t="s">
        <v>1230</v>
      </c>
      <c r="E582" s="172"/>
      <c r="F582" s="173" t="s">
        <v>1241</v>
      </c>
      <c r="G582" s="170"/>
      <c r="H582" s="172"/>
      <c r="J582" s="170"/>
      <c r="K582" s="170"/>
      <c r="L582" s="174"/>
      <c r="M582" s="175"/>
      <c r="N582" s="170"/>
      <c r="O582" s="170"/>
      <c r="P582" s="170"/>
      <c r="Q582" s="170"/>
      <c r="R582" s="170"/>
      <c r="S582" s="170"/>
      <c r="T582" s="176"/>
      <c r="AT582" s="177" t="s">
        <v>1230</v>
      </c>
      <c r="AU582" s="177" t="s">
        <v>1243</v>
      </c>
      <c r="AV582" s="178" t="s">
        <v>1110</v>
      </c>
      <c r="AW582" s="178" t="s">
        <v>1190</v>
      </c>
      <c r="AX582" s="178" t="s">
        <v>1158</v>
      </c>
      <c r="AY582" s="177" t="s">
        <v>1221</v>
      </c>
    </row>
    <row r="583" spans="2:51" s="6" customFormat="1" ht="15.75" customHeight="1">
      <c r="B583" s="179"/>
      <c r="C583" s="180"/>
      <c r="D583" s="171" t="s">
        <v>1230</v>
      </c>
      <c r="E583" s="181"/>
      <c r="F583" s="182" t="s">
        <v>46</v>
      </c>
      <c r="G583" s="180"/>
      <c r="H583" s="183">
        <v>1516.2</v>
      </c>
      <c r="J583" s="180"/>
      <c r="K583" s="180"/>
      <c r="L583" s="184"/>
      <c r="M583" s="185"/>
      <c r="N583" s="180"/>
      <c r="O583" s="180"/>
      <c r="P583" s="180"/>
      <c r="Q583" s="180"/>
      <c r="R583" s="180"/>
      <c r="S583" s="180"/>
      <c r="T583" s="186"/>
      <c r="AT583" s="187" t="s">
        <v>1230</v>
      </c>
      <c r="AU583" s="187" t="s">
        <v>1243</v>
      </c>
      <c r="AV583" s="188" t="s">
        <v>1166</v>
      </c>
      <c r="AW583" s="188" t="s">
        <v>1190</v>
      </c>
      <c r="AX583" s="188" t="s">
        <v>1158</v>
      </c>
      <c r="AY583" s="187" t="s">
        <v>1221</v>
      </c>
    </row>
    <row r="584" spans="2:51" s="6" customFormat="1" ht="15.75" customHeight="1">
      <c r="B584" s="179"/>
      <c r="C584" s="180"/>
      <c r="D584" s="171" t="s">
        <v>1230</v>
      </c>
      <c r="E584" s="181"/>
      <c r="F584" s="182" t="s">
        <v>47</v>
      </c>
      <c r="G584" s="180"/>
      <c r="H584" s="183">
        <v>47.3</v>
      </c>
      <c r="J584" s="180"/>
      <c r="K584" s="180"/>
      <c r="L584" s="184"/>
      <c r="M584" s="185"/>
      <c r="N584" s="180"/>
      <c r="O584" s="180"/>
      <c r="P584" s="180"/>
      <c r="Q584" s="180"/>
      <c r="R584" s="180"/>
      <c r="S584" s="180"/>
      <c r="T584" s="186"/>
      <c r="AT584" s="187" t="s">
        <v>1230</v>
      </c>
      <c r="AU584" s="187" t="s">
        <v>1243</v>
      </c>
      <c r="AV584" s="188" t="s">
        <v>1166</v>
      </c>
      <c r="AW584" s="188" t="s">
        <v>1190</v>
      </c>
      <c r="AX584" s="188" t="s">
        <v>1158</v>
      </c>
      <c r="AY584" s="187" t="s">
        <v>1221</v>
      </c>
    </row>
    <row r="585" spans="2:51" s="6" customFormat="1" ht="15.75" customHeight="1">
      <c r="B585" s="179"/>
      <c r="C585" s="180"/>
      <c r="D585" s="171" t="s">
        <v>1230</v>
      </c>
      <c r="E585" s="181"/>
      <c r="F585" s="182" t="s">
        <v>48</v>
      </c>
      <c r="G585" s="180"/>
      <c r="H585" s="183">
        <v>102.9</v>
      </c>
      <c r="J585" s="180"/>
      <c r="K585" s="180"/>
      <c r="L585" s="184"/>
      <c r="M585" s="185"/>
      <c r="N585" s="180"/>
      <c r="O585" s="180"/>
      <c r="P585" s="180"/>
      <c r="Q585" s="180"/>
      <c r="R585" s="180"/>
      <c r="S585" s="180"/>
      <c r="T585" s="186"/>
      <c r="AT585" s="187" t="s">
        <v>1230</v>
      </c>
      <c r="AU585" s="187" t="s">
        <v>1243</v>
      </c>
      <c r="AV585" s="188" t="s">
        <v>1166</v>
      </c>
      <c r="AW585" s="188" t="s">
        <v>1190</v>
      </c>
      <c r="AX585" s="188" t="s">
        <v>1158</v>
      </c>
      <c r="AY585" s="187" t="s">
        <v>1221</v>
      </c>
    </row>
    <row r="586" spans="2:51" s="6" customFormat="1" ht="15.75" customHeight="1">
      <c r="B586" s="179"/>
      <c r="C586" s="180"/>
      <c r="D586" s="171" t="s">
        <v>1230</v>
      </c>
      <c r="E586" s="181"/>
      <c r="F586" s="182" t="s">
        <v>49</v>
      </c>
      <c r="G586" s="180"/>
      <c r="H586" s="183">
        <v>29.4</v>
      </c>
      <c r="J586" s="180"/>
      <c r="K586" s="180"/>
      <c r="L586" s="184"/>
      <c r="M586" s="185"/>
      <c r="N586" s="180"/>
      <c r="O586" s="180"/>
      <c r="P586" s="180"/>
      <c r="Q586" s="180"/>
      <c r="R586" s="180"/>
      <c r="S586" s="180"/>
      <c r="T586" s="186"/>
      <c r="AT586" s="187" t="s">
        <v>1230</v>
      </c>
      <c r="AU586" s="187" t="s">
        <v>1243</v>
      </c>
      <c r="AV586" s="188" t="s">
        <v>1166</v>
      </c>
      <c r="AW586" s="188" t="s">
        <v>1190</v>
      </c>
      <c r="AX586" s="188" t="s">
        <v>1158</v>
      </c>
      <c r="AY586" s="187" t="s">
        <v>1221</v>
      </c>
    </row>
    <row r="587" spans="2:65" s="6" customFormat="1" ht="15.75" customHeight="1">
      <c r="B587" s="23"/>
      <c r="C587" s="190" t="s">
        <v>50</v>
      </c>
      <c r="D587" s="190" t="s">
        <v>1249</v>
      </c>
      <c r="E587" s="191" t="s">
        <v>51</v>
      </c>
      <c r="F587" s="192" t="s">
        <v>52</v>
      </c>
      <c r="G587" s="193" t="s">
        <v>759</v>
      </c>
      <c r="H587" s="194">
        <v>1592.01</v>
      </c>
      <c r="I587" s="195"/>
      <c r="J587" s="196">
        <f>ROUND($I$587*$H$587,2)</f>
        <v>0</v>
      </c>
      <c r="K587" s="192"/>
      <c r="L587" s="197"/>
      <c r="M587" s="198"/>
      <c r="N587" s="199" t="s">
        <v>1129</v>
      </c>
      <c r="O587" s="24"/>
      <c r="P587" s="164">
        <f>$O$587*$H$587</f>
        <v>0</v>
      </c>
      <c r="Q587" s="164">
        <v>0.162</v>
      </c>
      <c r="R587" s="164">
        <f>$Q$587*$H$587</f>
        <v>257.90562</v>
      </c>
      <c r="S587" s="164">
        <v>0</v>
      </c>
      <c r="T587" s="165">
        <f>$S$587*$H$587</f>
        <v>0</v>
      </c>
      <c r="AR587" s="97" t="s">
        <v>1253</v>
      </c>
      <c r="AT587" s="97" t="s">
        <v>1249</v>
      </c>
      <c r="AU587" s="97" t="s">
        <v>1243</v>
      </c>
      <c r="AY587" s="6" t="s">
        <v>1221</v>
      </c>
      <c r="BE587" s="166">
        <f>IF($N$587="základní",$J$587,0)</f>
        <v>0</v>
      </c>
      <c r="BF587" s="166">
        <f>IF($N$587="snížená",$J$587,0)</f>
        <v>0</v>
      </c>
      <c r="BG587" s="166">
        <f>IF($N$587="zákl. přenesená",$J$587,0)</f>
        <v>0</v>
      </c>
      <c r="BH587" s="166">
        <f>IF($N$587="sníž. přenesená",$J$587,0)</f>
        <v>0</v>
      </c>
      <c r="BI587" s="166">
        <f>IF($N$587="nulová",$J$587,0)</f>
        <v>0</v>
      </c>
      <c r="BJ587" s="97" t="s">
        <v>1110</v>
      </c>
      <c r="BK587" s="166">
        <f>ROUND($I$587*$H$587,2)</f>
        <v>0</v>
      </c>
      <c r="BL587" s="97" t="s">
        <v>1227</v>
      </c>
      <c r="BM587" s="97" t="s">
        <v>53</v>
      </c>
    </row>
    <row r="588" spans="2:47" s="6" customFormat="1" ht="16.5" customHeight="1">
      <c r="B588" s="23"/>
      <c r="C588" s="24"/>
      <c r="D588" s="167" t="s">
        <v>1229</v>
      </c>
      <c r="E588" s="24"/>
      <c r="F588" s="168" t="s">
        <v>52</v>
      </c>
      <c r="G588" s="24"/>
      <c r="H588" s="24"/>
      <c r="J588" s="24"/>
      <c r="K588" s="24"/>
      <c r="L588" s="43"/>
      <c r="M588" s="56"/>
      <c r="N588" s="24"/>
      <c r="O588" s="24"/>
      <c r="P588" s="24"/>
      <c r="Q588" s="24"/>
      <c r="R588" s="24"/>
      <c r="S588" s="24"/>
      <c r="T588" s="57"/>
      <c r="AT588" s="6" t="s">
        <v>1229</v>
      </c>
      <c r="AU588" s="6" t="s">
        <v>1243</v>
      </c>
    </row>
    <row r="589" spans="2:51" s="6" customFormat="1" ht="15.75" customHeight="1">
      <c r="B589" s="179"/>
      <c r="C589" s="180"/>
      <c r="D589" s="171" t="s">
        <v>1230</v>
      </c>
      <c r="E589" s="181"/>
      <c r="F589" s="182" t="s">
        <v>54</v>
      </c>
      <c r="G589" s="180"/>
      <c r="H589" s="183">
        <v>1592.01</v>
      </c>
      <c r="J589" s="180"/>
      <c r="K589" s="180"/>
      <c r="L589" s="184"/>
      <c r="M589" s="185"/>
      <c r="N589" s="180"/>
      <c r="O589" s="180"/>
      <c r="P589" s="180"/>
      <c r="Q589" s="180"/>
      <c r="R589" s="180"/>
      <c r="S589" s="180"/>
      <c r="T589" s="186"/>
      <c r="AT589" s="187" t="s">
        <v>1230</v>
      </c>
      <c r="AU589" s="187" t="s">
        <v>1243</v>
      </c>
      <c r="AV589" s="188" t="s">
        <v>1166</v>
      </c>
      <c r="AW589" s="188" t="s">
        <v>1190</v>
      </c>
      <c r="AX589" s="188" t="s">
        <v>1158</v>
      </c>
      <c r="AY589" s="187" t="s">
        <v>1221</v>
      </c>
    </row>
    <row r="590" spans="2:65" s="6" customFormat="1" ht="15.75" customHeight="1">
      <c r="B590" s="23"/>
      <c r="C590" s="190" t="s">
        <v>55</v>
      </c>
      <c r="D590" s="190" t="s">
        <v>1249</v>
      </c>
      <c r="E590" s="191" t="s">
        <v>56</v>
      </c>
      <c r="F590" s="192" t="s">
        <v>57</v>
      </c>
      <c r="G590" s="193" t="s">
        <v>759</v>
      </c>
      <c r="H590" s="194">
        <v>108.045</v>
      </c>
      <c r="I590" s="195"/>
      <c r="J590" s="196">
        <f>ROUND($I$590*$H$590,2)</f>
        <v>0</v>
      </c>
      <c r="K590" s="192"/>
      <c r="L590" s="197"/>
      <c r="M590" s="198"/>
      <c r="N590" s="199" t="s">
        <v>1129</v>
      </c>
      <c r="O590" s="24"/>
      <c r="P590" s="164">
        <f>$O$590*$H$590</f>
        <v>0</v>
      </c>
      <c r="Q590" s="164">
        <v>0.15</v>
      </c>
      <c r="R590" s="164">
        <f>$Q$590*$H$590</f>
        <v>16.20675</v>
      </c>
      <c r="S590" s="164">
        <v>0</v>
      </c>
      <c r="T590" s="165">
        <f>$S$590*$H$590</f>
        <v>0</v>
      </c>
      <c r="AR590" s="97" t="s">
        <v>1253</v>
      </c>
      <c r="AT590" s="97" t="s">
        <v>1249</v>
      </c>
      <c r="AU590" s="97" t="s">
        <v>1243</v>
      </c>
      <c r="AY590" s="6" t="s">
        <v>1221</v>
      </c>
      <c r="BE590" s="166">
        <f>IF($N$590="základní",$J$590,0)</f>
        <v>0</v>
      </c>
      <c r="BF590" s="166">
        <f>IF($N$590="snížená",$J$590,0)</f>
        <v>0</v>
      </c>
      <c r="BG590" s="166">
        <f>IF($N$590="zákl. přenesená",$J$590,0)</f>
        <v>0</v>
      </c>
      <c r="BH590" s="166">
        <f>IF($N$590="sníž. přenesená",$J$590,0)</f>
        <v>0</v>
      </c>
      <c r="BI590" s="166">
        <f>IF($N$590="nulová",$J$590,0)</f>
        <v>0</v>
      </c>
      <c r="BJ590" s="97" t="s">
        <v>1110</v>
      </c>
      <c r="BK590" s="166">
        <f>ROUND($I$590*$H$590,2)</f>
        <v>0</v>
      </c>
      <c r="BL590" s="97" t="s">
        <v>1227</v>
      </c>
      <c r="BM590" s="97" t="s">
        <v>58</v>
      </c>
    </row>
    <row r="591" spans="2:47" s="6" customFormat="1" ht="16.5" customHeight="1">
      <c r="B591" s="23"/>
      <c r="C591" s="24"/>
      <c r="D591" s="167" t="s">
        <v>1229</v>
      </c>
      <c r="E591" s="24"/>
      <c r="F591" s="168" t="s">
        <v>57</v>
      </c>
      <c r="G591" s="24"/>
      <c r="H591" s="24"/>
      <c r="J591" s="24"/>
      <c r="K591" s="24"/>
      <c r="L591" s="43"/>
      <c r="M591" s="56"/>
      <c r="N591" s="24"/>
      <c r="O591" s="24"/>
      <c r="P591" s="24"/>
      <c r="Q591" s="24"/>
      <c r="R591" s="24"/>
      <c r="S591" s="24"/>
      <c r="T591" s="57"/>
      <c r="AT591" s="6" t="s">
        <v>1229</v>
      </c>
      <c r="AU591" s="6" t="s">
        <v>1243</v>
      </c>
    </row>
    <row r="592" spans="2:51" s="6" customFormat="1" ht="15.75" customHeight="1">
      <c r="B592" s="179"/>
      <c r="C592" s="180"/>
      <c r="D592" s="171" t="s">
        <v>1230</v>
      </c>
      <c r="E592" s="181"/>
      <c r="F592" s="182" t="s">
        <v>59</v>
      </c>
      <c r="G592" s="180"/>
      <c r="H592" s="183">
        <v>108.045</v>
      </c>
      <c r="J592" s="180"/>
      <c r="K592" s="180"/>
      <c r="L592" s="184"/>
      <c r="M592" s="185"/>
      <c r="N592" s="180"/>
      <c r="O592" s="180"/>
      <c r="P592" s="180"/>
      <c r="Q592" s="180"/>
      <c r="R592" s="180"/>
      <c r="S592" s="180"/>
      <c r="T592" s="186"/>
      <c r="AT592" s="187" t="s">
        <v>1230</v>
      </c>
      <c r="AU592" s="187" t="s">
        <v>1243</v>
      </c>
      <c r="AV592" s="188" t="s">
        <v>1166</v>
      </c>
      <c r="AW592" s="188" t="s">
        <v>1190</v>
      </c>
      <c r="AX592" s="188" t="s">
        <v>1158</v>
      </c>
      <c r="AY592" s="187" t="s">
        <v>1221</v>
      </c>
    </row>
    <row r="593" spans="2:65" s="6" customFormat="1" ht="15.75" customHeight="1">
      <c r="B593" s="23"/>
      <c r="C593" s="190" t="s">
        <v>60</v>
      </c>
      <c r="D593" s="190" t="s">
        <v>1249</v>
      </c>
      <c r="E593" s="191" t="s">
        <v>61</v>
      </c>
      <c r="F593" s="192" t="s">
        <v>62</v>
      </c>
      <c r="G593" s="193" t="s">
        <v>759</v>
      </c>
      <c r="H593" s="194">
        <v>49.665</v>
      </c>
      <c r="I593" s="195"/>
      <c r="J593" s="196">
        <f>ROUND($I$593*$H$593,2)</f>
        <v>0</v>
      </c>
      <c r="K593" s="192"/>
      <c r="L593" s="197"/>
      <c r="M593" s="198"/>
      <c r="N593" s="199" t="s">
        <v>1129</v>
      </c>
      <c r="O593" s="24"/>
      <c r="P593" s="164">
        <f>$O$593*$H$593</f>
        <v>0</v>
      </c>
      <c r="Q593" s="164">
        <v>0.15</v>
      </c>
      <c r="R593" s="164">
        <f>$Q$593*$H$593</f>
        <v>7.44975</v>
      </c>
      <c r="S593" s="164">
        <v>0</v>
      </c>
      <c r="T593" s="165">
        <f>$S$593*$H$593</f>
        <v>0</v>
      </c>
      <c r="AR593" s="97" t="s">
        <v>1253</v>
      </c>
      <c r="AT593" s="97" t="s">
        <v>1249</v>
      </c>
      <c r="AU593" s="97" t="s">
        <v>1243</v>
      </c>
      <c r="AY593" s="6" t="s">
        <v>1221</v>
      </c>
      <c r="BE593" s="166">
        <f>IF($N$593="základní",$J$593,0)</f>
        <v>0</v>
      </c>
      <c r="BF593" s="166">
        <f>IF($N$593="snížená",$J$593,0)</f>
        <v>0</v>
      </c>
      <c r="BG593" s="166">
        <f>IF($N$593="zákl. přenesená",$J$593,0)</f>
        <v>0</v>
      </c>
      <c r="BH593" s="166">
        <f>IF($N$593="sníž. přenesená",$J$593,0)</f>
        <v>0</v>
      </c>
      <c r="BI593" s="166">
        <f>IF($N$593="nulová",$J$593,0)</f>
        <v>0</v>
      </c>
      <c r="BJ593" s="97" t="s">
        <v>1110</v>
      </c>
      <c r="BK593" s="166">
        <f>ROUND($I$593*$H$593,2)</f>
        <v>0</v>
      </c>
      <c r="BL593" s="97" t="s">
        <v>1227</v>
      </c>
      <c r="BM593" s="97" t="s">
        <v>63</v>
      </c>
    </row>
    <row r="594" spans="2:47" s="6" customFormat="1" ht="16.5" customHeight="1">
      <c r="B594" s="23"/>
      <c r="C594" s="24"/>
      <c r="D594" s="167" t="s">
        <v>1229</v>
      </c>
      <c r="E594" s="24"/>
      <c r="F594" s="168" t="s">
        <v>62</v>
      </c>
      <c r="G594" s="24"/>
      <c r="H594" s="24"/>
      <c r="J594" s="24"/>
      <c r="K594" s="24"/>
      <c r="L594" s="43"/>
      <c r="M594" s="56"/>
      <c r="N594" s="24"/>
      <c r="O594" s="24"/>
      <c r="P594" s="24"/>
      <c r="Q594" s="24"/>
      <c r="R594" s="24"/>
      <c r="S594" s="24"/>
      <c r="T594" s="57"/>
      <c r="AT594" s="6" t="s">
        <v>1229</v>
      </c>
      <c r="AU594" s="6" t="s">
        <v>1243</v>
      </c>
    </row>
    <row r="595" spans="2:51" s="6" customFormat="1" ht="15.75" customHeight="1">
      <c r="B595" s="179"/>
      <c r="C595" s="180"/>
      <c r="D595" s="171" t="s">
        <v>1230</v>
      </c>
      <c r="E595" s="181"/>
      <c r="F595" s="182" t="s">
        <v>64</v>
      </c>
      <c r="G595" s="180"/>
      <c r="H595" s="183">
        <v>49.665</v>
      </c>
      <c r="J595" s="180"/>
      <c r="K595" s="180"/>
      <c r="L595" s="184"/>
      <c r="M595" s="185"/>
      <c r="N595" s="180"/>
      <c r="O595" s="180"/>
      <c r="P595" s="180"/>
      <c r="Q595" s="180"/>
      <c r="R595" s="180"/>
      <c r="S595" s="180"/>
      <c r="T595" s="186"/>
      <c r="AT595" s="187" t="s">
        <v>1230</v>
      </c>
      <c r="AU595" s="187" t="s">
        <v>1243</v>
      </c>
      <c r="AV595" s="188" t="s">
        <v>1166</v>
      </c>
      <c r="AW595" s="188" t="s">
        <v>1190</v>
      </c>
      <c r="AX595" s="188" t="s">
        <v>1158</v>
      </c>
      <c r="AY595" s="187" t="s">
        <v>1221</v>
      </c>
    </row>
    <row r="596" spans="2:65" s="6" customFormat="1" ht="15.75" customHeight="1">
      <c r="B596" s="23"/>
      <c r="C596" s="190" t="s">
        <v>65</v>
      </c>
      <c r="D596" s="190" t="s">
        <v>1249</v>
      </c>
      <c r="E596" s="191" t="s">
        <v>66</v>
      </c>
      <c r="F596" s="192" t="s">
        <v>67</v>
      </c>
      <c r="G596" s="193" t="s">
        <v>759</v>
      </c>
      <c r="H596" s="194">
        <v>30.87</v>
      </c>
      <c r="I596" s="195"/>
      <c r="J596" s="196">
        <f>ROUND($I$596*$H$596,2)</f>
        <v>0</v>
      </c>
      <c r="K596" s="192"/>
      <c r="L596" s="197"/>
      <c r="M596" s="198"/>
      <c r="N596" s="199" t="s">
        <v>1129</v>
      </c>
      <c r="O596" s="24"/>
      <c r="P596" s="164">
        <f>$O$596*$H$596</f>
        <v>0</v>
      </c>
      <c r="Q596" s="164">
        <v>0.101</v>
      </c>
      <c r="R596" s="164">
        <f>$Q$596*$H$596</f>
        <v>3.1178700000000004</v>
      </c>
      <c r="S596" s="164">
        <v>0</v>
      </c>
      <c r="T596" s="165">
        <f>$S$596*$H$596</f>
        <v>0</v>
      </c>
      <c r="AR596" s="97" t="s">
        <v>1253</v>
      </c>
      <c r="AT596" s="97" t="s">
        <v>1249</v>
      </c>
      <c r="AU596" s="97" t="s">
        <v>1243</v>
      </c>
      <c r="AY596" s="6" t="s">
        <v>1221</v>
      </c>
      <c r="BE596" s="166">
        <f>IF($N$596="základní",$J$596,0)</f>
        <v>0</v>
      </c>
      <c r="BF596" s="166">
        <f>IF($N$596="snížená",$J$596,0)</f>
        <v>0</v>
      </c>
      <c r="BG596" s="166">
        <f>IF($N$596="zákl. přenesená",$J$596,0)</f>
        <v>0</v>
      </c>
      <c r="BH596" s="166">
        <f>IF($N$596="sníž. přenesená",$J$596,0)</f>
        <v>0</v>
      </c>
      <c r="BI596" s="166">
        <f>IF($N$596="nulová",$J$596,0)</f>
        <v>0</v>
      </c>
      <c r="BJ596" s="97" t="s">
        <v>1110</v>
      </c>
      <c r="BK596" s="166">
        <f>ROUND($I$596*$H$596,2)</f>
        <v>0</v>
      </c>
      <c r="BL596" s="97" t="s">
        <v>1227</v>
      </c>
      <c r="BM596" s="97" t="s">
        <v>68</v>
      </c>
    </row>
    <row r="597" spans="2:47" s="6" customFormat="1" ht="16.5" customHeight="1">
      <c r="B597" s="23"/>
      <c r="C597" s="24"/>
      <c r="D597" s="167" t="s">
        <v>1229</v>
      </c>
      <c r="E597" s="24"/>
      <c r="F597" s="168" t="s">
        <v>67</v>
      </c>
      <c r="G597" s="24"/>
      <c r="H597" s="24"/>
      <c r="J597" s="24"/>
      <c r="K597" s="24"/>
      <c r="L597" s="43"/>
      <c r="M597" s="56"/>
      <c r="N597" s="24"/>
      <c r="O597" s="24"/>
      <c r="P597" s="24"/>
      <c r="Q597" s="24"/>
      <c r="R597" s="24"/>
      <c r="S597" s="24"/>
      <c r="T597" s="57"/>
      <c r="AT597" s="6" t="s">
        <v>1229</v>
      </c>
      <c r="AU597" s="6" t="s">
        <v>1243</v>
      </c>
    </row>
    <row r="598" spans="2:51" s="6" customFormat="1" ht="15.75" customHeight="1">
      <c r="B598" s="179"/>
      <c r="C598" s="180"/>
      <c r="D598" s="171" t="s">
        <v>1230</v>
      </c>
      <c r="E598" s="181"/>
      <c r="F598" s="182" t="s">
        <v>69</v>
      </c>
      <c r="G598" s="180"/>
      <c r="H598" s="183">
        <v>30.87</v>
      </c>
      <c r="J598" s="180"/>
      <c r="K598" s="180"/>
      <c r="L598" s="184"/>
      <c r="M598" s="185"/>
      <c r="N598" s="180"/>
      <c r="O598" s="180"/>
      <c r="P598" s="180"/>
      <c r="Q598" s="180"/>
      <c r="R598" s="180"/>
      <c r="S598" s="180"/>
      <c r="T598" s="186"/>
      <c r="AT598" s="187" t="s">
        <v>1230</v>
      </c>
      <c r="AU598" s="187" t="s">
        <v>1243</v>
      </c>
      <c r="AV598" s="188" t="s">
        <v>1166</v>
      </c>
      <c r="AW598" s="188" t="s">
        <v>1190</v>
      </c>
      <c r="AX598" s="188" t="s">
        <v>1158</v>
      </c>
      <c r="AY598" s="187" t="s">
        <v>1221</v>
      </c>
    </row>
    <row r="599" spans="2:65" s="6" customFormat="1" ht="15.75" customHeight="1">
      <c r="B599" s="23"/>
      <c r="C599" s="155" t="s">
        <v>70</v>
      </c>
      <c r="D599" s="155" t="s">
        <v>1223</v>
      </c>
      <c r="E599" s="156" t="s">
        <v>71</v>
      </c>
      <c r="F599" s="157" t="s">
        <v>72</v>
      </c>
      <c r="G599" s="158" t="s">
        <v>1226</v>
      </c>
      <c r="H599" s="159">
        <v>117.136</v>
      </c>
      <c r="I599" s="160"/>
      <c r="J599" s="161">
        <f>ROUND($I$599*$H$599,2)</f>
        <v>0</v>
      </c>
      <c r="K599" s="157"/>
      <c r="L599" s="43"/>
      <c r="M599" s="162"/>
      <c r="N599" s="163" t="s">
        <v>1129</v>
      </c>
      <c r="O599" s="24"/>
      <c r="P599" s="164">
        <f>$O$599*$H$599</f>
        <v>0</v>
      </c>
      <c r="Q599" s="164">
        <v>2.25634</v>
      </c>
      <c r="R599" s="164">
        <f>$Q$599*$H$599</f>
        <v>264.29864224</v>
      </c>
      <c r="S599" s="164">
        <v>0</v>
      </c>
      <c r="T599" s="165">
        <f>$S$599*$H$599</f>
        <v>0</v>
      </c>
      <c r="AR599" s="97" t="s">
        <v>1227</v>
      </c>
      <c r="AT599" s="97" t="s">
        <v>1223</v>
      </c>
      <c r="AU599" s="97" t="s">
        <v>1243</v>
      </c>
      <c r="AY599" s="6" t="s">
        <v>1221</v>
      </c>
      <c r="BE599" s="166">
        <f>IF($N$599="základní",$J$599,0)</f>
        <v>0</v>
      </c>
      <c r="BF599" s="166">
        <f>IF($N$599="snížená",$J$599,0)</f>
        <v>0</v>
      </c>
      <c r="BG599" s="166">
        <f>IF($N$599="zákl. přenesená",$J$599,0)</f>
        <v>0</v>
      </c>
      <c r="BH599" s="166">
        <f>IF($N$599="sníž. přenesená",$J$599,0)</f>
        <v>0</v>
      </c>
      <c r="BI599" s="166">
        <f>IF($N$599="nulová",$J$599,0)</f>
        <v>0</v>
      </c>
      <c r="BJ599" s="97" t="s">
        <v>1110</v>
      </c>
      <c r="BK599" s="166">
        <f>ROUND($I$599*$H$599,2)</f>
        <v>0</v>
      </c>
      <c r="BL599" s="97" t="s">
        <v>1227</v>
      </c>
      <c r="BM599" s="97" t="s">
        <v>73</v>
      </c>
    </row>
    <row r="600" spans="2:47" s="6" customFormat="1" ht="16.5" customHeight="1">
      <c r="B600" s="23"/>
      <c r="C600" s="24"/>
      <c r="D600" s="167" t="s">
        <v>1229</v>
      </c>
      <c r="E600" s="24"/>
      <c r="F600" s="168" t="s">
        <v>72</v>
      </c>
      <c r="G600" s="24"/>
      <c r="H600" s="24"/>
      <c r="J600" s="24"/>
      <c r="K600" s="24"/>
      <c r="L600" s="43"/>
      <c r="M600" s="56"/>
      <c r="N600" s="24"/>
      <c r="O600" s="24"/>
      <c r="P600" s="24"/>
      <c r="Q600" s="24"/>
      <c r="R600" s="24"/>
      <c r="S600" s="24"/>
      <c r="T600" s="57"/>
      <c r="AT600" s="6" t="s">
        <v>1229</v>
      </c>
      <c r="AU600" s="6" t="s">
        <v>1243</v>
      </c>
    </row>
    <row r="601" spans="2:51" s="6" customFormat="1" ht="15.75" customHeight="1">
      <c r="B601" s="169"/>
      <c r="C601" s="170"/>
      <c r="D601" s="171" t="s">
        <v>1230</v>
      </c>
      <c r="E601" s="172"/>
      <c r="F601" s="173" t="s">
        <v>74</v>
      </c>
      <c r="G601" s="170"/>
      <c r="H601" s="172"/>
      <c r="J601" s="170"/>
      <c r="K601" s="170"/>
      <c r="L601" s="174"/>
      <c r="M601" s="175"/>
      <c r="N601" s="170"/>
      <c r="O601" s="170"/>
      <c r="P601" s="170"/>
      <c r="Q601" s="170"/>
      <c r="R601" s="170"/>
      <c r="S601" s="170"/>
      <c r="T601" s="176"/>
      <c r="AT601" s="177" t="s">
        <v>1230</v>
      </c>
      <c r="AU601" s="177" t="s">
        <v>1243</v>
      </c>
      <c r="AV601" s="178" t="s">
        <v>1110</v>
      </c>
      <c r="AW601" s="178" t="s">
        <v>1190</v>
      </c>
      <c r="AX601" s="178" t="s">
        <v>1158</v>
      </c>
      <c r="AY601" s="177" t="s">
        <v>1221</v>
      </c>
    </row>
    <row r="602" spans="2:51" s="6" customFormat="1" ht="15.75" customHeight="1">
      <c r="B602" s="179"/>
      <c r="C602" s="180"/>
      <c r="D602" s="171" t="s">
        <v>1230</v>
      </c>
      <c r="E602" s="181"/>
      <c r="F602" s="182" t="s">
        <v>75</v>
      </c>
      <c r="G602" s="180"/>
      <c r="H602" s="183">
        <v>8.82</v>
      </c>
      <c r="J602" s="180"/>
      <c r="K602" s="180"/>
      <c r="L602" s="184"/>
      <c r="M602" s="185"/>
      <c r="N602" s="180"/>
      <c r="O602" s="180"/>
      <c r="P602" s="180"/>
      <c r="Q602" s="180"/>
      <c r="R602" s="180"/>
      <c r="S602" s="180"/>
      <c r="T602" s="186"/>
      <c r="AT602" s="187" t="s">
        <v>1230</v>
      </c>
      <c r="AU602" s="187" t="s">
        <v>1243</v>
      </c>
      <c r="AV602" s="188" t="s">
        <v>1166</v>
      </c>
      <c r="AW602" s="188" t="s">
        <v>1190</v>
      </c>
      <c r="AX602" s="188" t="s">
        <v>1158</v>
      </c>
      <c r="AY602" s="187" t="s">
        <v>1221</v>
      </c>
    </row>
    <row r="603" spans="2:51" s="6" customFormat="1" ht="15.75" customHeight="1">
      <c r="B603" s="169"/>
      <c r="C603" s="170"/>
      <c r="D603" s="171" t="s">
        <v>1230</v>
      </c>
      <c r="E603" s="172"/>
      <c r="F603" s="173" t="s">
        <v>76</v>
      </c>
      <c r="G603" s="170"/>
      <c r="H603" s="172"/>
      <c r="J603" s="170"/>
      <c r="K603" s="170"/>
      <c r="L603" s="174"/>
      <c r="M603" s="175"/>
      <c r="N603" s="170"/>
      <c r="O603" s="170"/>
      <c r="P603" s="170"/>
      <c r="Q603" s="170"/>
      <c r="R603" s="170"/>
      <c r="S603" s="170"/>
      <c r="T603" s="176"/>
      <c r="AT603" s="177" t="s">
        <v>1230</v>
      </c>
      <c r="AU603" s="177" t="s">
        <v>1243</v>
      </c>
      <c r="AV603" s="178" t="s">
        <v>1110</v>
      </c>
      <c r="AW603" s="178" t="s">
        <v>1190</v>
      </c>
      <c r="AX603" s="178" t="s">
        <v>1158</v>
      </c>
      <c r="AY603" s="177" t="s">
        <v>1221</v>
      </c>
    </row>
    <row r="604" spans="2:51" s="6" customFormat="1" ht="15.75" customHeight="1">
      <c r="B604" s="179"/>
      <c r="C604" s="180"/>
      <c r="D604" s="171" t="s">
        <v>1230</v>
      </c>
      <c r="E604" s="181"/>
      <c r="F604" s="182" t="s">
        <v>77</v>
      </c>
      <c r="G604" s="180"/>
      <c r="H604" s="183">
        <v>108.316</v>
      </c>
      <c r="J604" s="180"/>
      <c r="K604" s="180"/>
      <c r="L604" s="184"/>
      <c r="M604" s="185"/>
      <c r="N604" s="180"/>
      <c r="O604" s="180"/>
      <c r="P604" s="180"/>
      <c r="Q604" s="180"/>
      <c r="R604" s="180"/>
      <c r="S604" s="180"/>
      <c r="T604" s="186"/>
      <c r="AT604" s="187" t="s">
        <v>1230</v>
      </c>
      <c r="AU604" s="187" t="s">
        <v>1243</v>
      </c>
      <c r="AV604" s="188" t="s">
        <v>1166</v>
      </c>
      <c r="AW604" s="188" t="s">
        <v>1190</v>
      </c>
      <c r="AX604" s="188" t="s">
        <v>1158</v>
      </c>
      <c r="AY604" s="187" t="s">
        <v>1221</v>
      </c>
    </row>
    <row r="605" spans="2:65" s="6" customFormat="1" ht="15.75" customHeight="1">
      <c r="B605" s="23"/>
      <c r="C605" s="155" t="s">
        <v>78</v>
      </c>
      <c r="D605" s="155" t="s">
        <v>1223</v>
      </c>
      <c r="E605" s="156" t="s">
        <v>79</v>
      </c>
      <c r="F605" s="157" t="s">
        <v>80</v>
      </c>
      <c r="G605" s="158" t="s">
        <v>759</v>
      </c>
      <c r="H605" s="159">
        <v>132</v>
      </c>
      <c r="I605" s="160"/>
      <c r="J605" s="161">
        <f>ROUND($I$605*$H$605,2)</f>
        <v>0</v>
      </c>
      <c r="K605" s="157" t="s">
        <v>1236</v>
      </c>
      <c r="L605" s="43"/>
      <c r="M605" s="162"/>
      <c r="N605" s="163" t="s">
        <v>1129</v>
      </c>
      <c r="O605" s="24"/>
      <c r="P605" s="164">
        <f>$O$605*$H$605</f>
        <v>0</v>
      </c>
      <c r="Q605" s="164">
        <v>8.05E-06</v>
      </c>
      <c r="R605" s="164">
        <f>$Q$605*$H$605</f>
        <v>0.0010626</v>
      </c>
      <c r="S605" s="164">
        <v>0</v>
      </c>
      <c r="T605" s="165">
        <f>$S$605*$H$605</f>
        <v>0</v>
      </c>
      <c r="AR605" s="97" t="s">
        <v>1227</v>
      </c>
      <c r="AT605" s="97" t="s">
        <v>1223</v>
      </c>
      <c r="AU605" s="97" t="s">
        <v>1243</v>
      </c>
      <c r="AY605" s="6" t="s">
        <v>1221</v>
      </c>
      <c r="BE605" s="166">
        <f>IF($N$605="základní",$J$605,0)</f>
        <v>0</v>
      </c>
      <c r="BF605" s="166">
        <f>IF($N$605="snížená",$J$605,0)</f>
        <v>0</v>
      </c>
      <c r="BG605" s="166">
        <f>IF($N$605="zákl. přenesená",$J$605,0)</f>
        <v>0</v>
      </c>
      <c r="BH605" s="166">
        <f>IF($N$605="sníž. přenesená",$J$605,0)</f>
        <v>0</v>
      </c>
      <c r="BI605" s="166">
        <f>IF($N$605="nulová",$J$605,0)</f>
        <v>0</v>
      </c>
      <c r="BJ605" s="97" t="s">
        <v>1110</v>
      </c>
      <c r="BK605" s="166">
        <f>ROUND($I$605*$H$605,2)</f>
        <v>0</v>
      </c>
      <c r="BL605" s="97" t="s">
        <v>1227</v>
      </c>
      <c r="BM605" s="97" t="s">
        <v>81</v>
      </c>
    </row>
    <row r="606" spans="2:47" s="6" customFormat="1" ht="16.5" customHeight="1">
      <c r="B606" s="23"/>
      <c r="C606" s="24"/>
      <c r="D606" s="167" t="s">
        <v>1229</v>
      </c>
      <c r="E606" s="24"/>
      <c r="F606" s="168" t="s">
        <v>82</v>
      </c>
      <c r="G606" s="24"/>
      <c r="H606" s="24"/>
      <c r="J606" s="24"/>
      <c r="K606" s="24"/>
      <c r="L606" s="43"/>
      <c r="M606" s="56"/>
      <c r="N606" s="24"/>
      <c r="O606" s="24"/>
      <c r="P606" s="24"/>
      <c r="Q606" s="24"/>
      <c r="R606" s="24"/>
      <c r="S606" s="24"/>
      <c r="T606" s="57"/>
      <c r="AT606" s="6" t="s">
        <v>1229</v>
      </c>
      <c r="AU606" s="6" t="s">
        <v>1243</v>
      </c>
    </row>
    <row r="607" spans="2:47" s="6" customFormat="1" ht="30.75" customHeight="1">
      <c r="B607" s="23"/>
      <c r="C607" s="24"/>
      <c r="D607" s="171" t="s">
        <v>1239</v>
      </c>
      <c r="E607" s="24"/>
      <c r="F607" s="189" t="s">
        <v>83</v>
      </c>
      <c r="G607" s="24"/>
      <c r="H607" s="24"/>
      <c r="J607" s="24"/>
      <c r="K607" s="24"/>
      <c r="L607" s="43"/>
      <c r="M607" s="56"/>
      <c r="N607" s="24"/>
      <c r="O607" s="24"/>
      <c r="P607" s="24"/>
      <c r="Q607" s="24"/>
      <c r="R607" s="24"/>
      <c r="S607" s="24"/>
      <c r="T607" s="57"/>
      <c r="AT607" s="6" t="s">
        <v>1239</v>
      </c>
      <c r="AU607" s="6" t="s">
        <v>1243</v>
      </c>
    </row>
    <row r="608" spans="2:51" s="6" customFormat="1" ht="15.75" customHeight="1">
      <c r="B608" s="169"/>
      <c r="C608" s="170"/>
      <c r="D608" s="171" t="s">
        <v>1230</v>
      </c>
      <c r="E608" s="172"/>
      <c r="F608" s="173" t="s">
        <v>84</v>
      </c>
      <c r="G608" s="170"/>
      <c r="H608" s="172"/>
      <c r="J608" s="170"/>
      <c r="K608" s="170"/>
      <c r="L608" s="174"/>
      <c r="M608" s="175"/>
      <c r="N608" s="170"/>
      <c r="O608" s="170"/>
      <c r="P608" s="170"/>
      <c r="Q608" s="170"/>
      <c r="R608" s="170"/>
      <c r="S608" s="170"/>
      <c r="T608" s="176"/>
      <c r="AT608" s="177" t="s">
        <v>1230</v>
      </c>
      <c r="AU608" s="177" t="s">
        <v>1243</v>
      </c>
      <c r="AV608" s="178" t="s">
        <v>1110</v>
      </c>
      <c r="AW608" s="178" t="s">
        <v>1190</v>
      </c>
      <c r="AX608" s="178" t="s">
        <v>1158</v>
      </c>
      <c r="AY608" s="177" t="s">
        <v>1221</v>
      </c>
    </row>
    <row r="609" spans="2:51" s="6" customFormat="1" ht="15.75" customHeight="1">
      <c r="B609" s="179"/>
      <c r="C609" s="180"/>
      <c r="D609" s="171" t="s">
        <v>1230</v>
      </c>
      <c r="E609" s="181"/>
      <c r="F609" s="182" t="s">
        <v>85</v>
      </c>
      <c r="G609" s="180"/>
      <c r="H609" s="183">
        <v>84</v>
      </c>
      <c r="J609" s="180"/>
      <c r="K609" s="180"/>
      <c r="L609" s="184"/>
      <c r="M609" s="185"/>
      <c r="N609" s="180"/>
      <c r="O609" s="180"/>
      <c r="P609" s="180"/>
      <c r="Q609" s="180"/>
      <c r="R609" s="180"/>
      <c r="S609" s="180"/>
      <c r="T609" s="186"/>
      <c r="AT609" s="187" t="s">
        <v>1230</v>
      </c>
      <c r="AU609" s="187" t="s">
        <v>1243</v>
      </c>
      <c r="AV609" s="188" t="s">
        <v>1166</v>
      </c>
      <c r="AW609" s="188" t="s">
        <v>1190</v>
      </c>
      <c r="AX609" s="188" t="s">
        <v>1158</v>
      </c>
      <c r="AY609" s="187" t="s">
        <v>1221</v>
      </c>
    </row>
    <row r="610" spans="2:51" s="6" customFormat="1" ht="15.75" customHeight="1">
      <c r="B610" s="179"/>
      <c r="C610" s="180"/>
      <c r="D610" s="171" t="s">
        <v>1230</v>
      </c>
      <c r="E610" s="181"/>
      <c r="F610" s="182" t="s">
        <v>86</v>
      </c>
      <c r="G610" s="180"/>
      <c r="H610" s="183">
        <v>48</v>
      </c>
      <c r="J610" s="180"/>
      <c r="K610" s="180"/>
      <c r="L610" s="184"/>
      <c r="M610" s="185"/>
      <c r="N610" s="180"/>
      <c r="O610" s="180"/>
      <c r="P610" s="180"/>
      <c r="Q610" s="180"/>
      <c r="R610" s="180"/>
      <c r="S610" s="180"/>
      <c r="T610" s="186"/>
      <c r="AT610" s="187" t="s">
        <v>1230</v>
      </c>
      <c r="AU610" s="187" t="s">
        <v>1243</v>
      </c>
      <c r="AV610" s="188" t="s">
        <v>1166</v>
      </c>
      <c r="AW610" s="188" t="s">
        <v>1190</v>
      </c>
      <c r="AX610" s="188" t="s">
        <v>1158</v>
      </c>
      <c r="AY610" s="187" t="s">
        <v>1221</v>
      </c>
    </row>
    <row r="611" spans="2:65" s="6" customFormat="1" ht="15.75" customHeight="1">
      <c r="B611" s="23"/>
      <c r="C611" s="155" t="s">
        <v>87</v>
      </c>
      <c r="D611" s="155" t="s">
        <v>1223</v>
      </c>
      <c r="E611" s="156" t="s">
        <v>88</v>
      </c>
      <c r="F611" s="157" t="s">
        <v>89</v>
      </c>
      <c r="G611" s="158" t="s">
        <v>759</v>
      </c>
      <c r="H611" s="159">
        <v>48</v>
      </c>
      <c r="I611" s="160"/>
      <c r="J611" s="161">
        <f>ROUND($I$611*$H$611,2)</f>
        <v>0</v>
      </c>
      <c r="K611" s="157" t="s">
        <v>1236</v>
      </c>
      <c r="L611" s="43"/>
      <c r="M611" s="162"/>
      <c r="N611" s="163" t="s">
        <v>1129</v>
      </c>
      <c r="O611" s="24"/>
      <c r="P611" s="164">
        <f>$O$611*$H$611</f>
        <v>0</v>
      </c>
      <c r="Q611" s="164">
        <v>0.00034292</v>
      </c>
      <c r="R611" s="164">
        <f>$Q$611*$H$611</f>
        <v>0.016460159999999998</v>
      </c>
      <c r="S611" s="164">
        <v>0</v>
      </c>
      <c r="T611" s="165">
        <f>$S$611*$H$611</f>
        <v>0</v>
      </c>
      <c r="AR611" s="97" t="s">
        <v>1227</v>
      </c>
      <c r="AT611" s="97" t="s">
        <v>1223</v>
      </c>
      <c r="AU611" s="97" t="s">
        <v>1243</v>
      </c>
      <c r="AY611" s="6" t="s">
        <v>1221</v>
      </c>
      <c r="BE611" s="166">
        <f>IF($N$611="základní",$J$611,0)</f>
        <v>0</v>
      </c>
      <c r="BF611" s="166">
        <f>IF($N$611="snížená",$J$611,0)</f>
        <v>0</v>
      </c>
      <c r="BG611" s="166">
        <f>IF($N$611="zákl. přenesená",$J$611,0)</f>
        <v>0</v>
      </c>
      <c r="BH611" s="166">
        <f>IF($N$611="sníž. přenesená",$J$611,0)</f>
        <v>0</v>
      </c>
      <c r="BI611" s="166">
        <f>IF($N$611="nulová",$J$611,0)</f>
        <v>0</v>
      </c>
      <c r="BJ611" s="97" t="s">
        <v>1110</v>
      </c>
      <c r="BK611" s="166">
        <f>ROUND($I$611*$H$611,2)</f>
        <v>0</v>
      </c>
      <c r="BL611" s="97" t="s">
        <v>1227</v>
      </c>
      <c r="BM611" s="97" t="s">
        <v>90</v>
      </c>
    </row>
    <row r="612" spans="2:47" s="6" customFormat="1" ht="27" customHeight="1">
      <c r="B612" s="23"/>
      <c r="C612" s="24"/>
      <c r="D612" s="167" t="s">
        <v>1229</v>
      </c>
      <c r="E612" s="24"/>
      <c r="F612" s="168" t="s">
        <v>91</v>
      </c>
      <c r="G612" s="24"/>
      <c r="H612" s="24"/>
      <c r="J612" s="24"/>
      <c r="K612" s="24"/>
      <c r="L612" s="43"/>
      <c r="M612" s="56"/>
      <c r="N612" s="24"/>
      <c r="O612" s="24"/>
      <c r="P612" s="24"/>
      <c r="Q612" s="24"/>
      <c r="R612" s="24"/>
      <c r="S612" s="24"/>
      <c r="T612" s="57"/>
      <c r="AT612" s="6" t="s">
        <v>1229</v>
      </c>
      <c r="AU612" s="6" t="s">
        <v>1243</v>
      </c>
    </row>
    <row r="613" spans="2:47" s="6" customFormat="1" ht="44.25" customHeight="1">
      <c r="B613" s="23"/>
      <c r="C613" s="24"/>
      <c r="D613" s="171" t="s">
        <v>1239</v>
      </c>
      <c r="E613" s="24"/>
      <c r="F613" s="189" t="s">
        <v>92</v>
      </c>
      <c r="G613" s="24"/>
      <c r="H613" s="24"/>
      <c r="J613" s="24"/>
      <c r="K613" s="24"/>
      <c r="L613" s="43"/>
      <c r="M613" s="56"/>
      <c r="N613" s="24"/>
      <c r="O613" s="24"/>
      <c r="P613" s="24"/>
      <c r="Q613" s="24"/>
      <c r="R613" s="24"/>
      <c r="S613" s="24"/>
      <c r="T613" s="57"/>
      <c r="AT613" s="6" t="s">
        <v>1239</v>
      </c>
      <c r="AU613" s="6" t="s">
        <v>1243</v>
      </c>
    </row>
    <row r="614" spans="2:51" s="6" customFormat="1" ht="15.75" customHeight="1">
      <c r="B614" s="169"/>
      <c r="C614" s="170"/>
      <c r="D614" s="171" t="s">
        <v>1230</v>
      </c>
      <c r="E614" s="172"/>
      <c r="F614" s="173" t="s">
        <v>84</v>
      </c>
      <c r="G614" s="170"/>
      <c r="H614" s="172"/>
      <c r="J614" s="170"/>
      <c r="K614" s="170"/>
      <c r="L614" s="174"/>
      <c r="M614" s="175"/>
      <c r="N614" s="170"/>
      <c r="O614" s="170"/>
      <c r="P614" s="170"/>
      <c r="Q614" s="170"/>
      <c r="R614" s="170"/>
      <c r="S614" s="170"/>
      <c r="T614" s="176"/>
      <c r="AT614" s="177" t="s">
        <v>1230</v>
      </c>
      <c r="AU614" s="177" t="s">
        <v>1243</v>
      </c>
      <c r="AV614" s="178" t="s">
        <v>1110</v>
      </c>
      <c r="AW614" s="178" t="s">
        <v>1190</v>
      </c>
      <c r="AX614" s="178" t="s">
        <v>1158</v>
      </c>
      <c r="AY614" s="177" t="s">
        <v>1221</v>
      </c>
    </row>
    <row r="615" spans="2:51" s="6" customFormat="1" ht="15.75" customHeight="1">
      <c r="B615" s="179"/>
      <c r="C615" s="180"/>
      <c r="D615" s="171" t="s">
        <v>1230</v>
      </c>
      <c r="E615" s="181"/>
      <c r="F615" s="182" t="s">
        <v>86</v>
      </c>
      <c r="G615" s="180"/>
      <c r="H615" s="183">
        <v>48</v>
      </c>
      <c r="J615" s="180"/>
      <c r="K615" s="180"/>
      <c r="L615" s="184"/>
      <c r="M615" s="185"/>
      <c r="N615" s="180"/>
      <c r="O615" s="180"/>
      <c r="P615" s="180"/>
      <c r="Q615" s="180"/>
      <c r="R615" s="180"/>
      <c r="S615" s="180"/>
      <c r="T615" s="186"/>
      <c r="AT615" s="187" t="s">
        <v>1230</v>
      </c>
      <c r="AU615" s="187" t="s">
        <v>1243</v>
      </c>
      <c r="AV615" s="188" t="s">
        <v>1166</v>
      </c>
      <c r="AW615" s="188" t="s">
        <v>1190</v>
      </c>
      <c r="AX615" s="188" t="s">
        <v>1158</v>
      </c>
      <c r="AY615" s="187" t="s">
        <v>1221</v>
      </c>
    </row>
    <row r="616" spans="2:65" s="6" customFormat="1" ht="15.75" customHeight="1">
      <c r="B616" s="23"/>
      <c r="C616" s="155" t="s">
        <v>93</v>
      </c>
      <c r="D616" s="155" t="s">
        <v>1223</v>
      </c>
      <c r="E616" s="156" t="s">
        <v>94</v>
      </c>
      <c r="F616" s="157" t="s">
        <v>95</v>
      </c>
      <c r="G616" s="158" t="s">
        <v>759</v>
      </c>
      <c r="H616" s="159">
        <v>84</v>
      </c>
      <c r="I616" s="160"/>
      <c r="J616" s="161">
        <f>ROUND($I$616*$H$616,2)</f>
        <v>0</v>
      </c>
      <c r="K616" s="157" t="s">
        <v>1236</v>
      </c>
      <c r="L616" s="43"/>
      <c r="M616" s="162"/>
      <c r="N616" s="163" t="s">
        <v>1129</v>
      </c>
      <c r="O616" s="24"/>
      <c r="P616" s="164">
        <f>$O$616*$H$616</f>
        <v>0</v>
      </c>
      <c r="Q616" s="164">
        <v>0.00276375</v>
      </c>
      <c r="R616" s="164">
        <f>$Q$616*$H$616</f>
        <v>0.232155</v>
      </c>
      <c r="S616" s="164">
        <v>0</v>
      </c>
      <c r="T616" s="165">
        <f>$S$616*$H$616</f>
        <v>0</v>
      </c>
      <c r="AR616" s="97" t="s">
        <v>1227</v>
      </c>
      <c r="AT616" s="97" t="s">
        <v>1223</v>
      </c>
      <c r="AU616" s="97" t="s">
        <v>1243</v>
      </c>
      <c r="AY616" s="6" t="s">
        <v>1221</v>
      </c>
      <c r="BE616" s="166">
        <f>IF($N$616="základní",$J$616,0)</f>
        <v>0</v>
      </c>
      <c r="BF616" s="166">
        <f>IF($N$616="snížená",$J$616,0)</f>
        <v>0</v>
      </c>
      <c r="BG616" s="166">
        <f>IF($N$616="zákl. přenesená",$J$616,0)</f>
        <v>0</v>
      </c>
      <c r="BH616" s="166">
        <f>IF($N$616="sníž. přenesená",$J$616,0)</f>
        <v>0</v>
      </c>
      <c r="BI616" s="166">
        <f>IF($N$616="nulová",$J$616,0)</f>
        <v>0</v>
      </c>
      <c r="BJ616" s="97" t="s">
        <v>1110</v>
      </c>
      <c r="BK616" s="166">
        <f>ROUND($I$616*$H$616,2)</f>
        <v>0</v>
      </c>
      <c r="BL616" s="97" t="s">
        <v>1227</v>
      </c>
      <c r="BM616" s="97" t="s">
        <v>96</v>
      </c>
    </row>
    <row r="617" spans="2:47" s="6" customFormat="1" ht="16.5" customHeight="1">
      <c r="B617" s="23"/>
      <c r="C617" s="24"/>
      <c r="D617" s="167" t="s">
        <v>1229</v>
      </c>
      <c r="E617" s="24"/>
      <c r="F617" s="168" t="s">
        <v>97</v>
      </c>
      <c r="G617" s="24"/>
      <c r="H617" s="24"/>
      <c r="J617" s="24"/>
      <c r="K617" s="24"/>
      <c r="L617" s="43"/>
      <c r="M617" s="56"/>
      <c r="N617" s="24"/>
      <c r="O617" s="24"/>
      <c r="P617" s="24"/>
      <c r="Q617" s="24"/>
      <c r="R617" s="24"/>
      <c r="S617" s="24"/>
      <c r="T617" s="57"/>
      <c r="AT617" s="6" t="s">
        <v>1229</v>
      </c>
      <c r="AU617" s="6" t="s">
        <v>1243</v>
      </c>
    </row>
    <row r="618" spans="2:47" s="6" customFormat="1" ht="57.75" customHeight="1">
      <c r="B618" s="23"/>
      <c r="C618" s="24"/>
      <c r="D618" s="171" t="s">
        <v>1239</v>
      </c>
      <c r="E618" s="24"/>
      <c r="F618" s="189" t="s">
        <v>98</v>
      </c>
      <c r="G618" s="24"/>
      <c r="H618" s="24"/>
      <c r="J618" s="24"/>
      <c r="K618" s="24"/>
      <c r="L618" s="43"/>
      <c r="M618" s="56"/>
      <c r="N618" s="24"/>
      <c r="O618" s="24"/>
      <c r="P618" s="24"/>
      <c r="Q618" s="24"/>
      <c r="R618" s="24"/>
      <c r="S618" s="24"/>
      <c r="T618" s="57"/>
      <c r="AT618" s="6" t="s">
        <v>1239</v>
      </c>
      <c r="AU618" s="6" t="s">
        <v>1243</v>
      </c>
    </row>
    <row r="619" spans="2:51" s="6" customFormat="1" ht="15.75" customHeight="1">
      <c r="B619" s="179"/>
      <c r="C619" s="180"/>
      <c r="D619" s="171" t="s">
        <v>1230</v>
      </c>
      <c r="E619" s="181"/>
      <c r="F619" s="182" t="s">
        <v>85</v>
      </c>
      <c r="G619" s="180"/>
      <c r="H619" s="183">
        <v>84</v>
      </c>
      <c r="J619" s="180"/>
      <c r="K619" s="180"/>
      <c r="L619" s="184"/>
      <c r="M619" s="185"/>
      <c r="N619" s="180"/>
      <c r="O619" s="180"/>
      <c r="P619" s="180"/>
      <c r="Q619" s="180"/>
      <c r="R619" s="180"/>
      <c r="S619" s="180"/>
      <c r="T619" s="186"/>
      <c r="AT619" s="187" t="s">
        <v>1230</v>
      </c>
      <c r="AU619" s="187" t="s">
        <v>1243</v>
      </c>
      <c r="AV619" s="188" t="s">
        <v>1166</v>
      </c>
      <c r="AW619" s="188" t="s">
        <v>1190</v>
      </c>
      <c r="AX619" s="188" t="s">
        <v>1158</v>
      </c>
      <c r="AY619" s="187" t="s">
        <v>1221</v>
      </c>
    </row>
    <row r="620" spans="2:65" s="6" customFormat="1" ht="15.75" customHeight="1">
      <c r="B620" s="23"/>
      <c r="C620" s="155" t="s">
        <v>99</v>
      </c>
      <c r="D620" s="155" t="s">
        <v>1223</v>
      </c>
      <c r="E620" s="156" t="s">
        <v>100</v>
      </c>
      <c r="F620" s="157" t="s">
        <v>101</v>
      </c>
      <c r="G620" s="158" t="s">
        <v>1235</v>
      </c>
      <c r="H620" s="159">
        <v>8044.4</v>
      </c>
      <c r="I620" s="160"/>
      <c r="J620" s="161">
        <f>ROUND($I$620*$H$620,2)</f>
        <v>0</v>
      </c>
      <c r="K620" s="157"/>
      <c r="L620" s="43"/>
      <c r="M620" s="162"/>
      <c r="N620" s="163" t="s">
        <v>1129</v>
      </c>
      <c r="O620" s="24"/>
      <c r="P620" s="164">
        <f>$O$620*$H$620</f>
        <v>0</v>
      </c>
      <c r="Q620" s="164">
        <v>0.00051</v>
      </c>
      <c r="R620" s="164">
        <f>$Q$620*$H$620</f>
        <v>4.102644</v>
      </c>
      <c r="S620" s="164">
        <v>0</v>
      </c>
      <c r="T620" s="165">
        <f>$S$620*$H$620</f>
        <v>0</v>
      </c>
      <c r="AR620" s="97" t="s">
        <v>1227</v>
      </c>
      <c r="AT620" s="97" t="s">
        <v>1223</v>
      </c>
      <c r="AU620" s="97" t="s">
        <v>1243</v>
      </c>
      <c r="AY620" s="6" t="s">
        <v>1221</v>
      </c>
      <c r="BE620" s="166">
        <f>IF($N$620="základní",$J$620,0)</f>
        <v>0</v>
      </c>
      <c r="BF620" s="166">
        <f>IF($N$620="snížená",$J$620,0)</f>
        <v>0</v>
      </c>
      <c r="BG620" s="166">
        <f>IF($N$620="zákl. přenesená",$J$620,0)</f>
        <v>0</v>
      </c>
      <c r="BH620" s="166">
        <f>IF($N$620="sníž. přenesená",$J$620,0)</f>
        <v>0</v>
      </c>
      <c r="BI620" s="166">
        <f>IF($N$620="nulová",$J$620,0)</f>
        <v>0</v>
      </c>
      <c r="BJ620" s="97" t="s">
        <v>1110</v>
      </c>
      <c r="BK620" s="166">
        <f>ROUND($I$620*$H$620,2)</f>
        <v>0</v>
      </c>
      <c r="BL620" s="97" t="s">
        <v>1227</v>
      </c>
      <c r="BM620" s="97" t="s">
        <v>102</v>
      </c>
    </row>
    <row r="621" spans="2:47" s="6" customFormat="1" ht="16.5" customHeight="1">
      <c r="B621" s="23"/>
      <c r="C621" s="24"/>
      <c r="D621" s="167" t="s">
        <v>1229</v>
      </c>
      <c r="E621" s="24"/>
      <c r="F621" s="168" t="s">
        <v>101</v>
      </c>
      <c r="G621" s="24"/>
      <c r="H621" s="24"/>
      <c r="J621" s="24"/>
      <c r="K621" s="24"/>
      <c r="L621" s="43"/>
      <c r="M621" s="56"/>
      <c r="N621" s="24"/>
      <c r="O621" s="24"/>
      <c r="P621" s="24"/>
      <c r="Q621" s="24"/>
      <c r="R621" s="24"/>
      <c r="S621" s="24"/>
      <c r="T621" s="57"/>
      <c r="AT621" s="6" t="s">
        <v>1229</v>
      </c>
      <c r="AU621" s="6" t="s">
        <v>1243</v>
      </c>
    </row>
    <row r="622" spans="2:51" s="6" customFormat="1" ht="15.75" customHeight="1">
      <c r="B622" s="169"/>
      <c r="C622" s="170"/>
      <c r="D622" s="171" t="s">
        <v>1230</v>
      </c>
      <c r="E622" s="172"/>
      <c r="F622" s="173" t="s">
        <v>1241</v>
      </c>
      <c r="G622" s="170"/>
      <c r="H622" s="172"/>
      <c r="J622" s="170"/>
      <c r="K622" s="170"/>
      <c r="L622" s="174"/>
      <c r="M622" s="175"/>
      <c r="N622" s="170"/>
      <c r="O622" s="170"/>
      <c r="P622" s="170"/>
      <c r="Q622" s="170"/>
      <c r="R622" s="170"/>
      <c r="S622" s="170"/>
      <c r="T622" s="176"/>
      <c r="AT622" s="177" t="s">
        <v>1230</v>
      </c>
      <c r="AU622" s="177" t="s">
        <v>1243</v>
      </c>
      <c r="AV622" s="178" t="s">
        <v>1110</v>
      </c>
      <c r="AW622" s="178" t="s">
        <v>1190</v>
      </c>
      <c r="AX622" s="178" t="s">
        <v>1158</v>
      </c>
      <c r="AY622" s="177" t="s">
        <v>1221</v>
      </c>
    </row>
    <row r="623" spans="2:51" s="6" customFormat="1" ht="15.75" customHeight="1">
      <c r="B623" s="179"/>
      <c r="C623" s="180"/>
      <c r="D623" s="171" t="s">
        <v>1230</v>
      </c>
      <c r="E623" s="181"/>
      <c r="F623" s="182" t="s">
        <v>1248</v>
      </c>
      <c r="G623" s="180"/>
      <c r="H623" s="183">
        <v>8044.4</v>
      </c>
      <c r="J623" s="180"/>
      <c r="K623" s="180"/>
      <c r="L623" s="184"/>
      <c r="M623" s="185"/>
      <c r="N623" s="180"/>
      <c r="O623" s="180"/>
      <c r="P623" s="180"/>
      <c r="Q623" s="180"/>
      <c r="R623" s="180"/>
      <c r="S623" s="180"/>
      <c r="T623" s="186"/>
      <c r="AT623" s="187" t="s">
        <v>1230</v>
      </c>
      <c r="AU623" s="187" t="s">
        <v>1243</v>
      </c>
      <c r="AV623" s="188" t="s">
        <v>1166</v>
      </c>
      <c r="AW623" s="188" t="s">
        <v>1190</v>
      </c>
      <c r="AX623" s="188" t="s">
        <v>1158</v>
      </c>
      <c r="AY623" s="187" t="s">
        <v>1221</v>
      </c>
    </row>
    <row r="624" spans="2:65" s="6" customFormat="1" ht="15.75" customHeight="1">
      <c r="B624" s="23"/>
      <c r="C624" s="155" t="s">
        <v>103</v>
      </c>
      <c r="D624" s="155" t="s">
        <v>1223</v>
      </c>
      <c r="E624" s="156" t="s">
        <v>104</v>
      </c>
      <c r="F624" s="157" t="s">
        <v>105</v>
      </c>
      <c r="G624" s="158" t="s">
        <v>759</v>
      </c>
      <c r="H624" s="159">
        <v>57.4</v>
      </c>
      <c r="I624" s="160"/>
      <c r="J624" s="161">
        <f>ROUND($I$624*$H$624,2)</f>
        <v>0</v>
      </c>
      <c r="K624" s="157" t="s">
        <v>1236</v>
      </c>
      <c r="L624" s="43"/>
      <c r="M624" s="162"/>
      <c r="N624" s="163" t="s">
        <v>1129</v>
      </c>
      <c r="O624" s="24"/>
      <c r="P624" s="164">
        <f>$O$624*$H$624</f>
        <v>0</v>
      </c>
      <c r="Q624" s="164">
        <v>4.081E-06</v>
      </c>
      <c r="R624" s="164">
        <f>$Q$624*$H$624</f>
        <v>0.00023424940000000001</v>
      </c>
      <c r="S624" s="164">
        <v>0</v>
      </c>
      <c r="T624" s="165">
        <f>$S$624*$H$624</f>
        <v>0</v>
      </c>
      <c r="AR624" s="97" t="s">
        <v>1227</v>
      </c>
      <c r="AT624" s="97" t="s">
        <v>1223</v>
      </c>
      <c r="AU624" s="97" t="s">
        <v>1243</v>
      </c>
      <c r="AY624" s="6" t="s">
        <v>1221</v>
      </c>
      <c r="BE624" s="166">
        <f>IF($N$624="základní",$J$624,0)</f>
        <v>0</v>
      </c>
      <c r="BF624" s="166">
        <f>IF($N$624="snížená",$J$624,0)</f>
        <v>0</v>
      </c>
      <c r="BG624" s="166">
        <f>IF($N$624="zákl. přenesená",$J$624,0)</f>
        <v>0</v>
      </c>
      <c r="BH624" s="166">
        <f>IF($N$624="sníž. přenesená",$J$624,0)</f>
        <v>0</v>
      </c>
      <c r="BI624" s="166">
        <f>IF($N$624="nulová",$J$624,0)</f>
        <v>0</v>
      </c>
      <c r="BJ624" s="97" t="s">
        <v>1110</v>
      </c>
      <c r="BK624" s="166">
        <f>ROUND($I$624*$H$624,2)</f>
        <v>0</v>
      </c>
      <c r="BL624" s="97" t="s">
        <v>1227</v>
      </c>
      <c r="BM624" s="97" t="s">
        <v>106</v>
      </c>
    </row>
    <row r="625" spans="2:47" s="6" customFormat="1" ht="16.5" customHeight="1">
      <c r="B625" s="23"/>
      <c r="C625" s="24"/>
      <c r="D625" s="167" t="s">
        <v>1229</v>
      </c>
      <c r="E625" s="24"/>
      <c r="F625" s="168" t="s">
        <v>107</v>
      </c>
      <c r="G625" s="24"/>
      <c r="H625" s="24"/>
      <c r="J625" s="24"/>
      <c r="K625" s="24"/>
      <c r="L625" s="43"/>
      <c r="M625" s="56"/>
      <c r="N625" s="24"/>
      <c r="O625" s="24"/>
      <c r="P625" s="24"/>
      <c r="Q625" s="24"/>
      <c r="R625" s="24"/>
      <c r="S625" s="24"/>
      <c r="T625" s="57"/>
      <c r="AT625" s="6" t="s">
        <v>1229</v>
      </c>
      <c r="AU625" s="6" t="s">
        <v>1243</v>
      </c>
    </row>
    <row r="626" spans="2:47" s="6" customFormat="1" ht="30.75" customHeight="1">
      <c r="B626" s="23"/>
      <c r="C626" s="24"/>
      <c r="D626" s="171" t="s">
        <v>1239</v>
      </c>
      <c r="E626" s="24"/>
      <c r="F626" s="189" t="s">
        <v>108</v>
      </c>
      <c r="G626" s="24"/>
      <c r="H626" s="24"/>
      <c r="J626" s="24"/>
      <c r="K626" s="24"/>
      <c r="L626" s="43"/>
      <c r="M626" s="56"/>
      <c r="N626" s="24"/>
      <c r="O626" s="24"/>
      <c r="P626" s="24"/>
      <c r="Q626" s="24"/>
      <c r="R626" s="24"/>
      <c r="S626" s="24"/>
      <c r="T626" s="57"/>
      <c r="AT626" s="6" t="s">
        <v>1239</v>
      </c>
      <c r="AU626" s="6" t="s">
        <v>1243</v>
      </c>
    </row>
    <row r="627" spans="2:51" s="6" customFormat="1" ht="15.75" customHeight="1">
      <c r="B627" s="179"/>
      <c r="C627" s="180"/>
      <c r="D627" s="171" t="s">
        <v>1230</v>
      </c>
      <c r="E627" s="181"/>
      <c r="F627" s="182" t="s">
        <v>109</v>
      </c>
      <c r="G627" s="180"/>
      <c r="H627" s="183">
        <v>57.4</v>
      </c>
      <c r="J627" s="180"/>
      <c r="K627" s="180"/>
      <c r="L627" s="184"/>
      <c r="M627" s="185"/>
      <c r="N627" s="180"/>
      <c r="O627" s="180"/>
      <c r="P627" s="180"/>
      <c r="Q627" s="180"/>
      <c r="R627" s="180"/>
      <c r="S627" s="180"/>
      <c r="T627" s="186"/>
      <c r="AT627" s="187" t="s">
        <v>1230</v>
      </c>
      <c r="AU627" s="187" t="s">
        <v>1243</v>
      </c>
      <c r="AV627" s="188" t="s">
        <v>1166</v>
      </c>
      <c r="AW627" s="188" t="s">
        <v>1190</v>
      </c>
      <c r="AX627" s="188" t="s">
        <v>1158</v>
      </c>
      <c r="AY627" s="187" t="s">
        <v>1221</v>
      </c>
    </row>
    <row r="628" spans="2:63" s="141" customFormat="1" ht="23.25" customHeight="1">
      <c r="B628" s="142"/>
      <c r="C628" s="143"/>
      <c r="D628" s="144" t="s">
        <v>1157</v>
      </c>
      <c r="E628" s="153" t="s">
        <v>3</v>
      </c>
      <c r="F628" s="153" t="s">
        <v>110</v>
      </c>
      <c r="G628" s="143"/>
      <c r="H628" s="143"/>
      <c r="J628" s="154">
        <f>$BK$628</f>
        <v>0</v>
      </c>
      <c r="K628" s="143"/>
      <c r="L628" s="147"/>
      <c r="M628" s="148"/>
      <c r="N628" s="143"/>
      <c r="O628" s="143"/>
      <c r="P628" s="149">
        <f>SUM($P$629:$P$695)</f>
        <v>0</v>
      </c>
      <c r="Q628" s="143"/>
      <c r="R628" s="149">
        <f>SUM($R$629:$R$695)</f>
        <v>1.217286063</v>
      </c>
      <c r="S628" s="143"/>
      <c r="T628" s="150">
        <f>SUM($T$629:$T$695)</f>
        <v>5240.63305</v>
      </c>
      <c r="AR628" s="151" t="s">
        <v>1110</v>
      </c>
      <c r="AT628" s="151" t="s">
        <v>1157</v>
      </c>
      <c r="AU628" s="151" t="s">
        <v>1166</v>
      </c>
      <c r="AY628" s="151" t="s">
        <v>1221</v>
      </c>
      <c r="BK628" s="152">
        <f>SUM($BK$629:$BK$695)</f>
        <v>0</v>
      </c>
    </row>
    <row r="629" spans="2:65" s="6" customFormat="1" ht="15.75" customHeight="1">
      <c r="B629" s="23"/>
      <c r="C629" s="155" t="s">
        <v>111</v>
      </c>
      <c r="D629" s="155" t="s">
        <v>1223</v>
      </c>
      <c r="E629" s="156" t="s">
        <v>112</v>
      </c>
      <c r="F629" s="157" t="s">
        <v>113</v>
      </c>
      <c r="G629" s="158" t="s">
        <v>1235</v>
      </c>
      <c r="H629" s="159">
        <v>870.1</v>
      </c>
      <c r="I629" s="160"/>
      <c r="J629" s="161">
        <f>ROUND($I$629*$H$629,2)</f>
        <v>0</v>
      </c>
      <c r="K629" s="157" t="s">
        <v>1236</v>
      </c>
      <c r="L629" s="43"/>
      <c r="M629" s="162"/>
      <c r="N629" s="163" t="s">
        <v>1129</v>
      </c>
      <c r="O629" s="24"/>
      <c r="P629" s="164">
        <f>$O$629*$H$629</f>
        <v>0</v>
      </c>
      <c r="Q629" s="164">
        <v>0</v>
      </c>
      <c r="R629" s="164">
        <f>$Q$629*$H$629</f>
        <v>0</v>
      </c>
      <c r="S629" s="164">
        <v>0.26</v>
      </c>
      <c r="T629" s="165">
        <f>$S$629*$H$629</f>
        <v>226.22600000000003</v>
      </c>
      <c r="AR629" s="97" t="s">
        <v>1227</v>
      </c>
      <c r="AT629" s="97" t="s">
        <v>1223</v>
      </c>
      <c r="AU629" s="97" t="s">
        <v>1243</v>
      </c>
      <c r="AY629" s="6" t="s">
        <v>1221</v>
      </c>
      <c r="BE629" s="166">
        <f>IF($N$629="základní",$J$629,0)</f>
        <v>0</v>
      </c>
      <c r="BF629" s="166">
        <f>IF($N$629="snížená",$J$629,0)</f>
        <v>0</v>
      </c>
      <c r="BG629" s="166">
        <f>IF($N$629="zákl. přenesená",$J$629,0)</f>
        <v>0</v>
      </c>
      <c r="BH629" s="166">
        <f>IF($N$629="sníž. přenesená",$J$629,0)</f>
        <v>0</v>
      </c>
      <c r="BI629" s="166">
        <f>IF($N$629="nulová",$J$629,0)</f>
        <v>0</v>
      </c>
      <c r="BJ629" s="97" t="s">
        <v>1110</v>
      </c>
      <c r="BK629" s="166">
        <f>ROUND($I$629*$H$629,2)</f>
        <v>0</v>
      </c>
      <c r="BL629" s="97" t="s">
        <v>1227</v>
      </c>
      <c r="BM629" s="97" t="s">
        <v>114</v>
      </c>
    </row>
    <row r="630" spans="2:47" s="6" customFormat="1" ht="27" customHeight="1">
      <c r="B630" s="23"/>
      <c r="C630" s="24"/>
      <c r="D630" s="167" t="s">
        <v>1229</v>
      </c>
      <c r="E630" s="24"/>
      <c r="F630" s="168" t="s">
        <v>115</v>
      </c>
      <c r="G630" s="24"/>
      <c r="H630" s="24"/>
      <c r="J630" s="24"/>
      <c r="K630" s="24"/>
      <c r="L630" s="43"/>
      <c r="M630" s="56"/>
      <c r="N630" s="24"/>
      <c r="O630" s="24"/>
      <c r="P630" s="24"/>
      <c r="Q630" s="24"/>
      <c r="R630" s="24"/>
      <c r="S630" s="24"/>
      <c r="T630" s="57"/>
      <c r="AT630" s="6" t="s">
        <v>1229</v>
      </c>
      <c r="AU630" s="6" t="s">
        <v>1243</v>
      </c>
    </row>
    <row r="631" spans="2:51" s="6" customFormat="1" ht="15.75" customHeight="1">
      <c r="B631" s="169"/>
      <c r="C631" s="170"/>
      <c r="D631" s="171" t="s">
        <v>1230</v>
      </c>
      <c r="E631" s="172"/>
      <c r="F631" s="173" t="s">
        <v>116</v>
      </c>
      <c r="G631" s="170"/>
      <c r="H631" s="172"/>
      <c r="J631" s="170"/>
      <c r="K631" s="170"/>
      <c r="L631" s="174"/>
      <c r="M631" s="175"/>
      <c r="N631" s="170"/>
      <c r="O631" s="170"/>
      <c r="P631" s="170"/>
      <c r="Q631" s="170"/>
      <c r="R631" s="170"/>
      <c r="S631" s="170"/>
      <c r="T631" s="176"/>
      <c r="AT631" s="177" t="s">
        <v>1230</v>
      </c>
      <c r="AU631" s="177" t="s">
        <v>1243</v>
      </c>
      <c r="AV631" s="178" t="s">
        <v>1110</v>
      </c>
      <c r="AW631" s="178" t="s">
        <v>1190</v>
      </c>
      <c r="AX631" s="178" t="s">
        <v>1158</v>
      </c>
      <c r="AY631" s="177" t="s">
        <v>1221</v>
      </c>
    </row>
    <row r="632" spans="2:51" s="6" customFormat="1" ht="15.75" customHeight="1">
      <c r="B632" s="179"/>
      <c r="C632" s="180"/>
      <c r="D632" s="171" t="s">
        <v>1230</v>
      </c>
      <c r="E632" s="181"/>
      <c r="F632" s="182" t="s">
        <v>117</v>
      </c>
      <c r="G632" s="180"/>
      <c r="H632" s="183">
        <v>870.1</v>
      </c>
      <c r="J632" s="180"/>
      <c r="K632" s="180"/>
      <c r="L632" s="184"/>
      <c r="M632" s="185"/>
      <c r="N632" s="180"/>
      <c r="O632" s="180"/>
      <c r="P632" s="180"/>
      <c r="Q632" s="180"/>
      <c r="R632" s="180"/>
      <c r="S632" s="180"/>
      <c r="T632" s="186"/>
      <c r="AT632" s="187" t="s">
        <v>1230</v>
      </c>
      <c r="AU632" s="187" t="s">
        <v>1243</v>
      </c>
      <c r="AV632" s="188" t="s">
        <v>1166</v>
      </c>
      <c r="AW632" s="188" t="s">
        <v>1190</v>
      </c>
      <c r="AX632" s="188" t="s">
        <v>1158</v>
      </c>
      <c r="AY632" s="187" t="s">
        <v>1221</v>
      </c>
    </row>
    <row r="633" spans="2:65" s="6" customFormat="1" ht="15.75" customHeight="1">
      <c r="B633" s="23"/>
      <c r="C633" s="155" t="s">
        <v>118</v>
      </c>
      <c r="D633" s="155" t="s">
        <v>1223</v>
      </c>
      <c r="E633" s="156" t="s">
        <v>119</v>
      </c>
      <c r="F633" s="157" t="s">
        <v>120</v>
      </c>
      <c r="G633" s="158" t="s">
        <v>1235</v>
      </c>
      <c r="H633" s="159">
        <v>61.95</v>
      </c>
      <c r="I633" s="160"/>
      <c r="J633" s="161">
        <f>ROUND($I$633*$H$633,2)</f>
        <v>0</v>
      </c>
      <c r="K633" s="157" t="s">
        <v>1236</v>
      </c>
      <c r="L633" s="43"/>
      <c r="M633" s="162"/>
      <c r="N633" s="163" t="s">
        <v>1129</v>
      </c>
      <c r="O633" s="24"/>
      <c r="P633" s="164">
        <f>$O$633*$H$633</f>
        <v>0</v>
      </c>
      <c r="Q633" s="164">
        <v>0</v>
      </c>
      <c r="R633" s="164">
        <f>$Q$633*$H$633</f>
        <v>0</v>
      </c>
      <c r="S633" s="164">
        <v>0.181</v>
      </c>
      <c r="T633" s="165">
        <f>$S$633*$H$633</f>
        <v>11.21295</v>
      </c>
      <c r="AR633" s="97" t="s">
        <v>1227</v>
      </c>
      <c r="AT633" s="97" t="s">
        <v>1223</v>
      </c>
      <c r="AU633" s="97" t="s">
        <v>1243</v>
      </c>
      <c r="AY633" s="6" t="s">
        <v>1221</v>
      </c>
      <c r="BE633" s="166">
        <f>IF($N$633="základní",$J$633,0)</f>
        <v>0</v>
      </c>
      <c r="BF633" s="166">
        <f>IF($N$633="snížená",$J$633,0)</f>
        <v>0</v>
      </c>
      <c r="BG633" s="166">
        <f>IF($N$633="zákl. přenesená",$J$633,0)</f>
        <v>0</v>
      </c>
      <c r="BH633" s="166">
        <f>IF($N$633="sníž. přenesená",$J$633,0)</f>
        <v>0</v>
      </c>
      <c r="BI633" s="166">
        <f>IF($N$633="nulová",$J$633,0)</f>
        <v>0</v>
      </c>
      <c r="BJ633" s="97" t="s">
        <v>1110</v>
      </c>
      <c r="BK633" s="166">
        <f>ROUND($I$633*$H$633,2)</f>
        <v>0</v>
      </c>
      <c r="BL633" s="97" t="s">
        <v>1227</v>
      </c>
      <c r="BM633" s="97" t="s">
        <v>121</v>
      </c>
    </row>
    <row r="634" spans="2:47" s="6" customFormat="1" ht="27" customHeight="1">
      <c r="B634" s="23"/>
      <c r="C634" s="24"/>
      <c r="D634" s="167" t="s">
        <v>1229</v>
      </c>
      <c r="E634" s="24"/>
      <c r="F634" s="168" t="s">
        <v>122</v>
      </c>
      <c r="G634" s="24"/>
      <c r="H634" s="24"/>
      <c r="J634" s="24"/>
      <c r="K634" s="24"/>
      <c r="L634" s="43"/>
      <c r="M634" s="56"/>
      <c r="N634" s="24"/>
      <c r="O634" s="24"/>
      <c r="P634" s="24"/>
      <c r="Q634" s="24"/>
      <c r="R634" s="24"/>
      <c r="S634" s="24"/>
      <c r="T634" s="57"/>
      <c r="AT634" s="6" t="s">
        <v>1229</v>
      </c>
      <c r="AU634" s="6" t="s">
        <v>1243</v>
      </c>
    </row>
    <row r="635" spans="2:47" s="6" customFormat="1" ht="219.75" customHeight="1">
      <c r="B635" s="23"/>
      <c r="C635" s="24"/>
      <c r="D635" s="171" t="s">
        <v>1239</v>
      </c>
      <c r="E635" s="24"/>
      <c r="F635" s="189" t="s">
        <v>123</v>
      </c>
      <c r="G635" s="24"/>
      <c r="H635" s="24"/>
      <c r="J635" s="24"/>
      <c r="K635" s="24"/>
      <c r="L635" s="43"/>
      <c r="M635" s="56"/>
      <c r="N635" s="24"/>
      <c r="O635" s="24"/>
      <c r="P635" s="24"/>
      <c r="Q635" s="24"/>
      <c r="R635" s="24"/>
      <c r="S635" s="24"/>
      <c r="T635" s="57"/>
      <c r="AT635" s="6" t="s">
        <v>1239</v>
      </c>
      <c r="AU635" s="6" t="s">
        <v>1243</v>
      </c>
    </row>
    <row r="636" spans="2:51" s="6" customFormat="1" ht="15.75" customHeight="1">
      <c r="B636" s="169"/>
      <c r="C636" s="170"/>
      <c r="D636" s="171" t="s">
        <v>1230</v>
      </c>
      <c r="E636" s="172"/>
      <c r="F636" s="173" t="s">
        <v>116</v>
      </c>
      <c r="G636" s="170"/>
      <c r="H636" s="172"/>
      <c r="J636" s="170"/>
      <c r="K636" s="170"/>
      <c r="L636" s="174"/>
      <c r="M636" s="175"/>
      <c r="N636" s="170"/>
      <c r="O636" s="170"/>
      <c r="P636" s="170"/>
      <c r="Q636" s="170"/>
      <c r="R636" s="170"/>
      <c r="S636" s="170"/>
      <c r="T636" s="176"/>
      <c r="AT636" s="177" t="s">
        <v>1230</v>
      </c>
      <c r="AU636" s="177" t="s">
        <v>1243</v>
      </c>
      <c r="AV636" s="178" t="s">
        <v>1110</v>
      </c>
      <c r="AW636" s="178" t="s">
        <v>1190</v>
      </c>
      <c r="AX636" s="178" t="s">
        <v>1158</v>
      </c>
      <c r="AY636" s="177" t="s">
        <v>1221</v>
      </c>
    </row>
    <row r="637" spans="2:51" s="6" customFormat="1" ht="15.75" customHeight="1">
      <c r="B637" s="169"/>
      <c r="C637" s="170"/>
      <c r="D637" s="171" t="s">
        <v>1230</v>
      </c>
      <c r="E637" s="172"/>
      <c r="F637" s="173" t="s">
        <v>124</v>
      </c>
      <c r="G637" s="170"/>
      <c r="H637" s="172"/>
      <c r="J637" s="170"/>
      <c r="K637" s="170"/>
      <c r="L637" s="174"/>
      <c r="M637" s="175"/>
      <c r="N637" s="170"/>
      <c r="O637" s="170"/>
      <c r="P637" s="170"/>
      <c r="Q637" s="170"/>
      <c r="R637" s="170"/>
      <c r="S637" s="170"/>
      <c r="T637" s="176"/>
      <c r="AT637" s="177" t="s">
        <v>1230</v>
      </c>
      <c r="AU637" s="177" t="s">
        <v>1243</v>
      </c>
      <c r="AV637" s="178" t="s">
        <v>1110</v>
      </c>
      <c r="AW637" s="178" t="s">
        <v>1190</v>
      </c>
      <c r="AX637" s="178" t="s">
        <v>1158</v>
      </c>
      <c r="AY637" s="177" t="s">
        <v>1221</v>
      </c>
    </row>
    <row r="638" spans="2:51" s="6" customFormat="1" ht="15.75" customHeight="1">
      <c r="B638" s="169"/>
      <c r="C638" s="170"/>
      <c r="D638" s="171" t="s">
        <v>1230</v>
      </c>
      <c r="E638" s="172"/>
      <c r="F638" s="173" t="s">
        <v>125</v>
      </c>
      <c r="G638" s="170"/>
      <c r="H638" s="172"/>
      <c r="J638" s="170"/>
      <c r="K638" s="170"/>
      <c r="L638" s="174"/>
      <c r="M638" s="175"/>
      <c r="N638" s="170"/>
      <c r="O638" s="170"/>
      <c r="P638" s="170"/>
      <c r="Q638" s="170"/>
      <c r="R638" s="170"/>
      <c r="S638" s="170"/>
      <c r="T638" s="176"/>
      <c r="AT638" s="177" t="s">
        <v>1230</v>
      </c>
      <c r="AU638" s="177" t="s">
        <v>1243</v>
      </c>
      <c r="AV638" s="178" t="s">
        <v>1110</v>
      </c>
      <c r="AW638" s="178" t="s">
        <v>1190</v>
      </c>
      <c r="AX638" s="178" t="s">
        <v>1158</v>
      </c>
      <c r="AY638" s="177" t="s">
        <v>1221</v>
      </c>
    </row>
    <row r="639" spans="2:51" s="6" customFormat="1" ht="15.75" customHeight="1">
      <c r="B639" s="179"/>
      <c r="C639" s="180"/>
      <c r="D639" s="171" t="s">
        <v>1230</v>
      </c>
      <c r="E639" s="181"/>
      <c r="F639" s="182" t="s">
        <v>126</v>
      </c>
      <c r="G639" s="180"/>
      <c r="H639" s="183">
        <v>61.95</v>
      </c>
      <c r="J639" s="180"/>
      <c r="K639" s="180"/>
      <c r="L639" s="184"/>
      <c r="M639" s="185"/>
      <c r="N639" s="180"/>
      <c r="O639" s="180"/>
      <c r="P639" s="180"/>
      <c r="Q639" s="180"/>
      <c r="R639" s="180"/>
      <c r="S639" s="180"/>
      <c r="T639" s="186"/>
      <c r="AT639" s="187" t="s">
        <v>1230</v>
      </c>
      <c r="AU639" s="187" t="s">
        <v>1243</v>
      </c>
      <c r="AV639" s="188" t="s">
        <v>1166</v>
      </c>
      <c r="AW639" s="188" t="s">
        <v>1190</v>
      </c>
      <c r="AX639" s="188" t="s">
        <v>1158</v>
      </c>
      <c r="AY639" s="187" t="s">
        <v>1221</v>
      </c>
    </row>
    <row r="640" spans="2:65" s="6" customFormat="1" ht="15.75" customHeight="1">
      <c r="B640" s="23"/>
      <c r="C640" s="155" t="s">
        <v>127</v>
      </c>
      <c r="D640" s="155" t="s">
        <v>1223</v>
      </c>
      <c r="E640" s="156" t="s">
        <v>128</v>
      </c>
      <c r="F640" s="157" t="s">
        <v>129</v>
      </c>
      <c r="G640" s="158" t="s">
        <v>1235</v>
      </c>
      <c r="H640" s="159">
        <v>8908.9</v>
      </c>
      <c r="I640" s="160"/>
      <c r="J640" s="161">
        <f>ROUND($I$640*$H$640,2)</f>
        <v>0</v>
      </c>
      <c r="K640" s="157" t="s">
        <v>1236</v>
      </c>
      <c r="L640" s="43"/>
      <c r="M640" s="162"/>
      <c r="N640" s="163" t="s">
        <v>1129</v>
      </c>
      <c r="O640" s="24"/>
      <c r="P640" s="164">
        <f>$O$640*$H$640</f>
        <v>0</v>
      </c>
      <c r="Q640" s="164">
        <v>0</v>
      </c>
      <c r="R640" s="164">
        <f>$Q$640*$H$640</f>
        <v>0</v>
      </c>
      <c r="S640" s="164">
        <v>0.235</v>
      </c>
      <c r="T640" s="165">
        <f>$S$640*$H$640</f>
        <v>2093.5915</v>
      </c>
      <c r="AR640" s="97" t="s">
        <v>1227</v>
      </c>
      <c r="AT640" s="97" t="s">
        <v>1223</v>
      </c>
      <c r="AU640" s="97" t="s">
        <v>1243</v>
      </c>
      <c r="AY640" s="6" t="s">
        <v>1221</v>
      </c>
      <c r="BE640" s="166">
        <f>IF($N$640="základní",$J$640,0)</f>
        <v>0</v>
      </c>
      <c r="BF640" s="166">
        <f>IF($N$640="snížená",$J$640,0)</f>
        <v>0</v>
      </c>
      <c r="BG640" s="166">
        <f>IF($N$640="zákl. přenesená",$J$640,0)</f>
        <v>0</v>
      </c>
      <c r="BH640" s="166">
        <f>IF($N$640="sníž. přenesená",$J$640,0)</f>
        <v>0</v>
      </c>
      <c r="BI640" s="166">
        <f>IF($N$640="nulová",$J$640,0)</f>
        <v>0</v>
      </c>
      <c r="BJ640" s="97" t="s">
        <v>1110</v>
      </c>
      <c r="BK640" s="166">
        <f>ROUND($I$640*$H$640,2)</f>
        <v>0</v>
      </c>
      <c r="BL640" s="97" t="s">
        <v>1227</v>
      </c>
      <c r="BM640" s="97" t="s">
        <v>130</v>
      </c>
    </row>
    <row r="641" spans="2:47" s="6" customFormat="1" ht="27" customHeight="1">
      <c r="B641" s="23"/>
      <c r="C641" s="24"/>
      <c r="D641" s="167" t="s">
        <v>1229</v>
      </c>
      <c r="E641" s="24"/>
      <c r="F641" s="168" t="s">
        <v>131</v>
      </c>
      <c r="G641" s="24"/>
      <c r="H641" s="24"/>
      <c r="J641" s="24"/>
      <c r="K641" s="24"/>
      <c r="L641" s="43"/>
      <c r="M641" s="56"/>
      <c r="N641" s="24"/>
      <c r="O641" s="24"/>
      <c r="P641" s="24"/>
      <c r="Q641" s="24"/>
      <c r="R641" s="24"/>
      <c r="S641" s="24"/>
      <c r="T641" s="57"/>
      <c r="AT641" s="6" t="s">
        <v>1229</v>
      </c>
      <c r="AU641" s="6" t="s">
        <v>1243</v>
      </c>
    </row>
    <row r="642" spans="2:47" s="6" customFormat="1" ht="219.75" customHeight="1">
      <c r="B642" s="23"/>
      <c r="C642" s="24"/>
      <c r="D642" s="171" t="s">
        <v>1239</v>
      </c>
      <c r="E642" s="24"/>
      <c r="F642" s="189" t="s">
        <v>123</v>
      </c>
      <c r="G642" s="24"/>
      <c r="H642" s="24"/>
      <c r="J642" s="24"/>
      <c r="K642" s="24"/>
      <c r="L642" s="43"/>
      <c r="M642" s="56"/>
      <c r="N642" s="24"/>
      <c r="O642" s="24"/>
      <c r="P642" s="24"/>
      <c r="Q642" s="24"/>
      <c r="R642" s="24"/>
      <c r="S642" s="24"/>
      <c r="T642" s="57"/>
      <c r="AT642" s="6" t="s">
        <v>1239</v>
      </c>
      <c r="AU642" s="6" t="s">
        <v>1243</v>
      </c>
    </row>
    <row r="643" spans="2:51" s="6" customFormat="1" ht="15.75" customHeight="1">
      <c r="B643" s="169"/>
      <c r="C643" s="170"/>
      <c r="D643" s="171" t="s">
        <v>1230</v>
      </c>
      <c r="E643" s="172"/>
      <c r="F643" s="173" t="s">
        <v>116</v>
      </c>
      <c r="G643" s="170"/>
      <c r="H643" s="172"/>
      <c r="J643" s="170"/>
      <c r="K643" s="170"/>
      <c r="L643" s="174"/>
      <c r="M643" s="175"/>
      <c r="N643" s="170"/>
      <c r="O643" s="170"/>
      <c r="P643" s="170"/>
      <c r="Q643" s="170"/>
      <c r="R643" s="170"/>
      <c r="S643" s="170"/>
      <c r="T643" s="176"/>
      <c r="AT643" s="177" t="s">
        <v>1230</v>
      </c>
      <c r="AU643" s="177" t="s">
        <v>1243</v>
      </c>
      <c r="AV643" s="178" t="s">
        <v>1110</v>
      </c>
      <c r="AW643" s="178" t="s">
        <v>1190</v>
      </c>
      <c r="AX643" s="178" t="s">
        <v>1158</v>
      </c>
      <c r="AY643" s="177" t="s">
        <v>1221</v>
      </c>
    </row>
    <row r="644" spans="2:51" s="6" customFormat="1" ht="15.75" customHeight="1">
      <c r="B644" s="169"/>
      <c r="C644" s="170"/>
      <c r="D644" s="171" t="s">
        <v>1230</v>
      </c>
      <c r="E644" s="172"/>
      <c r="F644" s="173" t="s">
        <v>132</v>
      </c>
      <c r="G644" s="170"/>
      <c r="H644" s="172"/>
      <c r="J644" s="170"/>
      <c r="K644" s="170"/>
      <c r="L644" s="174"/>
      <c r="M644" s="175"/>
      <c r="N644" s="170"/>
      <c r="O644" s="170"/>
      <c r="P644" s="170"/>
      <c r="Q644" s="170"/>
      <c r="R644" s="170"/>
      <c r="S644" s="170"/>
      <c r="T644" s="176"/>
      <c r="AT644" s="177" t="s">
        <v>1230</v>
      </c>
      <c r="AU644" s="177" t="s">
        <v>1243</v>
      </c>
      <c r="AV644" s="178" t="s">
        <v>1110</v>
      </c>
      <c r="AW644" s="178" t="s">
        <v>1190</v>
      </c>
      <c r="AX644" s="178" t="s">
        <v>1158</v>
      </c>
      <c r="AY644" s="177" t="s">
        <v>1221</v>
      </c>
    </row>
    <row r="645" spans="2:51" s="6" customFormat="1" ht="15.75" customHeight="1">
      <c r="B645" s="179"/>
      <c r="C645" s="180"/>
      <c r="D645" s="171" t="s">
        <v>1230</v>
      </c>
      <c r="E645" s="181"/>
      <c r="F645" s="182" t="s">
        <v>133</v>
      </c>
      <c r="G645" s="180"/>
      <c r="H645" s="183">
        <v>7419.3</v>
      </c>
      <c r="J645" s="180"/>
      <c r="K645" s="180"/>
      <c r="L645" s="184"/>
      <c r="M645" s="185"/>
      <c r="N645" s="180"/>
      <c r="O645" s="180"/>
      <c r="P645" s="180"/>
      <c r="Q645" s="180"/>
      <c r="R645" s="180"/>
      <c r="S645" s="180"/>
      <c r="T645" s="186"/>
      <c r="AT645" s="187" t="s">
        <v>1230</v>
      </c>
      <c r="AU645" s="187" t="s">
        <v>1243</v>
      </c>
      <c r="AV645" s="188" t="s">
        <v>1166</v>
      </c>
      <c r="AW645" s="188" t="s">
        <v>1190</v>
      </c>
      <c r="AX645" s="188" t="s">
        <v>1158</v>
      </c>
      <c r="AY645" s="187" t="s">
        <v>1221</v>
      </c>
    </row>
    <row r="646" spans="2:51" s="6" customFormat="1" ht="15.75" customHeight="1">
      <c r="B646" s="169"/>
      <c r="C646" s="170"/>
      <c r="D646" s="171" t="s">
        <v>1230</v>
      </c>
      <c r="E646" s="172"/>
      <c r="F646" s="173" t="s">
        <v>134</v>
      </c>
      <c r="G646" s="170"/>
      <c r="H646" s="172"/>
      <c r="J646" s="170"/>
      <c r="K646" s="170"/>
      <c r="L646" s="174"/>
      <c r="M646" s="175"/>
      <c r="N646" s="170"/>
      <c r="O646" s="170"/>
      <c r="P646" s="170"/>
      <c r="Q646" s="170"/>
      <c r="R646" s="170"/>
      <c r="S646" s="170"/>
      <c r="T646" s="176"/>
      <c r="AT646" s="177" t="s">
        <v>1230</v>
      </c>
      <c r="AU646" s="177" t="s">
        <v>1243</v>
      </c>
      <c r="AV646" s="178" t="s">
        <v>1110</v>
      </c>
      <c r="AW646" s="178" t="s">
        <v>1190</v>
      </c>
      <c r="AX646" s="178" t="s">
        <v>1158</v>
      </c>
      <c r="AY646" s="177" t="s">
        <v>1221</v>
      </c>
    </row>
    <row r="647" spans="2:51" s="6" customFormat="1" ht="15.75" customHeight="1">
      <c r="B647" s="179"/>
      <c r="C647" s="180"/>
      <c r="D647" s="171" t="s">
        <v>1230</v>
      </c>
      <c r="E647" s="181"/>
      <c r="F647" s="182" t="s">
        <v>135</v>
      </c>
      <c r="G647" s="180"/>
      <c r="H647" s="183">
        <v>619.5</v>
      </c>
      <c r="J647" s="180"/>
      <c r="K647" s="180"/>
      <c r="L647" s="184"/>
      <c r="M647" s="185"/>
      <c r="N647" s="180"/>
      <c r="O647" s="180"/>
      <c r="P647" s="180"/>
      <c r="Q647" s="180"/>
      <c r="R647" s="180"/>
      <c r="S647" s="180"/>
      <c r="T647" s="186"/>
      <c r="AT647" s="187" t="s">
        <v>1230</v>
      </c>
      <c r="AU647" s="187" t="s">
        <v>1243</v>
      </c>
      <c r="AV647" s="188" t="s">
        <v>1166</v>
      </c>
      <c r="AW647" s="188" t="s">
        <v>1190</v>
      </c>
      <c r="AX647" s="188" t="s">
        <v>1158</v>
      </c>
      <c r="AY647" s="187" t="s">
        <v>1221</v>
      </c>
    </row>
    <row r="648" spans="2:51" s="6" customFormat="1" ht="15.75" customHeight="1">
      <c r="B648" s="169"/>
      <c r="C648" s="170"/>
      <c r="D648" s="171" t="s">
        <v>1230</v>
      </c>
      <c r="E648" s="172"/>
      <c r="F648" s="173" t="s">
        <v>136</v>
      </c>
      <c r="G648" s="170"/>
      <c r="H648" s="172"/>
      <c r="J648" s="170"/>
      <c r="K648" s="170"/>
      <c r="L648" s="174"/>
      <c r="M648" s="175"/>
      <c r="N648" s="170"/>
      <c r="O648" s="170"/>
      <c r="P648" s="170"/>
      <c r="Q648" s="170"/>
      <c r="R648" s="170"/>
      <c r="S648" s="170"/>
      <c r="T648" s="176"/>
      <c r="AT648" s="177" t="s">
        <v>1230</v>
      </c>
      <c r="AU648" s="177" t="s">
        <v>1243</v>
      </c>
      <c r="AV648" s="178" t="s">
        <v>1110</v>
      </c>
      <c r="AW648" s="178" t="s">
        <v>1190</v>
      </c>
      <c r="AX648" s="178" t="s">
        <v>1158</v>
      </c>
      <c r="AY648" s="177" t="s">
        <v>1221</v>
      </c>
    </row>
    <row r="649" spans="2:51" s="6" customFormat="1" ht="15.75" customHeight="1">
      <c r="B649" s="179"/>
      <c r="C649" s="180"/>
      <c r="D649" s="171" t="s">
        <v>1230</v>
      </c>
      <c r="E649" s="181"/>
      <c r="F649" s="182" t="s">
        <v>117</v>
      </c>
      <c r="G649" s="180"/>
      <c r="H649" s="183">
        <v>870.1</v>
      </c>
      <c r="J649" s="180"/>
      <c r="K649" s="180"/>
      <c r="L649" s="184"/>
      <c r="M649" s="185"/>
      <c r="N649" s="180"/>
      <c r="O649" s="180"/>
      <c r="P649" s="180"/>
      <c r="Q649" s="180"/>
      <c r="R649" s="180"/>
      <c r="S649" s="180"/>
      <c r="T649" s="186"/>
      <c r="AT649" s="187" t="s">
        <v>1230</v>
      </c>
      <c r="AU649" s="187" t="s">
        <v>1243</v>
      </c>
      <c r="AV649" s="188" t="s">
        <v>1166</v>
      </c>
      <c r="AW649" s="188" t="s">
        <v>1190</v>
      </c>
      <c r="AX649" s="188" t="s">
        <v>1158</v>
      </c>
      <c r="AY649" s="187" t="s">
        <v>1221</v>
      </c>
    </row>
    <row r="650" spans="2:65" s="6" customFormat="1" ht="15.75" customHeight="1">
      <c r="B650" s="23"/>
      <c r="C650" s="155" t="s">
        <v>137</v>
      </c>
      <c r="D650" s="155" t="s">
        <v>1223</v>
      </c>
      <c r="E650" s="156" t="s">
        <v>138</v>
      </c>
      <c r="F650" s="157" t="s">
        <v>139</v>
      </c>
      <c r="G650" s="158" t="s">
        <v>1235</v>
      </c>
      <c r="H650" s="159">
        <v>370.965</v>
      </c>
      <c r="I650" s="160"/>
      <c r="J650" s="161">
        <f>ROUND($I$650*$H$650,2)</f>
        <v>0</v>
      </c>
      <c r="K650" s="157" t="s">
        <v>1236</v>
      </c>
      <c r="L650" s="43"/>
      <c r="M650" s="162"/>
      <c r="N650" s="163" t="s">
        <v>1129</v>
      </c>
      <c r="O650" s="24"/>
      <c r="P650" s="164">
        <f>$O$650*$H$650</f>
        <v>0</v>
      </c>
      <c r="Q650" s="164">
        <v>0</v>
      </c>
      <c r="R650" s="164">
        <f>$Q$650*$H$650</f>
        <v>0</v>
      </c>
      <c r="S650" s="164">
        <v>0.45</v>
      </c>
      <c r="T650" s="165">
        <f>$S$650*$H$650</f>
        <v>166.93425</v>
      </c>
      <c r="AR650" s="97" t="s">
        <v>1227</v>
      </c>
      <c r="AT650" s="97" t="s">
        <v>1223</v>
      </c>
      <c r="AU650" s="97" t="s">
        <v>1243</v>
      </c>
      <c r="AY650" s="6" t="s">
        <v>1221</v>
      </c>
      <c r="BE650" s="166">
        <f>IF($N$650="základní",$J$650,0)</f>
        <v>0</v>
      </c>
      <c r="BF650" s="166">
        <f>IF($N$650="snížená",$J$650,0)</f>
        <v>0</v>
      </c>
      <c r="BG650" s="166">
        <f>IF($N$650="zákl. přenesená",$J$650,0)</f>
        <v>0</v>
      </c>
      <c r="BH650" s="166">
        <f>IF($N$650="sníž. přenesená",$J$650,0)</f>
        <v>0</v>
      </c>
      <c r="BI650" s="166">
        <f>IF($N$650="nulová",$J$650,0)</f>
        <v>0</v>
      </c>
      <c r="BJ650" s="97" t="s">
        <v>1110</v>
      </c>
      <c r="BK650" s="166">
        <f>ROUND($I$650*$H$650,2)</f>
        <v>0</v>
      </c>
      <c r="BL650" s="97" t="s">
        <v>1227</v>
      </c>
      <c r="BM650" s="97" t="s">
        <v>140</v>
      </c>
    </row>
    <row r="651" spans="2:47" s="6" customFormat="1" ht="27" customHeight="1">
      <c r="B651" s="23"/>
      <c r="C651" s="24"/>
      <c r="D651" s="167" t="s">
        <v>1229</v>
      </c>
      <c r="E651" s="24"/>
      <c r="F651" s="168" t="s">
        <v>141</v>
      </c>
      <c r="G651" s="24"/>
      <c r="H651" s="24"/>
      <c r="J651" s="24"/>
      <c r="K651" s="24"/>
      <c r="L651" s="43"/>
      <c r="M651" s="56"/>
      <c r="N651" s="24"/>
      <c r="O651" s="24"/>
      <c r="P651" s="24"/>
      <c r="Q651" s="24"/>
      <c r="R651" s="24"/>
      <c r="S651" s="24"/>
      <c r="T651" s="57"/>
      <c r="AT651" s="6" t="s">
        <v>1229</v>
      </c>
      <c r="AU651" s="6" t="s">
        <v>1243</v>
      </c>
    </row>
    <row r="652" spans="2:47" s="6" customFormat="1" ht="219.75" customHeight="1">
      <c r="B652" s="23"/>
      <c r="C652" s="24"/>
      <c r="D652" s="171" t="s">
        <v>1239</v>
      </c>
      <c r="E652" s="24"/>
      <c r="F652" s="189" t="s">
        <v>123</v>
      </c>
      <c r="G652" s="24"/>
      <c r="H652" s="24"/>
      <c r="J652" s="24"/>
      <c r="K652" s="24"/>
      <c r="L652" s="43"/>
      <c r="M652" s="56"/>
      <c r="N652" s="24"/>
      <c r="O652" s="24"/>
      <c r="P652" s="24"/>
      <c r="Q652" s="24"/>
      <c r="R652" s="24"/>
      <c r="S652" s="24"/>
      <c r="T652" s="57"/>
      <c r="AT652" s="6" t="s">
        <v>1239</v>
      </c>
      <c r="AU652" s="6" t="s">
        <v>1243</v>
      </c>
    </row>
    <row r="653" spans="2:51" s="6" customFormat="1" ht="15.75" customHeight="1">
      <c r="B653" s="169"/>
      <c r="C653" s="170"/>
      <c r="D653" s="171" t="s">
        <v>1230</v>
      </c>
      <c r="E653" s="172"/>
      <c r="F653" s="173" t="s">
        <v>116</v>
      </c>
      <c r="G653" s="170"/>
      <c r="H653" s="172"/>
      <c r="J653" s="170"/>
      <c r="K653" s="170"/>
      <c r="L653" s="174"/>
      <c r="M653" s="175"/>
      <c r="N653" s="170"/>
      <c r="O653" s="170"/>
      <c r="P653" s="170"/>
      <c r="Q653" s="170"/>
      <c r="R653" s="170"/>
      <c r="S653" s="170"/>
      <c r="T653" s="176"/>
      <c r="AT653" s="177" t="s">
        <v>1230</v>
      </c>
      <c r="AU653" s="177" t="s">
        <v>1243</v>
      </c>
      <c r="AV653" s="178" t="s">
        <v>1110</v>
      </c>
      <c r="AW653" s="178" t="s">
        <v>1190</v>
      </c>
      <c r="AX653" s="178" t="s">
        <v>1158</v>
      </c>
      <c r="AY653" s="177" t="s">
        <v>1221</v>
      </c>
    </row>
    <row r="654" spans="2:51" s="6" customFormat="1" ht="15.75" customHeight="1">
      <c r="B654" s="169"/>
      <c r="C654" s="170"/>
      <c r="D654" s="171" t="s">
        <v>1230</v>
      </c>
      <c r="E654" s="172"/>
      <c r="F654" s="173" t="s">
        <v>142</v>
      </c>
      <c r="G654" s="170"/>
      <c r="H654" s="172"/>
      <c r="J654" s="170"/>
      <c r="K654" s="170"/>
      <c r="L654" s="174"/>
      <c r="M654" s="175"/>
      <c r="N654" s="170"/>
      <c r="O654" s="170"/>
      <c r="P654" s="170"/>
      <c r="Q654" s="170"/>
      <c r="R654" s="170"/>
      <c r="S654" s="170"/>
      <c r="T654" s="176"/>
      <c r="AT654" s="177" t="s">
        <v>1230</v>
      </c>
      <c r="AU654" s="177" t="s">
        <v>1243</v>
      </c>
      <c r="AV654" s="178" t="s">
        <v>1110</v>
      </c>
      <c r="AW654" s="178" t="s">
        <v>1190</v>
      </c>
      <c r="AX654" s="178" t="s">
        <v>1158</v>
      </c>
      <c r="AY654" s="177" t="s">
        <v>1221</v>
      </c>
    </row>
    <row r="655" spans="2:51" s="6" customFormat="1" ht="15.75" customHeight="1">
      <c r="B655" s="179"/>
      <c r="C655" s="180"/>
      <c r="D655" s="171" t="s">
        <v>1230</v>
      </c>
      <c r="E655" s="181"/>
      <c r="F655" s="182" t="s">
        <v>143</v>
      </c>
      <c r="G655" s="180"/>
      <c r="H655" s="183">
        <v>370.965</v>
      </c>
      <c r="J655" s="180"/>
      <c r="K655" s="180"/>
      <c r="L655" s="184"/>
      <c r="M655" s="185"/>
      <c r="N655" s="180"/>
      <c r="O655" s="180"/>
      <c r="P655" s="180"/>
      <c r="Q655" s="180"/>
      <c r="R655" s="180"/>
      <c r="S655" s="180"/>
      <c r="T655" s="186"/>
      <c r="AT655" s="187" t="s">
        <v>1230</v>
      </c>
      <c r="AU655" s="187" t="s">
        <v>1243</v>
      </c>
      <c r="AV655" s="188" t="s">
        <v>1166</v>
      </c>
      <c r="AW655" s="188" t="s">
        <v>1190</v>
      </c>
      <c r="AX655" s="188" t="s">
        <v>1158</v>
      </c>
      <c r="AY655" s="187" t="s">
        <v>1221</v>
      </c>
    </row>
    <row r="656" spans="2:65" s="6" customFormat="1" ht="15.75" customHeight="1">
      <c r="B656" s="23"/>
      <c r="C656" s="155" t="s">
        <v>144</v>
      </c>
      <c r="D656" s="155" t="s">
        <v>1223</v>
      </c>
      <c r="E656" s="156" t="s">
        <v>145</v>
      </c>
      <c r="F656" s="157" t="s">
        <v>146</v>
      </c>
      <c r="G656" s="158" t="s">
        <v>1235</v>
      </c>
      <c r="H656" s="159">
        <v>557.55</v>
      </c>
      <c r="I656" s="160"/>
      <c r="J656" s="161">
        <f>ROUND($I$656*$H$656,2)</f>
        <v>0</v>
      </c>
      <c r="K656" s="157" t="s">
        <v>1236</v>
      </c>
      <c r="L656" s="43"/>
      <c r="M656" s="162"/>
      <c r="N656" s="163" t="s">
        <v>1129</v>
      </c>
      <c r="O656" s="24"/>
      <c r="P656" s="164">
        <f>$O$656*$H$656</f>
        <v>0</v>
      </c>
      <c r="Q656" s="164">
        <v>9.222E-05</v>
      </c>
      <c r="R656" s="164">
        <f>$Q$656*$H$656</f>
        <v>0.05141726099999999</v>
      </c>
      <c r="S656" s="164">
        <v>0.256</v>
      </c>
      <c r="T656" s="165">
        <f>$S$656*$H$656</f>
        <v>142.7328</v>
      </c>
      <c r="AR656" s="97" t="s">
        <v>1227</v>
      </c>
      <c r="AT656" s="97" t="s">
        <v>1223</v>
      </c>
      <c r="AU656" s="97" t="s">
        <v>1243</v>
      </c>
      <c r="AY656" s="6" t="s">
        <v>1221</v>
      </c>
      <c r="BE656" s="166">
        <f>IF($N$656="základní",$J$656,0)</f>
        <v>0</v>
      </c>
      <c r="BF656" s="166">
        <f>IF($N$656="snížená",$J$656,0)</f>
        <v>0</v>
      </c>
      <c r="BG656" s="166">
        <f>IF($N$656="zákl. přenesená",$J$656,0)</f>
        <v>0</v>
      </c>
      <c r="BH656" s="166">
        <f>IF($N$656="sníž. přenesená",$J$656,0)</f>
        <v>0</v>
      </c>
      <c r="BI656" s="166">
        <f>IF($N$656="nulová",$J$656,0)</f>
        <v>0</v>
      </c>
      <c r="BJ656" s="97" t="s">
        <v>1110</v>
      </c>
      <c r="BK656" s="166">
        <f>ROUND($I$656*$H$656,2)</f>
        <v>0</v>
      </c>
      <c r="BL656" s="97" t="s">
        <v>1227</v>
      </c>
      <c r="BM656" s="97" t="s">
        <v>147</v>
      </c>
    </row>
    <row r="657" spans="2:47" s="6" customFormat="1" ht="27" customHeight="1">
      <c r="B657" s="23"/>
      <c r="C657" s="24"/>
      <c r="D657" s="167" t="s">
        <v>1229</v>
      </c>
      <c r="E657" s="24"/>
      <c r="F657" s="168" t="s">
        <v>148</v>
      </c>
      <c r="G657" s="24"/>
      <c r="H657" s="24"/>
      <c r="J657" s="24"/>
      <c r="K657" s="24"/>
      <c r="L657" s="43"/>
      <c r="M657" s="56"/>
      <c r="N657" s="24"/>
      <c r="O657" s="24"/>
      <c r="P657" s="24"/>
      <c r="Q657" s="24"/>
      <c r="R657" s="24"/>
      <c r="S657" s="24"/>
      <c r="T657" s="57"/>
      <c r="AT657" s="6" t="s">
        <v>1229</v>
      </c>
      <c r="AU657" s="6" t="s">
        <v>1243</v>
      </c>
    </row>
    <row r="658" spans="2:51" s="6" customFormat="1" ht="15.75" customHeight="1">
      <c r="B658" s="169"/>
      <c r="C658" s="170"/>
      <c r="D658" s="171" t="s">
        <v>1230</v>
      </c>
      <c r="E658" s="172"/>
      <c r="F658" s="173" t="s">
        <v>116</v>
      </c>
      <c r="G658" s="170"/>
      <c r="H658" s="172"/>
      <c r="J658" s="170"/>
      <c r="K658" s="170"/>
      <c r="L658" s="174"/>
      <c r="M658" s="175"/>
      <c r="N658" s="170"/>
      <c r="O658" s="170"/>
      <c r="P658" s="170"/>
      <c r="Q658" s="170"/>
      <c r="R658" s="170"/>
      <c r="S658" s="170"/>
      <c r="T658" s="176"/>
      <c r="AT658" s="177" t="s">
        <v>1230</v>
      </c>
      <c r="AU658" s="177" t="s">
        <v>1243</v>
      </c>
      <c r="AV658" s="178" t="s">
        <v>1110</v>
      </c>
      <c r="AW658" s="178" t="s">
        <v>1190</v>
      </c>
      <c r="AX658" s="178" t="s">
        <v>1158</v>
      </c>
      <c r="AY658" s="177" t="s">
        <v>1221</v>
      </c>
    </row>
    <row r="659" spans="2:51" s="6" customFormat="1" ht="15.75" customHeight="1">
      <c r="B659" s="169"/>
      <c r="C659" s="170"/>
      <c r="D659" s="171" t="s">
        <v>1230</v>
      </c>
      <c r="E659" s="172"/>
      <c r="F659" s="173" t="s">
        <v>149</v>
      </c>
      <c r="G659" s="170"/>
      <c r="H659" s="172"/>
      <c r="J659" s="170"/>
      <c r="K659" s="170"/>
      <c r="L659" s="174"/>
      <c r="M659" s="175"/>
      <c r="N659" s="170"/>
      <c r="O659" s="170"/>
      <c r="P659" s="170"/>
      <c r="Q659" s="170"/>
      <c r="R659" s="170"/>
      <c r="S659" s="170"/>
      <c r="T659" s="176"/>
      <c r="AT659" s="177" t="s">
        <v>1230</v>
      </c>
      <c r="AU659" s="177" t="s">
        <v>1243</v>
      </c>
      <c r="AV659" s="178" t="s">
        <v>1110</v>
      </c>
      <c r="AW659" s="178" t="s">
        <v>1190</v>
      </c>
      <c r="AX659" s="178" t="s">
        <v>1158</v>
      </c>
      <c r="AY659" s="177" t="s">
        <v>1221</v>
      </c>
    </row>
    <row r="660" spans="2:51" s="6" customFormat="1" ht="15.75" customHeight="1">
      <c r="B660" s="179"/>
      <c r="C660" s="180"/>
      <c r="D660" s="171" t="s">
        <v>1230</v>
      </c>
      <c r="E660" s="181"/>
      <c r="F660" s="182" t="s">
        <v>150</v>
      </c>
      <c r="G660" s="180"/>
      <c r="H660" s="183">
        <v>619.5</v>
      </c>
      <c r="J660" s="180"/>
      <c r="K660" s="180"/>
      <c r="L660" s="184"/>
      <c r="M660" s="185"/>
      <c r="N660" s="180"/>
      <c r="O660" s="180"/>
      <c r="P660" s="180"/>
      <c r="Q660" s="180"/>
      <c r="R660" s="180"/>
      <c r="S660" s="180"/>
      <c r="T660" s="186"/>
      <c r="AT660" s="187" t="s">
        <v>1230</v>
      </c>
      <c r="AU660" s="187" t="s">
        <v>1243</v>
      </c>
      <c r="AV660" s="188" t="s">
        <v>1166</v>
      </c>
      <c r="AW660" s="188" t="s">
        <v>1190</v>
      </c>
      <c r="AX660" s="188" t="s">
        <v>1158</v>
      </c>
      <c r="AY660" s="187" t="s">
        <v>1221</v>
      </c>
    </row>
    <row r="661" spans="2:51" s="6" customFormat="1" ht="15.75" customHeight="1">
      <c r="B661" s="169"/>
      <c r="C661" s="170"/>
      <c r="D661" s="171" t="s">
        <v>1230</v>
      </c>
      <c r="E661" s="172"/>
      <c r="F661" s="173" t="s">
        <v>151</v>
      </c>
      <c r="G661" s="170"/>
      <c r="H661" s="172"/>
      <c r="J661" s="170"/>
      <c r="K661" s="170"/>
      <c r="L661" s="174"/>
      <c r="M661" s="175"/>
      <c r="N661" s="170"/>
      <c r="O661" s="170"/>
      <c r="P661" s="170"/>
      <c r="Q661" s="170"/>
      <c r="R661" s="170"/>
      <c r="S661" s="170"/>
      <c r="T661" s="176"/>
      <c r="AT661" s="177" t="s">
        <v>1230</v>
      </c>
      <c r="AU661" s="177" t="s">
        <v>1243</v>
      </c>
      <c r="AV661" s="178" t="s">
        <v>1110</v>
      </c>
      <c r="AW661" s="178" t="s">
        <v>1190</v>
      </c>
      <c r="AX661" s="178" t="s">
        <v>1158</v>
      </c>
      <c r="AY661" s="177" t="s">
        <v>1221</v>
      </c>
    </row>
    <row r="662" spans="2:51" s="6" customFormat="1" ht="15.75" customHeight="1">
      <c r="B662" s="179"/>
      <c r="C662" s="180"/>
      <c r="D662" s="171" t="s">
        <v>1230</v>
      </c>
      <c r="E662" s="181"/>
      <c r="F662" s="182" t="s">
        <v>152</v>
      </c>
      <c r="G662" s="180"/>
      <c r="H662" s="183">
        <v>-61.95</v>
      </c>
      <c r="J662" s="180"/>
      <c r="K662" s="180"/>
      <c r="L662" s="184"/>
      <c r="M662" s="185"/>
      <c r="N662" s="180"/>
      <c r="O662" s="180"/>
      <c r="P662" s="180"/>
      <c r="Q662" s="180"/>
      <c r="R662" s="180"/>
      <c r="S662" s="180"/>
      <c r="T662" s="186"/>
      <c r="AT662" s="187" t="s">
        <v>1230</v>
      </c>
      <c r="AU662" s="187" t="s">
        <v>1243</v>
      </c>
      <c r="AV662" s="188" t="s">
        <v>1166</v>
      </c>
      <c r="AW662" s="188" t="s">
        <v>1190</v>
      </c>
      <c r="AX662" s="188" t="s">
        <v>1158</v>
      </c>
      <c r="AY662" s="187" t="s">
        <v>1221</v>
      </c>
    </row>
    <row r="663" spans="2:65" s="6" customFormat="1" ht="15.75" customHeight="1">
      <c r="B663" s="23"/>
      <c r="C663" s="155" t="s">
        <v>153</v>
      </c>
      <c r="D663" s="155" t="s">
        <v>1223</v>
      </c>
      <c r="E663" s="156" t="s">
        <v>154</v>
      </c>
      <c r="F663" s="157" t="s">
        <v>155</v>
      </c>
      <c r="G663" s="158" t="s">
        <v>1235</v>
      </c>
      <c r="H663" s="159">
        <v>7419.3</v>
      </c>
      <c r="I663" s="160"/>
      <c r="J663" s="161">
        <f>ROUND($I$663*$H$663,2)</f>
        <v>0</v>
      </c>
      <c r="K663" s="157" t="s">
        <v>1236</v>
      </c>
      <c r="L663" s="43"/>
      <c r="M663" s="162"/>
      <c r="N663" s="163" t="s">
        <v>1129</v>
      </c>
      <c r="O663" s="24"/>
      <c r="P663" s="164">
        <f>$O$663*$H$663</f>
        <v>0</v>
      </c>
      <c r="Q663" s="164">
        <v>0.00015714</v>
      </c>
      <c r="R663" s="164">
        <f>$Q$663*$H$663</f>
        <v>1.165868802</v>
      </c>
      <c r="S663" s="164">
        <v>0.256</v>
      </c>
      <c r="T663" s="165">
        <f>$S$663*$H$663</f>
        <v>1899.3408000000002</v>
      </c>
      <c r="AR663" s="97" t="s">
        <v>1227</v>
      </c>
      <c r="AT663" s="97" t="s">
        <v>1223</v>
      </c>
      <c r="AU663" s="97" t="s">
        <v>1243</v>
      </c>
      <c r="AY663" s="6" t="s">
        <v>1221</v>
      </c>
      <c r="BE663" s="166">
        <f>IF($N$663="základní",$J$663,0)</f>
        <v>0</v>
      </c>
      <c r="BF663" s="166">
        <f>IF($N$663="snížená",$J$663,0)</f>
        <v>0</v>
      </c>
      <c r="BG663" s="166">
        <f>IF($N$663="zákl. přenesená",$J$663,0)</f>
        <v>0</v>
      </c>
      <c r="BH663" s="166">
        <f>IF($N$663="sníž. přenesená",$J$663,0)</f>
        <v>0</v>
      </c>
      <c r="BI663" s="166">
        <f>IF($N$663="nulová",$J$663,0)</f>
        <v>0</v>
      </c>
      <c r="BJ663" s="97" t="s">
        <v>1110</v>
      </c>
      <c r="BK663" s="166">
        <f>ROUND($I$663*$H$663,2)</f>
        <v>0</v>
      </c>
      <c r="BL663" s="97" t="s">
        <v>1227</v>
      </c>
      <c r="BM663" s="97" t="s">
        <v>156</v>
      </c>
    </row>
    <row r="664" spans="2:47" s="6" customFormat="1" ht="27" customHeight="1">
      <c r="B664" s="23"/>
      <c r="C664" s="24"/>
      <c r="D664" s="167" t="s">
        <v>1229</v>
      </c>
      <c r="E664" s="24"/>
      <c r="F664" s="168" t="s">
        <v>157</v>
      </c>
      <c r="G664" s="24"/>
      <c r="H664" s="24"/>
      <c r="J664" s="24"/>
      <c r="K664" s="24"/>
      <c r="L664" s="43"/>
      <c r="M664" s="56"/>
      <c r="N664" s="24"/>
      <c r="O664" s="24"/>
      <c r="P664" s="24"/>
      <c r="Q664" s="24"/>
      <c r="R664" s="24"/>
      <c r="S664" s="24"/>
      <c r="T664" s="57"/>
      <c r="AT664" s="6" t="s">
        <v>1229</v>
      </c>
      <c r="AU664" s="6" t="s">
        <v>1243</v>
      </c>
    </row>
    <row r="665" spans="2:51" s="6" customFormat="1" ht="15.75" customHeight="1">
      <c r="B665" s="169"/>
      <c r="C665" s="170"/>
      <c r="D665" s="171" t="s">
        <v>1230</v>
      </c>
      <c r="E665" s="172"/>
      <c r="F665" s="173" t="s">
        <v>158</v>
      </c>
      <c r="G665" s="170"/>
      <c r="H665" s="172"/>
      <c r="J665" s="170"/>
      <c r="K665" s="170"/>
      <c r="L665" s="174"/>
      <c r="M665" s="175"/>
      <c r="N665" s="170"/>
      <c r="O665" s="170"/>
      <c r="P665" s="170"/>
      <c r="Q665" s="170"/>
      <c r="R665" s="170"/>
      <c r="S665" s="170"/>
      <c r="T665" s="176"/>
      <c r="AT665" s="177" t="s">
        <v>1230</v>
      </c>
      <c r="AU665" s="177" t="s">
        <v>1243</v>
      </c>
      <c r="AV665" s="178" t="s">
        <v>1110</v>
      </c>
      <c r="AW665" s="178" t="s">
        <v>1190</v>
      </c>
      <c r="AX665" s="178" t="s">
        <v>1158</v>
      </c>
      <c r="AY665" s="177" t="s">
        <v>1221</v>
      </c>
    </row>
    <row r="666" spans="2:51" s="6" customFormat="1" ht="15.75" customHeight="1">
      <c r="B666" s="169"/>
      <c r="C666" s="170"/>
      <c r="D666" s="171" t="s">
        <v>1230</v>
      </c>
      <c r="E666" s="172"/>
      <c r="F666" s="173" t="s">
        <v>159</v>
      </c>
      <c r="G666" s="170"/>
      <c r="H666" s="172"/>
      <c r="J666" s="170"/>
      <c r="K666" s="170"/>
      <c r="L666" s="174"/>
      <c r="M666" s="175"/>
      <c r="N666" s="170"/>
      <c r="O666" s="170"/>
      <c r="P666" s="170"/>
      <c r="Q666" s="170"/>
      <c r="R666" s="170"/>
      <c r="S666" s="170"/>
      <c r="T666" s="176"/>
      <c r="AT666" s="177" t="s">
        <v>1230</v>
      </c>
      <c r="AU666" s="177" t="s">
        <v>1243</v>
      </c>
      <c r="AV666" s="178" t="s">
        <v>1110</v>
      </c>
      <c r="AW666" s="178" t="s">
        <v>1190</v>
      </c>
      <c r="AX666" s="178" t="s">
        <v>1158</v>
      </c>
      <c r="AY666" s="177" t="s">
        <v>1221</v>
      </c>
    </row>
    <row r="667" spans="2:51" s="6" customFormat="1" ht="15.75" customHeight="1">
      <c r="B667" s="179"/>
      <c r="C667" s="180"/>
      <c r="D667" s="171" t="s">
        <v>1230</v>
      </c>
      <c r="E667" s="181"/>
      <c r="F667" s="182" t="s">
        <v>160</v>
      </c>
      <c r="G667" s="180"/>
      <c r="H667" s="183">
        <v>7419.3</v>
      </c>
      <c r="J667" s="180"/>
      <c r="K667" s="180"/>
      <c r="L667" s="184"/>
      <c r="M667" s="185"/>
      <c r="N667" s="180"/>
      <c r="O667" s="180"/>
      <c r="P667" s="180"/>
      <c r="Q667" s="180"/>
      <c r="R667" s="180"/>
      <c r="S667" s="180"/>
      <c r="T667" s="186"/>
      <c r="AT667" s="187" t="s">
        <v>1230</v>
      </c>
      <c r="AU667" s="187" t="s">
        <v>1243</v>
      </c>
      <c r="AV667" s="188" t="s">
        <v>1166</v>
      </c>
      <c r="AW667" s="188" t="s">
        <v>1190</v>
      </c>
      <c r="AX667" s="188" t="s">
        <v>1158</v>
      </c>
      <c r="AY667" s="187" t="s">
        <v>1221</v>
      </c>
    </row>
    <row r="668" spans="2:65" s="6" customFormat="1" ht="15.75" customHeight="1">
      <c r="B668" s="23"/>
      <c r="C668" s="155" t="s">
        <v>161</v>
      </c>
      <c r="D668" s="155" t="s">
        <v>1223</v>
      </c>
      <c r="E668" s="156" t="s">
        <v>162</v>
      </c>
      <c r="F668" s="157" t="s">
        <v>163</v>
      </c>
      <c r="G668" s="158" t="s">
        <v>759</v>
      </c>
      <c r="H668" s="159">
        <v>291.9</v>
      </c>
      <c r="I668" s="160"/>
      <c r="J668" s="161">
        <f>ROUND($I$668*$H$668,2)</f>
        <v>0</v>
      </c>
      <c r="K668" s="157" t="s">
        <v>1236</v>
      </c>
      <c r="L668" s="43"/>
      <c r="M668" s="162"/>
      <c r="N668" s="163" t="s">
        <v>1129</v>
      </c>
      <c r="O668" s="24"/>
      <c r="P668" s="164">
        <f>$O$668*$H$668</f>
        <v>0</v>
      </c>
      <c r="Q668" s="164">
        <v>0</v>
      </c>
      <c r="R668" s="164">
        <f>$Q$668*$H$668</f>
        <v>0</v>
      </c>
      <c r="S668" s="164">
        <v>0.23</v>
      </c>
      <c r="T668" s="165">
        <f>$S$668*$H$668</f>
        <v>67.137</v>
      </c>
      <c r="AR668" s="97" t="s">
        <v>1227</v>
      </c>
      <c r="AT668" s="97" t="s">
        <v>1223</v>
      </c>
      <c r="AU668" s="97" t="s">
        <v>1243</v>
      </c>
      <c r="AY668" s="6" t="s">
        <v>1221</v>
      </c>
      <c r="BE668" s="166">
        <f>IF($N$668="základní",$J$668,0)</f>
        <v>0</v>
      </c>
      <c r="BF668" s="166">
        <f>IF($N$668="snížená",$J$668,0)</f>
        <v>0</v>
      </c>
      <c r="BG668" s="166">
        <f>IF($N$668="zákl. přenesená",$J$668,0)</f>
        <v>0</v>
      </c>
      <c r="BH668" s="166">
        <f>IF($N$668="sníž. přenesená",$J$668,0)</f>
        <v>0</v>
      </c>
      <c r="BI668" s="166">
        <f>IF($N$668="nulová",$J$668,0)</f>
        <v>0</v>
      </c>
      <c r="BJ668" s="97" t="s">
        <v>1110</v>
      </c>
      <c r="BK668" s="166">
        <f>ROUND($I$668*$H$668,2)</f>
        <v>0</v>
      </c>
      <c r="BL668" s="97" t="s">
        <v>1227</v>
      </c>
      <c r="BM668" s="97" t="s">
        <v>164</v>
      </c>
    </row>
    <row r="669" spans="2:47" s="6" customFormat="1" ht="27" customHeight="1">
      <c r="B669" s="23"/>
      <c r="C669" s="24"/>
      <c r="D669" s="167" t="s">
        <v>1229</v>
      </c>
      <c r="E669" s="24"/>
      <c r="F669" s="168" t="s">
        <v>165</v>
      </c>
      <c r="G669" s="24"/>
      <c r="H669" s="24"/>
      <c r="J669" s="24"/>
      <c r="K669" s="24"/>
      <c r="L669" s="43"/>
      <c r="M669" s="56"/>
      <c r="N669" s="24"/>
      <c r="O669" s="24"/>
      <c r="P669" s="24"/>
      <c r="Q669" s="24"/>
      <c r="R669" s="24"/>
      <c r="S669" s="24"/>
      <c r="T669" s="57"/>
      <c r="AT669" s="6" t="s">
        <v>1229</v>
      </c>
      <c r="AU669" s="6" t="s">
        <v>1243</v>
      </c>
    </row>
    <row r="670" spans="2:47" s="6" customFormat="1" ht="138.75" customHeight="1">
      <c r="B670" s="23"/>
      <c r="C670" s="24"/>
      <c r="D670" s="171" t="s">
        <v>1239</v>
      </c>
      <c r="E670" s="24"/>
      <c r="F670" s="189" t="s">
        <v>166</v>
      </c>
      <c r="G670" s="24"/>
      <c r="H670" s="24"/>
      <c r="J670" s="24"/>
      <c r="K670" s="24"/>
      <c r="L670" s="43"/>
      <c r="M670" s="56"/>
      <c r="N670" s="24"/>
      <c r="O670" s="24"/>
      <c r="P670" s="24"/>
      <c r="Q670" s="24"/>
      <c r="R670" s="24"/>
      <c r="S670" s="24"/>
      <c r="T670" s="57"/>
      <c r="AT670" s="6" t="s">
        <v>1239</v>
      </c>
      <c r="AU670" s="6" t="s">
        <v>1243</v>
      </c>
    </row>
    <row r="671" spans="2:51" s="6" customFormat="1" ht="15.75" customHeight="1">
      <c r="B671" s="169"/>
      <c r="C671" s="170"/>
      <c r="D671" s="171" t="s">
        <v>1230</v>
      </c>
      <c r="E671" s="172"/>
      <c r="F671" s="173" t="s">
        <v>167</v>
      </c>
      <c r="G671" s="170"/>
      <c r="H671" s="172"/>
      <c r="J671" s="170"/>
      <c r="K671" s="170"/>
      <c r="L671" s="174"/>
      <c r="M671" s="175"/>
      <c r="N671" s="170"/>
      <c r="O671" s="170"/>
      <c r="P671" s="170"/>
      <c r="Q671" s="170"/>
      <c r="R671" s="170"/>
      <c r="S671" s="170"/>
      <c r="T671" s="176"/>
      <c r="AT671" s="177" t="s">
        <v>1230</v>
      </c>
      <c r="AU671" s="177" t="s">
        <v>1243</v>
      </c>
      <c r="AV671" s="178" t="s">
        <v>1110</v>
      </c>
      <c r="AW671" s="178" t="s">
        <v>1190</v>
      </c>
      <c r="AX671" s="178" t="s">
        <v>1158</v>
      </c>
      <c r="AY671" s="177" t="s">
        <v>1221</v>
      </c>
    </row>
    <row r="672" spans="2:51" s="6" customFormat="1" ht="15.75" customHeight="1">
      <c r="B672" s="179"/>
      <c r="C672" s="180"/>
      <c r="D672" s="171" t="s">
        <v>1230</v>
      </c>
      <c r="E672" s="181"/>
      <c r="F672" s="182" t="s">
        <v>168</v>
      </c>
      <c r="G672" s="180"/>
      <c r="H672" s="183">
        <v>291.9</v>
      </c>
      <c r="J672" s="180"/>
      <c r="K672" s="180"/>
      <c r="L672" s="184"/>
      <c r="M672" s="185"/>
      <c r="N672" s="180"/>
      <c r="O672" s="180"/>
      <c r="P672" s="180"/>
      <c r="Q672" s="180"/>
      <c r="R672" s="180"/>
      <c r="S672" s="180"/>
      <c r="T672" s="186"/>
      <c r="AT672" s="187" t="s">
        <v>1230</v>
      </c>
      <c r="AU672" s="187" t="s">
        <v>1243</v>
      </c>
      <c r="AV672" s="188" t="s">
        <v>1166</v>
      </c>
      <c r="AW672" s="188" t="s">
        <v>1190</v>
      </c>
      <c r="AX672" s="188" t="s">
        <v>1158</v>
      </c>
      <c r="AY672" s="187" t="s">
        <v>1221</v>
      </c>
    </row>
    <row r="673" spans="2:65" s="6" customFormat="1" ht="15.75" customHeight="1">
      <c r="B673" s="23"/>
      <c r="C673" s="155" t="s">
        <v>169</v>
      </c>
      <c r="D673" s="155" t="s">
        <v>1223</v>
      </c>
      <c r="E673" s="156" t="s">
        <v>170</v>
      </c>
      <c r="F673" s="157" t="s">
        <v>171</v>
      </c>
      <c r="G673" s="158" t="s">
        <v>759</v>
      </c>
      <c r="H673" s="159">
        <v>1536.15</v>
      </c>
      <c r="I673" s="160"/>
      <c r="J673" s="161">
        <f>ROUND($I$673*$H$673,2)</f>
        <v>0</v>
      </c>
      <c r="K673" s="157" t="s">
        <v>1236</v>
      </c>
      <c r="L673" s="43"/>
      <c r="M673" s="162"/>
      <c r="N673" s="163" t="s">
        <v>1129</v>
      </c>
      <c r="O673" s="24"/>
      <c r="P673" s="164">
        <f>$O$673*$H$673</f>
        <v>0</v>
      </c>
      <c r="Q673" s="164">
        <v>0</v>
      </c>
      <c r="R673" s="164">
        <f>$Q$673*$H$673</f>
        <v>0</v>
      </c>
      <c r="S673" s="164">
        <v>0.29</v>
      </c>
      <c r="T673" s="165">
        <f>$S$673*$H$673</f>
        <v>445.4835</v>
      </c>
      <c r="AR673" s="97" t="s">
        <v>1227</v>
      </c>
      <c r="AT673" s="97" t="s">
        <v>1223</v>
      </c>
      <c r="AU673" s="97" t="s">
        <v>1243</v>
      </c>
      <c r="AY673" s="6" t="s">
        <v>1221</v>
      </c>
      <c r="BE673" s="166">
        <f>IF($N$673="základní",$J$673,0)</f>
        <v>0</v>
      </c>
      <c r="BF673" s="166">
        <f>IF($N$673="snížená",$J$673,0)</f>
        <v>0</v>
      </c>
      <c r="BG673" s="166">
        <f>IF($N$673="zákl. přenesená",$J$673,0)</f>
        <v>0</v>
      </c>
      <c r="BH673" s="166">
        <f>IF($N$673="sníž. přenesená",$J$673,0)</f>
        <v>0</v>
      </c>
      <c r="BI673" s="166">
        <f>IF($N$673="nulová",$J$673,0)</f>
        <v>0</v>
      </c>
      <c r="BJ673" s="97" t="s">
        <v>1110</v>
      </c>
      <c r="BK673" s="166">
        <f>ROUND($I$673*$H$673,2)</f>
        <v>0</v>
      </c>
      <c r="BL673" s="97" t="s">
        <v>1227</v>
      </c>
      <c r="BM673" s="97" t="s">
        <v>172</v>
      </c>
    </row>
    <row r="674" spans="2:47" s="6" customFormat="1" ht="27" customHeight="1">
      <c r="B674" s="23"/>
      <c r="C674" s="24"/>
      <c r="D674" s="167" t="s">
        <v>1229</v>
      </c>
      <c r="E674" s="24"/>
      <c r="F674" s="168" t="s">
        <v>173</v>
      </c>
      <c r="G674" s="24"/>
      <c r="H674" s="24"/>
      <c r="J674" s="24"/>
      <c r="K674" s="24"/>
      <c r="L674" s="43"/>
      <c r="M674" s="56"/>
      <c r="N674" s="24"/>
      <c r="O674" s="24"/>
      <c r="P674" s="24"/>
      <c r="Q674" s="24"/>
      <c r="R674" s="24"/>
      <c r="S674" s="24"/>
      <c r="T674" s="57"/>
      <c r="AT674" s="6" t="s">
        <v>1229</v>
      </c>
      <c r="AU674" s="6" t="s">
        <v>1243</v>
      </c>
    </row>
    <row r="675" spans="2:47" s="6" customFormat="1" ht="138.75" customHeight="1">
      <c r="B675" s="23"/>
      <c r="C675" s="24"/>
      <c r="D675" s="171" t="s">
        <v>1239</v>
      </c>
      <c r="E675" s="24"/>
      <c r="F675" s="189" t="s">
        <v>166</v>
      </c>
      <c r="G675" s="24"/>
      <c r="H675" s="24"/>
      <c r="J675" s="24"/>
      <c r="K675" s="24"/>
      <c r="L675" s="43"/>
      <c r="M675" s="56"/>
      <c r="N675" s="24"/>
      <c r="O675" s="24"/>
      <c r="P675" s="24"/>
      <c r="Q675" s="24"/>
      <c r="R675" s="24"/>
      <c r="S675" s="24"/>
      <c r="T675" s="57"/>
      <c r="AT675" s="6" t="s">
        <v>1239</v>
      </c>
      <c r="AU675" s="6" t="s">
        <v>1243</v>
      </c>
    </row>
    <row r="676" spans="2:51" s="6" customFormat="1" ht="15.75" customHeight="1">
      <c r="B676" s="169"/>
      <c r="C676" s="170"/>
      <c r="D676" s="171" t="s">
        <v>1230</v>
      </c>
      <c r="E676" s="172"/>
      <c r="F676" s="173" t="s">
        <v>167</v>
      </c>
      <c r="G676" s="170"/>
      <c r="H676" s="172"/>
      <c r="J676" s="170"/>
      <c r="K676" s="170"/>
      <c r="L676" s="174"/>
      <c r="M676" s="175"/>
      <c r="N676" s="170"/>
      <c r="O676" s="170"/>
      <c r="P676" s="170"/>
      <c r="Q676" s="170"/>
      <c r="R676" s="170"/>
      <c r="S676" s="170"/>
      <c r="T676" s="176"/>
      <c r="AT676" s="177" t="s">
        <v>1230</v>
      </c>
      <c r="AU676" s="177" t="s">
        <v>1243</v>
      </c>
      <c r="AV676" s="178" t="s">
        <v>1110</v>
      </c>
      <c r="AW676" s="178" t="s">
        <v>1190</v>
      </c>
      <c r="AX676" s="178" t="s">
        <v>1158</v>
      </c>
      <c r="AY676" s="177" t="s">
        <v>1221</v>
      </c>
    </row>
    <row r="677" spans="2:51" s="6" customFormat="1" ht="15.75" customHeight="1">
      <c r="B677" s="179"/>
      <c r="C677" s="180"/>
      <c r="D677" s="171" t="s">
        <v>1230</v>
      </c>
      <c r="E677" s="181"/>
      <c r="F677" s="182" t="s">
        <v>174</v>
      </c>
      <c r="G677" s="180"/>
      <c r="H677" s="183">
        <v>1536.15</v>
      </c>
      <c r="J677" s="180"/>
      <c r="K677" s="180"/>
      <c r="L677" s="184"/>
      <c r="M677" s="185"/>
      <c r="N677" s="180"/>
      <c r="O677" s="180"/>
      <c r="P677" s="180"/>
      <c r="Q677" s="180"/>
      <c r="R677" s="180"/>
      <c r="S677" s="180"/>
      <c r="T677" s="186"/>
      <c r="AT677" s="187" t="s">
        <v>1230</v>
      </c>
      <c r="AU677" s="187" t="s">
        <v>1243</v>
      </c>
      <c r="AV677" s="188" t="s">
        <v>1166</v>
      </c>
      <c r="AW677" s="188" t="s">
        <v>1190</v>
      </c>
      <c r="AX677" s="188" t="s">
        <v>1158</v>
      </c>
      <c r="AY677" s="187" t="s">
        <v>1221</v>
      </c>
    </row>
    <row r="678" spans="2:65" s="6" customFormat="1" ht="15.75" customHeight="1">
      <c r="B678" s="23"/>
      <c r="C678" s="155" t="s">
        <v>175</v>
      </c>
      <c r="D678" s="155" t="s">
        <v>1223</v>
      </c>
      <c r="E678" s="156" t="s">
        <v>176</v>
      </c>
      <c r="F678" s="157" t="s">
        <v>177</v>
      </c>
      <c r="G678" s="158" t="s">
        <v>759</v>
      </c>
      <c r="H678" s="159">
        <v>1536.15</v>
      </c>
      <c r="I678" s="160"/>
      <c r="J678" s="161">
        <f>ROUND($I$678*$H$678,2)</f>
        <v>0</v>
      </c>
      <c r="K678" s="157" t="s">
        <v>1236</v>
      </c>
      <c r="L678" s="43"/>
      <c r="M678" s="162"/>
      <c r="N678" s="163" t="s">
        <v>1129</v>
      </c>
      <c r="O678" s="24"/>
      <c r="P678" s="164">
        <f>$O$678*$H$678</f>
        <v>0</v>
      </c>
      <c r="Q678" s="164">
        <v>0</v>
      </c>
      <c r="R678" s="164">
        <f>$Q$678*$H$678</f>
        <v>0</v>
      </c>
      <c r="S678" s="164">
        <v>0.115</v>
      </c>
      <c r="T678" s="165">
        <f>$S$678*$H$678</f>
        <v>176.65725</v>
      </c>
      <c r="AR678" s="97" t="s">
        <v>1227</v>
      </c>
      <c r="AT678" s="97" t="s">
        <v>1223</v>
      </c>
      <c r="AU678" s="97" t="s">
        <v>1243</v>
      </c>
      <c r="AY678" s="6" t="s">
        <v>1221</v>
      </c>
      <c r="BE678" s="166">
        <f>IF($N$678="základní",$J$678,0)</f>
        <v>0</v>
      </c>
      <c r="BF678" s="166">
        <f>IF($N$678="snížená",$J$678,0)</f>
        <v>0</v>
      </c>
      <c r="BG678" s="166">
        <f>IF($N$678="zákl. přenesená",$J$678,0)</f>
        <v>0</v>
      </c>
      <c r="BH678" s="166">
        <f>IF($N$678="sníž. přenesená",$J$678,0)</f>
        <v>0</v>
      </c>
      <c r="BI678" s="166">
        <f>IF($N$678="nulová",$J$678,0)</f>
        <v>0</v>
      </c>
      <c r="BJ678" s="97" t="s">
        <v>1110</v>
      </c>
      <c r="BK678" s="166">
        <f>ROUND($I$678*$H$678,2)</f>
        <v>0</v>
      </c>
      <c r="BL678" s="97" t="s">
        <v>1227</v>
      </c>
      <c r="BM678" s="97" t="s">
        <v>178</v>
      </c>
    </row>
    <row r="679" spans="2:47" s="6" customFormat="1" ht="27" customHeight="1">
      <c r="B679" s="23"/>
      <c r="C679" s="24"/>
      <c r="D679" s="167" t="s">
        <v>1229</v>
      </c>
      <c r="E679" s="24"/>
      <c r="F679" s="168" t="s">
        <v>179</v>
      </c>
      <c r="G679" s="24"/>
      <c r="H679" s="24"/>
      <c r="J679" s="24"/>
      <c r="K679" s="24"/>
      <c r="L679" s="43"/>
      <c r="M679" s="56"/>
      <c r="N679" s="24"/>
      <c r="O679" s="24"/>
      <c r="P679" s="24"/>
      <c r="Q679" s="24"/>
      <c r="R679" s="24"/>
      <c r="S679" s="24"/>
      <c r="T679" s="57"/>
      <c r="AT679" s="6" t="s">
        <v>1229</v>
      </c>
      <c r="AU679" s="6" t="s">
        <v>1243</v>
      </c>
    </row>
    <row r="680" spans="2:51" s="6" customFormat="1" ht="15.75" customHeight="1">
      <c r="B680" s="169"/>
      <c r="C680" s="170"/>
      <c r="D680" s="171" t="s">
        <v>1230</v>
      </c>
      <c r="E680" s="172"/>
      <c r="F680" s="173" t="s">
        <v>167</v>
      </c>
      <c r="G680" s="170"/>
      <c r="H680" s="172"/>
      <c r="J680" s="170"/>
      <c r="K680" s="170"/>
      <c r="L680" s="174"/>
      <c r="M680" s="175"/>
      <c r="N680" s="170"/>
      <c r="O680" s="170"/>
      <c r="P680" s="170"/>
      <c r="Q680" s="170"/>
      <c r="R680" s="170"/>
      <c r="S680" s="170"/>
      <c r="T680" s="176"/>
      <c r="AT680" s="177" t="s">
        <v>1230</v>
      </c>
      <c r="AU680" s="177" t="s">
        <v>1243</v>
      </c>
      <c r="AV680" s="178" t="s">
        <v>1110</v>
      </c>
      <c r="AW680" s="178" t="s">
        <v>1190</v>
      </c>
      <c r="AX680" s="178" t="s">
        <v>1158</v>
      </c>
      <c r="AY680" s="177" t="s">
        <v>1221</v>
      </c>
    </row>
    <row r="681" spans="2:51" s="6" customFormat="1" ht="15.75" customHeight="1">
      <c r="B681" s="179"/>
      <c r="C681" s="180"/>
      <c r="D681" s="171" t="s">
        <v>1230</v>
      </c>
      <c r="E681" s="181"/>
      <c r="F681" s="182" t="s">
        <v>180</v>
      </c>
      <c r="G681" s="180"/>
      <c r="H681" s="183">
        <v>1536.15</v>
      </c>
      <c r="J681" s="180"/>
      <c r="K681" s="180"/>
      <c r="L681" s="184"/>
      <c r="M681" s="185"/>
      <c r="N681" s="180"/>
      <c r="O681" s="180"/>
      <c r="P681" s="180"/>
      <c r="Q681" s="180"/>
      <c r="R681" s="180"/>
      <c r="S681" s="180"/>
      <c r="T681" s="186"/>
      <c r="AT681" s="187" t="s">
        <v>1230</v>
      </c>
      <c r="AU681" s="187" t="s">
        <v>1243</v>
      </c>
      <c r="AV681" s="188" t="s">
        <v>1166</v>
      </c>
      <c r="AW681" s="188" t="s">
        <v>1190</v>
      </c>
      <c r="AX681" s="188" t="s">
        <v>1110</v>
      </c>
      <c r="AY681" s="187" t="s">
        <v>1221</v>
      </c>
    </row>
    <row r="682" spans="2:65" s="6" customFormat="1" ht="15.75" customHeight="1">
      <c r="B682" s="23"/>
      <c r="C682" s="155" t="s">
        <v>181</v>
      </c>
      <c r="D682" s="155" t="s">
        <v>1223</v>
      </c>
      <c r="E682" s="156" t="s">
        <v>182</v>
      </c>
      <c r="F682" s="157" t="s">
        <v>183</v>
      </c>
      <c r="G682" s="158" t="s">
        <v>647</v>
      </c>
      <c r="H682" s="159">
        <v>27</v>
      </c>
      <c r="I682" s="160"/>
      <c r="J682" s="161">
        <f>ROUND($I$682*$H$682,2)</f>
        <v>0</v>
      </c>
      <c r="K682" s="157"/>
      <c r="L682" s="43"/>
      <c r="M682" s="162"/>
      <c r="N682" s="163" t="s">
        <v>1129</v>
      </c>
      <c r="O682" s="24"/>
      <c r="P682" s="164">
        <f>$O$682*$H$682</f>
        <v>0</v>
      </c>
      <c r="Q682" s="164">
        <v>0</v>
      </c>
      <c r="R682" s="164">
        <f>$Q$682*$H$682</f>
        <v>0</v>
      </c>
      <c r="S682" s="164">
        <v>0.265</v>
      </c>
      <c r="T682" s="165">
        <f>$S$682*$H$682</f>
        <v>7.155</v>
      </c>
      <c r="AR682" s="97" t="s">
        <v>1227</v>
      </c>
      <c r="AT682" s="97" t="s">
        <v>1223</v>
      </c>
      <c r="AU682" s="97" t="s">
        <v>1243</v>
      </c>
      <c r="AY682" s="6" t="s">
        <v>1221</v>
      </c>
      <c r="BE682" s="166">
        <f>IF($N$682="základní",$J$682,0)</f>
        <v>0</v>
      </c>
      <c r="BF682" s="166">
        <f>IF($N$682="snížená",$J$682,0)</f>
        <v>0</v>
      </c>
      <c r="BG682" s="166">
        <f>IF($N$682="zákl. přenesená",$J$682,0)</f>
        <v>0</v>
      </c>
      <c r="BH682" s="166">
        <f>IF($N$682="sníž. přenesená",$J$682,0)</f>
        <v>0</v>
      </c>
      <c r="BI682" s="166">
        <f>IF($N$682="nulová",$J$682,0)</f>
        <v>0</v>
      </c>
      <c r="BJ682" s="97" t="s">
        <v>1110</v>
      </c>
      <c r="BK682" s="166">
        <f>ROUND($I$682*$H$682,2)</f>
        <v>0</v>
      </c>
      <c r="BL682" s="97" t="s">
        <v>1227</v>
      </c>
      <c r="BM682" s="97" t="s">
        <v>184</v>
      </c>
    </row>
    <row r="683" spans="2:47" s="6" customFormat="1" ht="16.5" customHeight="1">
      <c r="B683" s="23"/>
      <c r="C683" s="24"/>
      <c r="D683" s="167" t="s">
        <v>1229</v>
      </c>
      <c r="E683" s="24"/>
      <c r="F683" s="168" t="s">
        <v>183</v>
      </c>
      <c r="G683" s="24"/>
      <c r="H683" s="24"/>
      <c r="J683" s="24"/>
      <c r="K683" s="24"/>
      <c r="L683" s="43"/>
      <c r="M683" s="56"/>
      <c r="N683" s="24"/>
      <c r="O683" s="24"/>
      <c r="P683" s="24"/>
      <c r="Q683" s="24"/>
      <c r="R683" s="24"/>
      <c r="S683" s="24"/>
      <c r="T683" s="57"/>
      <c r="AT683" s="6" t="s">
        <v>1229</v>
      </c>
      <c r="AU683" s="6" t="s">
        <v>1243</v>
      </c>
    </row>
    <row r="684" spans="2:51" s="6" customFormat="1" ht="15.75" customHeight="1">
      <c r="B684" s="179"/>
      <c r="C684" s="180"/>
      <c r="D684" s="171" t="s">
        <v>1230</v>
      </c>
      <c r="E684" s="181"/>
      <c r="F684" s="182" t="s">
        <v>619</v>
      </c>
      <c r="G684" s="180"/>
      <c r="H684" s="183">
        <v>27</v>
      </c>
      <c r="J684" s="180"/>
      <c r="K684" s="180"/>
      <c r="L684" s="184"/>
      <c r="M684" s="185"/>
      <c r="N684" s="180"/>
      <c r="O684" s="180"/>
      <c r="P684" s="180"/>
      <c r="Q684" s="180"/>
      <c r="R684" s="180"/>
      <c r="S684" s="180"/>
      <c r="T684" s="186"/>
      <c r="AT684" s="187" t="s">
        <v>1230</v>
      </c>
      <c r="AU684" s="187" t="s">
        <v>1243</v>
      </c>
      <c r="AV684" s="188" t="s">
        <v>1166</v>
      </c>
      <c r="AW684" s="188" t="s">
        <v>1190</v>
      </c>
      <c r="AX684" s="188" t="s">
        <v>1158</v>
      </c>
      <c r="AY684" s="187" t="s">
        <v>1221</v>
      </c>
    </row>
    <row r="685" spans="2:65" s="6" customFormat="1" ht="15.75" customHeight="1">
      <c r="B685" s="23"/>
      <c r="C685" s="155" t="s">
        <v>185</v>
      </c>
      <c r="D685" s="155" t="s">
        <v>1223</v>
      </c>
      <c r="E685" s="156" t="s">
        <v>186</v>
      </c>
      <c r="F685" s="157" t="s">
        <v>187</v>
      </c>
      <c r="G685" s="158" t="s">
        <v>647</v>
      </c>
      <c r="H685" s="159">
        <v>27</v>
      </c>
      <c r="I685" s="160"/>
      <c r="J685" s="161">
        <f>ROUND($I$685*$H$685,2)</f>
        <v>0</v>
      </c>
      <c r="K685" s="157" t="s">
        <v>1236</v>
      </c>
      <c r="L685" s="43"/>
      <c r="M685" s="162"/>
      <c r="N685" s="163" t="s">
        <v>1129</v>
      </c>
      <c r="O685" s="24"/>
      <c r="P685" s="164">
        <f>$O$685*$H$685</f>
        <v>0</v>
      </c>
      <c r="Q685" s="164">
        <v>0</v>
      </c>
      <c r="R685" s="164">
        <f>$Q$685*$H$685</f>
        <v>0</v>
      </c>
      <c r="S685" s="164">
        <v>0.1</v>
      </c>
      <c r="T685" s="165">
        <f>$S$685*$H$685</f>
        <v>2.7</v>
      </c>
      <c r="AR685" s="97" t="s">
        <v>1227</v>
      </c>
      <c r="AT685" s="97" t="s">
        <v>1223</v>
      </c>
      <c r="AU685" s="97" t="s">
        <v>1243</v>
      </c>
      <c r="AY685" s="6" t="s">
        <v>1221</v>
      </c>
      <c r="BE685" s="166">
        <f>IF($N$685="základní",$J$685,0)</f>
        <v>0</v>
      </c>
      <c r="BF685" s="166">
        <f>IF($N$685="snížená",$J$685,0)</f>
        <v>0</v>
      </c>
      <c r="BG685" s="166">
        <f>IF($N$685="zákl. přenesená",$J$685,0)</f>
        <v>0</v>
      </c>
      <c r="BH685" s="166">
        <f>IF($N$685="sníž. přenesená",$J$685,0)</f>
        <v>0</v>
      </c>
      <c r="BI685" s="166">
        <f>IF($N$685="nulová",$J$685,0)</f>
        <v>0</v>
      </c>
      <c r="BJ685" s="97" t="s">
        <v>1110</v>
      </c>
      <c r="BK685" s="166">
        <f>ROUND($I$685*$H$685,2)</f>
        <v>0</v>
      </c>
      <c r="BL685" s="97" t="s">
        <v>1227</v>
      </c>
      <c r="BM685" s="97" t="s">
        <v>188</v>
      </c>
    </row>
    <row r="686" spans="2:47" s="6" customFormat="1" ht="16.5" customHeight="1">
      <c r="B686" s="23"/>
      <c r="C686" s="24"/>
      <c r="D686" s="167" t="s">
        <v>1229</v>
      </c>
      <c r="E686" s="24"/>
      <c r="F686" s="168" t="s">
        <v>189</v>
      </c>
      <c r="G686" s="24"/>
      <c r="H686" s="24"/>
      <c r="J686" s="24"/>
      <c r="K686" s="24"/>
      <c r="L686" s="43"/>
      <c r="M686" s="56"/>
      <c r="N686" s="24"/>
      <c r="O686" s="24"/>
      <c r="P686" s="24"/>
      <c r="Q686" s="24"/>
      <c r="R686" s="24"/>
      <c r="S686" s="24"/>
      <c r="T686" s="57"/>
      <c r="AT686" s="6" t="s">
        <v>1229</v>
      </c>
      <c r="AU686" s="6" t="s">
        <v>1243</v>
      </c>
    </row>
    <row r="687" spans="2:51" s="6" customFormat="1" ht="15.75" customHeight="1">
      <c r="B687" s="169"/>
      <c r="C687" s="170"/>
      <c r="D687" s="171" t="s">
        <v>1230</v>
      </c>
      <c r="E687" s="172"/>
      <c r="F687" s="173" t="s">
        <v>190</v>
      </c>
      <c r="G687" s="170"/>
      <c r="H687" s="172"/>
      <c r="J687" s="170"/>
      <c r="K687" s="170"/>
      <c r="L687" s="174"/>
      <c r="M687" s="175"/>
      <c r="N687" s="170"/>
      <c r="O687" s="170"/>
      <c r="P687" s="170"/>
      <c r="Q687" s="170"/>
      <c r="R687" s="170"/>
      <c r="S687" s="170"/>
      <c r="T687" s="176"/>
      <c r="AT687" s="177" t="s">
        <v>1230</v>
      </c>
      <c r="AU687" s="177" t="s">
        <v>1243</v>
      </c>
      <c r="AV687" s="178" t="s">
        <v>1110</v>
      </c>
      <c r="AW687" s="178" t="s">
        <v>1190</v>
      </c>
      <c r="AX687" s="178" t="s">
        <v>1158</v>
      </c>
      <c r="AY687" s="177" t="s">
        <v>1221</v>
      </c>
    </row>
    <row r="688" spans="2:51" s="6" customFormat="1" ht="15.75" customHeight="1">
      <c r="B688" s="179"/>
      <c r="C688" s="180"/>
      <c r="D688" s="171" t="s">
        <v>1230</v>
      </c>
      <c r="E688" s="181"/>
      <c r="F688" s="182" t="s">
        <v>619</v>
      </c>
      <c r="G688" s="180"/>
      <c r="H688" s="183">
        <v>27</v>
      </c>
      <c r="J688" s="180"/>
      <c r="K688" s="180"/>
      <c r="L688" s="184"/>
      <c r="M688" s="185"/>
      <c r="N688" s="180"/>
      <c r="O688" s="180"/>
      <c r="P688" s="180"/>
      <c r="Q688" s="180"/>
      <c r="R688" s="180"/>
      <c r="S688" s="180"/>
      <c r="T688" s="186"/>
      <c r="AT688" s="187" t="s">
        <v>1230</v>
      </c>
      <c r="AU688" s="187" t="s">
        <v>1243</v>
      </c>
      <c r="AV688" s="188" t="s">
        <v>1166</v>
      </c>
      <c r="AW688" s="188" t="s">
        <v>1190</v>
      </c>
      <c r="AX688" s="188" t="s">
        <v>1158</v>
      </c>
      <c r="AY688" s="187" t="s">
        <v>1221</v>
      </c>
    </row>
    <row r="689" spans="2:65" s="6" customFormat="1" ht="15.75" customHeight="1">
      <c r="B689" s="23"/>
      <c r="C689" s="155" t="s">
        <v>191</v>
      </c>
      <c r="D689" s="155" t="s">
        <v>1223</v>
      </c>
      <c r="E689" s="156" t="s">
        <v>192</v>
      </c>
      <c r="F689" s="157" t="s">
        <v>193</v>
      </c>
      <c r="G689" s="158" t="s">
        <v>647</v>
      </c>
      <c r="H689" s="159">
        <v>17</v>
      </c>
      <c r="I689" s="160"/>
      <c r="J689" s="161">
        <f>ROUND($I$689*$H$689,2)</f>
        <v>0</v>
      </c>
      <c r="K689" s="157" t="s">
        <v>1236</v>
      </c>
      <c r="L689" s="43"/>
      <c r="M689" s="162"/>
      <c r="N689" s="163" t="s">
        <v>1129</v>
      </c>
      <c r="O689" s="24"/>
      <c r="P689" s="164">
        <f>$O$689*$H$689</f>
        <v>0</v>
      </c>
      <c r="Q689" s="164">
        <v>0</v>
      </c>
      <c r="R689" s="164">
        <f>$Q$689*$H$689</f>
        <v>0</v>
      </c>
      <c r="S689" s="164">
        <v>0.082</v>
      </c>
      <c r="T689" s="165">
        <f>$S$689*$H$689</f>
        <v>1.3940000000000001</v>
      </c>
      <c r="AR689" s="97" t="s">
        <v>1227</v>
      </c>
      <c r="AT689" s="97" t="s">
        <v>1223</v>
      </c>
      <c r="AU689" s="97" t="s">
        <v>1243</v>
      </c>
      <c r="AY689" s="6" t="s">
        <v>1221</v>
      </c>
      <c r="BE689" s="166">
        <f>IF($N$689="základní",$J$689,0)</f>
        <v>0</v>
      </c>
      <c r="BF689" s="166">
        <f>IF($N$689="snížená",$J$689,0)</f>
        <v>0</v>
      </c>
      <c r="BG689" s="166">
        <f>IF($N$689="zákl. přenesená",$J$689,0)</f>
        <v>0</v>
      </c>
      <c r="BH689" s="166">
        <f>IF($N$689="sníž. přenesená",$J$689,0)</f>
        <v>0</v>
      </c>
      <c r="BI689" s="166">
        <f>IF($N$689="nulová",$J$689,0)</f>
        <v>0</v>
      </c>
      <c r="BJ689" s="97" t="s">
        <v>1110</v>
      </c>
      <c r="BK689" s="166">
        <f>ROUND($I$689*$H$689,2)</f>
        <v>0</v>
      </c>
      <c r="BL689" s="97" t="s">
        <v>1227</v>
      </c>
      <c r="BM689" s="97" t="s">
        <v>194</v>
      </c>
    </row>
    <row r="690" spans="2:47" s="6" customFormat="1" ht="27" customHeight="1">
      <c r="B690" s="23"/>
      <c r="C690" s="24"/>
      <c r="D690" s="167" t="s">
        <v>1229</v>
      </c>
      <c r="E690" s="24"/>
      <c r="F690" s="168" t="s">
        <v>195</v>
      </c>
      <c r="G690" s="24"/>
      <c r="H690" s="24"/>
      <c r="J690" s="24"/>
      <c r="K690" s="24"/>
      <c r="L690" s="43"/>
      <c r="M690" s="56"/>
      <c r="N690" s="24"/>
      <c r="O690" s="24"/>
      <c r="P690" s="24"/>
      <c r="Q690" s="24"/>
      <c r="R690" s="24"/>
      <c r="S690" s="24"/>
      <c r="T690" s="57"/>
      <c r="AT690" s="6" t="s">
        <v>1229</v>
      </c>
      <c r="AU690" s="6" t="s">
        <v>1243</v>
      </c>
    </row>
    <row r="691" spans="2:47" s="6" customFormat="1" ht="71.25" customHeight="1">
      <c r="B691" s="23"/>
      <c r="C691" s="24"/>
      <c r="D691" s="171" t="s">
        <v>1239</v>
      </c>
      <c r="E691" s="24"/>
      <c r="F691" s="189" t="s">
        <v>196</v>
      </c>
      <c r="G691" s="24"/>
      <c r="H691" s="24"/>
      <c r="J691" s="24"/>
      <c r="K691" s="24"/>
      <c r="L691" s="43"/>
      <c r="M691" s="56"/>
      <c r="N691" s="24"/>
      <c r="O691" s="24"/>
      <c r="P691" s="24"/>
      <c r="Q691" s="24"/>
      <c r="R691" s="24"/>
      <c r="S691" s="24"/>
      <c r="T691" s="57"/>
      <c r="AT691" s="6" t="s">
        <v>1239</v>
      </c>
      <c r="AU691" s="6" t="s">
        <v>1243</v>
      </c>
    </row>
    <row r="692" spans="2:51" s="6" customFormat="1" ht="15.75" customHeight="1">
      <c r="B692" s="179"/>
      <c r="C692" s="180"/>
      <c r="D692" s="171" t="s">
        <v>1230</v>
      </c>
      <c r="E692" s="181"/>
      <c r="F692" s="182" t="s">
        <v>197</v>
      </c>
      <c r="G692" s="180"/>
      <c r="H692" s="183">
        <v>9</v>
      </c>
      <c r="J692" s="180"/>
      <c r="K692" s="180"/>
      <c r="L692" s="184"/>
      <c r="M692" s="185"/>
      <c r="N692" s="180"/>
      <c r="O692" s="180"/>
      <c r="P692" s="180"/>
      <c r="Q692" s="180"/>
      <c r="R692" s="180"/>
      <c r="S692" s="180"/>
      <c r="T692" s="186"/>
      <c r="AT692" s="187" t="s">
        <v>1230</v>
      </c>
      <c r="AU692" s="187" t="s">
        <v>1243</v>
      </c>
      <c r="AV692" s="188" t="s">
        <v>1166</v>
      </c>
      <c r="AW692" s="188" t="s">
        <v>1190</v>
      </c>
      <c r="AX692" s="188" t="s">
        <v>1158</v>
      </c>
      <c r="AY692" s="187" t="s">
        <v>1221</v>
      </c>
    </row>
    <row r="693" spans="2:51" s="6" customFormat="1" ht="15.75" customHeight="1">
      <c r="B693" s="179"/>
      <c r="C693" s="180"/>
      <c r="D693" s="171" t="s">
        <v>1230</v>
      </c>
      <c r="E693" s="181"/>
      <c r="F693" s="182" t="s">
        <v>198</v>
      </c>
      <c r="G693" s="180"/>
      <c r="H693" s="183">
        <v>8</v>
      </c>
      <c r="J693" s="180"/>
      <c r="K693" s="180"/>
      <c r="L693" s="184"/>
      <c r="M693" s="185"/>
      <c r="N693" s="180"/>
      <c r="O693" s="180"/>
      <c r="P693" s="180"/>
      <c r="Q693" s="180"/>
      <c r="R693" s="180"/>
      <c r="S693" s="180"/>
      <c r="T693" s="186"/>
      <c r="AT693" s="187" t="s">
        <v>1230</v>
      </c>
      <c r="AU693" s="187" t="s">
        <v>1243</v>
      </c>
      <c r="AV693" s="188" t="s">
        <v>1166</v>
      </c>
      <c r="AW693" s="188" t="s">
        <v>1190</v>
      </c>
      <c r="AX693" s="188" t="s">
        <v>1158</v>
      </c>
      <c r="AY693" s="187" t="s">
        <v>1221</v>
      </c>
    </row>
    <row r="694" spans="2:65" s="6" customFormat="1" ht="15.75" customHeight="1">
      <c r="B694" s="23"/>
      <c r="C694" s="155" t="s">
        <v>199</v>
      </c>
      <c r="D694" s="155" t="s">
        <v>1223</v>
      </c>
      <c r="E694" s="156" t="s">
        <v>200</v>
      </c>
      <c r="F694" s="157" t="s">
        <v>201</v>
      </c>
      <c r="G694" s="158" t="s">
        <v>647</v>
      </c>
      <c r="H694" s="159">
        <v>17</v>
      </c>
      <c r="I694" s="160"/>
      <c r="J694" s="161">
        <f>ROUND($I$694*$H$694,2)</f>
        <v>0</v>
      </c>
      <c r="K694" s="157" t="s">
        <v>202</v>
      </c>
      <c r="L694" s="43"/>
      <c r="M694" s="162"/>
      <c r="N694" s="163" t="s">
        <v>1129</v>
      </c>
      <c r="O694" s="24"/>
      <c r="P694" s="164">
        <f>$O$694*$H$694</f>
        <v>0</v>
      </c>
      <c r="Q694" s="164">
        <v>0</v>
      </c>
      <c r="R694" s="164">
        <f>$Q$694*$H$694</f>
        <v>0</v>
      </c>
      <c r="S694" s="164">
        <v>0.004</v>
      </c>
      <c r="T694" s="165">
        <f>$S$694*$H$694</f>
        <v>0.068</v>
      </c>
      <c r="AR694" s="97" t="s">
        <v>1227</v>
      </c>
      <c r="AT694" s="97" t="s">
        <v>1223</v>
      </c>
      <c r="AU694" s="97" t="s">
        <v>1243</v>
      </c>
      <c r="AY694" s="6" t="s">
        <v>1221</v>
      </c>
      <c r="BE694" s="166">
        <f>IF($N$694="základní",$J$694,0)</f>
        <v>0</v>
      </c>
      <c r="BF694" s="166">
        <f>IF($N$694="snížená",$J$694,0)</f>
        <v>0</v>
      </c>
      <c r="BG694" s="166">
        <f>IF($N$694="zákl. přenesená",$J$694,0)</f>
        <v>0</v>
      </c>
      <c r="BH694" s="166">
        <f>IF($N$694="sníž. přenesená",$J$694,0)</f>
        <v>0</v>
      </c>
      <c r="BI694" s="166">
        <f>IF($N$694="nulová",$J$694,0)</f>
        <v>0</v>
      </c>
      <c r="BJ694" s="97" t="s">
        <v>1110</v>
      </c>
      <c r="BK694" s="166">
        <f>ROUND($I$694*$H$694,2)</f>
        <v>0</v>
      </c>
      <c r="BL694" s="97" t="s">
        <v>1227</v>
      </c>
      <c r="BM694" s="97" t="s">
        <v>203</v>
      </c>
    </row>
    <row r="695" spans="2:47" s="6" customFormat="1" ht="27" customHeight="1">
      <c r="B695" s="23"/>
      <c r="C695" s="24"/>
      <c r="D695" s="167" t="s">
        <v>1229</v>
      </c>
      <c r="E695" s="24"/>
      <c r="F695" s="168" t="s">
        <v>204</v>
      </c>
      <c r="G695" s="24"/>
      <c r="H695" s="24"/>
      <c r="J695" s="24"/>
      <c r="K695" s="24"/>
      <c r="L695" s="43"/>
      <c r="M695" s="56"/>
      <c r="N695" s="24"/>
      <c r="O695" s="24"/>
      <c r="P695" s="24"/>
      <c r="Q695" s="24"/>
      <c r="R695" s="24"/>
      <c r="S695" s="24"/>
      <c r="T695" s="57"/>
      <c r="AT695" s="6" t="s">
        <v>1229</v>
      </c>
      <c r="AU695" s="6" t="s">
        <v>1243</v>
      </c>
    </row>
    <row r="696" spans="2:63" s="141" customFormat="1" ht="30.75" customHeight="1">
      <c r="B696" s="142"/>
      <c r="C696" s="143"/>
      <c r="D696" s="144" t="s">
        <v>1157</v>
      </c>
      <c r="E696" s="153" t="s">
        <v>205</v>
      </c>
      <c r="F696" s="153" t="s">
        <v>206</v>
      </c>
      <c r="G696" s="143"/>
      <c r="H696" s="143"/>
      <c r="J696" s="154">
        <f>$BK$696</f>
        <v>0</v>
      </c>
      <c r="K696" s="143"/>
      <c r="L696" s="147"/>
      <c r="M696" s="148"/>
      <c r="N696" s="143"/>
      <c r="O696" s="143"/>
      <c r="P696" s="149">
        <f>SUM($P$697:$P$780)</f>
        <v>0</v>
      </c>
      <c r="Q696" s="143"/>
      <c r="R696" s="149">
        <f>SUM($R$697:$R$780)</f>
        <v>0</v>
      </c>
      <c r="S696" s="143"/>
      <c r="T696" s="150">
        <f>SUM($T$697:$T$780)</f>
        <v>0</v>
      </c>
      <c r="AR696" s="151" t="s">
        <v>1110</v>
      </c>
      <c r="AT696" s="151" t="s">
        <v>1157</v>
      </c>
      <c r="AU696" s="151" t="s">
        <v>1110</v>
      </c>
      <c r="AY696" s="151" t="s">
        <v>1221</v>
      </c>
      <c r="BK696" s="152">
        <f>SUM($BK$697:$BK$780)</f>
        <v>0</v>
      </c>
    </row>
    <row r="697" spans="2:65" s="6" customFormat="1" ht="15.75" customHeight="1">
      <c r="B697" s="23"/>
      <c r="C697" s="155" t="s">
        <v>207</v>
      </c>
      <c r="D697" s="155" t="s">
        <v>1223</v>
      </c>
      <c r="E697" s="156" t="s">
        <v>208</v>
      </c>
      <c r="F697" s="157" t="s">
        <v>209</v>
      </c>
      <c r="G697" s="158" t="s">
        <v>1252</v>
      </c>
      <c r="H697" s="159">
        <v>7002.278</v>
      </c>
      <c r="I697" s="160"/>
      <c r="J697" s="161">
        <f>ROUND($I$697*$H$697,2)</f>
        <v>0</v>
      </c>
      <c r="K697" s="157" t="s">
        <v>1236</v>
      </c>
      <c r="L697" s="43"/>
      <c r="M697" s="162"/>
      <c r="N697" s="163" t="s">
        <v>1129</v>
      </c>
      <c r="O697" s="24"/>
      <c r="P697" s="164">
        <f>$O$697*$H$697</f>
        <v>0</v>
      </c>
      <c r="Q697" s="164">
        <v>0</v>
      </c>
      <c r="R697" s="164">
        <f>$Q$697*$H$697</f>
        <v>0</v>
      </c>
      <c r="S697" s="164">
        <v>0</v>
      </c>
      <c r="T697" s="165">
        <f>$S$697*$H$697</f>
        <v>0</v>
      </c>
      <c r="AR697" s="97" t="s">
        <v>1227</v>
      </c>
      <c r="AT697" s="97" t="s">
        <v>1223</v>
      </c>
      <c r="AU697" s="97" t="s">
        <v>1166</v>
      </c>
      <c r="AY697" s="6" t="s">
        <v>1221</v>
      </c>
      <c r="BE697" s="166">
        <f>IF($N$697="základní",$J$697,0)</f>
        <v>0</v>
      </c>
      <c r="BF697" s="166">
        <f>IF($N$697="snížená",$J$697,0)</f>
        <v>0</v>
      </c>
      <c r="BG697" s="166">
        <f>IF($N$697="zákl. přenesená",$J$697,0)</f>
        <v>0</v>
      </c>
      <c r="BH697" s="166">
        <f>IF($N$697="sníž. přenesená",$J$697,0)</f>
        <v>0</v>
      </c>
      <c r="BI697" s="166">
        <f>IF($N$697="nulová",$J$697,0)</f>
        <v>0</v>
      </c>
      <c r="BJ697" s="97" t="s">
        <v>1110</v>
      </c>
      <c r="BK697" s="166">
        <f>ROUND($I$697*$H$697,2)</f>
        <v>0</v>
      </c>
      <c r="BL697" s="97" t="s">
        <v>1227</v>
      </c>
      <c r="BM697" s="97" t="s">
        <v>210</v>
      </c>
    </row>
    <row r="698" spans="2:47" s="6" customFormat="1" ht="16.5" customHeight="1">
      <c r="B698" s="23"/>
      <c r="C698" s="24"/>
      <c r="D698" s="167" t="s">
        <v>1229</v>
      </c>
      <c r="E698" s="24"/>
      <c r="F698" s="168" t="s">
        <v>211</v>
      </c>
      <c r="G698" s="24"/>
      <c r="H698" s="24"/>
      <c r="J698" s="24"/>
      <c r="K698" s="24"/>
      <c r="L698" s="43"/>
      <c r="M698" s="56"/>
      <c r="N698" s="24"/>
      <c r="O698" s="24"/>
      <c r="P698" s="24"/>
      <c r="Q698" s="24"/>
      <c r="R698" s="24"/>
      <c r="S698" s="24"/>
      <c r="T698" s="57"/>
      <c r="AT698" s="6" t="s">
        <v>1229</v>
      </c>
      <c r="AU698" s="6" t="s">
        <v>1166</v>
      </c>
    </row>
    <row r="699" spans="2:51" s="6" customFormat="1" ht="15.75" customHeight="1">
      <c r="B699" s="169"/>
      <c r="C699" s="170"/>
      <c r="D699" s="171" t="s">
        <v>1230</v>
      </c>
      <c r="E699" s="172"/>
      <c r="F699" s="173" t="s">
        <v>212</v>
      </c>
      <c r="G699" s="170"/>
      <c r="H699" s="172"/>
      <c r="J699" s="170"/>
      <c r="K699" s="170"/>
      <c r="L699" s="174"/>
      <c r="M699" s="175"/>
      <c r="N699" s="170"/>
      <c r="O699" s="170"/>
      <c r="P699" s="170"/>
      <c r="Q699" s="170"/>
      <c r="R699" s="170"/>
      <c r="S699" s="170"/>
      <c r="T699" s="176"/>
      <c r="AT699" s="177" t="s">
        <v>1230</v>
      </c>
      <c r="AU699" s="177" t="s">
        <v>1166</v>
      </c>
      <c r="AV699" s="178" t="s">
        <v>1110</v>
      </c>
      <c r="AW699" s="178" t="s">
        <v>1190</v>
      </c>
      <c r="AX699" s="178" t="s">
        <v>1158</v>
      </c>
      <c r="AY699" s="177" t="s">
        <v>1221</v>
      </c>
    </row>
    <row r="700" spans="2:51" s="6" customFormat="1" ht="15.75" customHeight="1">
      <c r="B700" s="179"/>
      <c r="C700" s="180"/>
      <c r="D700" s="171" t="s">
        <v>1230</v>
      </c>
      <c r="E700" s="181"/>
      <c r="F700" s="182" t="s">
        <v>213</v>
      </c>
      <c r="G700" s="180"/>
      <c r="H700" s="183">
        <v>2093.592</v>
      </c>
      <c r="J700" s="180"/>
      <c r="K700" s="180"/>
      <c r="L700" s="184"/>
      <c r="M700" s="185"/>
      <c r="N700" s="180"/>
      <c r="O700" s="180"/>
      <c r="P700" s="180"/>
      <c r="Q700" s="180"/>
      <c r="R700" s="180"/>
      <c r="S700" s="180"/>
      <c r="T700" s="186"/>
      <c r="AT700" s="187" t="s">
        <v>1230</v>
      </c>
      <c r="AU700" s="187" t="s">
        <v>1166</v>
      </c>
      <c r="AV700" s="188" t="s">
        <v>1166</v>
      </c>
      <c r="AW700" s="188" t="s">
        <v>1190</v>
      </c>
      <c r="AX700" s="188" t="s">
        <v>1158</v>
      </c>
      <c r="AY700" s="187" t="s">
        <v>1221</v>
      </c>
    </row>
    <row r="701" spans="2:51" s="6" customFormat="1" ht="15.75" customHeight="1">
      <c r="B701" s="169"/>
      <c r="C701" s="170"/>
      <c r="D701" s="171" t="s">
        <v>1230</v>
      </c>
      <c r="E701" s="172"/>
      <c r="F701" s="173" t="s">
        <v>796</v>
      </c>
      <c r="G701" s="170"/>
      <c r="H701" s="172"/>
      <c r="J701" s="170"/>
      <c r="K701" s="170"/>
      <c r="L701" s="174"/>
      <c r="M701" s="175"/>
      <c r="N701" s="170"/>
      <c r="O701" s="170"/>
      <c r="P701" s="170"/>
      <c r="Q701" s="170"/>
      <c r="R701" s="170"/>
      <c r="S701" s="170"/>
      <c r="T701" s="176"/>
      <c r="AT701" s="177" t="s">
        <v>1230</v>
      </c>
      <c r="AU701" s="177" t="s">
        <v>1166</v>
      </c>
      <c r="AV701" s="178" t="s">
        <v>1110</v>
      </c>
      <c r="AW701" s="178" t="s">
        <v>1190</v>
      </c>
      <c r="AX701" s="178" t="s">
        <v>1158</v>
      </c>
      <c r="AY701" s="177" t="s">
        <v>1221</v>
      </c>
    </row>
    <row r="702" spans="2:51" s="6" customFormat="1" ht="15.75" customHeight="1">
      <c r="B702" s="179"/>
      <c r="C702" s="180"/>
      <c r="D702" s="171" t="s">
        <v>1230</v>
      </c>
      <c r="E702" s="181"/>
      <c r="F702" s="182" t="s">
        <v>214</v>
      </c>
      <c r="G702" s="180"/>
      <c r="H702" s="183">
        <v>1465.5144</v>
      </c>
      <c r="J702" s="180"/>
      <c r="K702" s="180"/>
      <c r="L702" s="184"/>
      <c r="M702" s="185"/>
      <c r="N702" s="180"/>
      <c r="O702" s="180"/>
      <c r="P702" s="180"/>
      <c r="Q702" s="180"/>
      <c r="R702" s="180"/>
      <c r="S702" s="180"/>
      <c r="T702" s="186"/>
      <c r="AT702" s="187" t="s">
        <v>1230</v>
      </c>
      <c r="AU702" s="187" t="s">
        <v>1166</v>
      </c>
      <c r="AV702" s="188" t="s">
        <v>1166</v>
      </c>
      <c r="AW702" s="188" t="s">
        <v>1190</v>
      </c>
      <c r="AX702" s="188" t="s">
        <v>1158</v>
      </c>
      <c r="AY702" s="187" t="s">
        <v>1221</v>
      </c>
    </row>
    <row r="703" spans="2:51" s="6" customFormat="1" ht="15.75" customHeight="1">
      <c r="B703" s="169"/>
      <c r="C703" s="170"/>
      <c r="D703" s="171" t="s">
        <v>1230</v>
      </c>
      <c r="E703" s="172"/>
      <c r="F703" s="173" t="s">
        <v>215</v>
      </c>
      <c r="G703" s="170"/>
      <c r="H703" s="172"/>
      <c r="J703" s="170"/>
      <c r="K703" s="170"/>
      <c r="L703" s="174"/>
      <c r="M703" s="175"/>
      <c r="N703" s="170"/>
      <c r="O703" s="170"/>
      <c r="P703" s="170"/>
      <c r="Q703" s="170"/>
      <c r="R703" s="170"/>
      <c r="S703" s="170"/>
      <c r="T703" s="176"/>
      <c r="AT703" s="177" t="s">
        <v>1230</v>
      </c>
      <c r="AU703" s="177" t="s">
        <v>1166</v>
      </c>
      <c r="AV703" s="178" t="s">
        <v>1110</v>
      </c>
      <c r="AW703" s="178" t="s">
        <v>1190</v>
      </c>
      <c r="AX703" s="178" t="s">
        <v>1158</v>
      </c>
      <c r="AY703" s="177" t="s">
        <v>1221</v>
      </c>
    </row>
    <row r="704" spans="2:51" s="6" customFormat="1" ht="15.75" customHeight="1">
      <c r="B704" s="179"/>
      <c r="C704" s="180"/>
      <c r="D704" s="171" t="s">
        <v>1230</v>
      </c>
      <c r="E704" s="181"/>
      <c r="F704" s="182" t="s">
        <v>216</v>
      </c>
      <c r="G704" s="180"/>
      <c r="H704" s="183">
        <v>628.0776</v>
      </c>
      <c r="J704" s="180"/>
      <c r="K704" s="180"/>
      <c r="L704" s="184"/>
      <c r="M704" s="185"/>
      <c r="N704" s="180"/>
      <c r="O704" s="180"/>
      <c r="P704" s="180"/>
      <c r="Q704" s="180"/>
      <c r="R704" s="180"/>
      <c r="S704" s="180"/>
      <c r="T704" s="186"/>
      <c r="AT704" s="187" t="s">
        <v>1230</v>
      </c>
      <c r="AU704" s="187" t="s">
        <v>1166</v>
      </c>
      <c r="AV704" s="188" t="s">
        <v>1166</v>
      </c>
      <c r="AW704" s="188" t="s">
        <v>1190</v>
      </c>
      <c r="AX704" s="188" t="s">
        <v>1158</v>
      </c>
      <c r="AY704" s="187" t="s">
        <v>1221</v>
      </c>
    </row>
    <row r="705" spans="2:51" s="6" customFormat="1" ht="15.75" customHeight="1">
      <c r="B705" s="169"/>
      <c r="C705" s="170"/>
      <c r="D705" s="171" t="s">
        <v>1230</v>
      </c>
      <c r="E705" s="172"/>
      <c r="F705" s="173" t="s">
        <v>217</v>
      </c>
      <c r="G705" s="170"/>
      <c r="H705" s="172"/>
      <c r="J705" s="170"/>
      <c r="K705" s="170"/>
      <c r="L705" s="174"/>
      <c r="M705" s="175"/>
      <c r="N705" s="170"/>
      <c r="O705" s="170"/>
      <c r="P705" s="170"/>
      <c r="Q705" s="170"/>
      <c r="R705" s="170"/>
      <c r="S705" s="170"/>
      <c r="T705" s="176"/>
      <c r="AT705" s="177" t="s">
        <v>1230</v>
      </c>
      <c r="AU705" s="177" t="s">
        <v>1166</v>
      </c>
      <c r="AV705" s="178" t="s">
        <v>1110</v>
      </c>
      <c r="AW705" s="178" t="s">
        <v>1190</v>
      </c>
      <c r="AX705" s="178" t="s">
        <v>1158</v>
      </c>
      <c r="AY705" s="177" t="s">
        <v>1221</v>
      </c>
    </row>
    <row r="706" spans="2:51" s="6" customFormat="1" ht="15.75" customHeight="1">
      <c r="B706" s="179"/>
      <c r="C706" s="180"/>
      <c r="D706" s="171" t="s">
        <v>1230</v>
      </c>
      <c r="E706" s="181"/>
      <c r="F706" s="182" t="s">
        <v>218</v>
      </c>
      <c r="G706" s="180"/>
      <c r="H706" s="183">
        <v>2220.221</v>
      </c>
      <c r="J706" s="180"/>
      <c r="K706" s="180"/>
      <c r="L706" s="184"/>
      <c r="M706" s="185"/>
      <c r="N706" s="180"/>
      <c r="O706" s="180"/>
      <c r="P706" s="180"/>
      <c r="Q706" s="180"/>
      <c r="R706" s="180"/>
      <c r="S706" s="180"/>
      <c r="T706" s="186"/>
      <c r="AT706" s="187" t="s">
        <v>1230</v>
      </c>
      <c r="AU706" s="187" t="s">
        <v>1166</v>
      </c>
      <c r="AV706" s="188" t="s">
        <v>1166</v>
      </c>
      <c r="AW706" s="188" t="s">
        <v>1190</v>
      </c>
      <c r="AX706" s="188" t="s">
        <v>1158</v>
      </c>
      <c r="AY706" s="187" t="s">
        <v>1221</v>
      </c>
    </row>
    <row r="707" spans="2:51" s="6" customFormat="1" ht="15.75" customHeight="1">
      <c r="B707" s="169"/>
      <c r="C707" s="170"/>
      <c r="D707" s="171" t="s">
        <v>1230</v>
      </c>
      <c r="E707" s="172"/>
      <c r="F707" s="173" t="s">
        <v>219</v>
      </c>
      <c r="G707" s="170"/>
      <c r="H707" s="172"/>
      <c r="J707" s="170"/>
      <c r="K707" s="170"/>
      <c r="L707" s="174"/>
      <c r="M707" s="175"/>
      <c r="N707" s="170"/>
      <c r="O707" s="170"/>
      <c r="P707" s="170"/>
      <c r="Q707" s="170"/>
      <c r="R707" s="170"/>
      <c r="S707" s="170"/>
      <c r="T707" s="176"/>
      <c r="AT707" s="177" t="s">
        <v>1230</v>
      </c>
      <c r="AU707" s="177" t="s">
        <v>1166</v>
      </c>
      <c r="AV707" s="178" t="s">
        <v>1110</v>
      </c>
      <c r="AW707" s="178" t="s">
        <v>1190</v>
      </c>
      <c r="AX707" s="178" t="s">
        <v>1158</v>
      </c>
      <c r="AY707" s="177" t="s">
        <v>1221</v>
      </c>
    </row>
    <row r="708" spans="2:51" s="6" customFormat="1" ht="15.75" customHeight="1">
      <c r="B708" s="179"/>
      <c r="C708" s="180"/>
      <c r="D708" s="171" t="s">
        <v>1230</v>
      </c>
      <c r="E708" s="181"/>
      <c r="F708" s="182" t="s">
        <v>220</v>
      </c>
      <c r="G708" s="180"/>
      <c r="H708" s="183">
        <v>210.26103125</v>
      </c>
      <c r="J708" s="180"/>
      <c r="K708" s="180"/>
      <c r="L708" s="184"/>
      <c r="M708" s="185"/>
      <c r="N708" s="180"/>
      <c r="O708" s="180"/>
      <c r="P708" s="180"/>
      <c r="Q708" s="180"/>
      <c r="R708" s="180"/>
      <c r="S708" s="180"/>
      <c r="T708" s="186"/>
      <c r="AT708" s="187" t="s">
        <v>1230</v>
      </c>
      <c r="AU708" s="187" t="s">
        <v>1166</v>
      </c>
      <c r="AV708" s="188" t="s">
        <v>1166</v>
      </c>
      <c r="AW708" s="188" t="s">
        <v>1190</v>
      </c>
      <c r="AX708" s="188" t="s">
        <v>1158</v>
      </c>
      <c r="AY708" s="187" t="s">
        <v>1221</v>
      </c>
    </row>
    <row r="709" spans="2:51" s="6" customFormat="1" ht="15.75" customHeight="1">
      <c r="B709" s="169"/>
      <c r="C709" s="170"/>
      <c r="D709" s="171" t="s">
        <v>1230</v>
      </c>
      <c r="E709" s="172"/>
      <c r="F709" s="173" t="s">
        <v>221</v>
      </c>
      <c r="G709" s="170"/>
      <c r="H709" s="172"/>
      <c r="J709" s="170"/>
      <c r="K709" s="170"/>
      <c r="L709" s="174"/>
      <c r="M709" s="175"/>
      <c r="N709" s="170"/>
      <c r="O709" s="170"/>
      <c r="P709" s="170"/>
      <c r="Q709" s="170"/>
      <c r="R709" s="170"/>
      <c r="S709" s="170"/>
      <c r="T709" s="176"/>
      <c r="AT709" s="177" t="s">
        <v>1230</v>
      </c>
      <c r="AU709" s="177" t="s">
        <v>1166</v>
      </c>
      <c r="AV709" s="178" t="s">
        <v>1110</v>
      </c>
      <c r="AW709" s="178" t="s">
        <v>1190</v>
      </c>
      <c r="AX709" s="178" t="s">
        <v>1158</v>
      </c>
      <c r="AY709" s="177" t="s">
        <v>1221</v>
      </c>
    </row>
    <row r="710" spans="2:51" s="6" customFormat="1" ht="15.75" customHeight="1">
      <c r="B710" s="179"/>
      <c r="C710" s="180"/>
      <c r="D710" s="171" t="s">
        <v>1230</v>
      </c>
      <c r="E710" s="181"/>
      <c r="F710" s="182" t="s">
        <v>222</v>
      </c>
      <c r="G710" s="180"/>
      <c r="H710" s="183">
        <v>176.657</v>
      </c>
      <c r="J710" s="180"/>
      <c r="K710" s="180"/>
      <c r="L710" s="184"/>
      <c r="M710" s="185"/>
      <c r="N710" s="180"/>
      <c r="O710" s="180"/>
      <c r="P710" s="180"/>
      <c r="Q710" s="180"/>
      <c r="R710" s="180"/>
      <c r="S710" s="180"/>
      <c r="T710" s="186"/>
      <c r="AT710" s="187" t="s">
        <v>1230</v>
      </c>
      <c r="AU710" s="187" t="s">
        <v>1166</v>
      </c>
      <c r="AV710" s="188" t="s">
        <v>1166</v>
      </c>
      <c r="AW710" s="188" t="s">
        <v>1190</v>
      </c>
      <c r="AX710" s="188" t="s">
        <v>1158</v>
      </c>
      <c r="AY710" s="187" t="s">
        <v>1221</v>
      </c>
    </row>
    <row r="711" spans="2:51" s="6" customFormat="1" ht="15.75" customHeight="1">
      <c r="B711" s="169"/>
      <c r="C711" s="170"/>
      <c r="D711" s="171" t="s">
        <v>1230</v>
      </c>
      <c r="E711" s="172"/>
      <c r="F711" s="173" t="s">
        <v>223</v>
      </c>
      <c r="G711" s="170"/>
      <c r="H711" s="172"/>
      <c r="J711" s="170"/>
      <c r="K711" s="170"/>
      <c r="L711" s="174"/>
      <c r="M711" s="175"/>
      <c r="N711" s="170"/>
      <c r="O711" s="170"/>
      <c r="P711" s="170"/>
      <c r="Q711" s="170"/>
      <c r="R711" s="170"/>
      <c r="S711" s="170"/>
      <c r="T711" s="176"/>
      <c r="AT711" s="177" t="s">
        <v>1230</v>
      </c>
      <c r="AU711" s="177" t="s">
        <v>1166</v>
      </c>
      <c r="AV711" s="178" t="s">
        <v>1110</v>
      </c>
      <c r="AW711" s="178" t="s">
        <v>1190</v>
      </c>
      <c r="AX711" s="178" t="s">
        <v>1158</v>
      </c>
      <c r="AY711" s="177" t="s">
        <v>1221</v>
      </c>
    </row>
    <row r="712" spans="2:51" s="6" customFormat="1" ht="15.75" customHeight="1">
      <c r="B712" s="179"/>
      <c r="C712" s="180"/>
      <c r="D712" s="171" t="s">
        <v>1230</v>
      </c>
      <c r="E712" s="181"/>
      <c r="F712" s="182" t="s">
        <v>224</v>
      </c>
      <c r="G712" s="180"/>
      <c r="H712" s="183">
        <v>207.95544</v>
      </c>
      <c r="J712" s="180"/>
      <c r="K712" s="180"/>
      <c r="L712" s="184"/>
      <c r="M712" s="185"/>
      <c r="N712" s="180"/>
      <c r="O712" s="180"/>
      <c r="P712" s="180"/>
      <c r="Q712" s="180"/>
      <c r="R712" s="180"/>
      <c r="S712" s="180"/>
      <c r="T712" s="186"/>
      <c r="AT712" s="187" t="s">
        <v>1230</v>
      </c>
      <c r="AU712" s="187" t="s">
        <v>1166</v>
      </c>
      <c r="AV712" s="188" t="s">
        <v>1166</v>
      </c>
      <c r="AW712" s="188" t="s">
        <v>1190</v>
      </c>
      <c r="AX712" s="188" t="s">
        <v>1158</v>
      </c>
      <c r="AY712" s="187" t="s">
        <v>1221</v>
      </c>
    </row>
    <row r="713" spans="2:65" s="6" customFormat="1" ht="15.75" customHeight="1">
      <c r="B713" s="23"/>
      <c r="C713" s="155" t="s">
        <v>225</v>
      </c>
      <c r="D713" s="155" t="s">
        <v>1223</v>
      </c>
      <c r="E713" s="156" t="s">
        <v>226</v>
      </c>
      <c r="F713" s="157" t="s">
        <v>227</v>
      </c>
      <c r="G713" s="158" t="s">
        <v>1252</v>
      </c>
      <c r="H713" s="159">
        <v>2511.808</v>
      </c>
      <c r="I713" s="160"/>
      <c r="J713" s="161">
        <f>ROUND($I$713*$H$713,2)</f>
        <v>0</v>
      </c>
      <c r="K713" s="157" t="s">
        <v>1236</v>
      </c>
      <c r="L713" s="43"/>
      <c r="M713" s="162"/>
      <c r="N713" s="163" t="s">
        <v>1129</v>
      </c>
      <c r="O713" s="24"/>
      <c r="P713" s="164">
        <f>$O$713*$H$713</f>
        <v>0</v>
      </c>
      <c r="Q713" s="164">
        <v>0</v>
      </c>
      <c r="R713" s="164">
        <f>$Q$713*$H$713</f>
        <v>0</v>
      </c>
      <c r="S713" s="164">
        <v>0</v>
      </c>
      <c r="T713" s="165">
        <f>$S$713*$H$713</f>
        <v>0</v>
      </c>
      <c r="AR713" s="97" t="s">
        <v>1227</v>
      </c>
      <c r="AT713" s="97" t="s">
        <v>1223</v>
      </c>
      <c r="AU713" s="97" t="s">
        <v>1166</v>
      </c>
      <c r="AY713" s="6" t="s">
        <v>1221</v>
      </c>
      <c r="BE713" s="166">
        <f>IF($N$713="základní",$J$713,0)</f>
        <v>0</v>
      </c>
      <c r="BF713" s="166">
        <f>IF($N$713="snížená",$J$713,0)</f>
        <v>0</v>
      </c>
      <c r="BG713" s="166">
        <f>IF($N$713="zákl. přenesená",$J$713,0)</f>
        <v>0</v>
      </c>
      <c r="BH713" s="166">
        <f>IF($N$713="sníž. přenesená",$J$713,0)</f>
        <v>0</v>
      </c>
      <c r="BI713" s="166">
        <f>IF($N$713="nulová",$J$713,0)</f>
        <v>0</v>
      </c>
      <c r="BJ713" s="97" t="s">
        <v>1110</v>
      </c>
      <c r="BK713" s="166">
        <f>ROUND($I$713*$H$713,2)</f>
        <v>0</v>
      </c>
      <c r="BL713" s="97" t="s">
        <v>1227</v>
      </c>
      <c r="BM713" s="97" t="s">
        <v>228</v>
      </c>
    </row>
    <row r="714" spans="2:47" s="6" customFormat="1" ht="16.5" customHeight="1">
      <c r="B714" s="23"/>
      <c r="C714" s="24"/>
      <c r="D714" s="167" t="s">
        <v>1229</v>
      </c>
      <c r="E714" s="24"/>
      <c r="F714" s="168" t="s">
        <v>229</v>
      </c>
      <c r="G714" s="24"/>
      <c r="H714" s="24"/>
      <c r="J714" s="24"/>
      <c r="K714" s="24"/>
      <c r="L714" s="43"/>
      <c r="M714" s="56"/>
      <c r="N714" s="24"/>
      <c r="O714" s="24"/>
      <c r="P714" s="24"/>
      <c r="Q714" s="24"/>
      <c r="R714" s="24"/>
      <c r="S714" s="24"/>
      <c r="T714" s="57"/>
      <c r="AT714" s="6" t="s">
        <v>1229</v>
      </c>
      <c r="AU714" s="6" t="s">
        <v>1166</v>
      </c>
    </row>
    <row r="715" spans="2:51" s="6" customFormat="1" ht="15.75" customHeight="1">
      <c r="B715" s="169"/>
      <c r="C715" s="170"/>
      <c r="D715" s="171" t="s">
        <v>1230</v>
      </c>
      <c r="E715" s="172"/>
      <c r="F715" s="173" t="s">
        <v>796</v>
      </c>
      <c r="G715" s="170"/>
      <c r="H715" s="172"/>
      <c r="J715" s="170"/>
      <c r="K715" s="170"/>
      <c r="L715" s="174"/>
      <c r="M715" s="175"/>
      <c r="N715" s="170"/>
      <c r="O715" s="170"/>
      <c r="P715" s="170"/>
      <c r="Q715" s="170"/>
      <c r="R715" s="170"/>
      <c r="S715" s="170"/>
      <c r="T715" s="176"/>
      <c r="AT715" s="177" t="s">
        <v>1230</v>
      </c>
      <c r="AU715" s="177" t="s">
        <v>1166</v>
      </c>
      <c r="AV715" s="178" t="s">
        <v>1110</v>
      </c>
      <c r="AW715" s="178" t="s">
        <v>1190</v>
      </c>
      <c r="AX715" s="178" t="s">
        <v>1158</v>
      </c>
      <c r="AY715" s="177" t="s">
        <v>1221</v>
      </c>
    </row>
    <row r="716" spans="2:51" s="6" customFormat="1" ht="15.75" customHeight="1">
      <c r="B716" s="179"/>
      <c r="C716" s="180"/>
      <c r="D716" s="171" t="s">
        <v>1230</v>
      </c>
      <c r="E716" s="181"/>
      <c r="F716" s="182" t="s">
        <v>214</v>
      </c>
      <c r="G716" s="180"/>
      <c r="H716" s="183">
        <v>1465.5144</v>
      </c>
      <c r="J716" s="180"/>
      <c r="K716" s="180"/>
      <c r="L716" s="184"/>
      <c r="M716" s="185"/>
      <c r="N716" s="180"/>
      <c r="O716" s="180"/>
      <c r="P716" s="180"/>
      <c r="Q716" s="180"/>
      <c r="R716" s="180"/>
      <c r="S716" s="180"/>
      <c r="T716" s="186"/>
      <c r="AT716" s="187" t="s">
        <v>1230</v>
      </c>
      <c r="AU716" s="187" t="s">
        <v>1166</v>
      </c>
      <c r="AV716" s="188" t="s">
        <v>1166</v>
      </c>
      <c r="AW716" s="188" t="s">
        <v>1190</v>
      </c>
      <c r="AX716" s="188" t="s">
        <v>1158</v>
      </c>
      <c r="AY716" s="187" t="s">
        <v>1221</v>
      </c>
    </row>
    <row r="717" spans="2:51" s="6" customFormat="1" ht="15.75" customHeight="1">
      <c r="B717" s="169"/>
      <c r="C717" s="170"/>
      <c r="D717" s="171" t="s">
        <v>1230</v>
      </c>
      <c r="E717" s="172"/>
      <c r="F717" s="173" t="s">
        <v>215</v>
      </c>
      <c r="G717" s="170"/>
      <c r="H717" s="172"/>
      <c r="J717" s="170"/>
      <c r="K717" s="170"/>
      <c r="L717" s="174"/>
      <c r="M717" s="175"/>
      <c r="N717" s="170"/>
      <c r="O717" s="170"/>
      <c r="P717" s="170"/>
      <c r="Q717" s="170"/>
      <c r="R717" s="170"/>
      <c r="S717" s="170"/>
      <c r="T717" s="176"/>
      <c r="AT717" s="177" t="s">
        <v>1230</v>
      </c>
      <c r="AU717" s="177" t="s">
        <v>1166</v>
      </c>
      <c r="AV717" s="178" t="s">
        <v>1110</v>
      </c>
      <c r="AW717" s="178" t="s">
        <v>1190</v>
      </c>
      <c r="AX717" s="178" t="s">
        <v>1158</v>
      </c>
      <c r="AY717" s="177" t="s">
        <v>1221</v>
      </c>
    </row>
    <row r="718" spans="2:51" s="6" customFormat="1" ht="15.75" customHeight="1">
      <c r="B718" s="179"/>
      <c r="C718" s="180"/>
      <c r="D718" s="171" t="s">
        <v>1230</v>
      </c>
      <c r="E718" s="181"/>
      <c r="F718" s="182" t="s">
        <v>216</v>
      </c>
      <c r="G718" s="180"/>
      <c r="H718" s="183">
        <v>628.0776</v>
      </c>
      <c r="J718" s="180"/>
      <c r="K718" s="180"/>
      <c r="L718" s="184"/>
      <c r="M718" s="185"/>
      <c r="N718" s="180"/>
      <c r="O718" s="180"/>
      <c r="P718" s="180"/>
      <c r="Q718" s="180"/>
      <c r="R718" s="180"/>
      <c r="S718" s="180"/>
      <c r="T718" s="186"/>
      <c r="AT718" s="187" t="s">
        <v>1230</v>
      </c>
      <c r="AU718" s="187" t="s">
        <v>1166</v>
      </c>
      <c r="AV718" s="188" t="s">
        <v>1166</v>
      </c>
      <c r="AW718" s="188" t="s">
        <v>1190</v>
      </c>
      <c r="AX718" s="188" t="s">
        <v>1158</v>
      </c>
      <c r="AY718" s="187" t="s">
        <v>1221</v>
      </c>
    </row>
    <row r="719" spans="2:51" s="6" customFormat="1" ht="15.75" customHeight="1">
      <c r="B719" s="169"/>
      <c r="C719" s="170"/>
      <c r="D719" s="171" t="s">
        <v>1230</v>
      </c>
      <c r="E719" s="172"/>
      <c r="F719" s="173" t="s">
        <v>219</v>
      </c>
      <c r="G719" s="170"/>
      <c r="H719" s="172"/>
      <c r="J719" s="170"/>
      <c r="K719" s="170"/>
      <c r="L719" s="174"/>
      <c r="M719" s="175"/>
      <c r="N719" s="170"/>
      <c r="O719" s="170"/>
      <c r="P719" s="170"/>
      <c r="Q719" s="170"/>
      <c r="R719" s="170"/>
      <c r="S719" s="170"/>
      <c r="T719" s="176"/>
      <c r="AT719" s="177" t="s">
        <v>1230</v>
      </c>
      <c r="AU719" s="177" t="s">
        <v>1166</v>
      </c>
      <c r="AV719" s="178" t="s">
        <v>1110</v>
      </c>
      <c r="AW719" s="178" t="s">
        <v>1190</v>
      </c>
      <c r="AX719" s="178" t="s">
        <v>1158</v>
      </c>
      <c r="AY719" s="177" t="s">
        <v>1221</v>
      </c>
    </row>
    <row r="720" spans="2:51" s="6" customFormat="1" ht="15.75" customHeight="1">
      <c r="B720" s="179"/>
      <c r="C720" s="180"/>
      <c r="D720" s="171" t="s">
        <v>1230</v>
      </c>
      <c r="E720" s="181"/>
      <c r="F720" s="182" t="s">
        <v>220</v>
      </c>
      <c r="G720" s="180"/>
      <c r="H720" s="183">
        <v>210.26103125</v>
      </c>
      <c r="J720" s="180"/>
      <c r="K720" s="180"/>
      <c r="L720" s="184"/>
      <c r="M720" s="185"/>
      <c r="N720" s="180"/>
      <c r="O720" s="180"/>
      <c r="P720" s="180"/>
      <c r="Q720" s="180"/>
      <c r="R720" s="180"/>
      <c r="S720" s="180"/>
      <c r="T720" s="186"/>
      <c r="AT720" s="187" t="s">
        <v>1230</v>
      </c>
      <c r="AU720" s="187" t="s">
        <v>1166</v>
      </c>
      <c r="AV720" s="188" t="s">
        <v>1166</v>
      </c>
      <c r="AW720" s="188" t="s">
        <v>1190</v>
      </c>
      <c r="AX720" s="188" t="s">
        <v>1158</v>
      </c>
      <c r="AY720" s="187" t="s">
        <v>1221</v>
      </c>
    </row>
    <row r="721" spans="2:51" s="6" customFormat="1" ht="15.75" customHeight="1">
      <c r="B721" s="169"/>
      <c r="C721" s="170"/>
      <c r="D721" s="171" t="s">
        <v>1230</v>
      </c>
      <c r="E721" s="172"/>
      <c r="F721" s="173" t="s">
        <v>223</v>
      </c>
      <c r="G721" s="170"/>
      <c r="H721" s="172"/>
      <c r="J721" s="170"/>
      <c r="K721" s="170"/>
      <c r="L721" s="174"/>
      <c r="M721" s="175"/>
      <c r="N721" s="170"/>
      <c r="O721" s="170"/>
      <c r="P721" s="170"/>
      <c r="Q721" s="170"/>
      <c r="R721" s="170"/>
      <c r="S721" s="170"/>
      <c r="T721" s="176"/>
      <c r="AT721" s="177" t="s">
        <v>1230</v>
      </c>
      <c r="AU721" s="177" t="s">
        <v>1166</v>
      </c>
      <c r="AV721" s="178" t="s">
        <v>1110</v>
      </c>
      <c r="AW721" s="178" t="s">
        <v>1190</v>
      </c>
      <c r="AX721" s="178" t="s">
        <v>1158</v>
      </c>
      <c r="AY721" s="177" t="s">
        <v>1221</v>
      </c>
    </row>
    <row r="722" spans="2:51" s="6" customFormat="1" ht="15.75" customHeight="1">
      <c r="B722" s="179"/>
      <c r="C722" s="180"/>
      <c r="D722" s="171" t="s">
        <v>1230</v>
      </c>
      <c r="E722" s="181"/>
      <c r="F722" s="182" t="s">
        <v>224</v>
      </c>
      <c r="G722" s="180"/>
      <c r="H722" s="183">
        <v>207.95544</v>
      </c>
      <c r="J722" s="180"/>
      <c r="K722" s="180"/>
      <c r="L722" s="184"/>
      <c r="M722" s="185"/>
      <c r="N722" s="180"/>
      <c r="O722" s="180"/>
      <c r="P722" s="180"/>
      <c r="Q722" s="180"/>
      <c r="R722" s="180"/>
      <c r="S722" s="180"/>
      <c r="T722" s="186"/>
      <c r="AT722" s="187" t="s">
        <v>1230</v>
      </c>
      <c r="AU722" s="187" t="s">
        <v>1166</v>
      </c>
      <c r="AV722" s="188" t="s">
        <v>1166</v>
      </c>
      <c r="AW722" s="188" t="s">
        <v>1190</v>
      </c>
      <c r="AX722" s="188" t="s">
        <v>1158</v>
      </c>
      <c r="AY722" s="187" t="s">
        <v>1221</v>
      </c>
    </row>
    <row r="723" spans="2:65" s="6" customFormat="1" ht="15.75" customHeight="1">
      <c r="B723" s="23"/>
      <c r="C723" s="155" t="s">
        <v>230</v>
      </c>
      <c r="D723" s="155" t="s">
        <v>1223</v>
      </c>
      <c r="E723" s="156" t="s">
        <v>231</v>
      </c>
      <c r="F723" s="157" t="s">
        <v>232</v>
      </c>
      <c r="G723" s="158" t="s">
        <v>1252</v>
      </c>
      <c r="H723" s="159">
        <v>24976.48</v>
      </c>
      <c r="I723" s="160"/>
      <c r="J723" s="161">
        <f>ROUND($I$723*$H$723,2)</f>
        <v>0</v>
      </c>
      <c r="K723" s="157" t="s">
        <v>1236</v>
      </c>
      <c r="L723" s="43"/>
      <c r="M723" s="162"/>
      <c r="N723" s="163" t="s">
        <v>1129</v>
      </c>
      <c r="O723" s="24"/>
      <c r="P723" s="164">
        <f>$O$723*$H$723</f>
        <v>0</v>
      </c>
      <c r="Q723" s="164">
        <v>0</v>
      </c>
      <c r="R723" s="164">
        <f>$Q$723*$H$723</f>
        <v>0</v>
      </c>
      <c r="S723" s="164">
        <v>0</v>
      </c>
      <c r="T723" s="165">
        <f>$S$723*$H$723</f>
        <v>0</v>
      </c>
      <c r="AR723" s="97" t="s">
        <v>1227</v>
      </c>
      <c r="AT723" s="97" t="s">
        <v>1223</v>
      </c>
      <c r="AU723" s="97" t="s">
        <v>1166</v>
      </c>
      <c r="AY723" s="6" t="s">
        <v>1221</v>
      </c>
      <c r="BE723" s="166">
        <f>IF($N$723="základní",$J$723,0)</f>
        <v>0</v>
      </c>
      <c r="BF723" s="166">
        <f>IF($N$723="snížená",$J$723,0)</f>
        <v>0</v>
      </c>
      <c r="BG723" s="166">
        <f>IF($N$723="zákl. přenesená",$J$723,0)</f>
        <v>0</v>
      </c>
      <c r="BH723" s="166">
        <f>IF($N$723="sníž. přenesená",$J$723,0)</f>
        <v>0</v>
      </c>
      <c r="BI723" s="166">
        <f>IF($N$723="nulová",$J$723,0)</f>
        <v>0</v>
      </c>
      <c r="BJ723" s="97" t="s">
        <v>1110</v>
      </c>
      <c r="BK723" s="166">
        <f>ROUND($I$723*$H$723,2)</f>
        <v>0</v>
      </c>
      <c r="BL723" s="97" t="s">
        <v>1227</v>
      </c>
      <c r="BM723" s="97" t="s">
        <v>233</v>
      </c>
    </row>
    <row r="724" spans="2:47" s="6" customFormat="1" ht="27" customHeight="1">
      <c r="B724" s="23"/>
      <c r="C724" s="24"/>
      <c r="D724" s="167" t="s">
        <v>1229</v>
      </c>
      <c r="E724" s="24"/>
      <c r="F724" s="168" t="s">
        <v>234</v>
      </c>
      <c r="G724" s="24"/>
      <c r="H724" s="24"/>
      <c r="J724" s="24"/>
      <c r="K724" s="24"/>
      <c r="L724" s="43"/>
      <c r="M724" s="56"/>
      <c r="N724" s="24"/>
      <c r="O724" s="24"/>
      <c r="P724" s="24"/>
      <c r="Q724" s="24"/>
      <c r="R724" s="24"/>
      <c r="S724" s="24"/>
      <c r="T724" s="57"/>
      <c r="AT724" s="6" t="s">
        <v>1229</v>
      </c>
      <c r="AU724" s="6" t="s">
        <v>1166</v>
      </c>
    </row>
    <row r="725" spans="2:51" s="6" customFormat="1" ht="15.75" customHeight="1">
      <c r="B725" s="169"/>
      <c r="C725" s="170"/>
      <c r="D725" s="171" t="s">
        <v>1230</v>
      </c>
      <c r="E725" s="172"/>
      <c r="F725" s="173" t="s">
        <v>215</v>
      </c>
      <c r="G725" s="170"/>
      <c r="H725" s="172"/>
      <c r="J725" s="170"/>
      <c r="K725" s="170"/>
      <c r="L725" s="174"/>
      <c r="M725" s="175"/>
      <c r="N725" s="170"/>
      <c r="O725" s="170"/>
      <c r="P725" s="170"/>
      <c r="Q725" s="170"/>
      <c r="R725" s="170"/>
      <c r="S725" s="170"/>
      <c r="T725" s="176"/>
      <c r="AT725" s="177" t="s">
        <v>1230</v>
      </c>
      <c r="AU725" s="177" t="s">
        <v>1166</v>
      </c>
      <c r="AV725" s="178" t="s">
        <v>1110</v>
      </c>
      <c r="AW725" s="178" t="s">
        <v>1190</v>
      </c>
      <c r="AX725" s="178" t="s">
        <v>1158</v>
      </c>
      <c r="AY725" s="177" t="s">
        <v>1221</v>
      </c>
    </row>
    <row r="726" spans="2:51" s="6" customFormat="1" ht="15.75" customHeight="1">
      <c r="B726" s="179"/>
      <c r="C726" s="180"/>
      <c r="D726" s="171" t="s">
        <v>1230</v>
      </c>
      <c r="E726" s="181"/>
      <c r="F726" s="182" t="s">
        <v>235</v>
      </c>
      <c r="G726" s="180"/>
      <c r="H726" s="183">
        <v>15073.8624</v>
      </c>
      <c r="J726" s="180"/>
      <c r="K726" s="180"/>
      <c r="L726" s="184"/>
      <c r="M726" s="185"/>
      <c r="N726" s="180"/>
      <c r="O726" s="180"/>
      <c r="P726" s="180"/>
      <c r="Q726" s="180"/>
      <c r="R726" s="180"/>
      <c r="S726" s="180"/>
      <c r="T726" s="186"/>
      <c r="AT726" s="187" t="s">
        <v>1230</v>
      </c>
      <c r="AU726" s="187" t="s">
        <v>1166</v>
      </c>
      <c r="AV726" s="188" t="s">
        <v>1166</v>
      </c>
      <c r="AW726" s="188" t="s">
        <v>1190</v>
      </c>
      <c r="AX726" s="188" t="s">
        <v>1158</v>
      </c>
      <c r="AY726" s="187" t="s">
        <v>1221</v>
      </c>
    </row>
    <row r="727" spans="2:51" s="6" customFormat="1" ht="15.75" customHeight="1">
      <c r="B727" s="169"/>
      <c r="C727" s="170"/>
      <c r="D727" s="171" t="s">
        <v>1230</v>
      </c>
      <c r="E727" s="172"/>
      <c r="F727" s="173" t="s">
        <v>217</v>
      </c>
      <c r="G727" s="170"/>
      <c r="H727" s="172"/>
      <c r="J727" s="170"/>
      <c r="K727" s="170"/>
      <c r="L727" s="174"/>
      <c r="M727" s="175"/>
      <c r="N727" s="170"/>
      <c r="O727" s="170"/>
      <c r="P727" s="170"/>
      <c r="Q727" s="170"/>
      <c r="R727" s="170"/>
      <c r="S727" s="170"/>
      <c r="T727" s="176"/>
      <c r="AT727" s="177" t="s">
        <v>1230</v>
      </c>
      <c r="AU727" s="177" t="s">
        <v>1166</v>
      </c>
      <c r="AV727" s="178" t="s">
        <v>1110</v>
      </c>
      <c r="AW727" s="178" t="s">
        <v>1190</v>
      </c>
      <c r="AX727" s="178" t="s">
        <v>1158</v>
      </c>
      <c r="AY727" s="177" t="s">
        <v>1221</v>
      </c>
    </row>
    <row r="728" spans="2:51" s="6" customFormat="1" ht="15.75" customHeight="1">
      <c r="B728" s="179"/>
      <c r="C728" s="180"/>
      <c r="D728" s="171" t="s">
        <v>1230</v>
      </c>
      <c r="E728" s="181"/>
      <c r="F728" s="182" t="s">
        <v>236</v>
      </c>
      <c r="G728" s="180"/>
      <c r="H728" s="183">
        <v>4440.442</v>
      </c>
      <c r="J728" s="180"/>
      <c r="K728" s="180"/>
      <c r="L728" s="184"/>
      <c r="M728" s="185"/>
      <c r="N728" s="180"/>
      <c r="O728" s="180"/>
      <c r="P728" s="180"/>
      <c r="Q728" s="180"/>
      <c r="R728" s="180"/>
      <c r="S728" s="180"/>
      <c r="T728" s="186"/>
      <c r="AT728" s="187" t="s">
        <v>1230</v>
      </c>
      <c r="AU728" s="187" t="s">
        <v>1166</v>
      </c>
      <c r="AV728" s="188" t="s">
        <v>1166</v>
      </c>
      <c r="AW728" s="188" t="s">
        <v>1190</v>
      </c>
      <c r="AX728" s="188" t="s">
        <v>1158</v>
      </c>
      <c r="AY728" s="187" t="s">
        <v>1221</v>
      </c>
    </row>
    <row r="729" spans="2:51" s="6" customFormat="1" ht="15.75" customHeight="1">
      <c r="B729" s="169"/>
      <c r="C729" s="170"/>
      <c r="D729" s="171" t="s">
        <v>1230</v>
      </c>
      <c r="E729" s="172"/>
      <c r="F729" s="173" t="s">
        <v>219</v>
      </c>
      <c r="G729" s="170"/>
      <c r="H729" s="172"/>
      <c r="J729" s="170"/>
      <c r="K729" s="170"/>
      <c r="L729" s="174"/>
      <c r="M729" s="175"/>
      <c r="N729" s="170"/>
      <c r="O729" s="170"/>
      <c r="P729" s="170"/>
      <c r="Q729" s="170"/>
      <c r="R729" s="170"/>
      <c r="S729" s="170"/>
      <c r="T729" s="176"/>
      <c r="AT729" s="177" t="s">
        <v>1230</v>
      </c>
      <c r="AU729" s="177" t="s">
        <v>1166</v>
      </c>
      <c r="AV729" s="178" t="s">
        <v>1110</v>
      </c>
      <c r="AW729" s="178" t="s">
        <v>1190</v>
      </c>
      <c r="AX729" s="178" t="s">
        <v>1158</v>
      </c>
      <c r="AY729" s="177" t="s">
        <v>1221</v>
      </c>
    </row>
    <row r="730" spans="2:51" s="6" customFormat="1" ht="15.75" customHeight="1">
      <c r="B730" s="179"/>
      <c r="C730" s="180"/>
      <c r="D730" s="171" t="s">
        <v>1230</v>
      </c>
      <c r="E730" s="181"/>
      <c r="F730" s="182" t="s">
        <v>237</v>
      </c>
      <c r="G730" s="180"/>
      <c r="H730" s="183">
        <v>5046.26475</v>
      </c>
      <c r="J730" s="180"/>
      <c r="K730" s="180"/>
      <c r="L730" s="184"/>
      <c r="M730" s="185"/>
      <c r="N730" s="180"/>
      <c r="O730" s="180"/>
      <c r="P730" s="180"/>
      <c r="Q730" s="180"/>
      <c r="R730" s="180"/>
      <c r="S730" s="180"/>
      <c r="T730" s="186"/>
      <c r="AT730" s="187" t="s">
        <v>1230</v>
      </c>
      <c r="AU730" s="187" t="s">
        <v>1166</v>
      </c>
      <c r="AV730" s="188" t="s">
        <v>1166</v>
      </c>
      <c r="AW730" s="188" t="s">
        <v>1190</v>
      </c>
      <c r="AX730" s="188" t="s">
        <v>1158</v>
      </c>
      <c r="AY730" s="187" t="s">
        <v>1221</v>
      </c>
    </row>
    <row r="731" spans="2:51" s="6" customFormat="1" ht="15.75" customHeight="1">
      <c r="B731" s="169"/>
      <c r="C731" s="170"/>
      <c r="D731" s="171" t="s">
        <v>1230</v>
      </c>
      <c r="E731" s="172"/>
      <c r="F731" s="173" t="s">
        <v>223</v>
      </c>
      <c r="G731" s="170"/>
      <c r="H731" s="172"/>
      <c r="J731" s="170"/>
      <c r="K731" s="170"/>
      <c r="L731" s="174"/>
      <c r="M731" s="175"/>
      <c r="N731" s="170"/>
      <c r="O731" s="170"/>
      <c r="P731" s="170"/>
      <c r="Q731" s="170"/>
      <c r="R731" s="170"/>
      <c r="S731" s="170"/>
      <c r="T731" s="176"/>
      <c r="AT731" s="177" t="s">
        <v>1230</v>
      </c>
      <c r="AU731" s="177" t="s">
        <v>1166</v>
      </c>
      <c r="AV731" s="178" t="s">
        <v>1110</v>
      </c>
      <c r="AW731" s="178" t="s">
        <v>1190</v>
      </c>
      <c r="AX731" s="178" t="s">
        <v>1158</v>
      </c>
      <c r="AY731" s="177" t="s">
        <v>1221</v>
      </c>
    </row>
    <row r="732" spans="2:51" s="6" customFormat="1" ht="15.75" customHeight="1">
      <c r="B732" s="179"/>
      <c r="C732" s="180"/>
      <c r="D732" s="171" t="s">
        <v>1230</v>
      </c>
      <c r="E732" s="181"/>
      <c r="F732" s="182" t="s">
        <v>238</v>
      </c>
      <c r="G732" s="180"/>
      <c r="H732" s="183">
        <v>415.91088</v>
      </c>
      <c r="J732" s="180"/>
      <c r="K732" s="180"/>
      <c r="L732" s="184"/>
      <c r="M732" s="185"/>
      <c r="N732" s="180"/>
      <c r="O732" s="180"/>
      <c r="P732" s="180"/>
      <c r="Q732" s="180"/>
      <c r="R732" s="180"/>
      <c r="S732" s="180"/>
      <c r="T732" s="186"/>
      <c r="AT732" s="187" t="s">
        <v>1230</v>
      </c>
      <c r="AU732" s="187" t="s">
        <v>1166</v>
      </c>
      <c r="AV732" s="188" t="s">
        <v>1166</v>
      </c>
      <c r="AW732" s="188" t="s">
        <v>1190</v>
      </c>
      <c r="AX732" s="188" t="s">
        <v>1158</v>
      </c>
      <c r="AY732" s="187" t="s">
        <v>1221</v>
      </c>
    </row>
    <row r="733" spans="2:65" s="6" customFormat="1" ht="15.75" customHeight="1">
      <c r="B733" s="23"/>
      <c r="C733" s="155" t="s">
        <v>239</v>
      </c>
      <c r="D733" s="155" t="s">
        <v>1223</v>
      </c>
      <c r="E733" s="156" t="s">
        <v>240</v>
      </c>
      <c r="F733" s="157" t="s">
        <v>241</v>
      </c>
      <c r="G733" s="158" t="s">
        <v>1252</v>
      </c>
      <c r="H733" s="159">
        <v>2220.221</v>
      </c>
      <c r="I733" s="160"/>
      <c r="J733" s="161">
        <f>ROUND($I$733*$H$733,2)</f>
        <v>0</v>
      </c>
      <c r="K733" s="157"/>
      <c r="L733" s="43"/>
      <c r="M733" s="162"/>
      <c r="N733" s="163" t="s">
        <v>1129</v>
      </c>
      <c r="O733" s="24"/>
      <c r="P733" s="164">
        <f>$O$733*$H$733</f>
        <v>0</v>
      </c>
      <c r="Q733" s="164">
        <v>0</v>
      </c>
      <c r="R733" s="164">
        <f>$Q$733*$H$733</f>
        <v>0</v>
      </c>
      <c r="S733" s="164">
        <v>0</v>
      </c>
      <c r="T733" s="165">
        <f>$S$733*$H$733</f>
        <v>0</v>
      </c>
      <c r="AR733" s="97" t="s">
        <v>1227</v>
      </c>
      <c r="AT733" s="97" t="s">
        <v>1223</v>
      </c>
      <c r="AU733" s="97" t="s">
        <v>1166</v>
      </c>
      <c r="AY733" s="6" t="s">
        <v>1221</v>
      </c>
      <c r="BE733" s="166">
        <f>IF($N$733="základní",$J$733,0)</f>
        <v>0</v>
      </c>
      <c r="BF733" s="166">
        <f>IF($N$733="snížená",$J$733,0)</f>
        <v>0</v>
      </c>
      <c r="BG733" s="166">
        <f>IF($N$733="zákl. přenesená",$J$733,0)</f>
        <v>0</v>
      </c>
      <c r="BH733" s="166">
        <f>IF($N$733="sníž. přenesená",$J$733,0)</f>
        <v>0</v>
      </c>
      <c r="BI733" s="166">
        <f>IF($N$733="nulová",$J$733,0)</f>
        <v>0</v>
      </c>
      <c r="BJ733" s="97" t="s">
        <v>1110</v>
      </c>
      <c r="BK733" s="166">
        <f>ROUND($I$733*$H$733,2)</f>
        <v>0</v>
      </c>
      <c r="BL733" s="97" t="s">
        <v>1227</v>
      </c>
      <c r="BM733" s="97" t="s">
        <v>242</v>
      </c>
    </row>
    <row r="734" spans="2:47" s="6" customFormat="1" ht="27" customHeight="1">
      <c r="B734" s="23"/>
      <c r="C734" s="24"/>
      <c r="D734" s="167" t="s">
        <v>1229</v>
      </c>
      <c r="E734" s="24"/>
      <c r="F734" s="168" t="s">
        <v>243</v>
      </c>
      <c r="G734" s="24"/>
      <c r="H734" s="24"/>
      <c r="J734" s="24"/>
      <c r="K734" s="24"/>
      <c r="L734" s="43"/>
      <c r="M734" s="56"/>
      <c r="N734" s="24"/>
      <c r="O734" s="24"/>
      <c r="P734" s="24"/>
      <c r="Q734" s="24"/>
      <c r="R734" s="24"/>
      <c r="S734" s="24"/>
      <c r="T734" s="57"/>
      <c r="AT734" s="6" t="s">
        <v>1229</v>
      </c>
      <c r="AU734" s="6" t="s">
        <v>1166</v>
      </c>
    </row>
    <row r="735" spans="2:47" s="6" customFormat="1" ht="30.75" customHeight="1">
      <c r="B735" s="23"/>
      <c r="C735" s="24"/>
      <c r="D735" s="171" t="s">
        <v>1293</v>
      </c>
      <c r="E735" s="24"/>
      <c r="F735" s="189" t="s">
        <v>244</v>
      </c>
      <c r="G735" s="24"/>
      <c r="H735" s="24"/>
      <c r="J735" s="24"/>
      <c r="K735" s="24"/>
      <c r="L735" s="43"/>
      <c r="M735" s="56"/>
      <c r="N735" s="24"/>
      <c r="O735" s="24"/>
      <c r="P735" s="24"/>
      <c r="Q735" s="24"/>
      <c r="R735" s="24"/>
      <c r="S735" s="24"/>
      <c r="T735" s="57"/>
      <c r="AT735" s="6" t="s">
        <v>1293</v>
      </c>
      <c r="AU735" s="6" t="s">
        <v>1166</v>
      </c>
    </row>
    <row r="736" spans="2:51" s="6" customFormat="1" ht="15.75" customHeight="1">
      <c r="B736" s="169"/>
      <c r="C736" s="170"/>
      <c r="D736" s="171" t="s">
        <v>1230</v>
      </c>
      <c r="E736" s="172"/>
      <c r="F736" s="173" t="s">
        <v>245</v>
      </c>
      <c r="G736" s="170"/>
      <c r="H736" s="172"/>
      <c r="J736" s="170"/>
      <c r="K736" s="170"/>
      <c r="L736" s="174"/>
      <c r="M736" s="175"/>
      <c r="N736" s="170"/>
      <c r="O736" s="170"/>
      <c r="P736" s="170"/>
      <c r="Q736" s="170"/>
      <c r="R736" s="170"/>
      <c r="S736" s="170"/>
      <c r="T736" s="176"/>
      <c r="AT736" s="177" t="s">
        <v>1230</v>
      </c>
      <c r="AU736" s="177" t="s">
        <v>1166</v>
      </c>
      <c r="AV736" s="178" t="s">
        <v>1110</v>
      </c>
      <c r="AW736" s="178" t="s">
        <v>1190</v>
      </c>
      <c r="AX736" s="178" t="s">
        <v>1158</v>
      </c>
      <c r="AY736" s="177" t="s">
        <v>1221</v>
      </c>
    </row>
    <row r="737" spans="2:51" s="6" customFormat="1" ht="15.75" customHeight="1">
      <c r="B737" s="179"/>
      <c r="C737" s="180"/>
      <c r="D737" s="171" t="s">
        <v>1230</v>
      </c>
      <c r="E737" s="181"/>
      <c r="F737" s="182" t="s">
        <v>218</v>
      </c>
      <c r="G737" s="180"/>
      <c r="H737" s="183">
        <v>2220.221</v>
      </c>
      <c r="J737" s="180"/>
      <c r="K737" s="180"/>
      <c r="L737" s="184"/>
      <c r="M737" s="185"/>
      <c r="N737" s="180"/>
      <c r="O737" s="180"/>
      <c r="P737" s="180"/>
      <c r="Q737" s="180"/>
      <c r="R737" s="180"/>
      <c r="S737" s="180"/>
      <c r="T737" s="186"/>
      <c r="AT737" s="187" t="s">
        <v>1230</v>
      </c>
      <c r="AU737" s="187" t="s">
        <v>1166</v>
      </c>
      <c r="AV737" s="188" t="s">
        <v>1166</v>
      </c>
      <c r="AW737" s="188" t="s">
        <v>1190</v>
      </c>
      <c r="AX737" s="188" t="s">
        <v>1158</v>
      </c>
      <c r="AY737" s="187" t="s">
        <v>1221</v>
      </c>
    </row>
    <row r="738" spans="2:65" s="6" customFormat="1" ht="15.75" customHeight="1">
      <c r="B738" s="23"/>
      <c r="C738" s="155" t="s">
        <v>246</v>
      </c>
      <c r="D738" s="155" t="s">
        <v>1223</v>
      </c>
      <c r="E738" s="156" t="s">
        <v>247</v>
      </c>
      <c r="F738" s="157" t="s">
        <v>248</v>
      </c>
      <c r="G738" s="158" t="s">
        <v>1252</v>
      </c>
      <c r="H738" s="159">
        <v>838.339</v>
      </c>
      <c r="I738" s="160"/>
      <c r="J738" s="161">
        <f>ROUND($I$738*$H$738,2)</f>
        <v>0</v>
      </c>
      <c r="K738" s="157" t="s">
        <v>1236</v>
      </c>
      <c r="L738" s="43"/>
      <c r="M738" s="162"/>
      <c r="N738" s="163" t="s">
        <v>1129</v>
      </c>
      <c r="O738" s="24"/>
      <c r="P738" s="164">
        <f>$O$738*$H$738</f>
        <v>0</v>
      </c>
      <c r="Q738" s="164">
        <v>0</v>
      </c>
      <c r="R738" s="164">
        <f>$Q$738*$H$738</f>
        <v>0</v>
      </c>
      <c r="S738" s="164">
        <v>0</v>
      </c>
      <c r="T738" s="165">
        <f>$S$738*$H$738</f>
        <v>0</v>
      </c>
      <c r="AR738" s="97" t="s">
        <v>1227</v>
      </c>
      <c r="AT738" s="97" t="s">
        <v>1223</v>
      </c>
      <c r="AU738" s="97" t="s">
        <v>1166</v>
      </c>
      <c r="AY738" s="6" t="s">
        <v>1221</v>
      </c>
      <c r="BE738" s="166">
        <f>IF($N$738="základní",$J$738,0)</f>
        <v>0</v>
      </c>
      <c r="BF738" s="166">
        <f>IF($N$738="snížená",$J$738,0)</f>
        <v>0</v>
      </c>
      <c r="BG738" s="166">
        <f>IF($N$738="zákl. přenesená",$J$738,0)</f>
        <v>0</v>
      </c>
      <c r="BH738" s="166">
        <f>IF($N$738="sníž. přenesená",$J$738,0)</f>
        <v>0</v>
      </c>
      <c r="BI738" s="166">
        <f>IF($N$738="nulová",$J$738,0)</f>
        <v>0</v>
      </c>
      <c r="BJ738" s="97" t="s">
        <v>1110</v>
      </c>
      <c r="BK738" s="166">
        <f>ROUND($I$738*$H$738,2)</f>
        <v>0</v>
      </c>
      <c r="BL738" s="97" t="s">
        <v>1227</v>
      </c>
      <c r="BM738" s="97" t="s">
        <v>249</v>
      </c>
    </row>
    <row r="739" spans="2:47" s="6" customFormat="1" ht="16.5" customHeight="1">
      <c r="B739" s="23"/>
      <c r="C739" s="24"/>
      <c r="D739" s="167" t="s">
        <v>1229</v>
      </c>
      <c r="E739" s="24"/>
      <c r="F739" s="168" t="s">
        <v>250</v>
      </c>
      <c r="G739" s="24"/>
      <c r="H739" s="24"/>
      <c r="J739" s="24"/>
      <c r="K739" s="24"/>
      <c r="L739" s="43"/>
      <c r="M739" s="56"/>
      <c r="N739" s="24"/>
      <c r="O739" s="24"/>
      <c r="P739" s="24"/>
      <c r="Q739" s="24"/>
      <c r="R739" s="24"/>
      <c r="S739" s="24"/>
      <c r="T739" s="57"/>
      <c r="AT739" s="6" t="s">
        <v>1229</v>
      </c>
      <c r="AU739" s="6" t="s">
        <v>1166</v>
      </c>
    </row>
    <row r="740" spans="2:51" s="6" customFormat="1" ht="15.75" customHeight="1">
      <c r="B740" s="169"/>
      <c r="C740" s="170"/>
      <c r="D740" s="171" t="s">
        <v>1230</v>
      </c>
      <c r="E740" s="172"/>
      <c r="F740" s="173" t="s">
        <v>215</v>
      </c>
      <c r="G740" s="170"/>
      <c r="H740" s="172"/>
      <c r="J740" s="170"/>
      <c r="K740" s="170"/>
      <c r="L740" s="174"/>
      <c r="M740" s="175"/>
      <c r="N740" s="170"/>
      <c r="O740" s="170"/>
      <c r="P740" s="170"/>
      <c r="Q740" s="170"/>
      <c r="R740" s="170"/>
      <c r="S740" s="170"/>
      <c r="T740" s="176"/>
      <c r="AT740" s="177" t="s">
        <v>1230</v>
      </c>
      <c r="AU740" s="177" t="s">
        <v>1166</v>
      </c>
      <c r="AV740" s="178" t="s">
        <v>1110</v>
      </c>
      <c r="AW740" s="178" t="s">
        <v>1190</v>
      </c>
      <c r="AX740" s="178" t="s">
        <v>1158</v>
      </c>
      <c r="AY740" s="177" t="s">
        <v>1221</v>
      </c>
    </row>
    <row r="741" spans="2:51" s="6" customFormat="1" ht="15.75" customHeight="1">
      <c r="B741" s="179"/>
      <c r="C741" s="180"/>
      <c r="D741" s="171" t="s">
        <v>1230</v>
      </c>
      <c r="E741" s="181"/>
      <c r="F741" s="182" t="s">
        <v>216</v>
      </c>
      <c r="G741" s="180"/>
      <c r="H741" s="183">
        <v>628.0776</v>
      </c>
      <c r="J741" s="180"/>
      <c r="K741" s="180"/>
      <c r="L741" s="184"/>
      <c r="M741" s="185"/>
      <c r="N741" s="180"/>
      <c r="O741" s="180"/>
      <c r="P741" s="180"/>
      <c r="Q741" s="180"/>
      <c r="R741" s="180"/>
      <c r="S741" s="180"/>
      <c r="T741" s="186"/>
      <c r="AT741" s="187" t="s">
        <v>1230</v>
      </c>
      <c r="AU741" s="187" t="s">
        <v>1166</v>
      </c>
      <c r="AV741" s="188" t="s">
        <v>1166</v>
      </c>
      <c r="AW741" s="188" t="s">
        <v>1190</v>
      </c>
      <c r="AX741" s="188" t="s">
        <v>1158</v>
      </c>
      <c r="AY741" s="187" t="s">
        <v>1221</v>
      </c>
    </row>
    <row r="742" spans="2:51" s="6" customFormat="1" ht="15.75" customHeight="1">
      <c r="B742" s="169"/>
      <c r="C742" s="170"/>
      <c r="D742" s="171" t="s">
        <v>1230</v>
      </c>
      <c r="E742" s="172"/>
      <c r="F742" s="173" t="s">
        <v>219</v>
      </c>
      <c r="G742" s="170"/>
      <c r="H742" s="172"/>
      <c r="J742" s="170"/>
      <c r="K742" s="170"/>
      <c r="L742" s="174"/>
      <c r="M742" s="175"/>
      <c r="N742" s="170"/>
      <c r="O742" s="170"/>
      <c r="P742" s="170"/>
      <c r="Q742" s="170"/>
      <c r="R742" s="170"/>
      <c r="S742" s="170"/>
      <c r="T742" s="176"/>
      <c r="AT742" s="177" t="s">
        <v>1230</v>
      </c>
      <c r="AU742" s="177" t="s">
        <v>1166</v>
      </c>
      <c r="AV742" s="178" t="s">
        <v>1110</v>
      </c>
      <c r="AW742" s="178" t="s">
        <v>1190</v>
      </c>
      <c r="AX742" s="178" t="s">
        <v>1158</v>
      </c>
      <c r="AY742" s="177" t="s">
        <v>1221</v>
      </c>
    </row>
    <row r="743" spans="2:51" s="6" customFormat="1" ht="15.75" customHeight="1">
      <c r="B743" s="179"/>
      <c r="C743" s="180"/>
      <c r="D743" s="171" t="s">
        <v>1230</v>
      </c>
      <c r="E743" s="181"/>
      <c r="F743" s="182" t="s">
        <v>220</v>
      </c>
      <c r="G743" s="180"/>
      <c r="H743" s="183">
        <v>210.26103125</v>
      </c>
      <c r="J743" s="180"/>
      <c r="K743" s="180"/>
      <c r="L743" s="184"/>
      <c r="M743" s="185"/>
      <c r="N743" s="180"/>
      <c r="O743" s="180"/>
      <c r="P743" s="180"/>
      <c r="Q743" s="180"/>
      <c r="R743" s="180"/>
      <c r="S743" s="180"/>
      <c r="T743" s="186"/>
      <c r="AT743" s="187" t="s">
        <v>1230</v>
      </c>
      <c r="AU743" s="187" t="s">
        <v>1166</v>
      </c>
      <c r="AV743" s="188" t="s">
        <v>1166</v>
      </c>
      <c r="AW743" s="188" t="s">
        <v>1190</v>
      </c>
      <c r="AX743" s="188" t="s">
        <v>1158</v>
      </c>
      <c r="AY743" s="187" t="s">
        <v>1221</v>
      </c>
    </row>
    <row r="744" spans="2:65" s="6" customFormat="1" ht="15.75" customHeight="1">
      <c r="B744" s="23"/>
      <c r="C744" s="155" t="s">
        <v>251</v>
      </c>
      <c r="D744" s="155" t="s">
        <v>1223</v>
      </c>
      <c r="E744" s="156" t="s">
        <v>252</v>
      </c>
      <c r="F744" s="157" t="s">
        <v>253</v>
      </c>
      <c r="G744" s="158" t="s">
        <v>1252</v>
      </c>
      <c r="H744" s="159">
        <v>543.631</v>
      </c>
      <c r="I744" s="160"/>
      <c r="J744" s="161">
        <f>ROUND($I$744*$H$744,2)</f>
        <v>0</v>
      </c>
      <c r="K744" s="157" t="s">
        <v>1236</v>
      </c>
      <c r="L744" s="43"/>
      <c r="M744" s="162"/>
      <c r="N744" s="163" t="s">
        <v>1129</v>
      </c>
      <c r="O744" s="24"/>
      <c r="P744" s="164">
        <f>$O$744*$H$744</f>
        <v>0</v>
      </c>
      <c r="Q744" s="164">
        <v>0</v>
      </c>
      <c r="R744" s="164">
        <f>$Q$744*$H$744</f>
        <v>0</v>
      </c>
      <c r="S744" s="164">
        <v>0</v>
      </c>
      <c r="T744" s="165">
        <f>$S$744*$H$744</f>
        <v>0</v>
      </c>
      <c r="AR744" s="97" t="s">
        <v>1227</v>
      </c>
      <c r="AT744" s="97" t="s">
        <v>1223</v>
      </c>
      <c r="AU744" s="97" t="s">
        <v>1166</v>
      </c>
      <c r="AY744" s="6" t="s">
        <v>1221</v>
      </c>
      <c r="BE744" s="166">
        <f>IF($N$744="základní",$J$744,0)</f>
        <v>0</v>
      </c>
      <c r="BF744" s="166">
        <f>IF($N$744="snížená",$J$744,0)</f>
        <v>0</v>
      </c>
      <c r="BG744" s="166">
        <f>IF($N$744="zákl. přenesená",$J$744,0)</f>
        <v>0</v>
      </c>
      <c r="BH744" s="166">
        <f>IF($N$744="sníž. přenesená",$J$744,0)</f>
        <v>0</v>
      </c>
      <c r="BI744" s="166">
        <f>IF($N$744="nulová",$J$744,0)</f>
        <v>0</v>
      </c>
      <c r="BJ744" s="97" t="s">
        <v>1110</v>
      </c>
      <c r="BK744" s="166">
        <f>ROUND($I$744*$H$744,2)</f>
        <v>0</v>
      </c>
      <c r="BL744" s="97" t="s">
        <v>1227</v>
      </c>
      <c r="BM744" s="97" t="s">
        <v>254</v>
      </c>
    </row>
    <row r="745" spans="2:47" s="6" customFormat="1" ht="16.5" customHeight="1">
      <c r="B745" s="23"/>
      <c r="C745" s="24"/>
      <c r="D745" s="167" t="s">
        <v>1229</v>
      </c>
      <c r="E745" s="24"/>
      <c r="F745" s="168" t="s">
        <v>255</v>
      </c>
      <c r="G745" s="24"/>
      <c r="H745" s="24"/>
      <c r="J745" s="24"/>
      <c r="K745" s="24"/>
      <c r="L745" s="43"/>
      <c r="M745" s="56"/>
      <c r="N745" s="24"/>
      <c r="O745" s="24"/>
      <c r="P745" s="24"/>
      <c r="Q745" s="24"/>
      <c r="R745" s="24"/>
      <c r="S745" s="24"/>
      <c r="T745" s="57"/>
      <c r="AT745" s="6" t="s">
        <v>1229</v>
      </c>
      <c r="AU745" s="6" t="s">
        <v>1166</v>
      </c>
    </row>
    <row r="746" spans="2:51" s="6" customFormat="1" ht="15.75" customHeight="1">
      <c r="B746" s="169"/>
      <c r="C746" s="170"/>
      <c r="D746" s="171" t="s">
        <v>1230</v>
      </c>
      <c r="E746" s="172"/>
      <c r="F746" s="173" t="s">
        <v>256</v>
      </c>
      <c r="G746" s="170"/>
      <c r="H746" s="172"/>
      <c r="J746" s="170"/>
      <c r="K746" s="170"/>
      <c r="L746" s="174"/>
      <c r="M746" s="175"/>
      <c r="N746" s="170"/>
      <c r="O746" s="170"/>
      <c r="P746" s="170"/>
      <c r="Q746" s="170"/>
      <c r="R746" s="170"/>
      <c r="S746" s="170"/>
      <c r="T746" s="176"/>
      <c r="AT746" s="177" t="s">
        <v>1230</v>
      </c>
      <c r="AU746" s="177" t="s">
        <v>1166</v>
      </c>
      <c r="AV746" s="178" t="s">
        <v>1110</v>
      </c>
      <c r="AW746" s="178" t="s">
        <v>1190</v>
      </c>
      <c r="AX746" s="178" t="s">
        <v>1158</v>
      </c>
      <c r="AY746" s="177" t="s">
        <v>1221</v>
      </c>
    </row>
    <row r="747" spans="2:51" s="6" customFormat="1" ht="15.75" customHeight="1">
      <c r="B747" s="169"/>
      <c r="C747" s="170"/>
      <c r="D747" s="171" t="s">
        <v>1230</v>
      </c>
      <c r="E747" s="172"/>
      <c r="F747" s="173" t="s">
        <v>257</v>
      </c>
      <c r="G747" s="170"/>
      <c r="H747" s="172"/>
      <c r="J747" s="170"/>
      <c r="K747" s="170"/>
      <c r="L747" s="174"/>
      <c r="M747" s="175"/>
      <c r="N747" s="170"/>
      <c r="O747" s="170"/>
      <c r="P747" s="170"/>
      <c r="Q747" s="170"/>
      <c r="R747" s="170"/>
      <c r="S747" s="170"/>
      <c r="T747" s="176"/>
      <c r="AT747" s="177" t="s">
        <v>1230</v>
      </c>
      <c r="AU747" s="177" t="s">
        <v>1166</v>
      </c>
      <c r="AV747" s="178" t="s">
        <v>1110</v>
      </c>
      <c r="AW747" s="178" t="s">
        <v>1190</v>
      </c>
      <c r="AX747" s="178" t="s">
        <v>1158</v>
      </c>
      <c r="AY747" s="177" t="s">
        <v>1221</v>
      </c>
    </row>
    <row r="748" spans="2:51" s="6" customFormat="1" ht="15.75" customHeight="1">
      <c r="B748" s="179"/>
      <c r="C748" s="180"/>
      <c r="D748" s="171" t="s">
        <v>1230</v>
      </c>
      <c r="E748" s="181"/>
      <c r="F748" s="182" t="s">
        <v>258</v>
      </c>
      <c r="G748" s="180"/>
      <c r="H748" s="183">
        <v>230.4225</v>
      </c>
      <c r="J748" s="180"/>
      <c r="K748" s="180"/>
      <c r="L748" s="184"/>
      <c r="M748" s="185"/>
      <c r="N748" s="180"/>
      <c r="O748" s="180"/>
      <c r="P748" s="180"/>
      <c r="Q748" s="180"/>
      <c r="R748" s="180"/>
      <c r="S748" s="180"/>
      <c r="T748" s="186"/>
      <c r="AT748" s="187" t="s">
        <v>1230</v>
      </c>
      <c r="AU748" s="187" t="s">
        <v>1166</v>
      </c>
      <c r="AV748" s="188" t="s">
        <v>1166</v>
      </c>
      <c r="AW748" s="188" t="s">
        <v>1190</v>
      </c>
      <c r="AX748" s="188" t="s">
        <v>1158</v>
      </c>
      <c r="AY748" s="187" t="s">
        <v>1221</v>
      </c>
    </row>
    <row r="749" spans="2:51" s="6" customFormat="1" ht="15.75" customHeight="1">
      <c r="B749" s="169"/>
      <c r="C749" s="170"/>
      <c r="D749" s="171" t="s">
        <v>1230</v>
      </c>
      <c r="E749" s="172"/>
      <c r="F749" s="173" t="s">
        <v>259</v>
      </c>
      <c r="G749" s="170"/>
      <c r="H749" s="172"/>
      <c r="J749" s="170"/>
      <c r="K749" s="170"/>
      <c r="L749" s="174"/>
      <c r="M749" s="175"/>
      <c r="N749" s="170"/>
      <c r="O749" s="170"/>
      <c r="P749" s="170"/>
      <c r="Q749" s="170"/>
      <c r="R749" s="170"/>
      <c r="S749" s="170"/>
      <c r="T749" s="176"/>
      <c r="AT749" s="177" t="s">
        <v>1230</v>
      </c>
      <c r="AU749" s="177" t="s">
        <v>1166</v>
      </c>
      <c r="AV749" s="178" t="s">
        <v>1110</v>
      </c>
      <c r="AW749" s="178" t="s">
        <v>1190</v>
      </c>
      <c r="AX749" s="178" t="s">
        <v>1158</v>
      </c>
      <c r="AY749" s="177" t="s">
        <v>1221</v>
      </c>
    </row>
    <row r="750" spans="2:51" s="6" customFormat="1" ht="15.75" customHeight="1">
      <c r="B750" s="179"/>
      <c r="C750" s="180"/>
      <c r="D750" s="171" t="s">
        <v>1230</v>
      </c>
      <c r="E750" s="181"/>
      <c r="F750" s="182" t="s">
        <v>260</v>
      </c>
      <c r="G750" s="180"/>
      <c r="H750" s="183">
        <v>19.845</v>
      </c>
      <c r="J750" s="180"/>
      <c r="K750" s="180"/>
      <c r="L750" s="184"/>
      <c r="M750" s="185"/>
      <c r="N750" s="180"/>
      <c r="O750" s="180"/>
      <c r="P750" s="180"/>
      <c r="Q750" s="180"/>
      <c r="R750" s="180"/>
      <c r="S750" s="180"/>
      <c r="T750" s="186"/>
      <c r="AT750" s="187" t="s">
        <v>1230</v>
      </c>
      <c r="AU750" s="187" t="s">
        <v>1166</v>
      </c>
      <c r="AV750" s="188" t="s">
        <v>1166</v>
      </c>
      <c r="AW750" s="188" t="s">
        <v>1190</v>
      </c>
      <c r="AX750" s="188" t="s">
        <v>1158</v>
      </c>
      <c r="AY750" s="187" t="s">
        <v>1221</v>
      </c>
    </row>
    <row r="751" spans="2:51" s="6" customFormat="1" ht="15.75" customHeight="1">
      <c r="B751" s="169"/>
      <c r="C751" s="170"/>
      <c r="D751" s="171" t="s">
        <v>1230</v>
      </c>
      <c r="E751" s="172"/>
      <c r="F751" s="173" t="s">
        <v>261</v>
      </c>
      <c r="G751" s="170"/>
      <c r="H751" s="172"/>
      <c r="J751" s="170"/>
      <c r="K751" s="170"/>
      <c r="L751" s="174"/>
      <c r="M751" s="175"/>
      <c r="N751" s="170"/>
      <c r="O751" s="170"/>
      <c r="P751" s="170"/>
      <c r="Q751" s="170"/>
      <c r="R751" s="170"/>
      <c r="S751" s="170"/>
      <c r="T751" s="176"/>
      <c r="AT751" s="177" t="s">
        <v>1230</v>
      </c>
      <c r="AU751" s="177" t="s">
        <v>1166</v>
      </c>
      <c r="AV751" s="178" t="s">
        <v>1110</v>
      </c>
      <c r="AW751" s="178" t="s">
        <v>1190</v>
      </c>
      <c r="AX751" s="178" t="s">
        <v>1158</v>
      </c>
      <c r="AY751" s="177" t="s">
        <v>1221</v>
      </c>
    </row>
    <row r="752" spans="2:51" s="6" customFormat="1" ht="15.75" customHeight="1">
      <c r="B752" s="179"/>
      <c r="C752" s="180"/>
      <c r="D752" s="171" t="s">
        <v>1230</v>
      </c>
      <c r="E752" s="181"/>
      <c r="F752" s="182" t="s">
        <v>262</v>
      </c>
      <c r="G752" s="180"/>
      <c r="H752" s="183">
        <v>67.137</v>
      </c>
      <c r="J752" s="180"/>
      <c r="K752" s="180"/>
      <c r="L752" s="184"/>
      <c r="M752" s="185"/>
      <c r="N752" s="180"/>
      <c r="O752" s="180"/>
      <c r="P752" s="180"/>
      <c r="Q752" s="180"/>
      <c r="R752" s="180"/>
      <c r="S752" s="180"/>
      <c r="T752" s="186"/>
      <c r="AT752" s="187" t="s">
        <v>1230</v>
      </c>
      <c r="AU752" s="187" t="s">
        <v>1166</v>
      </c>
      <c r="AV752" s="188" t="s">
        <v>1166</v>
      </c>
      <c r="AW752" s="188" t="s">
        <v>1190</v>
      </c>
      <c r="AX752" s="188" t="s">
        <v>1158</v>
      </c>
      <c r="AY752" s="187" t="s">
        <v>1221</v>
      </c>
    </row>
    <row r="753" spans="2:51" s="6" customFormat="1" ht="15.75" customHeight="1">
      <c r="B753" s="179"/>
      <c r="C753" s="180"/>
      <c r="D753" s="171" t="s">
        <v>1230</v>
      </c>
      <c r="E753" s="181"/>
      <c r="F753" s="182" t="s">
        <v>263</v>
      </c>
      <c r="G753" s="180"/>
      <c r="H753" s="183">
        <v>226.226</v>
      </c>
      <c r="J753" s="180"/>
      <c r="K753" s="180"/>
      <c r="L753" s="184"/>
      <c r="M753" s="185"/>
      <c r="N753" s="180"/>
      <c r="O753" s="180"/>
      <c r="P753" s="180"/>
      <c r="Q753" s="180"/>
      <c r="R753" s="180"/>
      <c r="S753" s="180"/>
      <c r="T753" s="186"/>
      <c r="AT753" s="187" t="s">
        <v>1230</v>
      </c>
      <c r="AU753" s="187" t="s">
        <v>1166</v>
      </c>
      <c r="AV753" s="188" t="s">
        <v>1166</v>
      </c>
      <c r="AW753" s="188" t="s">
        <v>1190</v>
      </c>
      <c r="AX753" s="188" t="s">
        <v>1158</v>
      </c>
      <c r="AY753" s="187" t="s">
        <v>1221</v>
      </c>
    </row>
    <row r="754" spans="2:65" s="6" customFormat="1" ht="15.75" customHeight="1">
      <c r="B754" s="23"/>
      <c r="C754" s="155" t="s">
        <v>264</v>
      </c>
      <c r="D754" s="155" t="s">
        <v>1223</v>
      </c>
      <c r="E754" s="156" t="s">
        <v>265</v>
      </c>
      <c r="F754" s="157" t="s">
        <v>266</v>
      </c>
      <c r="G754" s="158" t="s">
        <v>1252</v>
      </c>
      <c r="H754" s="159">
        <v>4177.24</v>
      </c>
      <c r="I754" s="160"/>
      <c r="J754" s="161">
        <f>ROUND($I$754*$H$754,2)</f>
        <v>0</v>
      </c>
      <c r="K754" s="157" t="s">
        <v>1236</v>
      </c>
      <c r="L754" s="43"/>
      <c r="M754" s="162"/>
      <c r="N754" s="163" t="s">
        <v>1129</v>
      </c>
      <c r="O754" s="24"/>
      <c r="P754" s="164">
        <f>$O$754*$H$754</f>
        <v>0</v>
      </c>
      <c r="Q754" s="164">
        <v>0</v>
      </c>
      <c r="R754" s="164">
        <f>$Q$754*$H$754</f>
        <v>0</v>
      </c>
      <c r="S754" s="164">
        <v>0</v>
      </c>
      <c r="T754" s="165">
        <f>$S$754*$H$754</f>
        <v>0</v>
      </c>
      <c r="AR754" s="97" t="s">
        <v>1227</v>
      </c>
      <c r="AT754" s="97" t="s">
        <v>1223</v>
      </c>
      <c r="AU754" s="97" t="s">
        <v>1166</v>
      </c>
      <c r="AY754" s="6" t="s">
        <v>1221</v>
      </c>
      <c r="BE754" s="166">
        <f>IF($N$754="základní",$J$754,0)</f>
        <v>0</v>
      </c>
      <c r="BF754" s="166">
        <f>IF($N$754="snížená",$J$754,0)</f>
        <v>0</v>
      </c>
      <c r="BG754" s="166">
        <f>IF($N$754="zákl. přenesená",$J$754,0)</f>
        <v>0</v>
      </c>
      <c r="BH754" s="166">
        <f>IF($N$754="sníž. přenesená",$J$754,0)</f>
        <v>0</v>
      </c>
      <c r="BI754" s="166">
        <f>IF($N$754="nulová",$J$754,0)</f>
        <v>0</v>
      </c>
      <c r="BJ754" s="97" t="s">
        <v>1110</v>
      </c>
      <c r="BK754" s="166">
        <f>ROUND($I$754*$H$754,2)</f>
        <v>0</v>
      </c>
      <c r="BL754" s="97" t="s">
        <v>1227</v>
      </c>
      <c r="BM754" s="97" t="s">
        <v>267</v>
      </c>
    </row>
    <row r="755" spans="2:47" s="6" customFormat="1" ht="27" customHeight="1">
      <c r="B755" s="23"/>
      <c r="C755" s="24"/>
      <c r="D755" s="167" t="s">
        <v>1229</v>
      </c>
      <c r="E755" s="24"/>
      <c r="F755" s="168" t="s">
        <v>268</v>
      </c>
      <c r="G755" s="24"/>
      <c r="H755" s="24"/>
      <c r="J755" s="24"/>
      <c r="K755" s="24"/>
      <c r="L755" s="43"/>
      <c r="M755" s="56"/>
      <c r="N755" s="24"/>
      <c r="O755" s="24"/>
      <c r="P755" s="24"/>
      <c r="Q755" s="24"/>
      <c r="R755" s="24"/>
      <c r="S755" s="24"/>
      <c r="T755" s="57"/>
      <c r="AT755" s="6" t="s">
        <v>1229</v>
      </c>
      <c r="AU755" s="6" t="s">
        <v>1166</v>
      </c>
    </row>
    <row r="756" spans="2:51" s="6" customFormat="1" ht="15.75" customHeight="1">
      <c r="B756" s="169"/>
      <c r="C756" s="170"/>
      <c r="D756" s="171" t="s">
        <v>1230</v>
      </c>
      <c r="E756" s="172"/>
      <c r="F756" s="173" t="s">
        <v>256</v>
      </c>
      <c r="G756" s="170"/>
      <c r="H756" s="172"/>
      <c r="J756" s="170"/>
      <c r="K756" s="170"/>
      <c r="L756" s="174"/>
      <c r="M756" s="175"/>
      <c r="N756" s="170"/>
      <c r="O756" s="170"/>
      <c r="P756" s="170"/>
      <c r="Q756" s="170"/>
      <c r="R756" s="170"/>
      <c r="S756" s="170"/>
      <c r="T756" s="176"/>
      <c r="AT756" s="177" t="s">
        <v>1230</v>
      </c>
      <c r="AU756" s="177" t="s">
        <v>1166</v>
      </c>
      <c r="AV756" s="178" t="s">
        <v>1110</v>
      </c>
      <c r="AW756" s="178" t="s">
        <v>1190</v>
      </c>
      <c r="AX756" s="178" t="s">
        <v>1158</v>
      </c>
      <c r="AY756" s="177" t="s">
        <v>1221</v>
      </c>
    </row>
    <row r="757" spans="2:51" s="6" customFormat="1" ht="15.75" customHeight="1">
      <c r="B757" s="169"/>
      <c r="C757" s="170"/>
      <c r="D757" s="171" t="s">
        <v>1230</v>
      </c>
      <c r="E757" s="172"/>
      <c r="F757" s="173" t="s">
        <v>257</v>
      </c>
      <c r="G757" s="170"/>
      <c r="H757" s="172"/>
      <c r="J757" s="170"/>
      <c r="K757" s="170"/>
      <c r="L757" s="174"/>
      <c r="M757" s="175"/>
      <c r="N757" s="170"/>
      <c r="O757" s="170"/>
      <c r="P757" s="170"/>
      <c r="Q757" s="170"/>
      <c r="R757" s="170"/>
      <c r="S757" s="170"/>
      <c r="T757" s="176"/>
      <c r="AT757" s="177" t="s">
        <v>1230</v>
      </c>
      <c r="AU757" s="177" t="s">
        <v>1166</v>
      </c>
      <c r="AV757" s="178" t="s">
        <v>1110</v>
      </c>
      <c r="AW757" s="178" t="s">
        <v>1190</v>
      </c>
      <c r="AX757" s="178" t="s">
        <v>1158</v>
      </c>
      <c r="AY757" s="177" t="s">
        <v>1221</v>
      </c>
    </row>
    <row r="758" spans="2:51" s="6" customFormat="1" ht="15.75" customHeight="1">
      <c r="B758" s="179"/>
      <c r="C758" s="180"/>
      <c r="D758" s="171" t="s">
        <v>1230</v>
      </c>
      <c r="E758" s="181"/>
      <c r="F758" s="182" t="s">
        <v>269</v>
      </c>
      <c r="G758" s="180"/>
      <c r="H758" s="183">
        <v>460.845</v>
      </c>
      <c r="J758" s="180"/>
      <c r="K758" s="180"/>
      <c r="L758" s="184"/>
      <c r="M758" s="185"/>
      <c r="N758" s="180"/>
      <c r="O758" s="180"/>
      <c r="P758" s="180"/>
      <c r="Q758" s="180"/>
      <c r="R758" s="180"/>
      <c r="S758" s="180"/>
      <c r="T758" s="186"/>
      <c r="AT758" s="187" t="s">
        <v>1230</v>
      </c>
      <c r="AU758" s="187" t="s">
        <v>1166</v>
      </c>
      <c r="AV758" s="188" t="s">
        <v>1166</v>
      </c>
      <c r="AW758" s="188" t="s">
        <v>1190</v>
      </c>
      <c r="AX758" s="188" t="s">
        <v>1158</v>
      </c>
      <c r="AY758" s="187" t="s">
        <v>1221</v>
      </c>
    </row>
    <row r="759" spans="2:51" s="6" customFormat="1" ht="15.75" customHeight="1">
      <c r="B759" s="169"/>
      <c r="C759" s="170"/>
      <c r="D759" s="171" t="s">
        <v>1230</v>
      </c>
      <c r="E759" s="172"/>
      <c r="F759" s="173" t="s">
        <v>259</v>
      </c>
      <c r="G759" s="170"/>
      <c r="H759" s="172"/>
      <c r="J759" s="170"/>
      <c r="K759" s="170"/>
      <c r="L759" s="174"/>
      <c r="M759" s="175"/>
      <c r="N759" s="170"/>
      <c r="O759" s="170"/>
      <c r="P759" s="170"/>
      <c r="Q759" s="170"/>
      <c r="R759" s="170"/>
      <c r="S759" s="170"/>
      <c r="T759" s="176"/>
      <c r="AT759" s="177" t="s">
        <v>1230</v>
      </c>
      <c r="AU759" s="177" t="s">
        <v>1166</v>
      </c>
      <c r="AV759" s="178" t="s">
        <v>1110</v>
      </c>
      <c r="AW759" s="178" t="s">
        <v>1190</v>
      </c>
      <c r="AX759" s="178" t="s">
        <v>1158</v>
      </c>
      <c r="AY759" s="177" t="s">
        <v>1221</v>
      </c>
    </row>
    <row r="760" spans="2:51" s="6" customFormat="1" ht="15.75" customHeight="1">
      <c r="B760" s="179"/>
      <c r="C760" s="180"/>
      <c r="D760" s="171" t="s">
        <v>1230</v>
      </c>
      <c r="E760" s="181"/>
      <c r="F760" s="182" t="s">
        <v>270</v>
      </c>
      <c r="G760" s="180"/>
      <c r="H760" s="183">
        <v>476.28</v>
      </c>
      <c r="J760" s="180"/>
      <c r="K760" s="180"/>
      <c r="L760" s="184"/>
      <c r="M760" s="185"/>
      <c r="N760" s="180"/>
      <c r="O760" s="180"/>
      <c r="P760" s="180"/>
      <c r="Q760" s="180"/>
      <c r="R760" s="180"/>
      <c r="S760" s="180"/>
      <c r="T760" s="186"/>
      <c r="AT760" s="187" t="s">
        <v>1230</v>
      </c>
      <c r="AU760" s="187" t="s">
        <v>1166</v>
      </c>
      <c r="AV760" s="188" t="s">
        <v>1166</v>
      </c>
      <c r="AW760" s="188" t="s">
        <v>1190</v>
      </c>
      <c r="AX760" s="188" t="s">
        <v>1158</v>
      </c>
      <c r="AY760" s="187" t="s">
        <v>1221</v>
      </c>
    </row>
    <row r="761" spans="2:51" s="6" customFormat="1" ht="15.75" customHeight="1">
      <c r="B761" s="169"/>
      <c r="C761" s="170"/>
      <c r="D761" s="171" t="s">
        <v>1230</v>
      </c>
      <c r="E761" s="172"/>
      <c r="F761" s="173" t="s">
        <v>261</v>
      </c>
      <c r="G761" s="170"/>
      <c r="H761" s="172"/>
      <c r="J761" s="170"/>
      <c r="K761" s="170"/>
      <c r="L761" s="174"/>
      <c r="M761" s="175"/>
      <c r="N761" s="170"/>
      <c r="O761" s="170"/>
      <c r="P761" s="170"/>
      <c r="Q761" s="170"/>
      <c r="R761" s="170"/>
      <c r="S761" s="170"/>
      <c r="T761" s="176"/>
      <c r="AT761" s="177" t="s">
        <v>1230</v>
      </c>
      <c r="AU761" s="177" t="s">
        <v>1166</v>
      </c>
      <c r="AV761" s="178" t="s">
        <v>1110</v>
      </c>
      <c r="AW761" s="178" t="s">
        <v>1190</v>
      </c>
      <c r="AX761" s="178" t="s">
        <v>1158</v>
      </c>
      <c r="AY761" s="177" t="s">
        <v>1221</v>
      </c>
    </row>
    <row r="762" spans="2:51" s="6" customFormat="1" ht="15.75" customHeight="1">
      <c r="B762" s="179"/>
      <c r="C762" s="180"/>
      <c r="D762" s="171" t="s">
        <v>1230</v>
      </c>
      <c r="E762" s="181"/>
      <c r="F762" s="182" t="s">
        <v>271</v>
      </c>
      <c r="G762" s="180"/>
      <c r="H762" s="183">
        <v>1611.288</v>
      </c>
      <c r="J762" s="180"/>
      <c r="K762" s="180"/>
      <c r="L762" s="184"/>
      <c r="M762" s="185"/>
      <c r="N762" s="180"/>
      <c r="O762" s="180"/>
      <c r="P762" s="180"/>
      <c r="Q762" s="180"/>
      <c r="R762" s="180"/>
      <c r="S762" s="180"/>
      <c r="T762" s="186"/>
      <c r="AT762" s="187" t="s">
        <v>1230</v>
      </c>
      <c r="AU762" s="187" t="s">
        <v>1166</v>
      </c>
      <c r="AV762" s="188" t="s">
        <v>1166</v>
      </c>
      <c r="AW762" s="188" t="s">
        <v>1190</v>
      </c>
      <c r="AX762" s="188" t="s">
        <v>1158</v>
      </c>
      <c r="AY762" s="187" t="s">
        <v>1221</v>
      </c>
    </row>
    <row r="763" spans="2:51" s="6" customFormat="1" ht="15.75" customHeight="1">
      <c r="B763" s="179"/>
      <c r="C763" s="180"/>
      <c r="D763" s="171" t="s">
        <v>1230</v>
      </c>
      <c r="E763" s="181"/>
      <c r="F763" s="182" t="s">
        <v>272</v>
      </c>
      <c r="G763" s="180"/>
      <c r="H763" s="183">
        <v>1628.8272</v>
      </c>
      <c r="J763" s="180"/>
      <c r="K763" s="180"/>
      <c r="L763" s="184"/>
      <c r="M763" s="185"/>
      <c r="N763" s="180"/>
      <c r="O763" s="180"/>
      <c r="P763" s="180"/>
      <c r="Q763" s="180"/>
      <c r="R763" s="180"/>
      <c r="S763" s="180"/>
      <c r="T763" s="186"/>
      <c r="AT763" s="187" t="s">
        <v>1230</v>
      </c>
      <c r="AU763" s="187" t="s">
        <v>1166</v>
      </c>
      <c r="AV763" s="188" t="s">
        <v>1166</v>
      </c>
      <c r="AW763" s="188" t="s">
        <v>1190</v>
      </c>
      <c r="AX763" s="188" t="s">
        <v>1158</v>
      </c>
      <c r="AY763" s="187" t="s">
        <v>1221</v>
      </c>
    </row>
    <row r="764" spans="2:65" s="6" customFormat="1" ht="15.75" customHeight="1">
      <c r="B764" s="23"/>
      <c r="C764" s="155" t="s">
        <v>273</v>
      </c>
      <c r="D764" s="155" t="s">
        <v>1223</v>
      </c>
      <c r="E764" s="156" t="s">
        <v>274</v>
      </c>
      <c r="F764" s="157" t="s">
        <v>275</v>
      </c>
      <c r="G764" s="158" t="s">
        <v>1252</v>
      </c>
      <c r="H764" s="159">
        <v>318.135</v>
      </c>
      <c r="I764" s="160"/>
      <c r="J764" s="161">
        <f>ROUND($I$764*$H$764,2)</f>
        <v>0</v>
      </c>
      <c r="K764" s="157" t="s">
        <v>1236</v>
      </c>
      <c r="L764" s="43"/>
      <c r="M764" s="162"/>
      <c r="N764" s="163" t="s">
        <v>1129</v>
      </c>
      <c r="O764" s="24"/>
      <c r="P764" s="164">
        <f>$O$764*$H$764</f>
        <v>0</v>
      </c>
      <c r="Q764" s="164">
        <v>0</v>
      </c>
      <c r="R764" s="164">
        <f>$Q$764*$H$764</f>
        <v>0</v>
      </c>
      <c r="S764" s="164">
        <v>0</v>
      </c>
      <c r="T764" s="165">
        <f>$S$764*$H$764</f>
        <v>0</v>
      </c>
      <c r="AR764" s="97" t="s">
        <v>1227</v>
      </c>
      <c r="AT764" s="97" t="s">
        <v>1223</v>
      </c>
      <c r="AU764" s="97" t="s">
        <v>1166</v>
      </c>
      <c r="AY764" s="6" t="s">
        <v>1221</v>
      </c>
      <c r="BE764" s="166">
        <f>IF($N$764="základní",$J$764,0)</f>
        <v>0</v>
      </c>
      <c r="BF764" s="166">
        <f>IF($N$764="snížená",$J$764,0)</f>
        <v>0</v>
      </c>
      <c r="BG764" s="166">
        <f>IF($N$764="zákl. přenesená",$J$764,0)</f>
        <v>0</v>
      </c>
      <c r="BH764" s="166">
        <f>IF($N$764="sníž. přenesená",$J$764,0)</f>
        <v>0</v>
      </c>
      <c r="BI764" s="166">
        <f>IF($N$764="nulová",$J$764,0)</f>
        <v>0</v>
      </c>
      <c r="BJ764" s="97" t="s">
        <v>1110</v>
      </c>
      <c r="BK764" s="166">
        <f>ROUND($I$764*$H$764,2)</f>
        <v>0</v>
      </c>
      <c r="BL764" s="97" t="s">
        <v>1227</v>
      </c>
      <c r="BM764" s="97" t="s">
        <v>276</v>
      </c>
    </row>
    <row r="765" spans="2:47" s="6" customFormat="1" ht="16.5" customHeight="1">
      <c r="B765" s="23"/>
      <c r="C765" s="24"/>
      <c r="D765" s="167" t="s">
        <v>1229</v>
      </c>
      <c r="E765" s="24"/>
      <c r="F765" s="168" t="s">
        <v>277</v>
      </c>
      <c r="G765" s="24"/>
      <c r="H765" s="24"/>
      <c r="J765" s="24"/>
      <c r="K765" s="24"/>
      <c r="L765" s="43"/>
      <c r="M765" s="56"/>
      <c r="N765" s="24"/>
      <c r="O765" s="24"/>
      <c r="P765" s="24"/>
      <c r="Q765" s="24"/>
      <c r="R765" s="24"/>
      <c r="S765" s="24"/>
      <c r="T765" s="57"/>
      <c r="AT765" s="6" t="s">
        <v>1229</v>
      </c>
      <c r="AU765" s="6" t="s">
        <v>1166</v>
      </c>
    </row>
    <row r="766" spans="2:51" s="6" customFormat="1" ht="15.75" customHeight="1">
      <c r="B766" s="169"/>
      <c r="C766" s="170"/>
      <c r="D766" s="171" t="s">
        <v>1230</v>
      </c>
      <c r="E766" s="172"/>
      <c r="F766" s="173" t="s">
        <v>256</v>
      </c>
      <c r="G766" s="170"/>
      <c r="H766" s="172"/>
      <c r="J766" s="170"/>
      <c r="K766" s="170"/>
      <c r="L766" s="174"/>
      <c r="M766" s="175"/>
      <c r="N766" s="170"/>
      <c r="O766" s="170"/>
      <c r="P766" s="170"/>
      <c r="Q766" s="170"/>
      <c r="R766" s="170"/>
      <c r="S766" s="170"/>
      <c r="T766" s="176"/>
      <c r="AT766" s="177" t="s">
        <v>1230</v>
      </c>
      <c r="AU766" s="177" t="s">
        <v>1166</v>
      </c>
      <c r="AV766" s="178" t="s">
        <v>1110</v>
      </c>
      <c r="AW766" s="178" t="s">
        <v>1190</v>
      </c>
      <c r="AX766" s="178" t="s">
        <v>1158</v>
      </c>
      <c r="AY766" s="177" t="s">
        <v>1221</v>
      </c>
    </row>
    <row r="767" spans="2:51" s="6" customFormat="1" ht="15.75" customHeight="1">
      <c r="B767" s="169"/>
      <c r="C767" s="170"/>
      <c r="D767" s="171" t="s">
        <v>1230</v>
      </c>
      <c r="E767" s="172"/>
      <c r="F767" s="173" t="s">
        <v>257</v>
      </c>
      <c r="G767" s="170"/>
      <c r="H767" s="172"/>
      <c r="J767" s="170"/>
      <c r="K767" s="170"/>
      <c r="L767" s="174"/>
      <c r="M767" s="175"/>
      <c r="N767" s="170"/>
      <c r="O767" s="170"/>
      <c r="P767" s="170"/>
      <c r="Q767" s="170"/>
      <c r="R767" s="170"/>
      <c r="S767" s="170"/>
      <c r="T767" s="176"/>
      <c r="AT767" s="177" t="s">
        <v>1230</v>
      </c>
      <c r="AU767" s="177" t="s">
        <v>1166</v>
      </c>
      <c r="AV767" s="178" t="s">
        <v>1110</v>
      </c>
      <c r="AW767" s="178" t="s">
        <v>1190</v>
      </c>
      <c r="AX767" s="178" t="s">
        <v>1158</v>
      </c>
      <c r="AY767" s="177" t="s">
        <v>1221</v>
      </c>
    </row>
    <row r="768" spans="2:51" s="6" customFormat="1" ht="15.75" customHeight="1">
      <c r="B768" s="179"/>
      <c r="C768" s="180"/>
      <c r="D768" s="171" t="s">
        <v>1230</v>
      </c>
      <c r="E768" s="181"/>
      <c r="F768" s="182" t="s">
        <v>258</v>
      </c>
      <c r="G768" s="180"/>
      <c r="H768" s="183">
        <v>230.4225</v>
      </c>
      <c r="J768" s="180"/>
      <c r="K768" s="180"/>
      <c r="L768" s="184"/>
      <c r="M768" s="185"/>
      <c r="N768" s="180"/>
      <c r="O768" s="180"/>
      <c r="P768" s="180"/>
      <c r="Q768" s="180"/>
      <c r="R768" s="180"/>
      <c r="S768" s="180"/>
      <c r="T768" s="186"/>
      <c r="AT768" s="187" t="s">
        <v>1230</v>
      </c>
      <c r="AU768" s="187" t="s">
        <v>1166</v>
      </c>
      <c r="AV768" s="188" t="s">
        <v>1166</v>
      </c>
      <c r="AW768" s="188" t="s">
        <v>1190</v>
      </c>
      <c r="AX768" s="188" t="s">
        <v>1158</v>
      </c>
      <c r="AY768" s="187" t="s">
        <v>1221</v>
      </c>
    </row>
    <row r="769" spans="2:51" s="6" customFormat="1" ht="15.75" customHeight="1">
      <c r="B769" s="169"/>
      <c r="C769" s="170"/>
      <c r="D769" s="171" t="s">
        <v>1230</v>
      </c>
      <c r="E769" s="172"/>
      <c r="F769" s="173" t="s">
        <v>259</v>
      </c>
      <c r="G769" s="170"/>
      <c r="H769" s="172"/>
      <c r="J769" s="170"/>
      <c r="K769" s="170"/>
      <c r="L769" s="174"/>
      <c r="M769" s="175"/>
      <c r="N769" s="170"/>
      <c r="O769" s="170"/>
      <c r="P769" s="170"/>
      <c r="Q769" s="170"/>
      <c r="R769" s="170"/>
      <c r="S769" s="170"/>
      <c r="T769" s="176"/>
      <c r="AT769" s="177" t="s">
        <v>1230</v>
      </c>
      <c r="AU769" s="177" t="s">
        <v>1166</v>
      </c>
      <c r="AV769" s="178" t="s">
        <v>1110</v>
      </c>
      <c r="AW769" s="178" t="s">
        <v>1190</v>
      </c>
      <c r="AX769" s="178" t="s">
        <v>1158</v>
      </c>
      <c r="AY769" s="177" t="s">
        <v>1221</v>
      </c>
    </row>
    <row r="770" spans="2:51" s="6" customFormat="1" ht="15.75" customHeight="1">
      <c r="B770" s="179"/>
      <c r="C770" s="180"/>
      <c r="D770" s="171" t="s">
        <v>1230</v>
      </c>
      <c r="E770" s="181"/>
      <c r="F770" s="182" t="s">
        <v>260</v>
      </c>
      <c r="G770" s="180"/>
      <c r="H770" s="183">
        <v>19.845</v>
      </c>
      <c r="J770" s="180"/>
      <c r="K770" s="180"/>
      <c r="L770" s="184"/>
      <c r="M770" s="185"/>
      <c r="N770" s="180"/>
      <c r="O770" s="180"/>
      <c r="P770" s="180"/>
      <c r="Q770" s="180"/>
      <c r="R770" s="180"/>
      <c r="S770" s="180"/>
      <c r="T770" s="186"/>
      <c r="AT770" s="187" t="s">
        <v>1230</v>
      </c>
      <c r="AU770" s="187" t="s">
        <v>1166</v>
      </c>
      <c r="AV770" s="188" t="s">
        <v>1166</v>
      </c>
      <c r="AW770" s="188" t="s">
        <v>1190</v>
      </c>
      <c r="AX770" s="188" t="s">
        <v>1158</v>
      </c>
      <c r="AY770" s="187" t="s">
        <v>1221</v>
      </c>
    </row>
    <row r="771" spans="2:51" s="6" customFormat="1" ht="15.75" customHeight="1">
      <c r="B771" s="179"/>
      <c r="C771" s="180"/>
      <c r="D771" s="171" t="s">
        <v>1230</v>
      </c>
      <c r="E771" s="181"/>
      <c r="F771" s="182" t="s">
        <v>278</v>
      </c>
      <c r="G771" s="180"/>
      <c r="H771" s="183">
        <v>67.8678</v>
      </c>
      <c r="J771" s="180"/>
      <c r="K771" s="180"/>
      <c r="L771" s="184"/>
      <c r="M771" s="185"/>
      <c r="N771" s="180"/>
      <c r="O771" s="180"/>
      <c r="P771" s="180"/>
      <c r="Q771" s="180"/>
      <c r="R771" s="180"/>
      <c r="S771" s="180"/>
      <c r="T771" s="186"/>
      <c r="AT771" s="187" t="s">
        <v>1230</v>
      </c>
      <c r="AU771" s="187" t="s">
        <v>1166</v>
      </c>
      <c r="AV771" s="188" t="s">
        <v>1166</v>
      </c>
      <c r="AW771" s="188" t="s">
        <v>1190</v>
      </c>
      <c r="AX771" s="188" t="s">
        <v>1158</v>
      </c>
      <c r="AY771" s="187" t="s">
        <v>1221</v>
      </c>
    </row>
    <row r="772" spans="2:65" s="6" customFormat="1" ht="15.75" customHeight="1">
      <c r="B772" s="23"/>
      <c r="C772" s="155" t="s">
        <v>279</v>
      </c>
      <c r="D772" s="155" t="s">
        <v>1223</v>
      </c>
      <c r="E772" s="156" t="s">
        <v>280</v>
      </c>
      <c r="F772" s="157" t="s">
        <v>281</v>
      </c>
      <c r="G772" s="158" t="s">
        <v>1252</v>
      </c>
      <c r="H772" s="159">
        <v>135.005</v>
      </c>
      <c r="I772" s="160"/>
      <c r="J772" s="161">
        <f>ROUND($I$772*$H$772,2)</f>
        <v>0</v>
      </c>
      <c r="K772" s="157" t="s">
        <v>1236</v>
      </c>
      <c r="L772" s="43"/>
      <c r="M772" s="162"/>
      <c r="N772" s="163" t="s">
        <v>1129</v>
      </c>
      <c r="O772" s="24"/>
      <c r="P772" s="164">
        <f>$O$772*$H$772</f>
        <v>0</v>
      </c>
      <c r="Q772" s="164">
        <v>0</v>
      </c>
      <c r="R772" s="164">
        <f>$Q$772*$H$772</f>
        <v>0</v>
      </c>
      <c r="S772" s="164">
        <v>0</v>
      </c>
      <c r="T772" s="165">
        <f>$S$772*$H$772</f>
        <v>0</v>
      </c>
      <c r="AR772" s="97" t="s">
        <v>1227</v>
      </c>
      <c r="AT772" s="97" t="s">
        <v>1223</v>
      </c>
      <c r="AU772" s="97" t="s">
        <v>1166</v>
      </c>
      <c r="AY772" s="6" t="s">
        <v>1221</v>
      </c>
      <c r="BE772" s="166">
        <f>IF($N$772="základní",$J$772,0)</f>
        <v>0</v>
      </c>
      <c r="BF772" s="166">
        <f>IF($N$772="snížená",$J$772,0)</f>
        <v>0</v>
      </c>
      <c r="BG772" s="166">
        <f>IF($N$772="zákl. přenesená",$J$772,0)</f>
        <v>0</v>
      </c>
      <c r="BH772" s="166">
        <f>IF($N$772="sníž. přenesená",$J$772,0)</f>
        <v>0</v>
      </c>
      <c r="BI772" s="166">
        <f>IF($N$772="nulová",$J$772,0)</f>
        <v>0</v>
      </c>
      <c r="BJ772" s="97" t="s">
        <v>1110</v>
      </c>
      <c r="BK772" s="166">
        <f>ROUND($I$772*$H$772,2)</f>
        <v>0</v>
      </c>
      <c r="BL772" s="97" t="s">
        <v>1227</v>
      </c>
      <c r="BM772" s="97" t="s">
        <v>282</v>
      </c>
    </row>
    <row r="773" spans="2:47" s="6" customFormat="1" ht="16.5" customHeight="1">
      <c r="B773" s="23"/>
      <c r="C773" s="24"/>
      <c r="D773" s="167" t="s">
        <v>1229</v>
      </c>
      <c r="E773" s="24"/>
      <c r="F773" s="168" t="s">
        <v>283</v>
      </c>
      <c r="G773" s="24"/>
      <c r="H773" s="24"/>
      <c r="J773" s="24"/>
      <c r="K773" s="24"/>
      <c r="L773" s="43"/>
      <c r="M773" s="56"/>
      <c r="N773" s="24"/>
      <c r="O773" s="24"/>
      <c r="P773" s="24"/>
      <c r="Q773" s="24"/>
      <c r="R773" s="24"/>
      <c r="S773" s="24"/>
      <c r="T773" s="57"/>
      <c r="AT773" s="6" t="s">
        <v>1229</v>
      </c>
      <c r="AU773" s="6" t="s">
        <v>1166</v>
      </c>
    </row>
    <row r="774" spans="2:51" s="6" customFormat="1" ht="15.75" customHeight="1">
      <c r="B774" s="169"/>
      <c r="C774" s="170"/>
      <c r="D774" s="171" t="s">
        <v>1230</v>
      </c>
      <c r="E774" s="172"/>
      <c r="F774" s="173" t="s">
        <v>261</v>
      </c>
      <c r="G774" s="170"/>
      <c r="H774" s="172"/>
      <c r="J774" s="170"/>
      <c r="K774" s="170"/>
      <c r="L774" s="174"/>
      <c r="M774" s="175"/>
      <c r="N774" s="170"/>
      <c r="O774" s="170"/>
      <c r="P774" s="170"/>
      <c r="Q774" s="170"/>
      <c r="R774" s="170"/>
      <c r="S774" s="170"/>
      <c r="T774" s="176"/>
      <c r="AT774" s="177" t="s">
        <v>1230</v>
      </c>
      <c r="AU774" s="177" t="s">
        <v>1166</v>
      </c>
      <c r="AV774" s="178" t="s">
        <v>1110</v>
      </c>
      <c r="AW774" s="178" t="s">
        <v>1190</v>
      </c>
      <c r="AX774" s="178" t="s">
        <v>1158</v>
      </c>
      <c r="AY774" s="177" t="s">
        <v>1221</v>
      </c>
    </row>
    <row r="775" spans="2:51" s="6" customFormat="1" ht="15.75" customHeight="1">
      <c r="B775" s="179"/>
      <c r="C775" s="180"/>
      <c r="D775" s="171" t="s">
        <v>1230</v>
      </c>
      <c r="E775" s="181"/>
      <c r="F775" s="182" t="s">
        <v>262</v>
      </c>
      <c r="G775" s="180"/>
      <c r="H775" s="183">
        <v>67.137</v>
      </c>
      <c r="J775" s="180"/>
      <c r="K775" s="180"/>
      <c r="L775" s="184"/>
      <c r="M775" s="185"/>
      <c r="N775" s="180"/>
      <c r="O775" s="180"/>
      <c r="P775" s="180"/>
      <c r="Q775" s="180"/>
      <c r="R775" s="180"/>
      <c r="S775" s="180"/>
      <c r="T775" s="186"/>
      <c r="AT775" s="187" t="s">
        <v>1230</v>
      </c>
      <c r="AU775" s="187" t="s">
        <v>1166</v>
      </c>
      <c r="AV775" s="188" t="s">
        <v>1166</v>
      </c>
      <c r="AW775" s="188" t="s">
        <v>1190</v>
      </c>
      <c r="AX775" s="188" t="s">
        <v>1158</v>
      </c>
      <c r="AY775" s="187" t="s">
        <v>1221</v>
      </c>
    </row>
    <row r="776" spans="2:51" s="6" customFormat="1" ht="15.75" customHeight="1">
      <c r="B776" s="179"/>
      <c r="C776" s="180"/>
      <c r="D776" s="171" t="s">
        <v>1230</v>
      </c>
      <c r="E776" s="181"/>
      <c r="F776" s="182" t="s">
        <v>284</v>
      </c>
      <c r="G776" s="180"/>
      <c r="H776" s="183">
        <v>67.8678</v>
      </c>
      <c r="J776" s="180"/>
      <c r="K776" s="180"/>
      <c r="L776" s="184"/>
      <c r="M776" s="185"/>
      <c r="N776" s="180"/>
      <c r="O776" s="180"/>
      <c r="P776" s="180"/>
      <c r="Q776" s="180"/>
      <c r="R776" s="180"/>
      <c r="S776" s="180"/>
      <c r="T776" s="186"/>
      <c r="AT776" s="187" t="s">
        <v>1230</v>
      </c>
      <c r="AU776" s="187" t="s">
        <v>1166</v>
      </c>
      <c r="AV776" s="188" t="s">
        <v>1166</v>
      </c>
      <c r="AW776" s="188" t="s">
        <v>1190</v>
      </c>
      <c r="AX776" s="188" t="s">
        <v>1158</v>
      </c>
      <c r="AY776" s="187" t="s">
        <v>1221</v>
      </c>
    </row>
    <row r="777" spans="2:65" s="6" customFormat="1" ht="15.75" customHeight="1">
      <c r="B777" s="23"/>
      <c r="C777" s="155" t="s">
        <v>285</v>
      </c>
      <c r="D777" s="155" t="s">
        <v>1223</v>
      </c>
      <c r="E777" s="156" t="s">
        <v>286</v>
      </c>
      <c r="F777" s="157" t="s">
        <v>287</v>
      </c>
      <c r="G777" s="158" t="s">
        <v>1252</v>
      </c>
      <c r="H777" s="159">
        <v>19.845</v>
      </c>
      <c r="I777" s="160"/>
      <c r="J777" s="161">
        <f>ROUND($I$777*$H$777,2)</f>
        <v>0</v>
      </c>
      <c r="K777" s="157" t="s">
        <v>1236</v>
      </c>
      <c r="L777" s="43"/>
      <c r="M777" s="162"/>
      <c r="N777" s="163" t="s">
        <v>1129</v>
      </c>
      <c r="O777" s="24"/>
      <c r="P777" s="164">
        <f>$O$777*$H$777</f>
        <v>0</v>
      </c>
      <c r="Q777" s="164">
        <v>0</v>
      </c>
      <c r="R777" s="164">
        <f>$Q$777*$H$777</f>
        <v>0</v>
      </c>
      <c r="S777" s="164">
        <v>0</v>
      </c>
      <c r="T777" s="165">
        <f>$S$777*$H$777</f>
        <v>0</v>
      </c>
      <c r="AR777" s="97" t="s">
        <v>1227</v>
      </c>
      <c r="AT777" s="97" t="s">
        <v>1223</v>
      </c>
      <c r="AU777" s="97" t="s">
        <v>1166</v>
      </c>
      <c r="AY777" s="6" t="s">
        <v>1221</v>
      </c>
      <c r="BE777" s="166">
        <f>IF($N$777="základní",$J$777,0)</f>
        <v>0</v>
      </c>
      <c r="BF777" s="166">
        <f>IF($N$777="snížená",$J$777,0)</f>
        <v>0</v>
      </c>
      <c r="BG777" s="166">
        <f>IF($N$777="zákl. přenesená",$J$777,0)</f>
        <v>0</v>
      </c>
      <c r="BH777" s="166">
        <f>IF($N$777="sníž. přenesená",$J$777,0)</f>
        <v>0</v>
      </c>
      <c r="BI777" s="166">
        <f>IF($N$777="nulová",$J$777,0)</f>
        <v>0</v>
      </c>
      <c r="BJ777" s="97" t="s">
        <v>1110</v>
      </c>
      <c r="BK777" s="166">
        <f>ROUND($I$777*$H$777,2)</f>
        <v>0</v>
      </c>
      <c r="BL777" s="97" t="s">
        <v>1227</v>
      </c>
      <c r="BM777" s="97" t="s">
        <v>288</v>
      </c>
    </row>
    <row r="778" spans="2:47" s="6" customFormat="1" ht="16.5" customHeight="1">
      <c r="B778" s="23"/>
      <c r="C778" s="24"/>
      <c r="D778" s="167" t="s">
        <v>1229</v>
      </c>
      <c r="E778" s="24"/>
      <c r="F778" s="168" t="s">
        <v>289</v>
      </c>
      <c r="G778" s="24"/>
      <c r="H778" s="24"/>
      <c r="J778" s="24"/>
      <c r="K778" s="24"/>
      <c r="L778" s="43"/>
      <c r="M778" s="56"/>
      <c r="N778" s="24"/>
      <c r="O778" s="24"/>
      <c r="P778" s="24"/>
      <c r="Q778" s="24"/>
      <c r="R778" s="24"/>
      <c r="S778" s="24"/>
      <c r="T778" s="57"/>
      <c r="AT778" s="6" t="s">
        <v>1229</v>
      </c>
      <c r="AU778" s="6" t="s">
        <v>1166</v>
      </c>
    </row>
    <row r="779" spans="2:51" s="6" customFormat="1" ht="15.75" customHeight="1">
      <c r="B779" s="169"/>
      <c r="C779" s="170"/>
      <c r="D779" s="171" t="s">
        <v>1230</v>
      </c>
      <c r="E779" s="172"/>
      <c r="F779" s="173" t="s">
        <v>259</v>
      </c>
      <c r="G779" s="170"/>
      <c r="H779" s="172"/>
      <c r="J779" s="170"/>
      <c r="K779" s="170"/>
      <c r="L779" s="174"/>
      <c r="M779" s="175"/>
      <c r="N779" s="170"/>
      <c r="O779" s="170"/>
      <c r="P779" s="170"/>
      <c r="Q779" s="170"/>
      <c r="R779" s="170"/>
      <c r="S779" s="170"/>
      <c r="T779" s="176"/>
      <c r="AT779" s="177" t="s">
        <v>1230</v>
      </c>
      <c r="AU779" s="177" t="s">
        <v>1166</v>
      </c>
      <c r="AV779" s="178" t="s">
        <v>1110</v>
      </c>
      <c r="AW779" s="178" t="s">
        <v>1190</v>
      </c>
      <c r="AX779" s="178" t="s">
        <v>1158</v>
      </c>
      <c r="AY779" s="177" t="s">
        <v>1221</v>
      </c>
    </row>
    <row r="780" spans="2:51" s="6" customFormat="1" ht="15.75" customHeight="1">
      <c r="B780" s="179"/>
      <c r="C780" s="180"/>
      <c r="D780" s="171" t="s">
        <v>1230</v>
      </c>
      <c r="E780" s="181"/>
      <c r="F780" s="182" t="s">
        <v>260</v>
      </c>
      <c r="G780" s="180"/>
      <c r="H780" s="183">
        <v>19.845</v>
      </c>
      <c r="J780" s="180"/>
      <c r="K780" s="180"/>
      <c r="L780" s="184"/>
      <c r="M780" s="185"/>
      <c r="N780" s="180"/>
      <c r="O780" s="180"/>
      <c r="P780" s="180"/>
      <c r="Q780" s="180"/>
      <c r="R780" s="180"/>
      <c r="S780" s="180"/>
      <c r="T780" s="186"/>
      <c r="AT780" s="187" t="s">
        <v>1230</v>
      </c>
      <c r="AU780" s="187" t="s">
        <v>1166</v>
      </c>
      <c r="AV780" s="188" t="s">
        <v>1166</v>
      </c>
      <c r="AW780" s="188" t="s">
        <v>1190</v>
      </c>
      <c r="AX780" s="188" t="s">
        <v>1158</v>
      </c>
      <c r="AY780" s="187" t="s">
        <v>1221</v>
      </c>
    </row>
    <row r="781" spans="2:63" s="141" customFormat="1" ht="30.75" customHeight="1">
      <c r="B781" s="142"/>
      <c r="C781" s="143"/>
      <c r="D781" s="144" t="s">
        <v>1157</v>
      </c>
      <c r="E781" s="153" t="s">
        <v>290</v>
      </c>
      <c r="F781" s="153" t="s">
        <v>291</v>
      </c>
      <c r="G781" s="143"/>
      <c r="H781" s="143"/>
      <c r="J781" s="154">
        <f>$BK$781</f>
        <v>0</v>
      </c>
      <c r="K781" s="143"/>
      <c r="L781" s="147"/>
      <c r="M781" s="148"/>
      <c r="N781" s="143"/>
      <c r="O781" s="143"/>
      <c r="P781" s="149">
        <f>SUM($P$782:$P$785)</f>
        <v>0</v>
      </c>
      <c r="Q781" s="143"/>
      <c r="R781" s="149">
        <f>SUM($R$782:$R$785)</f>
        <v>0</v>
      </c>
      <c r="S781" s="143"/>
      <c r="T781" s="150">
        <f>SUM($T$782:$T$785)</f>
        <v>0</v>
      </c>
      <c r="AR781" s="151" t="s">
        <v>1110</v>
      </c>
      <c r="AT781" s="151" t="s">
        <v>1157</v>
      </c>
      <c r="AU781" s="151" t="s">
        <v>1110</v>
      </c>
      <c r="AY781" s="151" t="s">
        <v>1221</v>
      </c>
      <c r="BK781" s="152">
        <f>SUM($BK$782:$BK$785)</f>
        <v>0</v>
      </c>
    </row>
    <row r="782" spans="2:65" s="6" customFormat="1" ht="15.75" customHeight="1">
      <c r="B782" s="23"/>
      <c r="C782" s="155" t="s">
        <v>292</v>
      </c>
      <c r="D782" s="155" t="s">
        <v>1223</v>
      </c>
      <c r="E782" s="156" t="s">
        <v>293</v>
      </c>
      <c r="F782" s="157" t="s">
        <v>294</v>
      </c>
      <c r="G782" s="158" t="s">
        <v>1252</v>
      </c>
      <c r="H782" s="159">
        <v>664.439</v>
      </c>
      <c r="I782" s="160"/>
      <c r="J782" s="161">
        <f>ROUND($I$782*$H$782,2)</f>
        <v>0</v>
      </c>
      <c r="K782" s="157" t="s">
        <v>1236</v>
      </c>
      <c r="L782" s="43"/>
      <c r="M782" s="162"/>
      <c r="N782" s="163" t="s">
        <v>1129</v>
      </c>
      <c r="O782" s="24"/>
      <c r="P782" s="164">
        <f>$O$782*$H$782</f>
        <v>0</v>
      </c>
      <c r="Q782" s="164">
        <v>0</v>
      </c>
      <c r="R782" s="164">
        <f>$Q$782*$H$782</f>
        <v>0</v>
      </c>
      <c r="S782" s="164">
        <v>0</v>
      </c>
      <c r="T782" s="165">
        <f>$S$782*$H$782</f>
        <v>0</v>
      </c>
      <c r="AR782" s="97" t="s">
        <v>1227</v>
      </c>
      <c r="AT782" s="97" t="s">
        <v>1223</v>
      </c>
      <c r="AU782" s="97" t="s">
        <v>1166</v>
      </c>
      <c r="AY782" s="6" t="s">
        <v>1221</v>
      </c>
      <c r="BE782" s="166">
        <f>IF($N$782="základní",$J$782,0)</f>
        <v>0</v>
      </c>
      <c r="BF782" s="166">
        <f>IF($N$782="snížená",$J$782,0)</f>
        <v>0</v>
      </c>
      <c r="BG782" s="166">
        <f>IF($N$782="zákl. přenesená",$J$782,0)</f>
        <v>0</v>
      </c>
      <c r="BH782" s="166">
        <f>IF($N$782="sníž. přenesená",$J$782,0)</f>
        <v>0</v>
      </c>
      <c r="BI782" s="166">
        <f>IF($N$782="nulová",$J$782,0)</f>
        <v>0</v>
      </c>
      <c r="BJ782" s="97" t="s">
        <v>1110</v>
      </c>
      <c r="BK782" s="166">
        <f>ROUND($I$782*$H$782,2)</f>
        <v>0</v>
      </c>
      <c r="BL782" s="97" t="s">
        <v>1227</v>
      </c>
      <c r="BM782" s="97" t="s">
        <v>295</v>
      </c>
    </row>
    <row r="783" spans="2:47" s="6" customFormat="1" ht="27" customHeight="1">
      <c r="B783" s="23"/>
      <c r="C783" s="24"/>
      <c r="D783" s="167" t="s">
        <v>1229</v>
      </c>
      <c r="E783" s="24"/>
      <c r="F783" s="168" t="s">
        <v>296</v>
      </c>
      <c r="G783" s="24"/>
      <c r="H783" s="24"/>
      <c r="J783" s="24"/>
      <c r="K783" s="24"/>
      <c r="L783" s="43"/>
      <c r="M783" s="56"/>
      <c r="N783" s="24"/>
      <c r="O783" s="24"/>
      <c r="P783" s="24"/>
      <c r="Q783" s="24"/>
      <c r="R783" s="24"/>
      <c r="S783" s="24"/>
      <c r="T783" s="57"/>
      <c r="AT783" s="6" t="s">
        <v>1229</v>
      </c>
      <c r="AU783" s="6" t="s">
        <v>1166</v>
      </c>
    </row>
    <row r="784" spans="2:47" s="6" customFormat="1" ht="30.75" customHeight="1">
      <c r="B784" s="23"/>
      <c r="C784" s="24"/>
      <c r="D784" s="171" t="s">
        <v>1239</v>
      </c>
      <c r="E784" s="24"/>
      <c r="F784" s="189" t="s">
        <v>297</v>
      </c>
      <c r="G784" s="24"/>
      <c r="H784" s="24"/>
      <c r="J784" s="24"/>
      <c r="K784" s="24"/>
      <c r="L784" s="43"/>
      <c r="M784" s="56"/>
      <c r="N784" s="24"/>
      <c r="O784" s="24"/>
      <c r="P784" s="24"/>
      <c r="Q784" s="24"/>
      <c r="R784" s="24"/>
      <c r="S784" s="24"/>
      <c r="T784" s="57"/>
      <c r="AT784" s="6" t="s">
        <v>1239</v>
      </c>
      <c r="AU784" s="6" t="s">
        <v>1166</v>
      </c>
    </row>
    <row r="785" spans="2:51" s="6" customFormat="1" ht="15.75" customHeight="1">
      <c r="B785" s="179"/>
      <c r="C785" s="180"/>
      <c r="D785" s="171" t="s">
        <v>1230</v>
      </c>
      <c r="E785" s="181"/>
      <c r="F785" s="182" t="s">
        <v>298</v>
      </c>
      <c r="G785" s="180"/>
      <c r="H785" s="183">
        <v>664.439</v>
      </c>
      <c r="J785" s="180"/>
      <c r="K785" s="180"/>
      <c r="L785" s="184"/>
      <c r="M785" s="185"/>
      <c r="N785" s="180"/>
      <c r="O785" s="180"/>
      <c r="P785" s="180"/>
      <c r="Q785" s="180"/>
      <c r="R785" s="180"/>
      <c r="S785" s="180"/>
      <c r="T785" s="186"/>
      <c r="AT785" s="187" t="s">
        <v>1230</v>
      </c>
      <c r="AU785" s="187" t="s">
        <v>1166</v>
      </c>
      <c r="AV785" s="188" t="s">
        <v>1166</v>
      </c>
      <c r="AW785" s="188" t="s">
        <v>1190</v>
      </c>
      <c r="AX785" s="188" t="s">
        <v>1158</v>
      </c>
      <c r="AY785" s="187" t="s">
        <v>1221</v>
      </c>
    </row>
    <row r="786" spans="2:63" s="141" customFormat="1" ht="37.5" customHeight="1">
      <c r="B786" s="142"/>
      <c r="C786" s="143"/>
      <c r="D786" s="144" t="s">
        <v>1157</v>
      </c>
      <c r="E786" s="145" t="s">
        <v>299</v>
      </c>
      <c r="F786" s="145" t="s">
        <v>300</v>
      </c>
      <c r="G786" s="143"/>
      <c r="H786" s="143"/>
      <c r="J786" s="146">
        <f>$BK$786</f>
        <v>0</v>
      </c>
      <c r="K786" s="143"/>
      <c r="L786" s="147"/>
      <c r="M786" s="148"/>
      <c r="N786" s="143"/>
      <c r="O786" s="143"/>
      <c r="P786" s="149">
        <f>$P$787</f>
        <v>0</v>
      </c>
      <c r="Q786" s="143"/>
      <c r="R786" s="149">
        <f>$R$787</f>
        <v>0.10038</v>
      </c>
      <c r="S786" s="143"/>
      <c r="T786" s="150">
        <f>$T$787</f>
        <v>0</v>
      </c>
      <c r="AR786" s="151" t="s">
        <v>1166</v>
      </c>
      <c r="AT786" s="151" t="s">
        <v>1157</v>
      </c>
      <c r="AU786" s="151" t="s">
        <v>1158</v>
      </c>
      <c r="AY786" s="151" t="s">
        <v>1221</v>
      </c>
      <c r="BK786" s="152">
        <f>$BK$787</f>
        <v>0</v>
      </c>
    </row>
    <row r="787" spans="2:63" s="141" customFormat="1" ht="21" customHeight="1">
      <c r="B787" s="142"/>
      <c r="C787" s="143"/>
      <c r="D787" s="144" t="s">
        <v>1157</v>
      </c>
      <c r="E787" s="153" t="s">
        <v>301</v>
      </c>
      <c r="F787" s="153" t="s">
        <v>302</v>
      </c>
      <c r="G787" s="143"/>
      <c r="H787" s="143"/>
      <c r="J787" s="154">
        <f>$BK$787</f>
        <v>0</v>
      </c>
      <c r="K787" s="143"/>
      <c r="L787" s="147"/>
      <c r="M787" s="148"/>
      <c r="N787" s="143"/>
      <c r="O787" s="143"/>
      <c r="P787" s="149">
        <f>SUM($P$788:$P$792)</f>
        <v>0</v>
      </c>
      <c r="Q787" s="143"/>
      <c r="R787" s="149">
        <f>SUM($R$788:$R$792)</f>
        <v>0.10038</v>
      </c>
      <c r="S787" s="143"/>
      <c r="T787" s="150">
        <f>SUM($T$788:$T$792)</f>
        <v>0</v>
      </c>
      <c r="AR787" s="151" t="s">
        <v>1166</v>
      </c>
      <c r="AT787" s="151" t="s">
        <v>1157</v>
      </c>
      <c r="AU787" s="151" t="s">
        <v>1110</v>
      </c>
      <c r="AY787" s="151" t="s">
        <v>1221</v>
      </c>
      <c r="BK787" s="152">
        <f>SUM($BK$788:$BK$792)</f>
        <v>0</v>
      </c>
    </row>
    <row r="788" spans="2:65" s="6" customFormat="1" ht="15.75" customHeight="1">
      <c r="B788" s="23"/>
      <c r="C788" s="155" t="s">
        <v>303</v>
      </c>
      <c r="D788" s="155" t="s">
        <v>1223</v>
      </c>
      <c r="E788" s="156" t="s">
        <v>304</v>
      </c>
      <c r="F788" s="157" t="s">
        <v>305</v>
      </c>
      <c r="G788" s="158" t="s">
        <v>1235</v>
      </c>
      <c r="H788" s="159">
        <v>140</v>
      </c>
      <c r="I788" s="160"/>
      <c r="J788" s="161">
        <f>ROUND($I$788*$H$788,2)</f>
        <v>0</v>
      </c>
      <c r="K788" s="157" t="s">
        <v>1236</v>
      </c>
      <c r="L788" s="43"/>
      <c r="M788" s="162"/>
      <c r="N788" s="163" t="s">
        <v>1129</v>
      </c>
      <c r="O788" s="24"/>
      <c r="P788" s="164">
        <f>$O$788*$H$788</f>
        <v>0</v>
      </c>
      <c r="Q788" s="164">
        <v>0.000717</v>
      </c>
      <c r="R788" s="164">
        <f>$Q$788*$H$788</f>
        <v>0.10038</v>
      </c>
      <c r="S788" s="164">
        <v>0</v>
      </c>
      <c r="T788" s="165">
        <f>$S$788*$H$788</f>
        <v>0</v>
      </c>
      <c r="AR788" s="97" t="s">
        <v>1344</v>
      </c>
      <c r="AT788" s="97" t="s">
        <v>1223</v>
      </c>
      <c r="AU788" s="97" t="s">
        <v>1166</v>
      </c>
      <c r="AY788" s="6" t="s">
        <v>1221</v>
      </c>
      <c r="BE788" s="166">
        <f>IF($N$788="základní",$J$788,0)</f>
        <v>0</v>
      </c>
      <c r="BF788" s="166">
        <f>IF($N$788="snížená",$J$788,0)</f>
        <v>0</v>
      </c>
      <c r="BG788" s="166">
        <f>IF($N$788="zákl. přenesená",$J$788,0)</f>
        <v>0</v>
      </c>
      <c r="BH788" s="166">
        <f>IF($N$788="sníž. přenesená",$J$788,0)</f>
        <v>0</v>
      </c>
      <c r="BI788" s="166">
        <f>IF($N$788="nulová",$J$788,0)</f>
        <v>0</v>
      </c>
      <c r="BJ788" s="97" t="s">
        <v>1110</v>
      </c>
      <c r="BK788" s="166">
        <f>ROUND($I$788*$H$788,2)</f>
        <v>0</v>
      </c>
      <c r="BL788" s="97" t="s">
        <v>1344</v>
      </c>
      <c r="BM788" s="97" t="s">
        <v>306</v>
      </c>
    </row>
    <row r="789" spans="2:47" s="6" customFormat="1" ht="16.5" customHeight="1">
      <c r="B789" s="23"/>
      <c r="C789" s="24"/>
      <c r="D789" s="167" t="s">
        <v>1229</v>
      </c>
      <c r="E789" s="24"/>
      <c r="F789" s="168" t="s">
        <v>307</v>
      </c>
      <c r="G789" s="24"/>
      <c r="H789" s="24"/>
      <c r="J789" s="24"/>
      <c r="K789" s="24"/>
      <c r="L789" s="43"/>
      <c r="M789" s="56"/>
      <c r="N789" s="24"/>
      <c r="O789" s="24"/>
      <c r="P789" s="24"/>
      <c r="Q789" s="24"/>
      <c r="R789" s="24"/>
      <c r="S789" s="24"/>
      <c r="T789" s="57"/>
      <c r="AT789" s="6" t="s">
        <v>1229</v>
      </c>
      <c r="AU789" s="6" t="s">
        <v>1166</v>
      </c>
    </row>
    <row r="790" spans="2:51" s="6" customFormat="1" ht="15.75" customHeight="1">
      <c r="B790" s="179"/>
      <c r="C790" s="180"/>
      <c r="D790" s="171" t="s">
        <v>1230</v>
      </c>
      <c r="E790" s="181"/>
      <c r="F790" s="182" t="s">
        <v>308</v>
      </c>
      <c r="G790" s="180"/>
      <c r="H790" s="183">
        <v>140</v>
      </c>
      <c r="J790" s="180"/>
      <c r="K790" s="180"/>
      <c r="L790" s="184"/>
      <c r="M790" s="185"/>
      <c r="N790" s="180"/>
      <c r="O790" s="180"/>
      <c r="P790" s="180"/>
      <c r="Q790" s="180"/>
      <c r="R790" s="180"/>
      <c r="S790" s="180"/>
      <c r="T790" s="186"/>
      <c r="AT790" s="187" t="s">
        <v>1230</v>
      </c>
      <c r="AU790" s="187" t="s">
        <v>1166</v>
      </c>
      <c r="AV790" s="188" t="s">
        <v>1166</v>
      </c>
      <c r="AW790" s="188" t="s">
        <v>1190</v>
      </c>
      <c r="AX790" s="188" t="s">
        <v>1110</v>
      </c>
      <c r="AY790" s="187" t="s">
        <v>1221</v>
      </c>
    </row>
    <row r="791" spans="2:65" s="6" customFormat="1" ht="15.75" customHeight="1">
      <c r="B791" s="23"/>
      <c r="C791" s="155" t="s">
        <v>309</v>
      </c>
      <c r="D791" s="155" t="s">
        <v>1223</v>
      </c>
      <c r="E791" s="156" t="s">
        <v>310</v>
      </c>
      <c r="F791" s="157" t="s">
        <v>311</v>
      </c>
      <c r="G791" s="158" t="s">
        <v>1252</v>
      </c>
      <c r="H791" s="159">
        <v>0.1</v>
      </c>
      <c r="I791" s="160"/>
      <c r="J791" s="161">
        <f>ROUND($I$791*$H$791,2)</f>
        <v>0</v>
      </c>
      <c r="K791" s="157" t="s">
        <v>1236</v>
      </c>
      <c r="L791" s="43"/>
      <c r="M791" s="162"/>
      <c r="N791" s="163" t="s">
        <v>1129</v>
      </c>
      <c r="O791" s="24"/>
      <c r="P791" s="164">
        <f>$O$791*$H$791</f>
        <v>0</v>
      </c>
      <c r="Q791" s="164">
        <v>0</v>
      </c>
      <c r="R791" s="164">
        <f>$Q$791*$H$791</f>
        <v>0</v>
      </c>
      <c r="S791" s="164">
        <v>0</v>
      </c>
      <c r="T791" s="165">
        <f>$S$791*$H$791</f>
        <v>0</v>
      </c>
      <c r="AR791" s="97" t="s">
        <v>1344</v>
      </c>
      <c r="AT791" s="97" t="s">
        <v>1223</v>
      </c>
      <c r="AU791" s="97" t="s">
        <v>1166</v>
      </c>
      <c r="AY791" s="6" t="s">
        <v>1221</v>
      </c>
      <c r="BE791" s="166">
        <f>IF($N$791="základní",$J$791,0)</f>
        <v>0</v>
      </c>
      <c r="BF791" s="166">
        <f>IF($N$791="snížená",$J$791,0)</f>
        <v>0</v>
      </c>
      <c r="BG791" s="166">
        <f>IF($N$791="zákl. přenesená",$J$791,0)</f>
        <v>0</v>
      </c>
      <c r="BH791" s="166">
        <f>IF($N$791="sníž. přenesená",$J$791,0)</f>
        <v>0</v>
      </c>
      <c r="BI791" s="166">
        <f>IF($N$791="nulová",$J$791,0)</f>
        <v>0</v>
      </c>
      <c r="BJ791" s="97" t="s">
        <v>1110</v>
      </c>
      <c r="BK791" s="166">
        <f>ROUND($I$791*$H$791,2)</f>
        <v>0</v>
      </c>
      <c r="BL791" s="97" t="s">
        <v>1344</v>
      </c>
      <c r="BM791" s="97" t="s">
        <v>312</v>
      </c>
    </row>
    <row r="792" spans="2:47" s="6" customFormat="1" ht="27" customHeight="1">
      <c r="B792" s="23"/>
      <c r="C792" s="24"/>
      <c r="D792" s="167" t="s">
        <v>1229</v>
      </c>
      <c r="E792" s="24"/>
      <c r="F792" s="168" t="s">
        <v>313</v>
      </c>
      <c r="G792" s="24"/>
      <c r="H792" s="24"/>
      <c r="J792" s="24"/>
      <c r="K792" s="24"/>
      <c r="L792" s="43"/>
      <c r="M792" s="200"/>
      <c r="N792" s="201"/>
      <c r="O792" s="201"/>
      <c r="P792" s="201"/>
      <c r="Q792" s="201"/>
      <c r="R792" s="201"/>
      <c r="S792" s="201"/>
      <c r="T792" s="202"/>
      <c r="AT792" s="6" t="s">
        <v>1229</v>
      </c>
      <c r="AU792" s="6" t="s">
        <v>1166</v>
      </c>
    </row>
    <row r="793" spans="2:46" s="6" customFormat="1" ht="7.5" customHeight="1">
      <c r="B793" s="38"/>
      <c r="C793" s="39"/>
      <c r="D793" s="39"/>
      <c r="E793" s="39"/>
      <c r="F793" s="39"/>
      <c r="G793" s="39"/>
      <c r="H793" s="39"/>
      <c r="I793" s="111"/>
      <c r="J793" s="39"/>
      <c r="K793" s="39"/>
      <c r="L793" s="43"/>
      <c r="AT793" s="2"/>
    </row>
  </sheetData>
  <sheetProtection password="CC35" sheet="1" objects="1" scenarios="1" formatColumns="0" formatRows="0" sort="0" autoFilter="0"/>
  <autoFilter ref="C94:K94"/>
  <mergeCells count="12">
    <mergeCell ref="E85:H85"/>
    <mergeCell ref="E87:H87"/>
    <mergeCell ref="G1:H1"/>
    <mergeCell ref="L2:V2"/>
    <mergeCell ref="E47:H47"/>
    <mergeCell ref="E49:H49"/>
    <mergeCell ref="E51:H51"/>
    <mergeCell ref="E83:H83"/>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88"/>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0"/>
      <c r="C1" s="250"/>
      <c r="D1" s="251" t="s">
        <v>1090</v>
      </c>
      <c r="E1" s="250"/>
      <c r="F1" s="252" t="s">
        <v>420</v>
      </c>
      <c r="G1" s="257" t="s">
        <v>421</v>
      </c>
      <c r="H1" s="257"/>
      <c r="I1" s="250"/>
      <c r="J1" s="252" t="s">
        <v>422</v>
      </c>
      <c r="K1" s="251" t="s">
        <v>1180</v>
      </c>
      <c r="L1" s="252" t="s">
        <v>423</v>
      </c>
      <c r="M1" s="252"/>
      <c r="N1" s="252"/>
      <c r="O1" s="252"/>
      <c r="P1" s="252"/>
      <c r="Q1" s="252"/>
      <c r="R1" s="252"/>
      <c r="S1" s="252"/>
      <c r="T1" s="252"/>
      <c r="U1" s="248"/>
      <c r="V1" s="24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5"/>
      <c r="M2" s="207"/>
      <c r="N2" s="207"/>
      <c r="O2" s="207"/>
      <c r="P2" s="207"/>
      <c r="Q2" s="207"/>
      <c r="R2" s="207"/>
      <c r="S2" s="207"/>
      <c r="T2" s="207"/>
      <c r="U2" s="207"/>
      <c r="V2" s="207"/>
      <c r="AT2" s="2" t="s">
        <v>1173</v>
      </c>
    </row>
    <row r="3" spans="2:46" s="2" customFormat="1" ht="7.5" customHeight="1">
      <c r="B3" s="7"/>
      <c r="C3" s="8"/>
      <c r="D3" s="8"/>
      <c r="E3" s="8"/>
      <c r="F3" s="8"/>
      <c r="G3" s="8"/>
      <c r="H3" s="8"/>
      <c r="I3" s="96"/>
      <c r="J3" s="8"/>
      <c r="K3" s="9"/>
      <c r="AT3" s="2" t="s">
        <v>1166</v>
      </c>
    </row>
    <row r="4" spans="2:46" s="2" customFormat="1" ht="37.5" customHeight="1">
      <c r="B4" s="10"/>
      <c r="C4" s="11"/>
      <c r="D4" s="12" t="s">
        <v>1181</v>
      </c>
      <c r="E4" s="11"/>
      <c r="F4" s="11"/>
      <c r="G4" s="11"/>
      <c r="H4" s="11"/>
      <c r="J4" s="11"/>
      <c r="K4" s="13"/>
      <c r="M4" s="14" t="s">
        <v>1099</v>
      </c>
      <c r="AT4" s="2" t="s">
        <v>1093</v>
      </c>
    </row>
    <row r="5" spans="2:11" s="2" customFormat="1" ht="7.5" customHeight="1">
      <c r="B5" s="10"/>
      <c r="C5" s="11"/>
      <c r="D5" s="11"/>
      <c r="E5" s="11"/>
      <c r="F5" s="11"/>
      <c r="G5" s="11"/>
      <c r="H5" s="11"/>
      <c r="J5" s="11"/>
      <c r="K5" s="13"/>
    </row>
    <row r="6" spans="2:11" s="2" customFormat="1" ht="15.75" customHeight="1">
      <c r="B6" s="10"/>
      <c r="C6" s="11"/>
      <c r="D6" s="19" t="s">
        <v>1105</v>
      </c>
      <c r="E6" s="11"/>
      <c r="F6" s="11"/>
      <c r="G6" s="11"/>
      <c r="H6" s="11"/>
      <c r="J6" s="11"/>
      <c r="K6" s="13"/>
    </row>
    <row r="7" spans="2:11" s="2" customFormat="1" ht="15.75" customHeight="1">
      <c r="B7" s="10"/>
      <c r="C7" s="11"/>
      <c r="D7" s="11"/>
      <c r="E7" s="246" t="str">
        <f>'Rekapitulace stavby'!$K$6</f>
        <v>Celoplošná oprava ulice Palackého, Mariánské Lázně</v>
      </c>
      <c r="F7" s="211"/>
      <c r="G7" s="211"/>
      <c r="H7" s="211"/>
      <c r="J7" s="11"/>
      <c r="K7" s="13"/>
    </row>
    <row r="8" spans="2:11" s="2" customFormat="1" ht="15.75" customHeight="1">
      <c r="B8" s="10"/>
      <c r="C8" s="11"/>
      <c r="D8" s="19" t="s">
        <v>1182</v>
      </c>
      <c r="E8" s="11"/>
      <c r="F8" s="11"/>
      <c r="G8" s="11"/>
      <c r="H8" s="11"/>
      <c r="J8" s="11"/>
      <c r="K8" s="13"/>
    </row>
    <row r="9" spans="2:11" s="97" customFormat="1" ht="16.5" customHeight="1">
      <c r="B9" s="98"/>
      <c r="C9" s="99"/>
      <c r="D9" s="99"/>
      <c r="E9" s="246" t="s">
        <v>1183</v>
      </c>
      <c r="F9" s="247"/>
      <c r="G9" s="247"/>
      <c r="H9" s="247"/>
      <c r="J9" s="99"/>
      <c r="K9" s="100"/>
    </row>
    <row r="10" spans="2:11" s="6" customFormat="1" ht="15.75" customHeight="1">
      <c r="B10" s="23"/>
      <c r="C10" s="24"/>
      <c r="D10" s="19" t="s">
        <v>1184</v>
      </c>
      <c r="E10" s="24"/>
      <c r="F10" s="24"/>
      <c r="G10" s="24"/>
      <c r="H10" s="24"/>
      <c r="J10" s="24"/>
      <c r="K10" s="27"/>
    </row>
    <row r="11" spans="2:11" s="6" customFormat="1" ht="37.5" customHeight="1">
      <c r="B11" s="23"/>
      <c r="C11" s="24"/>
      <c r="D11" s="24"/>
      <c r="E11" s="226" t="s">
        <v>314</v>
      </c>
      <c r="F11" s="218"/>
      <c r="G11" s="218"/>
      <c r="H11" s="218"/>
      <c r="J11" s="24"/>
      <c r="K11" s="27"/>
    </row>
    <row r="12" spans="2:11" s="6" customFormat="1" ht="14.25" customHeight="1">
      <c r="B12" s="23"/>
      <c r="C12" s="24"/>
      <c r="D12" s="24"/>
      <c r="E12" s="24"/>
      <c r="F12" s="24"/>
      <c r="G12" s="24"/>
      <c r="H12" s="24"/>
      <c r="J12" s="24"/>
      <c r="K12" s="27"/>
    </row>
    <row r="13" spans="2:11" s="6" customFormat="1" ht="15" customHeight="1">
      <c r="B13" s="23"/>
      <c r="C13" s="24"/>
      <c r="D13" s="19" t="s">
        <v>1108</v>
      </c>
      <c r="E13" s="24"/>
      <c r="F13" s="17"/>
      <c r="G13" s="24"/>
      <c r="H13" s="24"/>
      <c r="I13" s="101" t="s">
        <v>1109</v>
      </c>
      <c r="J13" s="17"/>
      <c r="K13" s="27"/>
    </row>
    <row r="14" spans="2:11" s="6" customFormat="1" ht="15" customHeight="1">
      <c r="B14" s="23"/>
      <c r="C14" s="24"/>
      <c r="D14" s="19" t="s">
        <v>1111</v>
      </c>
      <c r="E14" s="24"/>
      <c r="F14" s="17" t="s">
        <v>1112</v>
      </c>
      <c r="G14" s="24"/>
      <c r="H14" s="24"/>
      <c r="I14" s="101" t="s">
        <v>1113</v>
      </c>
      <c r="J14" s="52" t="str">
        <f>'Rekapitulace stavby'!$AN$8</f>
        <v>03.11.2014</v>
      </c>
      <c r="K14" s="27"/>
    </row>
    <row r="15" spans="2:11" s="6" customFormat="1" ht="12" customHeight="1">
      <c r="B15" s="23"/>
      <c r="C15" s="24"/>
      <c r="D15" s="24"/>
      <c r="E15" s="24"/>
      <c r="F15" s="24"/>
      <c r="G15" s="24"/>
      <c r="H15" s="24"/>
      <c r="J15" s="24"/>
      <c r="K15" s="27"/>
    </row>
    <row r="16" spans="2:11" s="6" customFormat="1" ht="15" customHeight="1">
      <c r="B16" s="23"/>
      <c r="C16" s="24"/>
      <c r="D16" s="19" t="s">
        <v>1117</v>
      </c>
      <c r="E16" s="24"/>
      <c r="F16" s="24"/>
      <c r="G16" s="24"/>
      <c r="H16" s="24"/>
      <c r="I16" s="101" t="s">
        <v>1118</v>
      </c>
      <c r="J16" s="17">
        <f>IF('Rekapitulace stavby'!$AN$10="","",'Rekapitulace stavby'!$AN$10)</f>
      </c>
      <c r="K16" s="27"/>
    </row>
    <row r="17" spans="2:11" s="6" customFormat="1" ht="18.75" customHeight="1">
      <c r="B17" s="23"/>
      <c r="C17" s="24"/>
      <c r="D17" s="24"/>
      <c r="E17" s="17" t="str">
        <f>IF('Rekapitulace stavby'!$E$11="","",'Rekapitulace stavby'!$E$11)</f>
        <v> </v>
      </c>
      <c r="F17" s="24"/>
      <c r="G17" s="24"/>
      <c r="H17" s="24"/>
      <c r="I17" s="101" t="s">
        <v>1119</v>
      </c>
      <c r="J17" s="17">
        <f>IF('Rekapitulace stavby'!$AN$11="","",'Rekapitulace stavby'!$AN$11)</f>
      </c>
      <c r="K17" s="27"/>
    </row>
    <row r="18" spans="2:11" s="6" customFormat="1" ht="7.5" customHeight="1">
      <c r="B18" s="23"/>
      <c r="C18" s="24"/>
      <c r="D18" s="24"/>
      <c r="E18" s="24"/>
      <c r="F18" s="24"/>
      <c r="G18" s="24"/>
      <c r="H18" s="24"/>
      <c r="J18" s="24"/>
      <c r="K18" s="27"/>
    </row>
    <row r="19" spans="2:11" s="6" customFormat="1" ht="15" customHeight="1">
      <c r="B19" s="23"/>
      <c r="C19" s="24"/>
      <c r="D19" s="19" t="s">
        <v>1120</v>
      </c>
      <c r="E19" s="24"/>
      <c r="F19" s="24"/>
      <c r="G19" s="24"/>
      <c r="H19" s="24"/>
      <c r="I19" s="101" t="s">
        <v>1118</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1119</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1122</v>
      </c>
      <c r="E22" s="24"/>
      <c r="F22" s="24"/>
      <c r="G22" s="24"/>
      <c r="H22" s="24"/>
      <c r="I22" s="101" t="s">
        <v>1118</v>
      </c>
      <c r="J22" s="17">
        <f>IF('Rekapitulace stavby'!$AN$16="","",'Rekapitulace stavby'!$AN$16)</f>
      </c>
      <c r="K22" s="27"/>
    </row>
    <row r="23" spans="2:11" s="6" customFormat="1" ht="18.75" customHeight="1">
      <c r="B23" s="23"/>
      <c r="C23" s="24"/>
      <c r="D23" s="24"/>
      <c r="E23" s="17" t="str">
        <f>IF('Rekapitulace stavby'!$E$17="","",'Rekapitulace stavby'!$E$17)</f>
        <v> </v>
      </c>
      <c r="F23" s="24"/>
      <c r="G23" s="24"/>
      <c r="H23" s="24"/>
      <c r="I23" s="101" t="s">
        <v>1119</v>
      </c>
      <c r="J23" s="17">
        <f>IF('Rekapitulace stavby'!$AN$17="","",'Rekapitulace stavby'!$AN$17)</f>
      </c>
      <c r="K23" s="27"/>
    </row>
    <row r="24" spans="2:11" s="6" customFormat="1" ht="7.5" customHeight="1">
      <c r="B24" s="23"/>
      <c r="C24" s="24"/>
      <c r="D24" s="24"/>
      <c r="E24" s="24"/>
      <c r="F24" s="24"/>
      <c r="G24" s="24"/>
      <c r="H24" s="24"/>
      <c r="J24" s="24"/>
      <c r="K24" s="27"/>
    </row>
    <row r="25" spans="2:11" s="6" customFormat="1" ht="15" customHeight="1">
      <c r="B25" s="23"/>
      <c r="C25" s="24"/>
      <c r="D25" s="19" t="s">
        <v>1123</v>
      </c>
      <c r="E25" s="24"/>
      <c r="F25" s="24"/>
      <c r="G25" s="24"/>
      <c r="H25" s="24"/>
      <c r="J25" s="24"/>
      <c r="K25" s="27"/>
    </row>
    <row r="26" spans="2:11" s="97" customFormat="1" ht="15.75" customHeight="1">
      <c r="B26" s="98"/>
      <c r="C26" s="99"/>
      <c r="D26" s="99"/>
      <c r="E26" s="214"/>
      <c r="F26" s="247"/>
      <c r="G26" s="247"/>
      <c r="H26" s="247"/>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1124</v>
      </c>
      <c r="E29" s="24"/>
      <c r="F29" s="24"/>
      <c r="G29" s="24"/>
      <c r="H29" s="24"/>
      <c r="J29" s="67">
        <f>ROUND($J$84,2)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1126</v>
      </c>
      <c r="G31" s="24"/>
      <c r="H31" s="24"/>
      <c r="I31" s="104" t="s">
        <v>1125</v>
      </c>
      <c r="J31" s="28" t="s">
        <v>1127</v>
      </c>
      <c r="K31" s="27"/>
    </row>
    <row r="32" spans="2:11" s="6" customFormat="1" ht="15" customHeight="1">
      <c r="B32" s="23"/>
      <c r="C32" s="24"/>
      <c r="D32" s="105" t="s">
        <v>1128</v>
      </c>
      <c r="E32" s="105" t="s">
        <v>1129</v>
      </c>
      <c r="F32" s="106">
        <f>ROUND(SUM($BE$84:$BE$87),2)</f>
        <v>0</v>
      </c>
      <c r="G32" s="24"/>
      <c r="H32" s="24"/>
      <c r="I32" s="107">
        <v>0.21</v>
      </c>
      <c r="J32" s="106">
        <f>ROUND(ROUND((SUM($BE$84:$BE$87)),2)*$I$32,2)</f>
        <v>0</v>
      </c>
      <c r="K32" s="27"/>
    </row>
    <row r="33" spans="2:11" s="6" customFormat="1" ht="15" customHeight="1">
      <c r="B33" s="23"/>
      <c r="C33" s="24"/>
      <c r="D33" s="24"/>
      <c r="E33" s="105" t="s">
        <v>1130</v>
      </c>
      <c r="F33" s="106">
        <f>ROUND(SUM($BF$84:$BF$87),2)</f>
        <v>0</v>
      </c>
      <c r="G33" s="24"/>
      <c r="H33" s="24"/>
      <c r="I33" s="107">
        <v>0.15</v>
      </c>
      <c r="J33" s="106">
        <f>ROUND(ROUND((SUM($BF$84:$BF$87)),2)*$I$33,2)</f>
        <v>0</v>
      </c>
      <c r="K33" s="27"/>
    </row>
    <row r="34" spans="2:11" s="6" customFormat="1" ht="15" customHeight="1" hidden="1">
      <c r="B34" s="23"/>
      <c r="C34" s="24"/>
      <c r="D34" s="24"/>
      <c r="E34" s="105" t="s">
        <v>1131</v>
      </c>
      <c r="F34" s="106">
        <f>ROUND(SUM($BG$84:$BG$87),2)</f>
        <v>0</v>
      </c>
      <c r="G34" s="24"/>
      <c r="H34" s="24"/>
      <c r="I34" s="107">
        <v>0.21</v>
      </c>
      <c r="J34" s="106">
        <v>0</v>
      </c>
      <c r="K34" s="27"/>
    </row>
    <row r="35" spans="2:11" s="6" customFormat="1" ht="15" customHeight="1" hidden="1">
      <c r="B35" s="23"/>
      <c r="C35" s="24"/>
      <c r="D35" s="24"/>
      <c r="E35" s="105" t="s">
        <v>1132</v>
      </c>
      <c r="F35" s="106">
        <f>ROUND(SUM($BH$84:$BH$87),2)</f>
        <v>0</v>
      </c>
      <c r="G35" s="24"/>
      <c r="H35" s="24"/>
      <c r="I35" s="107">
        <v>0.15</v>
      </c>
      <c r="J35" s="106">
        <v>0</v>
      </c>
      <c r="K35" s="27"/>
    </row>
    <row r="36" spans="2:11" s="6" customFormat="1" ht="15" customHeight="1" hidden="1">
      <c r="B36" s="23"/>
      <c r="C36" s="24"/>
      <c r="D36" s="24"/>
      <c r="E36" s="105" t="s">
        <v>1133</v>
      </c>
      <c r="F36" s="106">
        <f>ROUND(SUM($BI$84:$BI$87),2)</f>
        <v>0</v>
      </c>
      <c r="G36" s="24"/>
      <c r="H36" s="24"/>
      <c r="I36" s="107">
        <v>0</v>
      </c>
      <c r="J36" s="106">
        <v>0</v>
      </c>
      <c r="K36" s="27"/>
    </row>
    <row r="37" spans="2:11" s="6" customFormat="1" ht="7.5" customHeight="1">
      <c r="B37" s="23"/>
      <c r="C37" s="24"/>
      <c r="D37" s="24"/>
      <c r="E37" s="24"/>
      <c r="F37" s="24"/>
      <c r="G37" s="24"/>
      <c r="H37" s="24"/>
      <c r="J37" s="24"/>
      <c r="K37" s="27"/>
    </row>
    <row r="38" spans="2:11" s="6" customFormat="1" ht="26.25" customHeight="1">
      <c r="B38" s="23"/>
      <c r="C38" s="32"/>
      <c r="D38" s="33" t="s">
        <v>1134</v>
      </c>
      <c r="E38" s="34"/>
      <c r="F38" s="34"/>
      <c r="G38" s="108" t="s">
        <v>1135</v>
      </c>
      <c r="H38" s="35" t="s">
        <v>1136</v>
      </c>
      <c r="I38" s="109"/>
      <c r="J38" s="36">
        <f>SUM($J$29:$J$36)</f>
        <v>0</v>
      </c>
      <c r="K38" s="110"/>
    </row>
    <row r="39" spans="2:11" s="6" customFormat="1" ht="15" customHeight="1">
      <c r="B39" s="38"/>
      <c r="C39" s="39"/>
      <c r="D39" s="39"/>
      <c r="E39" s="39"/>
      <c r="F39" s="39"/>
      <c r="G39" s="39"/>
      <c r="H39" s="39"/>
      <c r="I39" s="111"/>
      <c r="J39" s="39"/>
      <c r="K39" s="40"/>
    </row>
    <row r="43" spans="2:11" s="6" customFormat="1" ht="7.5" customHeight="1">
      <c r="B43" s="112"/>
      <c r="C43" s="113"/>
      <c r="D43" s="113"/>
      <c r="E43" s="113"/>
      <c r="F43" s="113"/>
      <c r="G43" s="113"/>
      <c r="H43" s="113"/>
      <c r="I43" s="113"/>
      <c r="J43" s="113"/>
      <c r="K43" s="114"/>
    </row>
    <row r="44" spans="2:11" s="6" customFormat="1" ht="37.5" customHeight="1">
      <c r="B44" s="23"/>
      <c r="C44" s="12" t="s">
        <v>1186</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1105</v>
      </c>
      <c r="D46" s="24"/>
      <c r="E46" s="24"/>
      <c r="F46" s="24"/>
      <c r="G46" s="24"/>
      <c r="H46" s="24"/>
      <c r="J46" s="24"/>
      <c r="K46" s="27"/>
    </row>
    <row r="47" spans="2:11" s="6" customFormat="1" ht="16.5" customHeight="1">
      <c r="B47" s="23"/>
      <c r="C47" s="24"/>
      <c r="D47" s="24"/>
      <c r="E47" s="246" t="str">
        <f>$E$7</f>
        <v>Celoplošná oprava ulice Palackého, Mariánské Lázně</v>
      </c>
      <c r="F47" s="218"/>
      <c r="G47" s="218"/>
      <c r="H47" s="218"/>
      <c r="J47" s="24"/>
      <c r="K47" s="27"/>
    </row>
    <row r="48" spans="2:11" s="2" customFormat="1" ht="15.75" customHeight="1">
      <c r="B48" s="10"/>
      <c r="C48" s="19" t="s">
        <v>1182</v>
      </c>
      <c r="D48" s="11"/>
      <c r="E48" s="11"/>
      <c r="F48" s="11"/>
      <c r="G48" s="11"/>
      <c r="H48" s="11"/>
      <c r="J48" s="11"/>
      <c r="K48" s="13"/>
    </row>
    <row r="49" spans="2:11" s="6" customFormat="1" ht="16.5" customHeight="1">
      <c r="B49" s="23"/>
      <c r="C49" s="24"/>
      <c r="D49" s="24"/>
      <c r="E49" s="246" t="s">
        <v>1183</v>
      </c>
      <c r="F49" s="218"/>
      <c r="G49" s="218"/>
      <c r="H49" s="218"/>
      <c r="J49" s="24"/>
      <c r="K49" s="27"/>
    </row>
    <row r="50" spans="2:11" s="6" customFormat="1" ht="15" customHeight="1">
      <c r="B50" s="23"/>
      <c r="C50" s="19" t="s">
        <v>1184</v>
      </c>
      <c r="D50" s="24"/>
      <c r="E50" s="24"/>
      <c r="F50" s="24"/>
      <c r="G50" s="24"/>
      <c r="H50" s="24"/>
      <c r="J50" s="24"/>
      <c r="K50" s="27"/>
    </row>
    <row r="51" spans="2:11" s="6" customFormat="1" ht="19.5" customHeight="1">
      <c r="B51" s="23"/>
      <c r="C51" s="24"/>
      <c r="D51" s="24"/>
      <c r="E51" s="226" t="str">
        <f>$E$11</f>
        <v>SO 401-2a3 - Veřejné osvětlení - II. a III. Etapa</v>
      </c>
      <c r="F51" s="218"/>
      <c r="G51" s="218"/>
      <c r="H51" s="218"/>
      <c r="J51" s="24"/>
      <c r="K51" s="27"/>
    </row>
    <row r="52" spans="2:11" s="6" customFormat="1" ht="7.5" customHeight="1">
      <c r="B52" s="23"/>
      <c r="C52" s="24"/>
      <c r="D52" s="24"/>
      <c r="E52" s="24"/>
      <c r="F52" s="24"/>
      <c r="G52" s="24"/>
      <c r="H52" s="24"/>
      <c r="J52" s="24"/>
      <c r="K52" s="27"/>
    </row>
    <row r="53" spans="2:11" s="6" customFormat="1" ht="18.75" customHeight="1">
      <c r="B53" s="23"/>
      <c r="C53" s="19" t="s">
        <v>1111</v>
      </c>
      <c r="D53" s="24"/>
      <c r="E53" s="24"/>
      <c r="F53" s="17" t="str">
        <f>$F$14</f>
        <v> </v>
      </c>
      <c r="G53" s="24"/>
      <c r="H53" s="24"/>
      <c r="I53" s="101" t="s">
        <v>1113</v>
      </c>
      <c r="J53" s="52" t="str">
        <f>IF($J$14="","",$J$14)</f>
        <v>03.11.2014</v>
      </c>
      <c r="K53" s="27"/>
    </row>
    <row r="54" spans="2:11" s="6" customFormat="1" ht="7.5" customHeight="1">
      <c r="B54" s="23"/>
      <c r="C54" s="24"/>
      <c r="D54" s="24"/>
      <c r="E54" s="24"/>
      <c r="F54" s="24"/>
      <c r="G54" s="24"/>
      <c r="H54" s="24"/>
      <c r="J54" s="24"/>
      <c r="K54" s="27"/>
    </row>
    <row r="55" spans="2:11" s="6" customFormat="1" ht="15.75" customHeight="1">
      <c r="B55" s="23"/>
      <c r="C55" s="19" t="s">
        <v>1117</v>
      </c>
      <c r="D55" s="24"/>
      <c r="E55" s="24"/>
      <c r="F55" s="17" t="str">
        <f>$E$17</f>
        <v> </v>
      </c>
      <c r="G55" s="24"/>
      <c r="H55" s="24"/>
      <c r="I55" s="101" t="s">
        <v>1122</v>
      </c>
      <c r="J55" s="17" t="str">
        <f>$E$23</f>
        <v> </v>
      </c>
      <c r="K55" s="27"/>
    </row>
    <row r="56" spans="2:11" s="6" customFormat="1" ht="15" customHeight="1">
      <c r="B56" s="23"/>
      <c r="C56" s="19" t="s">
        <v>1120</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5" t="s">
        <v>1187</v>
      </c>
      <c r="D58" s="32"/>
      <c r="E58" s="32"/>
      <c r="F58" s="32"/>
      <c r="G58" s="32"/>
      <c r="H58" s="32"/>
      <c r="I58" s="116"/>
      <c r="J58" s="117" t="s">
        <v>1188</v>
      </c>
      <c r="K58" s="37"/>
    </row>
    <row r="59" spans="2:11" s="6" customFormat="1" ht="11.25" customHeight="1">
      <c r="B59" s="23"/>
      <c r="C59" s="24"/>
      <c r="D59" s="24"/>
      <c r="E59" s="24"/>
      <c r="F59" s="24"/>
      <c r="G59" s="24"/>
      <c r="H59" s="24"/>
      <c r="J59" s="24"/>
      <c r="K59" s="27"/>
    </row>
    <row r="60" spans="2:47" s="6" customFormat="1" ht="30" customHeight="1">
      <c r="B60" s="23"/>
      <c r="C60" s="66" t="s">
        <v>1189</v>
      </c>
      <c r="D60" s="24"/>
      <c r="E60" s="24"/>
      <c r="F60" s="24"/>
      <c r="G60" s="24"/>
      <c r="H60" s="24"/>
      <c r="J60" s="67">
        <f>$J$84</f>
        <v>0</v>
      </c>
      <c r="K60" s="27"/>
      <c r="AU60" s="6" t="s">
        <v>1190</v>
      </c>
    </row>
    <row r="61" spans="2:11" s="73" customFormat="1" ht="25.5" customHeight="1">
      <c r="B61" s="118"/>
      <c r="C61" s="119"/>
      <c r="D61" s="120" t="s">
        <v>315</v>
      </c>
      <c r="E61" s="120"/>
      <c r="F61" s="120"/>
      <c r="G61" s="120"/>
      <c r="H61" s="120"/>
      <c r="I61" s="121"/>
      <c r="J61" s="122">
        <f>$J$85</f>
        <v>0</v>
      </c>
      <c r="K61" s="123"/>
    </row>
    <row r="62" spans="2:11" s="83" customFormat="1" ht="21" customHeight="1">
      <c r="B62" s="124"/>
      <c r="C62" s="85"/>
      <c r="D62" s="125" t="s">
        <v>316</v>
      </c>
      <c r="E62" s="125"/>
      <c r="F62" s="125"/>
      <c r="G62" s="125"/>
      <c r="H62" s="125"/>
      <c r="I62" s="126"/>
      <c r="J62" s="127">
        <f>$J$86</f>
        <v>0</v>
      </c>
      <c r="K62" s="128"/>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11"/>
      <c r="J64" s="39"/>
      <c r="K64" s="40"/>
    </row>
    <row r="68" spans="2:12" s="6" customFormat="1" ht="7.5" customHeight="1">
      <c r="B68" s="41"/>
      <c r="C68" s="42"/>
      <c r="D68" s="42"/>
      <c r="E68" s="42"/>
      <c r="F68" s="42"/>
      <c r="G68" s="42"/>
      <c r="H68" s="42"/>
      <c r="I68" s="113"/>
      <c r="J68" s="42"/>
      <c r="K68" s="42"/>
      <c r="L68" s="43"/>
    </row>
    <row r="69" spans="2:12" s="6" customFormat="1" ht="37.5" customHeight="1">
      <c r="B69" s="23"/>
      <c r="C69" s="12" t="s">
        <v>1204</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1105</v>
      </c>
      <c r="D71" s="24"/>
      <c r="E71" s="24"/>
      <c r="F71" s="24"/>
      <c r="G71" s="24"/>
      <c r="H71" s="24"/>
      <c r="J71" s="24"/>
      <c r="K71" s="24"/>
      <c r="L71" s="43"/>
    </row>
    <row r="72" spans="2:12" s="6" customFormat="1" ht="16.5" customHeight="1">
      <c r="B72" s="23"/>
      <c r="C72" s="24"/>
      <c r="D72" s="24"/>
      <c r="E72" s="246" t="str">
        <f>$E$7</f>
        <v>Celoplošná oprava ulice Palackého, Mariánské Lázně</v>
      </c>
      <c r="F72" s="218"/>
      <c r="G72" s="218"/>
      <c r="H72" s="218"/>
      <c r="J72" s="24"/>
      <c r="K72" s="24"/>
      <c r="L72" s="43"/>
    </row>
    <row r="73" spans="2:12" ht="15.75" customHeight="1">
      <c r="B73" s="10"/>
      <c r="C73" s="19" t="s">
        <v>1182</v>
      </c>
      <c r="D73" s="11"/>
      <c r="E73" s="11"/>
      <c r="F73" s="11"/>
      <c r="G73" s="11"/>
      <c r="H73" s="11"/>
      <c r="J73" s="11"/>
      <c r="K73" s="11"/>
      <c r="L73" s="129"/>
    </row>
    <row r="74" spans="2:12" s="6" customFormat="1" ht="16.5" customHeight="1">
      <c r="B74" s="23"/>
      <c r="C74" s="24"/>
      <c r="D74" s="24"/>
      <c r="E74" s="246" t="s">
        <v>1183</v>
      </c>
      <c r="F74" s="218"/>
      <c r="G74" s="218"/>
      <c r="H74" s="218"/>
      <c r="J74" s="24"/>
      <c r="K74" s="24"/>
      <c r="L74" s="43"/>
    </row>
    <row r="75" spans="2:12" s="6" customFormat="1" ht="15" customHeight="1">
      <c r="B75" s="23"/>
      <c r="C75" s="19" t="s">
        <v>1184</v>
      </c>
      <c r="D75" s="24"/>
      <c r="E75" s="24"/>
      <c r="F75" s="24"/>
      <c r="G75" s="24"/>
      <c r="H75" s="24"/>
      <c r="J75" s="24"/>
      <c r="K75" s="24"/>
      <c r="L75" s="43"/>
    </row>
    <row r="76" spans="2:12" s="6" customFormat="1" ht="19.5" customHeight="1">
      <c r="B76" s="23"/>
      <c r="C76" s="24"/>
      <c r="D76" s="24"/>
      <c r="E76" s="226" t="str">
        <f>$E$11</f>
        <v>SO 401-2a3 - Veřejné osvětlení - II. a III. Etapa</v>
      </c>
      <c r="F76" s="218"/>
      <c r="G76" s="218"/>
      <c r="H76" s="218"/>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1111</v>
      </c>
      <c r="D78" s="24"/>
      <c r="E78" s="24"/>
      <c r="F78" s="17" t="str">
        <f>$F$14</f>
        <v> </v>
      </c>
      <c r="G78" s="24"/>
      <c r="H78" s="24"/>
      <c r="I78" s="101" t="s">
        <v>1113</v>
      </c>
      <c r="J78" s="52" t="str">
        <f>IF($J$14="","",$J$14)</f>
        <v>03.11.2014</v>
      </c>
      <c r="K78" s="24"/>
      <c r="L78" s="43"/>
    </row>
    <row r="79" spans="2:12" s="6" customFormat="1" ht="7.5" customHeight="1">
      <c r="B79" s="23"/>
      <c r="C79" s="24"/>
      <c r="D79" s="24"/>
      <c r="E79" s="24"/>
      <c r="F79" s="24"/>
      <c r="G79" s="24"/>
      <c r="H79" s="24"/>
      <c r="J79" s="24"/>
      <c r="K79" s="24"/>
      <c r="L79" s="43"/>
    </row>
    <row r="80" spans="2:12" s="6" customFormat="1" ht="15.75" customHeight="1">
      <c r="B80" s="23"/>
      <c r="C80" s="19" t="s">
        <v>1117</v>
      </c>
      <c r="D80" s="24"/>
      <c r="E80" s="24"/>
      <c r="F80" s="17" t="str">
        <f>$E$17</f>
        <v> </v>
      </c>
      <c r="G80" s="24"/>
      <c r="H80" s="24"/>
      <c r="I80" s="101" t="s">
        <v>1122</v>
      </c>
      <c r="J80" s="17" t="str">
        <f>$E$23</f>
        <v> </v>
      </c>
      <c r="K80" s="24"/>
      <c r="L80" s="43"/>
    </row>
    <row r="81" spans="2:12" s="6" customFormat="1" ht="15" customHeight="1">
      <c r="B81" s="23"/>
      <c r="C81" s="19" t="s">
        <v>1120</v>
      </c>
      <c r="D81" s="24"/>
      <c r="E81" s="24"/>
      <c r="F81" s="17">
        <f>IF($E$20="","",$E$20)</f>
      </c>
      <c r="G81" s="24"/>
      <c r="H81" s="24"/>
      <c r="J81" s="24"/>
      <c r="K81" s="24"/>
      <c r="L81" s="43"/>
    </row>
    <row r="82" spans="2:12" s="6" customFormat="1" ht="11.25" customHeight="1">
      <c r="B82" s="23"/>
      <c r="C82" s="24"/>
      <c r="D82" s="24"/>
      <c r="E82" s="24"/>
      <c r="F82" s="24"/>
      <c r="G82" s="24"/>
      <c r="H82" s="24"/>
      <c r="J82" s="24"/>
      <c r="K82" s="24"/>
      <c r="L82" s="43"/>
    </row>
    <row r="83" spans="2:20" s="130" customFormat="1" ht="30" customHeight="1">
      <c r="B83" s="131"/>
      <c r="C83" s="132" t="s">
        <v>1205</v>
      </c>
      <c r="D83" s="133" t="s">
        <v>1143</v>
      </c>
      <c r="E83" s="133" t="s">
        <v>1139</v>
      </c>
      <c r="F83" s="133" t="s">
        <v>1206</v>
      </c>
      <c r="G83" s="133" t="s">
        <v>1207</v>
      </c>
      <c r="H83" s="133" t="s">
        <v>1208</v>
      </c>
      <c r="I83" s="134" t="s">
        <v>1209</v>
      </c>
      <c r="J83" s="133" t="s">
        <v>1210</v>
      </c>
      <c r="K83" s="135" t="s">
        <v>1211</v>
      </c>
      <c r="L83" s="136"/>
      <c r="M83" s="59" t="s">
        <v>1212</v>
      </c>
      <c r="N83" s="60" t="s">
        <v>1128</v>
      </c>
      <c r="O83" s="60" t="s">
        <v>1213</v>
      </c>
      <c r="P83" s="60" t="s">
        <v>1214</v>
      </c>
      <c r="Q83" s="60" t="s">
        <v>1215</v>
      </c>
      <c r="R83" s="60" t="s">
        <v>1216</v>
      </c>
      <c r="S83" s="60" t="s">
        <v>1217</v>
      </c>
      <c r="T83" s="61" t="s">
        <v>1218</v>
      </c>
    </row>
    <row r="84" spans="2:63" s="6" customFormat="1" ht="30" customHeight="1">
      <c r="B84" s="23"/>
      <c r="C84" s="66" t="s">
        <v>1189</v>
      </c>
      <c r="D84" s="24"/>
      <c r="E84" s="24"/>
      <c r="F84" s="24"/>
      <c r="G84" s="24"/>
      <c r="H84" s="24"/>
      <c r="J84" s="137">
        <f>$BK$84</f>
        <v>0</v>
      </c>
      <c r="K84" s="24"/>
      <c r="L84" s="43"/>
      <c r="M84" s="63"/>
      <c r="N84" s="64"/>
      <c r="O84" s="64"/>
      <c r="P84" s="138">
        <f>$P$85</f>
        <v>0</v>
      </c>
      <c r="Q84" s="64"/>
      <c r="R84" s="138">
        <f>$R$85</f>
        <v>0</v>
      </c>
      <c r="S84" s="64"/>
      <c r="T84" s="139">
        <f>$T$85</f>
        <v>0</v>
      </c>
      <c r="AT84" s="6" t="s">
        <v>1157</v>
      </c>
      <c r="AU84" s="6" t="s">
        <v>1190</v>
      </c>
      <c r="BK84" s="140">
        <f>$BK$85</f>
        <v>0</v>
      </c>
    </row>
    <row r="85" spans="2:63" s="141" customFormat="1" ht="37.5" customHeight="1">
      <c r="B85" s="142"/>
      <c r="C85" s="143"/>
      <c r="D85" s="144" t="s">
        <v>1157</v>
      </c>
      <c r="E85" s="145" t="s">
        <v>1249</v>
      </c>
      <c r="F85" s="145" t="s">
        <v>317</v>
      </c>
      <c r="G85" s="143"/>
      <c r="H85" s="143"/>
      <c r="J85" s="146">
        <f>$BK$85</f>
        <v>0</v>
      </c>
      <c r="K85" s="143"/>
      <c r="L85" s="147"/>
      <c r="M85" s="148"/>
      <c r="N85" s="143"/>
      <c r="O85" s="143"/>
      <c r="P85" s="149">
        <f>$P$86</f>
        <v>0</v>
      </c>
      <c r="Q85" s="143"/>
      <c r="R85" s="149">
        <f>$R$86</f>
        <v>0</v>
      </c>
      <c r="S85" s="143"/>
      <c r="T85" s="150">
        <f>$T$86</f>
        <v>0</v>
      </c>
      <c r="AR85" s="151" t="s">
        <v>1243</v>
      </c>
      <c r="AT85" s="151" t="s">
        <v>1157</v>
      </c>
      <c r="AU85" s="151" t="s">
        <v>1158</v>
      </c>
      <c r="AY85" s="151" t="s">
        <v>1221</v>
      </c>
      <c r="BK85" s="152">
        <f>$BK$86</f>
        <v>0</v>
      </c>
    </row>
    <row r="86" spans="2:63" s="141" customFormat="1" ht="21" customHeight="1">
      <c r="B86" s="142"/>
      <c r="C86" s="143"/>
      <c r="D86" s="144" t="s">
        <v>1157</v>
      </c>
      <c r="E86" s="153" t="s">
        <v>318</v>
      </c>
      <c r="F86" s="153" t="s">
        <v>319</v>
      </c>
      <c r="G86" s="143"/>
      <c r="H86" s="143"/>
      <c r="J86" s="154">
        <f>$BK$86</f>
        <v>0</v>
      </c>
      <c r="K86" s="143"/>
      <c r="L86" s="147"/>
      <c r="M86" s="148"/>
      <c r="N86" s="143"/>
      <c r="O86" s="143"/>
      <c r="P86" s="149">
        <f>$P$87</f>
        <v>0</v>
      </c>
      <c r="Q86" s="143"/>
      <c r="R86" s="149">
        <f>$R$87</f>
        <v>0</v>
      </c>
      <c r="S86" s="143"/>
      <c r="T86" s="150">
        <f>$T$87</f>
        <v>0</v>
      </c>
      <c r="AR86" s="151" t="s">
        <v>1243</v>
      </c>
      <c r="AT86" s="151" t="s">
        <v>1157</v>
      </c>
      <c r="AU86" s="151" t="s">
        <v>1110</v>
      </c>
      <c r="AY86" s="151" t="s">
        <v>1221</v>
      </c>
      <c r="BK86" s="152">
        <f>$BK$87</f>
        <v>0</v>
      </c>
    </row>
    <row r="87" spans="2:65" s="6" customFormat="1" ht="15.75" customHeight="1">
      <c r="B87" s="23"/>
      <c r="C87" s="155" t="s">
        <v>1110</v>
      </c>
      <c r="D87" s="155" t="s">
        <v>1223</v>
      </c>
      <c r="E87" s="156" t="s">
        <v>320</v>
      </c>
      <c r="F87" s="157" t="s">
        <v>321</v>
      </c>
      <c r="G87" s="158"/>
      <c r="H87" s="159">
        <v>1</v>
      </c>
      <c r="I87" s="160"/>
      <c r="J87" s="161">
        <f>ROUND($I$87*$H$87,2)</f>
        <v>0</v>
      </c>
      <c r="K87" s="157"/>
      <c r="L87" s="43"/>
      <c r="M87" s="162"/>
      <c r="N87" s="203" t="s">
        <v>1129</v>
      </c>
      <c r="O87" s="201"/>
      <c r="P87" s="204">
        <f>$O$87*$H$87</f>
        <v>0</v>
      </c>
      <c r="Q87" s="204">
        <v>0</v>
      </c>
      <c r="R87" s="204">
        <f>$Q$87*$H$87</f>
        <v>0</v>
      </c>
      <c r="S87" s="204">
        <v>0</v>
      </c>
      <c r="T87" s="205">
        <f>$S$87*$H$87</f>
        <v>0</v>
      </c>
      <c r="AR87" s="97" t="s">
        <v>873</v>
      </c>
      <c r="AT87" s="97" t="s">
        <v>1223</v>
      </c>
      <c r="AU87" s="97" t="s">
        <v>1166</v>
      </c>
      <c r="AY87" s="6" t="s">
        <v>1221</v>
      </c>
      <c r="BE87" s="166">
        <f>IF($N$87="základní",$J$87,0)</f>
        <v>0</v>
      </c>
      <c r="BF87" s="166">
        <f>IF($N$87="snížená",$J$87,0)</f>
        <v>0</v>
      </c>
      <c r="BG87" s="166">
        <f>IF($N$87="zákl. přenesená",$J$87,0)</f>
        <v>0</v>
      </c>
      <c r="BH87" s="166">
        <f>IF($N$87="sníž. přenesená",$J$87,0)</f>
        <v>0</v>
      </c>
      <c r="BI87" s="166">
        <f>IF($N$87="nulová",$J$87,0)</f>
        <v>0</v>
      </c>
      <c r="BJ87" s="97" t="s">
        <v>1110</v>
      </c>
      <c r="BK87" s="166">
        <f>ROUND($I$87*$H$87,2)</f>
        <v>0</v>
      </c>
      <c r="BL87" s="97" t="s">
        <v>873</v>
      </c>
      <c r="BM87" s="97" t="s">
        <v>322</v>
      </c>
    </row>
    <row r="88" spans="2:12" s="6" customFormat="1" ht="7.5" customHeight="1">
      <c r="B88" s="38"/>
      <c r="C88" s="39"/>
      <c r="D88" s="39"/>
      <c r="E88" s="39"/>
      <c r="F88" s="39"/>
      <c r="G88" s="39"/>
      <c r="H88" s="39"/>
      <c r="I88" s="111"/>
      <c r="J88" s="39"/>
      <c r="K88" s="39"/>
      <c r="L88" s="43"/>
    </row>
    <row r="793" s="2" customFormat="1" ht="14.25" customHeight="1"/>
  </sheetData>
  <sheetProtection password="CC35" sheet="1" objects="1" scenarios="1" formatColumns="0" formatRows="0" sort="0" autoFilter="0"/>
  <autoFilter ref="C83:K83"/>
  <mergeCells count="12">
    <mergeCell ref="E74:H74"/>
    <mergeCell ref="E76:H76"/>
    <mergeCell ref="G1:H1"/>
    <mergeCell ref="L2:V2"/>
    <mergeCell ref="E47:H47"/>
    <mergeCell ref="E49:H49"/>
    <mergeCell ref="E51:H51"/>
    <mergeCell ref="E72:H7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0"/>
      <c r="C1" s="250"/>
      <c r="D1" s="251" t="s">
        <v>1090</v>
      </c>
      <c r="E1" s="250"/>
      <c r="F1" s="252" t="s">
        <v>420</v>
      </c>
      <c r="G1" s="257" t="s">
        <v>421</v>
      </c>
      <c r="H1" s="257"/>
      <c r="I1" s="250"/>
      <c r="J1" s="252" t="s">
        <v>422</v>
      </c>
      <c r="K1" s="251" t="s">
        <v>1180</v>
      </c>
      <c r="L1" s="252" t="s">
        <v>423</v>
      </c>
      <c r="M1" s="252"/>
      <c r="N1" s="252"/>
      <c r="O1" s="252"/>
      <c r="P1" s="252"/>
      <c r="Q1" s="252"/>
      <c r="R1" s="252"/>
      <c r="S1" s="252"/>
      <c r="T1" s="252"/>
      <c r="U1" s="248"/>
      <c r="V1" s="24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5"/>
      <c r="M2" s="207"/>
      <c r="N2" s="207"/>
      <c r="O2" s="207"/>
      <c r="P2" s="207"/>
      <c r="Q2" s="207"/>
      <c r="R2" s="207"/>
      <c r="S2" s="207"/>
      <c r="T2" s="207"/>
      <c r="U2" s="207"/>
      <c r="V2" s="207"/>
      <c r="AT2" s="2" t="s">
        <v>1176</v>
      </c>
    </row>
    <row r="3" spans="2:46" s="2" customFormat="1" ht="7.5" customHeight="1">
      <c r="B3" s="7"/>
      <c r="C3" s="8"/>
      <c r="D3" s="8"/>
      <c r="E3" s="8"/>
      <c r="F3" s="8"/>
      <c r="G3" s="8"/>
      <c r="H3" s="8"/>
      <c r="I3" s="96"/>
      <c r="J3" s="8"/>
      <c r="K3" s="9"/>
      <c r="AT3" s="2" t="s">
        <v>1166</v>
      </c>
    </row>
    <row r="4" spans="2:46" s="2" customFormat="1" ht="37.5" customHeight="1">
      <c r="B4" s="10"/>
      <c r="C4" s="11"/>
      <c r="D4" s="12" t="s">
        <v>1181</v>
      </c>
      <c r="E4" s="11"/>
      <c r="F4" s="11"/>
      <c r="G4" s="11"/>
      <c r="H4" s="11"/>
      <c r="J4" s="11"/>
      <c r="K4" s="13"/>
      <c r="M4" s="14" t="s">
        <v>1099</v>
      </c>
      <c r="AT4" s="2" t="s">
        <v>1093</v>
      </c>
    </row>
    <row r="5" spans="2:11" s="2" customFormat="1" ht="7.5" customHeight="1">
      <c r="B5" s="10"/>
      <c r="C5" s="11"/>
      <c r="D5" s="11"/>
      <c r="E5" s="11"/>
      <c r="F5" s="11"/>
      <c r="G5" s="11"/>
      <c r="H5" s="11"/>
      <c r="J5" s="11"/>
      <c r="K5" s="13"/>
    </row>
    <row r="6" spans="2:11" s="2" customFormat="1" ht="15.75" customHeight="1">
      <c r="B6" s="10"/>
      <c r="C6" s="11"/>
      <c r="D6" s="19" t="s">
        <v>1105</v>
      </c>
      <c r="E6" s="11"/>
      <c r="F6" s="11"/>
      <c r="G6" s="11"/>
      <c r="H6" s="11"/>
      <c r="J6" s="11"/>
      <c r="K6" s="13"/>
    </row>
    <row r="7" spans="2:11" s="2" customFormat="1" ht="15.75" customHeight="1">
      <c r="B7" s="10"/>
      <c r="C7" s="11"/>
      <c r="D7" s="11"/>
      <c r="E7" s="246" t="str">
        <f>'Rekapitulace stavby'!$K$6</f>
        <v>Celoplošná oprava ulice Palackého, Mariánské Lázně</v>
      </c>
      <c r="F7" s="211"/>
      <c r="G7" s="211"/>
      <c r="H7" s="211"/>
      <c r="J7" s="11"/>
      <c r="K7" s="13"/>
    </row>
    <row r="8" spans="2:11" s="2" customFormat="1" ht="15.75" customHeight="1">
      <c r="B8" s="10"/>
      <c r="C8" s="11"/>
      <c r="D8" s="19" t="s">
        <v>1182</v>
      </c>
      <c r="E8" s="11"/>
      <c r="F8" s="11"/>
      <c r="G8" s="11"/>
      <c r="H8" s="11"/>
      <c r="J8" s="11"/>
      <c r="K8" s="13"/>
    </row>
    <row r="9" spans="2:11" s="97" customFormat="1" ht="16.5" customHeight="1">
      <c r="B9" s="98"/>
      <c r="C9" s="99"/>
      <c r="D9" s="99"/>
      <c r="E9" s="246" t="s">
        <v>1183</v>
      </c>
      <c r="F9" s="247"/>
      <c r="G9" s="247"/>
      <c r="H9" s="247"/>
      <c r="J9" s="99"/>
      <c r="K9" s="100"/>
    </row>
    <row r="10" spans="2:11" s="6" customFormat="1" ht="15.75" customHeight="1">
      <c r="B10" s="23"/>
      <c r="C10" s="24"/>
      <c r="D10" s="19" t="s">
        <v>1184</v>
      </c>
      <c r="E10" s="24"/>
      <c r="F10" s="24"/>
      <c r="G10" s="24"/>
      <c r="H10" s="24"/>
      <c r="J10" s="24"/>
      <c r="K10" s="27"/>
    </row>
    <row r="11" spans="2:11" s="6" customFormat="1" ht="37.5" customHeight="1">
      <c r="B11" s="23"/>
      <c r="C11" s="24"/>
      <c r="D11" s="24"/>
      <c r="E11" s="226" t="s">
        <v>323</v>
      </c>
      <c r="F11" s="218"/>
      <c r="G11" s="218"/>
      <c r="H11" s="218"/>
      <c r="J11" s="24"/>
      <c r="K11" s="27"/>
    </row>
    <row r="12" spans="2:11" s="6" customFormat="1" ht="14.25" customHeight="1">
      <c r="B12" s="23"/>
      <c r="C12" s="24"/>
      <c r="D12" s="24"/>
      <c r="E12" s="24"/>
      <c r="F12" s="24"/>
      <c r="G12" s="24"/>
      <c r="H12" s="24"/>
      <c r="J12" s="24"/>
      <c r="K12" s="27"/>
    </row>
    <row r="13" spans="2:11" s="6" customFormat="1" ht="15" customHeight="1">
      <c r="B13" s="23"/>
      <c r="C13" s="24"/>
      <c r="D13" s="19" t="s">
        <v>1108</v>
      </c>
      <c r="E13" s="24"/>
      <c r="F13" s="17"/>
      <c r="G13" s="24"/>
      <c r="H13" s="24"/>
      <c r="I13" s="101" t="s">
        <v>1109</v>
      </c>
      <c r="J13" s="17"/>
      <c r="K13" s="27"/>
    </row>
    <row r="14" spans="2:11" s="6" customFormat="1" ht="15" customHeight="1">
      <c r="B14" s="23"/>
      <c r="C14" s="24"/>
      <c r="D14" s="19" t="s">
        <v>1111</v>
      </c>
      <c r="E14" s="24"/>
      <c r="F14" s="17" t="s">
        <v>1112</v>
      </c>
      <c r="G14" s="24"/>
      <c r="H14" s="24"/>
      <c r="I14" s="101" t="s">
        <v>1113</v>
      </c>
      <c r="J14" s="52" t="str">
        <f>'Rekapitulace stavby'!$AN$8</f>
        <v>03.11.2014</v>
      </c>
      <c r="K14" s="27"/>
    </row>
    <row r="15" spans="2:11" s="6" customFormat="1" ht="12" customHeight="1">
      <c r="B15" s="23"/>
      <c r="C15" s="24"/>
      <c r="D15" s="24"/>
      <c r="E15" s="24"/>
      <c r="F15" s="24"/>
      <c r="G15" s="24"/>
      <c r="H15" s="24"/>
      <c r="J15" s="24"/>
      <c r="K15" s="27"/>
    </row>
    <row r="16" spans="2:11" s="6" customFormat="1" ht="15" customHeight="1">
      <c r="B16" s="23"/>
      <c r="C16" s="24"/>
      <c r="D16" s="19" t="s">
        <v>1117</v>
      </c>
      <c r="E16" s="24"/>
      <c r="F16" s="24"/>
      <c r="G16" s="24"/>
      <c r="H16" s="24"/>
      <c r="I16" s="101" t="s">
        <v>1118</v>
      </c>
      <c r="J16" s="17">
        <f>IF('Rekapitulace stavby'!$AN$10="","",'Rekapitulace stavby'!$AN$10)</f>
      </c>
      <c r="K16" s="27"/>
    </row>
    <row r="17" spans="2:11" s="6" customFormat="1" ht="18.75" customHeight="1">
      <c r="B17" s="23"/>
      <c r="C17" s="24"/>
      <c r="D17" s="24"/>
      <c r="E17" s="17" t="str">
        <f>IF('Rekapitulace stavby'!$E$11="","",'Rekapitulace stavby'!$E$11)</f>
        <v> </v>
      </c>
      <c r="F17" s="24"/>
      <c r="G17" s="24"/>
      <c r="H17" s="24"/>
      <c r="I17" s="101" t="s">
        <v>1119</v>
      </c>
      <c r="J17" s="17">
        <f>IF('Rekapitulace stavby'!$AN$11="","",'Rekapitulace stavby'!$AN$11)</f>
      </c>
      <c r="K17" s="27"/>
    </row>
    <row r="18" spans="2:11" s="6" customFormat="1" ht="7.5" customHeight="1">
      <c r="B18" s="23"/>
      <c r="C18" s="24"/>
      <c r="D18" s="24"/>
      <c r="E18" s="24"/>
      <c r="F18" s="24"/>
      <c r="G18" s="24"/>
      <c r="H18" s="24"/>
      <c r="J18" s="24"/>
      <c r="K18" s="27"/>
    </row>
    <row r="19" spans="2:11" s="6" customFormat="1" ht="15" customHeight="1">
      <c r="B19" s="23"/>
      <c r="C19" s="24"/>
      <c r="D19" s="19" t="s">
        <v>1120</v>
      </c>
      <c r="E19" s="24"/>
      <c r="F19" s="24"/>
      <c r="G19" s="24"/>
      <c r="H19" s="24"/>
      <c r="I19" s="101" t="s">
        <v>1118</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1119</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1122</v>
      </c>
      <c r="E22" s="24"/>
      <c r="F22" s="24"/>
      <c r="G22" s="24"/>
      <c r="H22" s="24"/>
      <c r="I22" s="101" t="s">
        <v>1118</v>
      </c>
      <c r="J22" s="17">
        <f>IF('Rekapitulace stavby'!$AN$16="","",'Rekapitulace stavby'!$AN$16)</f>
      </c>
      <c r="K22" s="27"/>
    </row>
    <row r="23" spans="2:11" s="6" customFormat="1" ht="18.75" customHeight="1">
      <c r="B23" s="23"/>
      <c r="C23" s="24"/>
      <c r="D23" s="24"/>
      <c r="E23" s="17" t="str">
        <f>IF('Rekapitulace stavby'!$E$17="","",'Rekapitulace stavby'!$E$17)</f>
        <v> </v>
      </c>
      <c r="F23" s="24"/>
      <c r="G23" s="24"/>
      <c r="H23" s="24"/>
      <c r="I23" s="101" t="s">
        <v>1119</v>
      </c>
      <c r="J23" s="17">
        <f>IF('Rekapitulace stavby'!$AN$17="","",'Rekapitulace stavby'!$AN$17)</f>
      </c>
      <c r="K23" s="27"/>
    </row>
    <row r="24" spans="2:11" s="6" customFormat="1" ht="7.5" customHeight="1">
      <c r="B24" s="23"/>
      <c r="C24" s="24"/>
      <c r="D24" s="24"/>
      <c r="E24" s="24"/>
      <c r="F24" s="24"/>
      <c r="G24" s="24"/>
      <c r="H24" s="24"/>
      <c r="J24" s="24"/>
      <c r="K24" s="27"/>
    </row>
    <row r="25" spans="2:11" s="6" customFormat="1" ht="15" customHeight="1">
      <c r="B25" s="23"/>
      <c r="C25" s="24"/>
      <c r="D25" s="19" t="s">
        <v>1123</v>
      </c>
      <c r="E25" s="24"/>
      <c r="F25" s="24"/>
      <c r="G25" s="24"/>
      <c r="H25" s="24"/>
      <c r="J25" s="24"/>
      <c r="K25" s="27"/>
    </row>
    <row r="26" spans="2:11" s="97" customFormat="1" ht="15.75" customHeight="1">
      <c r="B26" s="98"/>
      <c r="C26" s="99"/>
      <c r="D26" s="99"/>
      <c r="E26" s="214"/>
      <c r="F26" s="247"/>
      <c r="G26" s="247"/>
      <c r="H26" s="247"/>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1124</v>
      </c>
      <c r="E29" s="24"/>
      <c r="F29" s="24"/>
      <c r="G29" s="24"/>
      <c r="H29" s="24"/>
      <c r="J29" s="67">
        <f>ROUND($J$84,2)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1126</v>
      </c>
      <c r="G31" s="24"/>
      <c r="H31" s="24"/>
      <c r="I31" s="104" t="s">
        <v>1125</v>
      </c>
      <c r="J31" s="28" t="s">
        <v>1127</v>
      </c>
      <c r="K31" s="27"/>
    </row>
    <row r="32" spans="2:11" s="6" customFormat="1" ht="15" customHeight="1">
      <c r="B32" s="23"/>
      <c r="C32" s="24"/>
      <c r="D32" s="105" t="s">
        <v>1128</v>
      </c>
      <c r="E32" s="105" t="s">
        <v>1129</v>
      </c>
      <c r="F32" s="106">
        <f>ROUND(SUM($BE$84:$BE$87),2)</f>
        <v>0</v>
      </c>
      <c r="G32" s="24"/>
      <c r="H32" s="24"/>
      <c r="I32" s="107">
        <v>0.21</v>
      </c>
      <c r="J32" s="106">
        <f>ROUND(ROUND((SUM($BE$84:$BE$87)),2)*$I$32,2)</f>
        <v>0</v>
      </c>
      <c r="K32" s="27"/>
    </row>
    <row r="33" spans="2:11" s="6" customFormat="1" ht="15" customHeight="1">
      <c r="B33" s="23"/>
      <c r="C33" s="24"/>
      <c r="D33" s="24"/>
      <c r="E33" s="105" t="s">
        <v>1130</v>
      </c>
      <c r="F33" s="106">
        <f>ROUND(SUM($BF$84:$BF$87),2)</f>
        <v>0</v>
      </c>
      <c r="G33" s="24"/>
      <c r="H33" s="24"/>
      <c r="I33" s="107">
        <v>0.15</v>
      </c>
      <c r="J33" s="106">
        <f>ROUND(ROUND((SUM($BF$84:$BF$87)),2)*$I$33,2)</f>
        <v>0</v>
      </c>
      <c r="K33" s="27"/>
    </row>
    <row r="34" spans="2:11" s="6" customFormat="1" ht="15" customHeight="1" hidden="1">
      <c r="B34" s="23"/>
      <c r="C34" s="24"/>
      <c r="D34" s="24"/>
      <c r="E34" s="105" t="s">
        <v>1131</v>
      </c>
      <c r="F34" s="106">
        <f>ROUND(SUM($BG$84:$BG$87),2)</f>
        <v>0</v>
      </c>
      <c r="G34" s="24"/>
      <c r="H34" s="24"/>
      <c r="I34" s="107">
        <v>0.21</v>
      </c>
      <c r="J34" s="106">
        <v>0</v>
      </c>
      <c r="K34" s="27"/>
    </row>
    <row r="35" spans="2:11" s="6" customFormat="1" ht="15" customHeight="1" hidden="1">
      <c r="B35" s="23"/>
      <c r="C35" s="24"/>
      <c r="D35" s="24"/>
      <c r="E35" s="105" t="s">
        <v>1132</v>
      </c>
      <c r="F35" s="106">
        <f>ROUND(SUM($BH$84:$BH$87),2)</f>
        <v>0</v>
      </c>
      <c r="G35" s="24"/>
      <c r="H35" s="24"/>
      <c r="I35" s="107">
        <v>0.15</v>
      </c>
      <c r="J35" s="106">
        <v>0</v>
      </c>
      <c r="K35" s="27"/>
    </row>
    <row r="36" spans="2:11" s="6" customFormat="1" ht="15" customHeight="1" hidden="1">
      <c r="B36" s="23"/>
      <c r="C36" s="24"/>
      <c r="D36" s="24"/>
      <c r="E36" s="105" t="s">
        <v>1133</v>
      </c>
      <c r="F36" s="106">
        <f>ROUND(SUM($BI$84:$BI$87),2)</f>
        <v>0</v>
      </c>
      <c r="G36" s="24"/>
      <c r="H36" s="24"/>
      <c r="I36" s="107">
        <v>0</v>
      </c>
      <c r="J36" s="106">
        <v>0</v>
      </c>
      <c r="K36" s="27"/>
    </row>
    <row r="37" spans="2:11" s="6" customFormat="1" ht="7.5" customHeight="1">
      <c r="B37" s="23"/>
      <c r="C37" s="24"/>
      <c r="D37" s="24"/>
      <c r="E37" s="24"/>
      <c r="F37" s="24"/>
      <c r="G37" s="24"/>
      <c r="H37" s="24"/>
      <c r="J37" s="24"/>
      <c r="K37" s="27"/>
    </row>
    <row r="38" spans="2:11" s="6" customFormat="1" ht="26.25" customHeight="1">
      <c r="B38" s="23"/>
      <c r="C38" s="32"/>
      <c r="D38" s="33" t="s">
        <v>1134</v>
      </c>
      <c r="E38" s="34"/>
      <c r="F38" s="34"/>
      <c r="G38" s="108" t="s">
        <v>1135</v>
      </c>
      <c r="H38" s="35" t="s">
        <v>1136</v>
      </c>
      <c r="I38" s="109"/>
      <c r="J38" s="36">
        <f>SUM($J$29:$J$36)</f>
        <v>0</v>
      </c>
      <c r="K38" s="110"/>
    </row>
    <row r="39" spans="2:11" s="6" customFormat="1" ht="15" customHeight="1">
      <c r="B39" s="38"/>
      <c r="C39" s="39"/>
      <c r="D39" s="39"/>
      <c r="E39" s="39"/>
      <c r="F39" s="39"/>
      <c r="G39" s="39"/>
      <c r="H39" s="39"/>
      <c r="I39" s="111"/>
      <c r="J39" s="39"/>
      <c r="K39" s="40"/>
    </row>
    <row r="43" spans="2:11" s="6" customFormat="1" ht="7.5" customHeight="1">
      <c r="B43" s="112"/>
      <c r="C43" s="113"/>
      <c r="D43" s="113"/>
      <c r="E43" s="113"/>
      <c r="F43" s="113"/>
      <c r="G43" s="113"/>
      <c r="H43" s="113"/>
      <c r="I43" s="113"/>
      <c r="J43" s="113"/>
      <c r="K43" s="114"/>
    </row>
    <row r="44" spans="2:11" s="6" customFormat="1" ht="37.5" customHeight="1">
      <c r="B44" s="23"/>
      <c r="C44" s="12" t="s">
        <v>1186</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1105</v>
      </c>
      <c r="D46" s="24"/>
      <c r="E46" s="24"/>
      <c r="F46" s="24"/>
      <c r="G46" s="24"/>
      <c r="H46" s="24"/>
      <c r="J46" s="24"/>
      <c r="K46" s="27"/>
    </row>
    <row r="47" spans="2:11" s="6" customFormat="1" ht="16.5" customHeight="1">
      <c r="B47" s="23"/>
      <c r="C47" s="24"/>
      <c r="D47" s="24"/>
      <c r="E47" s="246" t="str">
        <f>$E$7</f>
        <v>Celoplošná oprava ulice Palackého, Mariánské Lázně</v>
      </c>
      <c r="F47" s="218"/>
      <c r="G47" s="218"/>
      <c r="H47" s="218"/>
      <c r="J47" s="24"/>
      <c r="K47" s="27"/>
    </row>
    <row r="48" spans="2:11" s="2" customFormat="1" ht="15.75" customHeight="1">
      <c r="B48" s="10"/>
      <c r="C48" s="19" t="s">
        <v>1182</v>
      </c>
      <c r="D48" s="11"/>
      <c r="E48" s="11"/>
      <c r="F48" s="11"/>
      <c r="G48" s="11"/>
      <c r="H48" s="11"/>
      <c r="J48" s="11"/>
      <c r="K48" s="13"/>
    </row>
    <row r="49" spans="2:11" s="6" customFormat="1" ht="16.5" customHeight="1">
      <c r="B49" s="23"/>
      <c r="C49" s="24"/>
      <c r="D49" s="24"/>
      <c r="E49" s="246" t="s">
        <v>1183</v>
      </c>
      <c r="F49" s="218"/>
      <c r="G49" s="218"/>
      <c r="H49" s="218"/>
      <c r="J49" s="24"/>
      <c r="K49" s="27"/>
    </row>
    <row r="50" spans="2:11" s="6" customFormat="1" ht="15" customHeight="1">
      <c r="B50" s="23"/>
      <c r="C50" s="19" t="s">
        <v>1184</v>
      </c>
      <c r="D50" s="24"/>
      <c r="E50" s="24"/>
      <c r="F50" s="24"/>
      <c r="G50" s="24"/>
      <c r="H50" s="24"/>
      <c r="J50" s="24"/>
      <c r="K50" s="27"/>
    </row>
    <row r="51" spans="2:11" s="6" customFormat="1" ht="19.5" customHeight="1">
      <c r="B51" s="23"/>
      <c r="C51" s="24"/>
      <c r="D51" s="24"/>
      <c r="E51" s="226" t="str">
        <f>$E$11</f>
        <v>SO 501-3 - Přeložka sdělovacího kabelu - III. Etapa</v>
      </c>
      <c r="F51" s="218"/>
      <c r="G51" s="218"/>
      <c r="H51" s="218"/>
      <c r="J51" s="24"/>
      <c r="K51" s="27"/>
    </row>
    <row r="52" spans="2:11" s="6" customFormat="1" ht="7.5" customHeight="1">
      <c r="B52" s="23"/>
      <c r="C52" s="24"/>
      <c r="D52" s="24"/>
      <c r="E52" s="24"/>
      <c r="F52" s="24"/>
      <c r="G52" s="24"/>
      <c r="H52" s="24"/>
      <c r="J52" s="24"/>
      <c r="K52" s="27"/>
    </row>
    <row r="53" spans="2:11" s="6" customFormat="1" ht="18.75" customHeight="1">
      <c r="B53" s="23"/>
      <c r="C53" s="19" t="s">
        <v>1111</v>
      </c>
      <c r="D53" s="24"/>
      <c r="E53" s="24"/>
      <c r="F53" s="17" t="str">
        <f>$F$14</f>
        <v> </v>
      </c>
      <c r="G53" s="24"/>
      <c r="H53" s="24"/>
      <c r="I53" s="101" t="s">
        <v>1113</v>
      </c>
      <c r="J53" s="52" t="str">
        <f>IF($J$14="","",$J$14)</f>
        <v>03.11.2014</v>
      </c>
      <c r="K53" s="27"/>
    </row>
    <row r="54" spans="2:11" s="6" customFormat="1" ht="7.5" customHeight="1">
      <c r="B54" s="23"/>
      <c r="C54" s="24"/>
      <c r="D54" s="24"/>
      <c r="E54" s="24"/>
      <c r="F54" s="24"/>
      <c r="G54" s="24"/>
      <c r="H54" s="24"/>
      <c r="J54" s="24"/>
      <c r="K54" s="27"/>
    </row>
    <row r="55" spans="2:11" s="6" customFormat="1" ht="15.75" customHeight="1">
      <c r="B55" s="23"/>
      <c r="C55" s="19" t="s">
        <v>1117</v>
      </c>
      <c r="D55" s="24"/>
      <c r="E55" s="24"/>
      <c r="F55" s="17" t="str">
        <f>$E$17</f>
        <v> </v>
      </c>
      <c r="G55" s="24"/>
      <c r="H55" s="24"/>
      <c r="I55" s="101" t="s">
        <v>1122</v>
      </c>
      <c r="J55" s="17" t="str">
        <f>$E$23</f>
        <v> </v>
      </c>
      <c r="K55" s="27"/>
    </row>
    <row r="56" spans="2:11" s="6" customFormat="1" ht="15" customHeight="1">
      <c r="B56" s="23"/>
      <c r="C56" s="19" t="s">
        <v>1120</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5" t="s">
        <v>1187</v>
      </c>
      <c r="D58" s="32"/>
      <c r="E58" s="32"/>
      <c r="F58" s="32"/>
      <c r="G58" s="32"/>
      <c r="H58" s="32"/>
      <c r="I58" s="116"/>
      <c r="J58" s="117" t="s">
        <v>1188</v>
      </c>
      <c r="K58" s="37"/>
    </row>
    <row r="59" spans="2:11" s="6" customFormat="1" ht="11.25" customHeight="1">
      <c r="B59" s="23"/>
      <c r="C59" s="24"/>
      <c r="D59" s="24"/>
      <c r="E59" s="24"/>
      <c r="F59" s="24"/>
      <c r="G59" s="24"/>
      <c r="H59" s="24"/>
      <c r="J59" s="24"/>
      <c r="K59" s="27"/>
    </row>
    <row r="60" spans="2:47" s="6" customFormat="1" ht="30" customHeight="1">
      <c r="B60" s="23"/>
      <c r="C60" s="66" t="s">
        <v>1189</v>
      </c>
      <c r="D60" s="24"/>
      <c r="E60" s="24"/>
      <c r="F60" s="24"/>
      <c r="G60" s="24"/>
      <c r="H60" s="24"/>
      <c r="J60" s="67">
        <f>$J$84</f>
        <v>0</v>
      </c>
      <c r="K60" s="27"/>
      <c r="AU60" s="6" t="s">
        <v>1190</v>
      </c>
    </row>
    <row r="61" spans="2:11" s="73" customFormat="1" ht="25.5" customHeight="1">
      <c r="B61" s="118"/>
      <c r="C61" s="119"/>
      <c r="D61" s="120" t="s">
        <v>315</v>
      </c>
      <c r="E61" s="120"/>
      <c r="F61" s="120"/>
      <c r="G61" s="120"/>
      <c r="H61" s="120"/>
      <c r="I61" s="121"/>
      <c r="J61" s="122">
        <f>$J$85</f>
        <v>0</v>
      </c>
      <c r="K61" s="123"/>
    </row>
    <row r="62" spans="2:11" s="83" customFormat="1" ht="21" customHeight="1">
      <c r="B62" s="124"/>
      <c r="C62" s="85"/>
      <c r="D62" s="125" t="s">
        <v>316</v>
      </c>
      <c r="E62" s="125"/>
      <c r="F62" s="125"/>
      <c r="G62" s="125"/>
      <c r="H62" s="125"/>
      <c r="I62" s="126"/>
      <c r="J62" s="127">
        <f>$J$86</f>
        <v>0</v>
      </c>
      <c r="K62" s="128"/>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11"/>
      <c r="J64" s="39"/>
      <c r="K64" s="40"/>
    </row>
    <row r="68" spans="2:12" s="6" customFormat="1" ht="7.5" customHeight="1">
      <c r="B68" s="41"/>
      <c r="C68" s="42"/>
      <c r="D68" s="42"/>
      <c r="E68" s="42"/>
      <c r="F68" s="42"/>
      <c r="G68" s="42"/>
      <c r="H68" s="42"/>
      <c r="I68" s="113"/>
      <c r="J68" s="42"/>
      <c r="K68" s="42"/>
      <c r="L68" s="43"/>
    </row>
    <row r="69" spans="2:12" s="6" customFormat="1" ht="37.5" customHeight="1">
      <c r="B69" s="23"/>
      <c r="C69" s="12" t="s">
        <v>1204</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1105</v>
      </c>
      <c r="D71" s="24"/>
      <c r="E71" s="24"/>
      <c r="F71" s="24"/>
      <c r="G71" s="24"/>
      <c r="H71" s="24"/>
      <c r="J71" s="24"/>
      <c r="K71" s="24"/>
      <c r="L71" s="43"/>
    </row>
    <row r="72" spans="2:12" s="6" customFormat="1" ht="16.5" customHeight="1">
      <c r="B72" s="23"/>
      <c r="C72" s="24"/>
      <c r="D72" s="24"/>
      <c r="E72" s="246" t="str">
        <f>$E$7</f>
        <v>Celoplošná oprava ulice Palackého, Mariánské Lázně</v>
      </c>
      <c r="F72" s="218"/>
      <c r="G72" s="218"/>
      <c r="H72" s="218"/>
      <c r="J72" s="24"/>
      <c r="K72" s="24"/>
      <c r="L72" s="43"/>
    </row>
    <row r="73" spans="2:12" ht="15.75" customHeight="1">
      <c r="B73" s="10"/>
      <c r="C73" s="19" t="s">
        <v>1182</v>
      </c>
      <c r="D73" s="11"/>
      <c r="E73" s="11"/>
      <c r="F73" s="11"/>
      <c r="G73" s="11"/>
      <c r="H73" s="11"/>
      <c r="J73" s="11"/>
      <c r="K73" s="11"/>
      <c r="L73" s="129"/>
    </row>
    <row r="74" spans="2:12" s="6" customFormat="1" ht="16.5" customHeight="1">
      <c r="B74" s="23"/>
      <c r="C74" s="24"/>
      <c r="D74" s="24"/>
      <c r="E74" s="246" t="s">
        <v>1183</v>
      </c>
      <c r="F74" s="218"/>
      <c r="G74" s="218"/>
      <c r="H74" s="218"/>
      <c r="J74" s="24"/>
      <c r="K74" s="24"/>
      <c r="L74" s="43"/>
    </row>
    <row r="75" spans="2:12" s="6" customFormat="1" ht="15" customHeight="1">
      <c r="B75" s="23"/>
      <c r="C75" s="19" t="s">
        <v>1184</v>
      </c>
      <c r="D75" s="24"/>
      <c r="E75" s="24"/>
      <c r="F75" s="24"/>
      <c r="G75" s="24"/>
      <c r="H75" s="24"/>
      <c r="J75" s="24"/>
      <c r="K75" s="24"/>
      <c r="L75" s="43"/>
    </row>
    <row r="76" spans="2:12" s="6" customFormat="1" ht="19.5" customHeight="1">
      <c r="B76" s="23"/>
      <c r="C76" s="24"/>
      <c r="D76" s="24"/>
      <c r="E76" s="226" t="str">
        <f>$E$11</f>
        <v>SO 501-3 - Přeložka sdělovacího kabelu - III. Etapa</v>
      </c>
      <c r="F76" s="218"/>
      <c r="G76" s="218"/>
      <c r="H76" s="218"/>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1111</v>
      </c>
      <c r="D78" s="24"/>
      <c r="E78" s="24"/>
      <c r="F78" s="17" t="str">
        <f>$F$14</f>
        <v> </v>
      </c>
      <c r="G78" s="24"/>
      <c r="H78" s="24"/>
      <c r="I78" s="101" t="s">
        <v>1113</v>
      </c>
      <c r="J78" s="52" t="str">
        <f>IF($J$14="","",$J$14)</f>
        <v>03.11.2014</v>
      </c>
      <c r="K78" s="24"/>
      <c r="L78" s="43"/>
    </row>
    <row r="79" spans="2:12" s="6" customFormat="1" ht="7.5" customHeight="1">
      <c r="B79" s="23"/>
      <c r="C79" s="24"/>
      <c r="D79" s="24"/>
      <c r="E79" s="24"/>
      <c r="F79" s="24"/>
      <c r="G79" s="24"/>
      <c r="H79" s="24"/>
      <c r="J79" s="24"/>
      <c r="K79" s="24"/>
      <c r="L79" s="43"/>
    </row>
    <row r="80" spans="2:12" s="6" customFormat="1" ht="15.75" customHeight="1">
      <c r="B80" s="23"/>
      <c r="C80" s="19" t="s">
        <v>1117</v>
      </c>
      <c r="D80" s="24"/>
      <c r="E80" s="24"/>
      <c r="F80" s="17" t="str">
        <f>$E$17</f>
        <v> </v>
      </c>
      <c r="G80" s="24"/>
      <c r="H80" s="24"/>
      <c r="I80" s="101" t="s">
        <v>1122</v>
      </c>
      <c r="J80" s="17" t="str">
        <f>$E$23</f>
        <v> </v>
      </c>
      <c r="K80" s="24"/>
      <c r="L80" s="43"/>
    </row>
    <row r="81" spans="2:12" s="6" customFormat="1" ht="15" customHeight="1">
      <c r="B81" s="23"/>
      <c r="C81" s="19" t="s">
        <v>1120</v>
      </c>
      <c r="D81" s="24"/>
      <c r="E81" s="24"/>
      <c r="F81" s="17">
        <f>IF($E$20="","",$E$20)</f>
      </c>
      <c r="G81" s="24"/>
      <c r="H81" s="24"/>
      <c r="J81" s="24"/>
      <c r="K81" s="24"/>
      <c r="L81" s="43"/>
    </row>
    <row r="82" spans="2:12" s="6" customFormat="1" ht="11.25" customHeight="1">
      <c r="B82" s="23"/>
      <c r="C82" s="24"/>
      <c r="D82" s="24"/>
      <c r="E82" s="24"/>
      <c r="F82" s="24"/>
      <c r="G82" s="24"/>
      <c r="H82" s="24"/>
      <c r="J82" s="24"/>
      <c r="K82" s="24"/>
      <c r="L82" s="43"/>
    </row>
    <row r="83" spans="2:20" s="130" customFormat="1" ht="30" customHeight="1">
      <c r="B83" s="131"/>
      <c r="C83" s="132" t="s">
        <v>1205</v>
      </c>
      <c r="D83" s="133" t="s">
        <v>1143</v>
      </c>
      <c r="E83" s="133" t="s">
        <v>1139</v>
      </c>
      <c r="F83" s="133" t="s">
        <v>1206</v>
      </c>
      <c r="G83" s="133" t="s">
        <v>1207</v>
      </c>
      <c r="H83" s="133" t="s">
        <v>1208</v>
      </c>
      <c r="I83" s="134" t="s">
        <v>1209</v>
      </c>
      <c r="J83" s="133" t="s">
        <v>1210</v>
      </c>
      <c r="K83" s="135" t="s">
        <v>1211</v>
      </c>
      <c r="L83" s="136"/>
      <c r="M83" s="59" t="s">
        <v>1212</v>
      </c>
      <c r="N83" s="60" t="s">
        <v>1128</v>
      </c>
      <c r="O83" s="60" t="s">
        <v>1213</v>
      </c>
      <c r="P83" s="60" t="s">
        <v>1214</v>
      </c>
      <c r="Q83" s="60" t="s">
        <v>1215</v>
      </c>
      <c r="R83" s="60" t="s">
        <v>1216</v>
      </c>
      <c r="S83" s="60" t="s">
        <v>1217</v>
      </c>
      <c r="T83" s="61" t="s">
        <v>1218</v>
      </c>
    </row>
    <row r="84" spans="2:63" s="6" customFormat="1" ht="30" customHeight="1">
      <c r="B84" s="23"/>
      <c r="C84" s="66" t="s">
        <v>1189</v>
      </c>
      <c r="D84" s="24"/>
      <c r="E84" s="24"/>
      <c r="F84" s="24"/>
      <c r="G84" s="24"/>
      <c r="H84" s="24"/>
      <c r="J84" s="137">
        <f>$BK$84</f>
        <v>0</v>
      </c>
      <c r="K84" s="24"/>
      <c r="L84" s="43"/>
      <c r="M84" s="63"/>
      <c r="N84" s="64"/>
      <c r="O84" s="64"/>
      <c r="P84" s="138">
        <f>$P$85</f>
        <v>0</v>
      </c>
      <c r="Q84" s="64"/>
      <c r="R84" s="138">
        <f>$R$85</f>
        <v>0</v>
      </c>
      <c r="S84" s="64"/>
      <c r="T84" s="139">
        <f>$T$85</f>
        <v>0</v>
      </c>
      <c r="AT84" s="6" t="s">
        <v>1157</v>
      </c>
      <c r="AU84" s="6" t="s">
        <v>1190</v>
      </c>
      <c r="BK84" s="140">
        <f>$BK$85</f>
        <v>0</v>
      </c>
    </row>
    <row r="85" spans="2:63" s="141" customFormat="1" ht="37.5" customHeight="1">
      <c r="B85" s="142"/>
      <c r="C85" s="143"/>
      <c r="D85" s="144" t="s">
        <v>1157</v>
      </c>
      <c r="E85" s="145" t="s">
        <v>1249</v>
      </c>
      <c r="F85" s="145" t="s">
        <v>317</v>
      </c>
      <c r="G85" s="143"/>
      <c r="H85" s="143"/>
      <c r="J85" s="146">
        <f>$BK$85</f>
        <v>0</v>
      </c>
      <c r="K85" s="143"/>
      <c r="L85" s="147"/>
      <c r="M85" s="148"/>
      <c r="N85" s="143"/>
      <c r="O85" s="143"/>
      <c r="P85" s="149">
        <f>$P$86</f>
        <v>0</v>
      </c>
      <c r="Q85" s="143"/>
      <c r="R85" s="149">
        <f>$R$86</f>
        <v>0</v>
      </c>
      <c r="S85" s="143"/>
      <c r="T85" s="150">
        <f>$T$86</f>
        <v>0</v>
      </c>
      <c r="AR85" s="151" t="s">
        <v>1243</v>
      </c>
      <c r="AT85" s="151" t="s">
        <v>1157</v>
      </c>
      <c r="AU85" s="151" t="s">
        <v>1158</v>
      </c>
      <c r="AY85" s="151" t="s">
        <v>1221</v>
      </c>
      <c r="BK85" s="152">
        <f>$BK$86</f>
        <v>0</v>
      </c>
    </row>
    <row r="86" spans="2:63" s="141" customFormat="1" ht="21" customHeight="1">
      <c r="B86" s="142"/>
      <c r="C86" s="143"/>
      <c r="D86" s="144" t="s">
        <v>1157</v>
      </c>
      <c r="E86" s="153" t="s">
        <v>318</v>
      </c>
      <c r="F86" s="153" t="s">
        <v>319</v>
      </c>
      <c r="G86" s="143"/>
      <c r="H86" s="143"/>
      <c r="J86" s="154">
        <f>$BK$86</f>
        <v>0</v>
      </c>
      <c r="K86" s="143"/>
      <c r="L86" s="147"/>
      <c r="M86" s="148"/>
      <c r="N86" s="143"/>
      <c r="O86" s="143"/>
      <c r="P86" s="149">
        <f>$P$87</f>
        <v>0</v>
      </c>
      <c r="Q86" s="143"/>
      <c r="R86" s="149">
        <f>$R$87</f>
        <v>0</v>
      </c>
      <c r="S86" s="143"/>
      <c r="T86" s="150">
        <f>$T$87</f>
        <v>0</v>
      </c>
      <c r="AR86" s="151" t="s">
        <v>1243</v>
      </c>
      <c r="AT86" s="151" t="s">
        <v>1157</v>
      </c>
      <c r="AU86" s="151" t="s">
        <v>1110</v>
      </c>
      <c r="AY86" s="151" t="s">
        <v>1221</v>
      </c>
      <c r="BK86" s="152">
        <f>$BK$87</f>
        <v>0</v>
      </c>
    </row>
    <row r="87" spans="2:65" s="6" customFormat="1" ht="15.75" customHeight="1">
      <c r="B87" s="23"/>
      <c r="C87" s="155" t="s">
        <v>1110</v>
      </c>
      <c r="D87" s="155" t="s">
        <v>1223</v>
      </c>
      <c r="E87" s="156" t="s">
        <v>320</v>
      </c>
      <c r="F87" s="157" t="s">
        <v>324</v>
      </c>
      <c r="G87" s="158"/>
      <c r="H87" s="159">
        <v>1</v>
      </c>
      <c r="I87" s="160"/>
      <c r="J87" s="161">
        <f>ROUND($I$87*$H$87,2)</f>
        <v>0</v>
      </c>
      <c r="K87" s="157"/>
      <c r="L87" s="43"/>
      <c r="M87" s="162"/>
      <c r="N87" s="203" t="s">
        <v>1129</v>
      </c>
      <c r="O87" s="201"/>
      <c r="P87" s="204">
        <f>$O$87*$H$87</f>
        <v>0</v>
      </c>
      <c r="Q87" s="204">
        <v>0</v>
      </c>
      <c r="R87" s="204">
        <f>$Q$87*$H$87</f>
        <v>0</v>
      </c>
      <c r="S87" s="204">
        <v>0</v>
      </c>
      <c r="T87" s="205">
        <f>$S$87*$H$87</f>
        <v>0</v>
      </c>
      <c r="AR87" s="97" t="s">
        <v>873</v>
      </c>
      <c r="AT87" s="97" t="s">
        <v>1223</v>
      </c>
      <c r="AU87" s="97" t="s">
        <v>1166</v>
      </c>
      <c r="AY87" s="6" t="s">
        <v>1221</v>
      </c>
      <c r="BE87" s="166">
        <f>IF($N$87="základní",$J$87,0)</f>
        <v>0</v>
      </c>
      <c r="BF87" s="166">
        <f>IF($N$87="snížená",$J$87,0)</f>
        <v>0</v>
      </c>
      <c r="BG87" s="166">
        <f>IF($N$87="zákl. přenesená",$J$87,0)</f>
        <v>0</v>
      </c>
      <c r="BH87" s="166">
        <f>IF($N$87="sníž. přenesená",$J$87,0)</f>
        <v>0</v>
      </c>
      <c r="BI87" s="166">
        <f>IF($N$87="nulová",$J$87,0)</f>
        <v>0</v>
      </c>
      <c r="BJ87" s="97" t="s">
        <v>1110</v>
      </c>
      <c r="BK87" s="166">
        <f>ROUND($I$87*$H$87,2)</f>
        <v>0</v>
      </c>
      <c r="BL87" s="97" t="s">
        <v>873</v>
      </c>
      <c r="BM87" s="97" t="s">
        <v>322</v>
      </c>
    </row>
    <row r="88" spans="2:12" s="6" customFormat="1" ht="7.5" customHeight="1">
      <c r="B88" s="38"/>
      <c r="C88" s="39"/>
      <c r="D88" s="39"/>
      <c r="E88" s="39"/>
      <c r="F88" s="39"/>
      <c r="G88" s="39"/>
      <c r="H88" s="39"/>
      <c r="I88" s="111"/>
      <c r="J88" s="39"/>
      <c r="K88" s="39"/>
      <c r="L88" s="43"/>
    </row>
    <row r="793" s="2" customFormat="1" ht="14.25" customHeight="1"/>
  </sheetData>
  <sheetProtection password="CC35" sheet="1" objects="1" scenarios="1" formatColumns="0" formatRows="0" sort="0" autoFilter="0"/>
  <autoFilter ref="C83:K83"/>
  <mergeCells count="12">
    <mergeCell ref="E74:H74"/>
    <mergeCell ref="E76:H76"/>
    <mergeCell ref="G1:H1"/>
    <mergeCell ref="L2:V2"/>
    <mergeCell ref="E47:H47"/>
    <mergeCell ref="E49:H49"/>
    <mergeCell ref="E51:H51"/>
    <mergeCell ref="E72:H7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138"/>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0"/>
      <c r="C1" s="250"/>
      <c r="D1" s="251" t="s">
        <v>1090</v>
      </c>
      <c r="E1" s="250"/>
      <c r="F1" s="252" t="s">
        <v>420</v>
      </c>
      <c r="G1" s="257" t="s">
        <v>421</v>
      </c>
      <c r="H1" s="257"/>
      <c r="I1" s="250"/>
      <c r="J1" s="252" t="s">
        <v>422</v>
      </c>
      <c r="K1" s="251" t="s">
        <v>1180</v>
      </c>
      <c r="L1" s="252" t="s">
        <v>423</v>
      </c>
      <c r="M1" s="252"/>
      <c r="N1" s="252"/>
      <c r="O1" s="252"/>
      <c r="P1" s="252"/>
      <c r="Q1" s="252"/>
      <c r="R1" s="252"/>
      <c r="S1" s="252"/>
      <c r="T1" s="252"/>
      <c r="U1" s="248"/>
      <c r="V1" s="24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5"/>
      <c r="M2" s="207"/>
      <c r="N2" s="207"/>
      <c r="O2" s="207"/>
      <c r="P2" s="207"/>
      <c r="Q2" s="207"/>
      <c r="R2" s="207"/>
      <c r="S2" s="207"/>
      <c r="T2" s="207"/>
      <c r="U2" s="207"/>
      <c r="V2" s="207"/>
      <c r="AT2" s="2" t="s">
        <v>1179</v>
      </c>
    </row>
    <row r="3" spans="2:46" s="2" customFormat="1" ht="7.5" customHeight="1">
      <c r="B3" s="7"/>
      <c r="C3" s="8"/>
      <c r="D3" s="8"/>
      <c r="E3" s="8"/>
      <c r="F3" s="8"/>
      <c r="G3" s="8"/>
      <c r="H3" s="8"/>
      <c r="I3" s="96"/>
      <c r="J3" s="8"/>
      <c r="K3" s="9"/>
      <c r="AT3" s="2" t="s">
        <v>1166</v>
      </c>
    </row>
    <row r="4" spans="2:46" s="2" customFormat="1" ht="37.5" customHeight="1">
      <c r="B4" s="10"/>
      <c r="C4" s="11"/>
      <c r="D4" s="12" t="s">
        <v>1181</v>
      </c>
      <c r="E4" s="11"/>
      <c r="F4" s="11"/>
      <c r="G4" s="11"/>
      <c r="H4" s="11"/>
      <c r="J4" s="11"/>
      <c r="K4" s="13"/>
      <c r="M4" s="14" t="s">
        <v>1099</v>
      </c>
      <c r="AT4" s="2" t="s">
        <v>1093</v>
      </c>
    </row>
    <row r="5" spans="2:11" s="2" customFormat="1" ht="7.5" customHeight="1">
      <c r="B5" s="10"/>
      <c r="C5" s="11"/>
      <c r="D5" s="11"/>
      <c r="E5" s="11"/>
      <c r="F5" s="11"/>
      <c r="G5" s="11"/>
      <c r="H5" s="11"/>
      <c r="J5" s="11"/>
      <c r="K5" s="13"/>
    </row>
    <row r="6" spans="2:11" s="2" customFormat="1" ht="15.75" customHeight="1">
      <c r="B6" s="10"/>
      <c r="C6" s="11"/>
      <c r="D6" s="19" t="s">
        <v>1105</v>
      </c>
      <c r="E6" s="11"/>
      <c r="F6" s="11"/>
      <c r="G6" s="11"/>
      <c r="H6" s="11"/>
      <c r="J6" s="11"/>
      <c r="K6" s="13"/>
    </row>
    <row r="7" spans="2:11" s="2" customFormat="1" ht="15.75" customHeight="1">
      <c r="B7" s="10"/>
      <c r="C7" s="11"/>
      <c r="D7" s="11"/>
      <c r="E7" s="246" t="str">
        <f>'Rekapitulace stavby'!$K$6</f>
        <v>Celoplošná oprava ulice Palackého, Mariánské Lázně</v>
      </c>
      <c r="F7" s="211"/>
      <c r="G7" s="211"/>
      <c r="H7" s="211"/>
      <c r="J7" s="11"/>
      <c r="K7" s="13"/>
    </row>
    <row r="8" spans="2:11" s="2" customFormat="1" ht="15.75" customHeight="1">
      <c r="B8" s="10"/>
      <c r="C8" s="11"/>
      <c r="D8" s="19" t="s">
        <v>1182</v>
      </c>
      <c r="E8" s="11"/>
      <c r="F8" s="11"/>
      <c r="G8" s="11"/>
      <c r="H8" s="11"/>
      <c r="J8" s="11"/>
      <c r="K8" s="13"/>
    </row>
    <row r="9" spans="2:11" s="97" customFormat="1" ht="16.5" customHeight="1">
      <c r="B9" s="98"/>
      <c r="C9" s="99"/>
      <c r="D9" s="99"/>
      <c r="E9" s="246" t="s">
        <v>1183</v>
      </c>
      <c r="F9" s="247"/>
      <c r="G9" s="247"/>
      <c r="H9" s="247"/>
      <c r="J9" s="99"/>
      <c r="K9" s="100"/>
    </row>
    <row r="10" spans="2:11" s="6" customFormat="1" ht="15.75" customHeight="1">
      <c r="B10" s="23"/>
      <c r="C10" s="24"/>
      <c r="D10" s="19" t="s">
        <v>1184</v>
      </c>
      <c r="E10" s="24"/>
      <c r="F10" s="24"/>
      <c r="G10" s="24"/>
      <c r="H10" s="24"/>
      <c r="J10" s="24"/>
      <c r="K10" s="27"/>
    </row>
    <row r="11" spans="2:11" s="6" customFormat="1" ht="37.5" customHeight="1">
      <c r="B11" s="23"/>
      <c r="C11" s="24"/>
      <c r="D11" s="24"/>
      <c r="E11" s="226" t="s">
        <v>325</v>
      </c>
      <c r="F11" s="218"/>
      <c r="G11" s="218"/>
      <c r="H11" s="218"/>
      <c r="J11" s="24"/>
      <c r="K11" s="27"/>
    </row>
    <row r="12" spans="2:11" s="6" customFormat="1" ht="14.25" customHeight="1">
      <c r="B12" s="23"/>
      <c r="C12" s="24"/>
      <c r="D12" s="24"/>
      <c r="E12" s="24"/>
      <c r="F12" s="24"/>
      <c r="G12" s="24"/>
      <c r="H12" s="24"/>
      <c r="J12" s="24"/>
      <c r="K12" s="27"/>
    </row>
    <row r="13" spans="2:11" s="6" customFormat="1" ht="15" customHeight="1">
      <c r="B13" s="23"/>
      <c r="C13" s="24"/>
      <c r="D13" s="19" t="s">
        <v>1108</v>
      </c>
      <c r="E13" s="24"/>
      <c r="F13" s="17"/>
      <c r="G13" s="24"/>
      <c r="H13" s="24"/>
      <c r="I13" s="101" t="s">
        <v>1109</v>
      </c>
      <c r="J13" s="17"/>
      <c r="K13" s="27"/>
    </row>
    <row r="14" spans="2:11" s="6" customFormat="1" ht="15" customHeight="1">
      <c r="B14" s="23"/>
      <c r="C14" s="24"/>
      <c r="D14" s="19" t="s">
        <v>1111</v>
      </c>
      <c r="E14" s="24"/>
      <c r="F14" s="17" t="s">
        <v>1112</v>
      </c>
      <c r="G14" s="24"/>
      <c r="H14" s="24"/>
      <c r="I14" s="101" t="s">
        <v>1113</v>
      </c>
      <c r="J14" s="52" t="str">
        <f>'Rekapitulace stavby'!$AN$8</f>
        <v>03.11.2014</v>
      </c>
      <c r="K14" s="27"/>
    </row>
    <row r="15" spans="2:11" s="6" customFormat="1" ht="12" customHeight="1">
      <c r="B15" s="23"/>
      <c r="C15" s="24"/>
      <c r="D15" s="24"/>
      <c r="E15" s="24"/>
      <c r="F15" s="24"/>
      <c r="G15" s="24"/>
      <c r="H15" s="24"/>
      <c r="J15" s="24"/>
      <c r="K15" s="27"/>
    </row>
    <row r="16" spans="2:11" s="6" customFormat="1" ht="15" customHeight="1">
      <c r="B16" s="23"/>
      <c r="C16" s="24"/>
      <c r="D16" s="19" t="s">
        <v>1117</v>
      </c>
      <c r="E16" s="24"/>
      <c r="F16" s="24"/>
      <c r="G16" s="24"/>
      <c r="H16" s="24"/>
      <c r="I16" s="101" t="s">
        <v>1118</v>
      </c>
      <c r="J16" s="17">
        <f>IF('Rekapitulace stavby'!$AN$10="","",'Rekapitulace stavby'!$AN$10)</f>
      </c>
      <c r="K16" s="27"/>
    </row>
    <row r="17" spans="2:11" s="6" customFormat="1" ht="18.75" customHeight="1">
      <c r="B17" s="23"/>
      <c r="C17" s="24"/>
      <c r="D17" s="24"/>
      <c r="E17" s="17" t="str">
        <f>IF('Rekapitulace stavby'!$E$11="","",'Rekapitulace stavby'!$E$11)</f>
        <v> </v>
      </c>
      <c r="F17" s="24"/>
      <c r="G17" s="24"/>
      <c r="H17" s="24"/>
      <c r="I17" s="101" t="s">
        <v>1119</v>
      </c>
      <c r="J17" s="17">
        <f>IF('Rekapitulace stavby'!$AN$11="","",'Rekapitulace stavby'!$AN$11)</f>
      </c>
      <c r="K17" s="27"/>
    </row>
    <row r="18" spans="2:11" s="6" customFormat="1" ht="7.5" customHeight="1">
      <c r="B18" s="23"/>
      <c r="C18" s="24"/>
      <c r="D18" s="24"/>
      <c r="E18" s="24"/>
      <c r="F18" s="24"/>
      <c r="G18" s="24"/>
      <c r="H18" s="24"/>
      <c r="J18" s="24"/>
      <c r="K18" s="27"/>
    </row>
    <row r="19" spans="2:11" s="6" customFormat="1" ht="15" customHeight="1">
      <c r="B19" s="23"/>
      <c r="C19" s="24"/>
      <c r="D19" s="19" t="s">
        <v>1120</v>
      </c>
      <c r="E19" s="24"/>
      <c r="F19" s="24"/>
      <c r="G19" s="24"/>
      <c r="H19" s="24"/>
      <c r="I19" s="101" t="s">
        <v>1118</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1119</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1122</v>
      </c>
      <c r="E22" s="24"/>
      <c r="F22" s="24"/>
      <c r="G22" s="24"/>
      <c r="H22" s="24"/>
      <c r="I22" s="101" t="s">
        <v>1118</v>
      </c>
      <c r="J22" s="17">
        <f>IF('Rekapitulace stavby'!$AN$16="","",'Rekapitulace stavby'!$AN$16)</f>
      </c>
      <c r="K22" s="27"/>
    </row>
    <row r="23" spans="2:11" s="6" customFormat="1" ht="18.75" customHeight="1">
      <c r="B23" s="23"/>
      <c r="C23" s="24"/>
      <c r="D23" s="24"/>
      <c r="E23" s="17" t="str">
        <f>IF('Rekapitulace stavby'!$E$17="","",'Rekapitulace stavby'!$E$17)</f>
        <v> </v>
      </c>
      <c r="F23" s="24"/>
      <c r="G23" s="24"/>
      <c r="H23" s="24"/>
      <c r="I23" s="101" t="s">
        <v>1119</v>
      </c>
      <c r="J23" s="17">
        <f>IF('Rekapitulace stavby'!$AN$17="","",'Rekapitulace stavby'!$AN$17)</f>
      </c>
      <c r="K23" s="27"/>
    </row>
    <row r="24" spans="2:11" s="6" customFormat="1" ht="7.5" customHeight="1">
      <c r="B24" s="23"/>
      <c r="C24" s="24"/>
      <c r="D24" s="24"/>
      <c r="E24" s="24"/>
      <c r="F24" s="24"/>
      <c r="G24" s="24"/>
      <c r="H24" s="24"/>
      <c r="J24" s="24"/>
      <c r="K24" s="27"/>
    </row>
    <row r="25" spans="2:11" s="6" customFormat="1" ht="15" customHeight="1">
      <c r="B25" s="23"/>
      <c r="C25" s="24"/>
      <c r="D25" s="19" t="s">
        <v>1123</v>
      </c>
      <c r="E25" s="24"/>
      <c r="F25" s="24"/>
      <c r="G25" s="24"/>
      <c r="H25" s="24"/>
      <c r="J25" s="24"/>
      <c r="K25" s="27"/>
    </row>
    <row r="26" spans="2:11" s="97" customFormat="1" ht="15.75" customHeight="1">
      <c r="B26" s="98"/>
      <c r="C26" s="99"/>
      <c r="D26" s="99"/>
      <c r="E26" s="214"/>
      <c r="F26" s="247"/>
      <c r="G26" s="247"/>
      <c r="H26" s="247"/>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1124</v>
      </c>
      <c r="E29" s="24"/>
      <c r="F29" s="24"/>
      <c r="G29" s="24"/>
      <c r="H29" s="24"/>
      <c r="J29" s="67">
        <f>ROUND($J$89,2)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1126</v>
      </c>
      <c r="G31" s="24"/>
      <c r="H31" s="24"/>
      <c r="I31" s="104" t="s">
        <v>1125</v>
      </c>
      <c r="J31" s="28" t="s">
        <v>1127</v>
      </c>
      <c r="K31" s="27"/>
    </row>
    <row r="32" spans="2:11" s="6" customFormat="1" ht="15" customHeight="1">
      <c r="B32" s="23"/>
      <c r="C32" s="24"/>
      <c r="D32" s="105" t="s">
        <v>1128</v>
      </c>
      <c r="E32" s="105" t="s">
        <v>1129</v>
      </c>
      <c r="F32" s="106">
        <f>ROUND(SUM($BE$89:$BE$137),2)</f>
        <v>0</v>
      </c>
      <c r="G32" s="24"/>
      <c r="H32" s="24"/>
      <c r="I32" s="107">
        <v>0.21</v>
      </c>
      <c r="J32" s="106">
        <f>ROUND(ROUND((SUM($BE$89:$BE$137)),2)*$I$32,2)</f>
        <v>0</v>
      </c>
      <c r="K32" s="27"/>
    </row>
    <row r="33" spans="2:11" s="6" customFormat="1" ht="15" customHeight="1">
      <c r="B33" s="23"/>
      <c r="C33" s="24"/>
      <c r="D33" s="24"/>
      <c r="E33" s="105" t="s">
        <v>1130</v>
      </c>
      <c r="F33" s="106">
        <f>ROUND(SUM($BF$89:$BF$137),2)</f>
        <v>0</v>
      </c>
      <c r="G33" s="24"/>
      <c r="H33" s="24"/>
      <c r="I33" s="107">
        <v>0.15</v>
      </c>
      <c r="J33" s="106">
        <f>ROUND(ROUND((SUM($BF$89:$BF$137)),2)*$I$33,2)</f>
        <v>0</v>
      </c>
      <c r="K33" s="27"/>
    </row>
    <row r="34" spans="2:11" s="6" customFormat="1" ht="15" customHeight="1" hidden="1">
      <c r="B34" s="23"/>
      <c r="C34" s="24"/>
      <c r="D34" s="24"/>
      <c r="E34" s="105" t="s">
        <v>1131</v>
      </c>
      <c r="F34" s="106">
        <f>ROUND(SUM($BG$89:$BG$137),2)</f>
        <v>0</v>
      </c>
      <c r="G34" s="24"/>
      <c r="H34" s="24"/>
      <c r="I34" s="107">
        <v>0.21</v>
      </c>
      <c r="J34" s="106">
        <v>0</v>
      </c>
      <c r="K34" s="27"/>
    </row>
    <row r="35" spans="2:11" s="6" customFormat="1" ht="15" customHeight="1" hidden="1">
      <c r="B35" s="23"/>
      <c r="C35" s="24"/>
      <c r="D35" s="24"/>
      <c r="E35" s="105" t="s">
        <v>1132</v>
      </c>
      <c r="F35" s="106">
        <f>ROUND(SUM($BH$89:$BH$137),2)</f>
        <v>0</v>
      </c>
      <c r="G35" s="24"/>
      <c r="H35" s="24"/>
      <c r="I35" s="107">
        <v>0.15</v>
      </c>
      <c r="J35" s="106">
        <v>0</v>
      </c>
      <c r="K35" s="27"/>
    </row>
    <row r="36" spans="2:11" s="6" customFormat="1" ht="15" customHeight="1" hidden="1">
      <c r="B36" s="23"/>
      <c r="C36" s="24"/>
      <c r="D36" s="24"/>
      <c r="E36" s="105" t="s">
        <v>1133</v>
      </c>
      <c r="F36" s="106">
        <f>ROUND(SUM($BI$89:$BI$137),2)</f>
        <v>0</v>
      </c>
      <c r="G36" s="24"/>
      <c r="H36" s="24"/>
      <c r="I36" s="107">
        <v>0</v>
      </c>
      <c r="J36" s="106">
        <v>0</v>
      </c>
      <c r="K36" s="27"/>
    </row>
    <row r="37" spans="2:11" s="6" customFormat="1" ht="7.5" customHeight="1">
      <c r="B37" s="23"/>
      <c r="C37" s="24"/>
      <c r="D37" s="24"/>
      <c r="E37" s="24"/>
      <c r="F37" s="24"/>
      <c r="G37" s="24"/>
      <c r="H37" s="24"/>
      <c r="J37" s="24"/>
      <c r="K37" s="27"/>
    </row>
    <row r="38" spans="2:11" s="6" customFormat="1" ht="26.25" customHeight="1">
      <c r="B38" s="23"/>
      <c r="C38" s="32"/>
      <c r="D38" s="33" t="s">
        <v>1134</v>
      </c>
      <c r="E38" s="34"/>
      <c r="F38" s="34"/>
      <c r="G38" s="108" t="s">
        <v>1135</v>
      </c>
      <c r="H38" s="35" t="s">
        <v>1136</v>
      </c>
      <c r="I38" s="109"/>
      <c r="J38" s="36">
        <f>SUM($J$29:$J$36)</f>
        <v>0</v>
      </c>
      <c r="K38" s="110"/>
    </row>
    <row r="39" spans="2:11" s="6" customFormat="1" ht="15" customHeight="1">
      <c r="B39" s="38"/>
      <c r="C39" s="39"/>
      <c r="D39" s="39"/>
      <c r="E39" s="39"/>
      <c r="F39" s="39"/>
      <c r="G39" s="39"/>
      <c r="H39" s="39"/>
      <c r="I39" s="111"/>
      <c r="J39" s="39"/>
      <c r="K39" s="40"/>
    </row>
    <row r="43" spans="2:11" s="6" customFormat="1" ht="7.5" customHeight="1">
      <c r="B43" s="112"/>
      <c r="C43" s="113"/>
      <c r="D43" s="113"/>
      <c r="E43" s="113"/>
      <c r="F43" s="113"/>
      <c r="G43" s="113"/>
      <c r="H43" s="113"/>
      <c r="I43" s="113"/>
      <c r="J43" s="113"/>
      <c r="K43" s="114"/>
    </row>
    <row r="44" spans="2:11" s="6" customFormat="1" ht="37.5" customHeight="1">
      <c r="B44" s="23"/>
      <c r="C44" s="12" t="s">
        <v>1186</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1105</v>
      </c>
      <c r="D46" s="24"/>
      <c r="E46" s="24"/>
      <c r="F46" s="24"/>
      <c r="G46" s="24"/>
      <c r="H46" s="24"/>
      <c r="J46" s="24"/>
      <c r="K46" s="27"/>
    </row>
    <row r="47" spans="2:11" s="6" customFormat="1" ht="16.5" customHeight="1">
      <c r="B47" s="23"/>
      <c r="C47" s="24"/>
      <c r="D47" s="24"/>
      <c r="E47" s="246" t="str">
        <f>$E$7</f>
        <v>Celoplošná oprava ulice Palackého, Mariánské Lázně</v>
      </c>
      <c r="F47" s="218"/>
      <c r="G47" s="218"/>
      <c r="H47" s="218"/>
      <c r="J47" s="24"/>
      <c r="K47" s="27"/>
    </row>
    <row r="48" spans="2:11" s="2" customFormat="1" ht="15.75" customHeight="1">
      <c r="B48" s="10"/>
      <c r="C48" s="19" t="s">
        <v>1182</v>
      </c>
      <c r="D48" s="11"/>
      <c r="E48" s="11"/>
      <c r="F48" s="11"/>
      <c r="G48" s="11"/>
      <c r="H48" s="11"/>
      <c r="J48" s="11"/>
      <c r="K48" s="13"/>
    </row>
    <row r="49" spans="2:11" s="6" customFormat="1" ht="16.5" customHeight="1">
      <c r="B49" s="23"/>
      <c r="C49" s="24"/>
      <c r="D49" s="24"/>
      <c r="E49" s="246" t="s">
        <v>1183</v>
      </c>
      <c r="F49" s="218"/>
      <c r="G49" s="218"/>
      <c r="H49" s="218"/>
      <c r="J49" s="24"/>
      <c r="K49" s="27"/>
    </row>
    <row r="50" spans="2:11" s="6" customFormat="1" ht="15" customHeight="1">
      <c r="B50" s="23"/>
      <c r="C50" s="19" t="s">
        <v>1184</v>
      </c>
      <c r="D50" s="24"/>
      <c r="E50" s="24"/>
      <c r="F50" s="24"/>
      <c r="G50" s="24"/>
      <c r="H50" s="24"/>
      <c r="J50" s="24"/>
      <c r="K50" s="27"/>
    </row>
    <row r="51" spans="2:11" s="6" customFormat="1" ht="19.5" customHeight="1">
      <c r="B51" s="23"/>
      <c r="C51" s="24"/>
      <c r="D51" s="24"/>
      <c r="E51" s="226" t="str">
        <f>$E$11</f>
        <v>VON-2a3 - Vedlejší a ostaní náklady - II. a III.Etapa</v>
      </c>
      <c r="F51" s="218"/>
      <c r="G51" s="218"/>
      <c r="H51" s="218"/>
      <c r="J51" s="24"/>
      <c r="K51" s="27"/>
    </row>
    <row r="52" spans="2:11" s="6" customFormat="1" ht="7.5" customHeight="1">
      <c r="B52" s="23"/>
      <c r="C52" s="24"/>
      <c r="D52" s="24"/>
      <c r="E52" s="24"/>
      <c r="F52" s="24"/>
      <c r="G52" s="24"/>
      <c r="H52" s="24"/>
      <c r="J52" s="24"/>
      <c r="K52" s="27"/>
    </row>
    <row r="53" spans="2:11" s="6" customFormat="1" ht="18.75" customHeight="1">
      <c r="B53" s="23"/>
      <c r="C53" s="19" t="s">
        <v>1111</v>
      </c>
      <c r="D53" s="24"/>
      <c r="E53" s="24"/>
      <c r="F53" s="17" t="str">
        <f>$F$14</f>
        <v> </v>
      </c>
      <c r="G53" s="24"/>
      <c r="H53" s="24"/>
      <c r="I53" s="101" t="s">
        <v>1113</v>
      </c>
      <c r="J53" s="52" t="str">
        <f>IF($J$14="","",$J$14)</f>
        <v>03.11.2014</v>
      </c>
      <c r="K53" s="27"/>
    </row>
    <row r="54" spans="2:11" s="6" customFormat="1" ht="7.5" customHeight="1">
      <c r="B54" s="23"/>
      <c r="C54" s="24"/>
      <c r="D54" s="24"/>
      <c r="E54" s="24"/>
      <c r="F54" s="24"/>
      <c r="G54" s="24"/>
      <c r="H54" s="24"/>
      <c r="J54" s="24"/>
      <c r="K54" s="27"/>
    </row>
    <row r="55" spans="2:11" s="6" customFormat="1" ht="15.75" customHeight="1">
      <c r="B55" s="23"/>
      <c r="C55" s="19" t="s">
        <v>1117</v>
      </c>
      <c r="D55" s="24"/>
      <c r="E55" s="24"/>
      <c r="F55" s="17" t="str">
        <f>$E$17</f>
        <v> </v>
      </c>
      <c r="G55" s="24"/>
      <c r="H55" s="24"/>
      <c r="I55" s="101" t="s">
        <v>1122</v>
      </c>
      <c r="J55" s="17" t="str">
        <f>$E$23</f>
        <v> </v>
      </c>
      <c r="K55" s="27"/>
    </row>
    <row r="56" spans="2:11" s="6" customFormat="1" ht="15" customHeight="1">
      <c r="B56" s="23"/>
      <c r="C56" s="19" t="s">
        <v>1120</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5" t="s">
        <v>1187</v>
      </c>
      <c r="D58" s="32"/>
      <c r="E58" s="32"/>
      <c r="F58" s="32"/>
      <c r="G58" s="32"/>
      <c r="H58" s="32"/>
      <c r="I58" s="116"/>
      <c r="J58" s="117" t="s">
        <v>1188</v>
      </c>
      <c r="K58" s="37"/>
    </row>
    <row r="59" spans="2:11" s="6" customFormat="1" ht="11.25" customHeight="1">
      <c r="B59" s="23"/>
      <c r="C59" s="24"/>
      <c r="D59" s="24"/>
      <c r="E59" s="24"/>
      <c r="F59" s="24"/>
      <c r="G59" s="24"/>
      <c r="H59" s="24"/>
      <c r="J59" s="24"/>
      <c r="K59" s="27"/>
    </row>
    <row r="60" spans="2:47" s="6" customFormat="1" ht="30" customHeight="1">
      <c r="B60" s="23"/>
      <c r="C60" s="66" t="s">
        <v>1189</v>
      </c>
      <c r="D60" s="24"/>
      <c r="E60" s="24"/>
      <c r="F60" s="24"/>
      <c r="G60" s="24"/>
      <c r="H60" s="24"/>
      <c r="J60" s="67">
        <f>$J$89</f>
        <v>0</v>
      </c>
      <c r="K60" s="27"/>
      <c r="AU60" s="6" t="s">
        <v>1190</v>
      </c>
    </row>
    <row r="61" spans="2:11" s="73" customFormat="1" ht="25.5" customHeight="1">
      <c r="B61" s="118"/>
      <c r="C61" s="119"/>
      <c r="D61" s="120" t="s">
        <v>326</v>
      </c>
      <c r="E61" s="120"/>
      <c r="F61" s="120"/>
      <c r="G61" s="120"/>
      <c r="H61" s="120"/>
      <c r="I61" s="121"/>
      <c r="J61" s="122">
        <f>$J$90</f>
        <v>0</v>
      </c>
      <c r="K61" s="123"/>
    </row>
    <row r="62" spans="2:11" s="83" customFormat="1" ht="21" customHeight="1">
      <c r="B62" s="124"/>
      <c r="C62" s="85"/>
      <c r="D62" s="125" t="s">
        <v>327</v>
      </c>
      <c r="E62" s="125"/>
      <c r="F62" s="125"/>
      <c r="G62" s="125"/>
      <c r="H62" s="125"/>
      <c r="I62" s="126"/>
      <c r="J62" s="127">
        <f>$J$91</f>
        <v>0</v>
      </c>
      <c r="K62" s="128"/>
    </row>
    <row r="63" spans="2:11" s="83" customFormat="1" ht="21" customHeight="1">
      <c r="B63" s="124"/>
      <c r="C63" s="85"/>
      <c r="D63" s="125" t="s">
        <v>328</v>
      </c>
      <c r="E63" s="125"/>
      <c r="F63" s="125"/>
      <c r="G63" s="125"/>
      <c r="H63" s="125"/>
      <c r="I63" s="126"/>
      <c r="J63" s="127">
        <f>$J$98</f>
        <v>0</v>
      </c>
      <c r="K63" s="128"/>
    </row>
    <row r="64" spans="2:11" s="83" customFormat="1" ht="21" customHeight="1">
      <c r="B64" s="124"/>
      <c r="C64" s="85"/>
      <c r="D64" s="125" t="s">
        <v>329</v>
      </c>
      <c r="E64" s="125"/>
      <c r="F64" s="125"/>
      <c r="G64" s="125"/>
      <c r="H64" s="125"/>
      <c r="I64" s="126"/>
      <c r="J64" s="127">
        <f>$J$118</f>
        <v>0</v>
      </c>
      <c r="K64" s="128"/>
    </row>
    <row r="65" spans="2:11" s="83" customFormat="1" ht="21" customHeight="1">
      <c r="B65" s="124"/>
      <c r="C65" s="85"/>
      <c r="D65" s="125" t="s">
        <v>330</v>
      </c>
      <c r="E65" s="125"/>
      <c r="F65" s="125"/>
      <c r="G65" s="125"/>
      <c r="H65" s="125"/>
      <c r="I65" s="126"/>
      <c r="J65" s="127">
        <f>$J$126</f>
        <v>0</v>
      </c>
      <c r="K65" s="128"/>
    </row>
    <row r="66" spans="2:11" s="83" customFormat="1" ht="21" customHeight="1">
      <c r="B66" s="124"/>
      <c r="C66" s="85"/>
      <c r="D66" s="125" t="s">
        <v>331</v>
      </c>
      <c r="E66" s="125"/>
      <c r="F66" s="125"/>
      <c r="G66" s="125"/>
      <c r="H66" s="125"/>
      <c r="I66" s="126"/>
      <c r="J66" s="127">
        <f>$J$130</f>
        <v>0</v>
      </c>
      <c r="K66" s="128"/>
    </row>
    <row r="67" spans="2:11" s="83" customFormat="1" ht="21" customHeight="1">
      <c r="B67" s="124"/>
      <c r="C67" s="85"/>
      <c r="D67" s="125" t="s">
        <v>332</v>
      </c>
      <c r="E67" s="125"/>
      <c r="F67" s="125"/>
      <c r="G67" s="125"/>
      <c r="H67" s="125"/>
      <c r="I67" s="126"/>
      <c r="J67" s="127">
        <f>$J$134</f>
        <v>0</v>
      </c>
      <c r="K67" s="128"/>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11"/>
      <c r="J69" s="39"/>
      <c r="K69" s="40"/>
    </row>
    <row r="73" spans="2:12" s="6" customFormat="1" ht="7.5" customHeight="1">
      <c r="B73" s="41"/>
      <c r="C73" s="42"/>
      <c r="D73" s="42"/>
      <c r="E73" s="42"/>
      <c r="F73" s="42"/>
      <c r="G73" s="42"/>
      <c r="H73" s="42"/>
      <c r="I73" s="113"/>
      <c r="J73" s="42"/>
      <c r="K73" s="42"/>
      <c r="L73" s="43"/>
    </row>
    <row r="74" spans="2:12" s="6" customFormat="1" ht="37.5" customHeight="1">
      <c r="B74" s="23"/>
      <c r="C74" s="12" t="s">
        <v>1204</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1105</v>
      </c>
      <c r="D76" s="24"/>
      <c r="E76" s="24"/>
      <c r="F76" s="24"/>
      <c r="G76" s="24"/>
      <c r="H76" s="24"/>
      <c r="J76" s="24"/>
      <c r="K76" s="24"/>
      <c r="L76" s="43"/>
    </row>
    <row r="77" spans="2:12" s="6" customFormat="1" ht="16.5" customHeight="1">
      <c r="B77" s="23"/>
      <c r="C77" s="24"/>
      <c r="D77" s="24"/>
      <c r="E77" s="246" t="str">
        <f>$E$7</f>
        <v>Celoplošná oprava ulice Palackého, Mariánské Lázně</v>
      </c>
      <c r="F77" s="218"/>
      <c r="G77" s="218"/>
      <c r="H77" s="218"/>
      <c r="J77" s="24"/>
      <c r="K77" s="24"/>
      <c r="L77" s="43"/>
    </row>
    <row r="78" spans="2:12" ht="15.75" customHeight="1">
      <c r="B78" s="10"/>
      <c r="C78" s="19" t="s">
        <v>1182</v>
      </c>
      <c r="D78" s="11"/>
      <c r="E78" s="11"/>
      <c r="F78" s="11"/>
      <c r="G78" s="11"/>
      <c r="H78" s="11"/>
      <c r="J78" s="11"/>
      <c r="K78" s="11"/>
      <c r="L78" s="129"/>
    </row>
    <row r="79" spans="2:12" s="6" customFormat="1" ht="16.5" customHeight="1">
      <c r="B79" s="23"/>
      <c r="C79" s="24"/>
      <c r="D79" s="24"/>
      <c r="E79" s="246" t="s">
        <v>1183</v>
      </c>
      <c r="F79" s="218"/>
      <c r="G79" s="218"/>
      <c r="H79" s="218"/>
      <c r="J79" s="24"/>
      <c r="K79" s="24"/>
      <c r="L79" s="43"/>
    </row>
    <row r="80" spans="2:12" s="6" customFormat="1" ht="15" customHeight="1">
      <c r="B80" s="23"/>
      <c r="C80" s="19" t="s">
        <v>1184</v>
      </c>
      <c r="D80" s="24"/>
      <c r="E80" s="24"/>
      <c r="F80" s="24"/>
      <c r="G80" s="24"/>
      <c r="H80" s="24"/>
      <c r="J80" s="24"/>
      <c r="K80" s="24"/>
      <c r="L80" s="43"/>
    </row>
    <row r="81" spans="2:12" s="6" customFormat="1" ht="19.5" customHeight="1">
      <c r="B81" s="23"/>
      <c r="C81" s="24"/>
      <c r="D81" s="24"/>
      <c r="E81" s="226" t="str">
        <f>$E$11</f>
        <v>VON-2a3 - Vedlejší a ostaní náklady - II. a III.Etapa</v>
      </c>
      <c r="F81" s="218"/>
      <c r="G81" s="218"/>
      <c r="H81" s="218"/>
      <c r="J81" s="24"/>
      <c r="K81" s="24"/>
      <c r="L81" s="43"/>
    </row>
    <row r="82" spans="2:12" s="6" customFormat="1" ht="7.5" customHeight="1">
      <c r="B82" s="23"/>
      <c r="C82" s="24"/>
      <c r="D82" s="24"/>
      <c r="E82" s="24"/>
      <c r="F82" s="24"/>
      <c r="G82" s="24"/>
      <c r="H82" s="24"/>
      <c r="J82" s="24"/>
      <c r="K82" s="24"/>
      <c r="L82" s="43"/>
    </row>
    <row r="83" spans="2:12" s="6" customFormat="1" ht="18.75" customHeight="1">
      <c r="B83" s="23"/>
      <c r="C83" s="19" t="s">
        <v>1111</v>
      </c>
      <c r="D83" s="24"/>
      <c r="E83" s="24"/>
      <c r="F83" s="17" t="str">
        <f>$F$14</f>
        <v> </v>
      </c>
      <c r="G83" s="24"/>
      <c r="H83" s="24"/>
      <c r="I83" s="101" t="s">
        <v>1113</v>
      </c>
      <c r="J83" s="52" t="str">
        <f>IF($J$14="","",$J$14)</f>
        <v>03.11.2014</v>
      </c>
      <c r="K83" s="24"/>
      <c r="L83" s="43"/>
    </row>
    <row r="84" spans="2:12" s="6" customFormat="1" ht="7.5" customHeight="1">
      <c r="B84" s="23"/>
      <c r="C84" s="24"/>
      <c r="D84" s="24"/>
      <c r="E84" s="24"/>
      <c r="F84" s="24"/>
      <c r="G84" s="24"/>
      <c r="H84" s="24"/>
      <c r="J84" s="24"/>
      <c r="K84" s="24"/>
      <c r="L84" s="43"/>
    </row>
    <row r="85" spans="2:12" s="6" customFormat="1" ht="15.75" customHeight="1">
      <c r="B85" s="23"/>
      <c r="C85" s="19" t="s">
        <v>1117</v>
      </c>
      <c r="D85" s="24"/>
      <c r="E85" s="24"/>
      <c r="F85" s="17" t="str">
        <f>$E$17</f>
        <v> </v>
      </c>
      <c r="G85" s="24"/>
      <c r="H85" s="24"/>
      <c r="I85" s="101" t="s">
        <v>1122</v>
      </c>
      <c r="J85" s="17" t="str">
        <f>$E$23</f>
        <v> </v>
      </c>
      <c r="K85" s="24"/>
      <c r="L85" s="43"/>
    </row>
    <row r="86" spans="2:12" s="6" customFormat="1" ht="15" customHeight="1">
      <c r="B86" s="23"/>
      <c r="C86" s="19" t="s">
        <v>1120</v>
      </c>
      <c r="D86" s="24"/>
      <c r="E86" s="24"/>
      <c r="F86" s="17">
        <f>IF($E$20="","",$E$20)</f>
      </c>
      <c r="G86" s="24"/>
      <c r="H86" s="24"/>
      <c r="J86" s="24"/>
      <c r="K86" s="24"/>
      <c r="L86" s="43"/>
    </row>
    <row r="87" spans="2:12" s="6" customFormat="1" ht="11.25" customHeight="1">
      <c r="B87" s="23"/>
      <c r="C87" s="24"/>
      <c r="D87" s="24"/>
      <c r="E87" s="24"/>
      <c r="F87" s="24"/>
      <c r="G87" s="24"/>
      <c r="H87" s="24"/>
      <c r="J87" s="24"/>
      <c r="K87" s="24"/>
      <c r="L87" s="43"/>
    </row>
    <row r="88" spans="2:20" s="130" customFormat="1" ht="30" customHeight="1">
      <c r="B88" s="131"/>
      <c r="C88" s="132" t="s">
        <v>1205</v>
      </c>
      <c r="D88" s="133" t="s">
        <v>1143</v>
      </c>
      <c r="E88" s="133" t="s">
        <v>1139</v>
      </c>
      <c r="F88" s="133" t="s">
        <v>1206</v>
      </c>
      <c r="G88" s="133" t="s">
        <v>1207</v>
      </c>
      <c r="H88" s="133" t="s">
        <v>1208</v>
      </c>
      <c r="I88" s="134" t="s">
        <v>1209</v>
      </c>
      <c r="J88" s="133" t="s">
        <v>1210</v>
      </c>
      <c r="K88" s="135" t="s">
        <v>1211</v>
      </c>
      <c r="L88" s="136"/>
      <c r="M88" s="59" t="s">
        <v>1212</v>
      </c>
      <c r="N88" s="60" t="s">
        <v>1128</v>
      </c>
      <c r="O88" s="60" t="s">
        <v>1213</v>
      </c>
      <c r="P88" s="60" t="s">
        <v>1214</v>
      </c>
      <c r="Q88" s="60" t="s">
        <v>1215</v>
      </c>
      <c r="R88" s="60" t="s">
        <v>1216</v>
      </c>
      <c r="S88" s="60" t="s">
        <v>1217</v>
      </c>
      <c r="T88" s="61" t="s">
        <v>1218</v>
      </c>
    </row>
    <row r="89" spans="2:63" s="6" customFormat="1" ht="30" customHeight="1">
      <c r="B89" s="23"/>
      <c r="C89" s="66" t="s">
        <v>1189</v>
      </c>
      <c r="D89" s="24"/>
      <c r="E89" s="24"/>
      <c r="F89" s="24"/>
      <c r="G89" s="24"/>
      <c r="H89" s="24"/>
      <c r="J89" s="137">
        <f>$BK$89</f>
        <v>0</v>
      </c>
      <c r="K89" s="24"/>
      <c r="L89" s="43"/>
      <c r="M89" s="63"/>
      <c r="N89" s="64"/>
      <c r="O89" s="64"/>
      <c r="P89" s="138">
        <f>$P$90</f>
        <v>0</v>
      </c>
      <c r="Q89" s="64"/>
      <c r="R89" s="138">
        <f>$R$90</f>
        <v>0</v>
      </c>
      <c r="S89" s="64"/>
      <c r="T89" s="139">
        <f>$T$90</f>
        <v>0</v>
      </c>
      <c r="AT89" s="6" t="s">
        <v>1157</v>
      </c>
      <c r="AU89" s="6" t="s">
        <v>1190</v>
      </c>
      <c r="BK89" s="140">
        <f>$BK$90</f>
        <v>0</v>
      </c>
    </row>
    <row r="90" spans="2:63" s="141" customFormat="1" ht="37.5" customHeight="1">
      <c r="B90" s="142"/>
      <c r="C90" s="143"/>
      <c r="D90" s="144" t="s">
        <v>1157</v>
      </c>
      <c r="E90" s="145" t="s">
        <v>333</v>
      </c>
      <c r="F90" s="145" t="s">
        <v>334</v>
      </c>
      <c r="G90" s="143"/>
      <c r="H90" s="143"/>
      <c r="J90" s="146">
        <f>$BK$90</f>
        <v>0</v>
      </c>
      <c r="K90" s="143"/>
      <c r="L90" s="147"/>
      <c r="M90" s="148"/>
      <c r="N90" s="143"/>
      <c r="O90" s="143"/>
      <c r="P90" s="149">
        <f>$P$91+$P$98+$P$118+$P$126+$P$130+$P$134</f>
        <v>0</v>
      </c>
      <c r="Q90" s="143"/>
      <c r="R90" s="149">
        <f>$R$91+$R$98+$R$118+$R$126+$R$130+$R$134</f>
        <v>0</v>
      </c>
      <c r="S90" s="143"/>
      <c r="T90" s="150">
        <f>$T$91+$T$98+$T$118+$T$126+$T$130+$T$134</f>
        <v>0</v>
      </c>
      <c r="AR90" s="151" t="s">
        <v>1258</v>
      </c>
      <c r="AT90" s="151" t="s">
        <v>1157</v>
      </c>
      <c r="AU90" s="151" t="s">
        <v>1158</v>
      </c>
      <c r="AY90" s="151" t="s">
        <v>1221</v>
      </c>
      <c r="BK90" s="152">
        <f>$BK$91+$BK$98+$BK$118+$BK$126+$BK$130+$BK$134</f>
        <v>0</v>
      </c>
    </row>
    <row r="91" spans="2:63" s="141" customFormat="1" ht="21" customHeight="1">
      <c r="B91" s="142"/>
      <c r="C91" s="143"/>
      <c r="D91" s="144" t="s">
        <v>1157</v>
      </c>
      <c r="E91" s="153" t="s">
        <v>335</v>
      </c>
      <c r="F91" s="153" t="s">
        <v>336</v>
      </c>
      <c r="G91" s="143"/>
      <c r="H91" s="143"/>
      <c r="J91" s="154">
        <f>$BK$91</f>
        <v>0</v>
      </c>
      <c r="K91" s="143"/>
      <c r="L91" s="147"/>
      <c r="M91" s="148"/>
      <c r="N91" s="143"/>
      <c r="O91" s="143"/>
      <c r="P91" s="149">
        <f>SUM($P$92:$P$97)</f>
        <v>0</v>
      </c>
      <c r="Q91" s="143"/>
      <c r="R91" s="149">
        <f>SUM($R$92:$R$97)</f>
        <v>0</v>
      </c>
      <c r="S91" s="143"/>
      <c r="T91" s="150">
        <f>SUM($T$92:$T$97)</f>
        <v>0</v>
      </c>
      <c r="AR91" s="151" t="s">
        <v>1258</v>
      </c>
      <c r="AT91" s="151" t="s">
        <v>1157</v>
      </c>
      <c r="AU91" s="151" t="s">
        <v>1110</v>
      </c>
      <c r="AY91" s="151" t="s">
        <v>1221</v>
      </c>
      <c r="BK91" s="152">
        <f>SUM($BK$92:$BK$97)</f>
        <v>0</v>
      </c>
    </row>
    <row r="92" spans="2:65" s="6" customFormat="1" ht="15.75" customHeight="1">
      <c r="B92" s="23"/>
      <c r="C92" s="155" t="s">
        <v>1110</v>
      </c>
      <c r="D92" s="155" t="s">
        <v>1223</v>
      </c>
      <c r="E92" s="156" t="s">
        <v>337</v>
      </c>
      <c r="F92" s="157" t="s">
        <v>336</v>
      </c>
      <c r="G92" s="158" t="s">
        <v>338</v>
      </c>
      <c r="H92" s="159">
        <v>1</v>
      </c>
      <c r="I92" s="160"/>
      <c r="J92" s="161">
        <f>ROUND($I$92*$H$92,2)</f>
        <v>0</v>
      </c>
      <c r="K92" s="157" t="s">
        <v>1236</v>
      </c>
      <c r="L92" s="43"/>
      <c r="M92" s="162"/>
      <c r="N92" s="163" t="s">
        <v>1129</v>
      </c>
      <c r="O92" s="24"/>
      <c r="P92" s="164">
        <f>$O$92*$H$92</f>
        <v>0</v>
      </c>
      <c r="Q92" s="164">
        <v>0</v>
      </c>
      <c r="R92" s="164">
        <f>$Q$92*$H$92</f>
        <v>0</v>
      </c>
      <c r="S92" s="164">
        <v>0</v>
      </c>
      <c r="T92" s="165">
        <f>$S$92*$H$92</f>
        <v>0</v>
      </c>
      <c r="AR92" s="97" t="s">
        <v>339</v>
      </c>
      <c r="AT92" s="97" t="s">
        <v>1223</v>
      </c>
      <c r="AU92" s="97" t="s">
        <v>1166</v>
      </c>
      <c r="AY92" s="6" t="s">
        <v>1221</v>
      </c>
      <c r="BE92" s="166">
        <f>IF($N$92="základní",$J$92,0)</f>
        <v>0</v>
      </c>
      <c r="BF92" s="166">
        <f>IF($N$92="snížená",$J$92,0)</f>
        <v>0</v>
      </c>
      <c r="BG92" s="166">
        <f>IF($N$92="zákl. přenesená",$J$92,0)</f>
        <v>0</v>
      </c>
      <c r="BH92" s="166">
        <f>IF($N$92="sníž. přenesená",$J$92,0)</f>
        <v>0</v>
      </c>
      <c r="BI92" s="166">
        <f>IF($N$92="nulová",$J$92,0)</f>
        <v>0</v>
      </c>
      <c r="BJ92" s="97" t="s">
        <v>1110</v>
      </c>
      <c r="BK92" s="166">
        <f>ROUND($I$92*$H$92,2)</f>
        <v>0</v>
      </c>
      <c r="BL92" s="97" t="s">
        <v>339</v>
      </c>
      <c r="BM92" s="97" t="s">
        <v>340</v>
      </c>
    </row>
    <row r="93" spans="2:47" s="6" customFormat="1" ht="16.5" customHeight="1">
      <c r="B93" s="23"/>
      <c r="C93" s="24"/>
      <c r="D93" s="167" t="s">
        <v>1229</v>
      </c>
      <c r="E93" s="24"/>
      <c r="F93" s="168" t="s">
        <v>341</v>
      </c>
      <c r="G93" s="24"/>
      <c r="H93" s="24"/>
      <c r="J93" s="24"/>
      <c r="K93" s="24"/>
      <c r="L93" s="43"/>
      <c r="M93" s="56"/>
      <c r="N93" s="24"/>
      <c r="O93" s="24"/>
      <c r="P93" s="24"/>
      <c r="Q93" s="24"/>
      <c r="R93" s="24"/>
      <c r="S93" s="24"/>
      <c r="T93" s="57"/>
      <c r="AT93" s="6" t="s">
        <v>1229</v>
      </c>
      <c r="AU93" s="6" t="s">
        <v>1166</v>
      </c>
    </row>
    <row r="94" spans="2:65" s="6" customFormat="1" ht="15.75" customHeight="1">
      <c r="B94" s="23"/>
      <c r="C94" s="155" t="s">
        <v>1166</v>
      </c>
      <c r="D94" s="155" t="s">
        <v>1223</v>
      </c>
      <c r="E94" s="156" t="s">
        <v>342</v>
      </c>
      <c r="F94" s="157" t="s">
        <v>343</v>
      </c>
      <c r="G94" s="158" t="s">
        <v>338</v>
      </c>
      <c r="H94" s="159">
        <v>1</v>
      </c>
      <c r="I94" s="160"/>
      <c r="J94" s="161">
        <f>ROUND($I$94*$H$94,2)</f>
        <v>0</v>
      </c>
      <c r="K94" s="157" t="s">
        <v>1236</v>
      </c>
      <c r="L94" s="43"/>
      <c r="M94" s="162"/>
      <c r="N94" s="163" t="s">
        <v>1129</v>
      </c>
      <c r="O94" s="24"/>
      <c r="P94" s="164">
        <f>$O$94*$H$94</f>
        <v>0</v>
      </c>
      <c r="Q94" s="164">
        <v>0</v>
      </c>
      <c r="R94" s="164">
        <f>$Q$94*$H$94</f>
        <v>0</v>
      </c>
      <c r="S94" s="164">
        <v>0</v>
      </c>
      <c r="T94" s="165">
        <f>$S$94*$H$94</f>
        <v>0</v>
      </c>
      <c r="AR94" s="97" t="s">
        <v>339</v>
      </c>
      <c r="AT94" s="97" t="s">
        <v>1223</v>
      </c>
      <c r="AU94" s="97" t="s">
        <v>1166</v>
      </c>
      <c r="AY94" s="6" t="s">
        <v>1221</v>
      </c>
      <c r="BE94" s="166">
        <f>IF($N$94="základní",$J$94,0)</f>
        <v>0</v>
      </c>
      <c r="BF94" s="166">
        <f>IF($N$94="snížená",$J$94,0)</f>
        <v>0</v>
      </c>
      <c r="BG94" s="166">
        <f>IF($N$94="zákl. přenesená",$J$94,0)</f>
        <v>0</v>
      </c>
      <c r="BH94" s="166">
        <f>IF($N$94="sníž. přenesená",$J$94,0)</f>
        <v>0</v>
      </c>
      <c r="BI94" s="166">
        <f>IF($N$94="nulová",$J$94,0)</f>
        <v>0</v>
      </c>
      <c r="BJ94" s="97" t="s">
        <v>1110</v>
      </c>
      <c r="BK94" s="166">
        <f>ROUND($I$94*$H$94,2)</f>
        <v>0</v>
      </c>
      <c r="BL94" s="97" t="s">
        <v>339</v>
      </c>
      <c r="BM94" s="97" t="s">
        <v>344</v>
      </c>
    </row>
    <row r="95" spans="2:47" s="6" customFormat="1" ht="16.5" customHeight="1">
      <c r="B95" s="23"/>
      <c r="C95" s="24"/>
      <c r="D95" s="167" t="s">
        <v>1229</v>
      </c>
      <c r="E95" s="24"/>
      <c r="F95" s="168" t="s">
        <v>345</v>
      </c>
      <c r="G95" s="24"/>
      <c r="H95" s="24"/>
      <c r="J95" s="24"/>
      <c r="K95" s="24"/>
      <c r="L95" s="43"/>
      <c r="M95" s="56"/>
      <c r="N95" s="24"/>
      <c r="O95" s="24"/>
      <c r="P95" s="24"/>
      <c r="Q95" s="24"/>
      <c r="R95" s="24"/>
      <c r="S95" s="24"/>
      <c r="T95" s="57"/>
      <c r="AT95" s="6" t="s">
        <v>1229</v>
      </c>
      <c r="AU95" s="6" t="s">
        <v>1166</v>
      </c>
    </row>
    <row r="96" spans="2:65" s="6" customFormat="1" ht="15.75" customHeight="1">
      <c r="B96" s="23"/>
      <c r="C96" s="155" t="s">
        <v>1243</v>
      </c>
      <c r="D96" s="155" t="s">
        <v>1223</v>
      </c>
      <c r="E96" s="156" t="s">
        <v>346</v>
      </c>
      <c r="F96" s="157" t="s">
        <v>347</v>
      </c>
      <c r="G96" s="158" t="s">
        <v>338</v>
      </c>
      <c r="H96" s="159">
        <v>1</v>
      </c>
      <c r="I96" s="160"/>
      <c r="J96" s="161">
        <f>ROUND($I$96*$H$96,2)</f>
        <v>0</v>
      </c>
      <c r="K96" s="157" t="s">
        <v>1236</v>
      </c>
      <c r="L96" s="43"/>
      <c r="M96" s="162"/>
      <c r="N96" s="163" t="s">
        <v>1129</v>
      </c>
      <c r="O96" s="24"/>
      <c r="P96" s="164">
        <f>$O$96*$H$96</f>
        <v>0</v>
      </c>
      <c r="Q96" s="164">
        <v>0</v>
      </c>
      <c r="R96" s="164">
        <f>$Q$96*$H$96</f>
        <v>0</v>
      </c>
      <c r="S96" s="164">
        <v>0</v>
      </c>
      <c r="T96" s="165">
        <f>$S$96*$H$96</f>
        <v>0</v>
      </c>
      <c r="AR96" s="97" t="s">
        <v>339</v>
      </c>
      <c r="AT96" s="97" t="s">
        <v>1223</v>
      </c>
      <c r="AU96" s="97" t="s">
        <v>1166</v>
      </c>
      <c r="AY96" s="6" t="s">
        <v>1221</v>
      </c>
      <c r="BE96" s="166">
        <f>IF($N$96="základní",$J$96,0)</f>
        <v>0</v>
      </c>
      <c r="BF96" s="166">
        <f>IF($N$96="snížená",$J$96,0)</f>
        <v>0</v>
      </c>
      <c r="BG96" s="166">
        <f>IF($N$96="zákl. přenesená",$J$96,0)</f>
        <v>0</v>
      </c>
      <c r="BH96" s="166">
        <f>IF($N$96="sníž. přenesená",$J$96,0)</f>
        <v>0</v>
      </c>
      <c r="BI96" s="166">
        <f>IF($N$96="nulová",$J$96,0)</f>
        <v>0</v>
      </c>
      <c r="BJ96" s="97" t="s">
        <v>1110</v>
      </c>
      <c r="BK96" s="166">
        <f>ROUND($I$96*$H$96,2)</f>
        <v>0</v>
      </c>
      <c r="BL96" s="97" t="s">
        <v>339</v>
      </c>
      <c r="BM96" s="97" t="s">
        <v>348</v>
      </c>
    </row>
    <row r="97" spans="2:47" s="6" customFormat="1" ht="27" customHeight="1">
      <c r="B97" s="23"/>
      <c r="C97" s="24"/>
      <c r="D97" s="167" t="s">
        <v>1229</v>
      </c>
      <c r="E97" s="24"/>
      <c r="F97" s="168" t="s">
        <v>349</v>
      </c>
      <c r="G97" s="24"/>
      <c r="H97" s="24"/>
      <c r="J97" s="24"/>
      <c r="K97" s="24"/>
      <c r="L97" s="43"/>
      <c r="M97" s="56"/>
      <c r="N97" s="24"/>
      <c r="O97" s="24"/>
      <c r="P97" s="24"/>
      <c r="Q97" s="24"/>
      <c r="R97" s="24"/>
      <c r="S97" s="24"/>
      <c r="T97" s="57"/>
      <c r="AT97" s="6" t="s">
        <v>1229</v>
      </c>
      <c r="AU97" s="6" t="s">
        <v>1166</v>
      </c>
    </row>
    <row r="98" spans="2:63" s="141" customFormat="1" ht="30.75" customHeight="1">
      <c r="B98" s="142"/>
      <c r="C98" s="143"/>
      <c r="D98" s="144" t="s">
        <v>1157</v>
      </c>
      <c r="E98" s="153" t="s">
        <v>350</v>
      </c>
      <c r="F98" s="153" t="s">
        <v>351</v>
      </c>
      <c r="G98" s="143"/>
      <c r="H98" s="143"/>
      <c r="J98" s="154">
        <f>$BK$98</f>
        <v>0</v>
      </c>
      <c r="K98" s="143"/>
      <c r="L98" s="147"/>
      <c r="M98" s="148"/>
      <c r="N98" s="143"/>
      <c r="O98" s="143"/>
      <c r="P98" s="149">
        <f>SUM($P$99:$P$117)</f>
        <v>0</v>
      </c>
      <c r="Q98" s="143"/>
      <c r="R98" s="149">
        <f>SUM($R$99:$R$117)</f>
        <v>0</v>
      </c>
      <c r="S98" s="143"/>
      <c r="T98" s="150">
        <f>SUM($T$99:$T$117)</f>
        <v>0</v>
      </c>
      <c r="AR98" s="151" t="s">
        <v>1258</v>
      </c>
      <c r="AT98" s="151" t="s">
        <v>1157</v>
      </c>
      <c r="AU98" s="151" t="s">
        <v>1110</v>
      </c>
      <c r="AY98" s="151" t="s">
        <v>1221</v>
      </c>
      <c r="BK98" s="152">
        <f>SUM($BK$99:$BK$117)</f>
        <v>0</v>
      </c>
    </row>
    <row r="99" spans="2:65" s="6" customFormat="1" ht="15.75" customHeight="1">
      <c r="B99" s="23"/>
      <c r="C99" s="155" t="s">
        <v>1227</v>
      </c>
      <c r="D99" s="155" t="s">
        <v>1223</v>
      </c>
      <c r="E99" s="156" t="s">
        <v>352</v>
      </c>
      <c r="F99" s="157" t="s">
        <v>351</v>
      </c>
      <c r="G99" s="158" t="s">
        <v>338</v>
      </c>
      <c r="H99" s="159">
        <v>1</v>
      </c>
      <c r="I99" s="160"/>
      <c r="J99" s="161">
        <f>ROUND($I$99*$H$99,2)</f>
        <v>0</v>
      </c>
      <c r="K99" s="157" t="s">
        <v>1236</v>
      </c>
      <c r="L99" s="43"/>
      <c r="M99" s="162"/>
      <c r="N99" s="163" t="s">
        <v>1129</v>
      </c>
      <c r="O99" s="24"/>
      <c r="P99" s="164">
        <f>$O$99*$H$99</f>
        <v>0</v>
      </c>
      <c r="Q99" s="164">
        <v>0</v>
      </c>
      <c r="R99" s="164">
        <f>$Q$99*$H$99</f>
        <v>0</v>
      </c>
      <c r="S99" s="164">
        <v>0</v>
      </c>
      <c r="T99" s="165">
        <f>$S$99*$H$99</f>
        <v>0</v>
      </c>
      <c r="AR99" s="97" t="s">
        <v>339</v>
      </c>
      <c r="AT99" s="97" t="s">
        <v>1223</v>
      </c>
      <c r="AU99" s="97" t="s">
        <v>1166</v>
      </c>
      <c r="AY99" s="6" t="s">
        <v>1221</v>
      </c>
      <c r="BE99" s="166">
        <f>IF($N$99="základní",$J$99,0)</f>
        <v>0</v>
      </c>
      <c r="BF99" s="166">
        <f>IF($N$99="snížená",$J$99,0)</f>
        <v>0</v>
      </c>
      <c r="BG99" s="166">
        <f>IF($N$99="zákl. přenesená",$J$99,0)</f>
        <v>0</v>
      </c>
      <c r="BH99" s="166">
        <f>IF($N$99="sníž. přenesená",$J$99,0)</f>
        <v>0</v>
      </c>
      <c r="BI99" s="166">
        <f>IF($N$99="nulová",$J$99,0)</f>
        <v>0</v>
      </c>
      <c r="BJ99" s="97" t="s">
        <v>1110</v>
      </c>
      <c r="BK99" s="166">
        <f>ROUND($I$99*$H$99,2)</f>
        <v>0</v>
      </c>
      <c r="BL99" s="97" t="s">
        <v>339</v>
      </c>
      <c r="BM99" s="97" t="s">
        <v>353</v>
      </c>
    </row>
    <row r="100" spans="2:47" s="6" customFormat="1" ht="16.5" customHeight="1">
      <c r="B100" s="23"/>
      <c r="C100" s="24"/>
      <c r="D100" s="167" t="s">
        <v>1229</v>
      </c>
      <c r="E100" s="24"/>
      <c r="F100" s="168" t="s">
        <v>354</v>
      </c>
      <c r="G100" s="24"/>
      <c r="H100" s="24"/>
      <c r="J100" s="24"/>
      <c r="K100" s="24"/>
      <c r="L100" s="43"/>
      <c r="M100" s="56"/>
      <c r="N100" s="24"/>
      <c r="O100" s="24"/>
      <c r="P100" s="24"/>
      <c r="Q100" s="24"/>
      <c r="R100" s="24"/>
      <c r="S100" s="24"/>
      <c r="T100" s="57"/>
      <c r="AT100" s="6" t="s">
        <v>1229</v>
      </c>
      <c r="AU100" s="6" t="s">
        <v>1166</v>
      </c>
    </row>
    <row r="101" spans="2:65" s="6" customFormat="1" ht="15.75" customHeight="1">
      <c r="B101" s="23"/>
      <c r="C101" s="155" t="s">
        <v>1258</v>
      </c>
      <c r="D101" s="155" t="s">
        <v>1223</v>
      </c>
      <c r="E101" s="156" t="s">
        <v>355</v>
      </c>
      <c r="F101" s="157" t="s">
        <v>356</v>
      </c>
      <c r="G101" s="158" t="s">
        <v>338</v>
      </c>
      <c r="H101" s="159">
        <v>1</v>
      </c>
      <c r="I101" s="160"/>
      <c r="J101" s="161">
        <f>ROUND($I$101*$H$101,2)</f>
        <v>0</v>
      </c>
      <c r="K101" s="157" t="s">
        <v>1236</v>
      </c>
      <c r="L101" s="43"/>
      <c r="M101" s="162"/>
      <c r="N101" s="163" t="s">
        <v>1129</v>
      </c>
      <c r="O101" s="24"/>
      <c r="P101" s="164">
        <f>$O$101*$H$101</f>
        <v>0</v>
      </c>
      <c r="Q101" s="164">
        <v>0</v>
      </c>
      <c r="R101" s="164">
        <f>$Q$101*$H$101</f>
        <v>0</v>
      </c>
      <c r="S101" s="164">
        <v>0</v>
      </c>
      <c r="T101" s="165">
        <f>$S$101*$H$101</f>
        <v>0</v>
      </c>
      <c r="AR101" s="97" t="s">
        <v>339</v>
      </c>
      <c r="AT101" s="97" t="s">
        <v>1223</v>
      </c>
      <c r="AU101" s="97" t="s">
        <v>1166</v>
      </c>
      <c r="AY101" s="6" t="s">
        <v>1221</v>
      </c>
      <c r="BE101" s="166">
        <f>IF($N$101="základní",$J$101,0)</f>
        <v>0</v>
      </c>
      <c r="BF101" s="166">
        <f>IF($N$101="snížená",$J$101,0)</f>
        <v>0</v>
      </c>
      <c r="BG101" s="166">
        <f>IF($N$101="zákl. přenesená",$J$101,0)</f>
        <v>0</v>
      </c>
      <c r="BH101" s="166">
        <f>IF($N$101="sníž. přenesená",$J$101,0)</f>
        <v>0</v>
      </c>
      <c r="BI101" s="166">
        <f>IF($N$101="nulová",$J$101,0)</f>
        <v>0</v>
      </c>
      <c r="BJ101" s="97" t="s">
        <v>1110</v>
      </c>
      <c r="BK101" s="166">
        <f>ROUND($I$101*$H$101,2)</f>
        <v>0</v>
      </c>
      <c r="BL101" s="97" t="s">
        <v>339</v>
      </c>
      <c r="BM101" s="97" t="s">
        <v>357</v>
      </c>
    </row>
    <row r="102" spans="2:47" s="6" customFormat="1" ht="16.5" customHeight="1">
      <c r="B102" s="23"/>
      <c r="C102" s="24"/>
      <c r="D102" s="167" t="s">
        <v>1229</v>
      </c>
      <c r="E102" s="24"/>
      <c r="F102" s="168" t="s">
        <v>358</v>
      </c>
      <c r="G102" s="24"/>
      <c r="H102" s="24"/>
      <c r="J102" s="24"/>
      <c r="K102" s="24"/>
      <c r="L102" s="43"/>
      <c r="M102" s="56"/>
      <c r="N102" s="24"/>
      <c r="O102" s="24"/>
      <c r="P102" s="24"/>
      <c r="Q102" s="24"/>
      <c r="R102" s="24"/>
      <c r="S102" s="24"/>
      <c r="T102" s="57"/>
      <c r="AT102" s="6" t="s">
        <v>1229</v>
      </c>
      <c r="AU102" s="6" t="s">
        <v>1166</v>
      </c>
    </row>
    <row r="103" spans="2:47" s="6" customFormat="1" ht="30.75" customHeight="1">
      <c r="B103" s="23"/>
      <c r="C103" s="24"/>
      <c r="D103" s="171" t="s">
        <v>1293</v>
      </c>
      <c r="E103" s="24"/>
      <c r="F103" s="189" t="s">
        <v>359</v>
      </c>
      <c r="G103" s="24"/>
      <c r="H103" s="24"/>
      <c r="J103" s="24"/>
      <c r="K103" s="24"/>
      <c r="L103" s="43"/>
      <c r="M103" s="56"/>
      <c r="N103" s="24"/>
      <c r="O103" s="24"/>
      <c r="P103" s="24"/>
      <c r="Q103" s="24"/>
      <c r="R103" s="24"/>
      <c r="S103" s="24"/>
      <c r="T103" s="57"/>
      <c r="AT103" s="6" t="s">
        <v>1293</v>
      </c>
      <c r="AU103" s="6" t="s">
        <v>1166</v>
      </c>
    </row>
    <row r="104" spans="2:65" s="6" customFormat="1" ht="15.75" customHeight="1">
      <c r="B104" s="23"/>
      <c r="C104" s="155" t="s">
        <v>1265</v>
      </c>
      <c r="D104" s="155" t="s">
        <v>1223</v>
      </c>
      <c r="E104" s="156" t="s">
        <v>360</v>
      </c>
      <c r="F104" s="157" t="s">
        <v>361</v>
      </c>
      <c r="G104" s="158" t="s">
        <v>338</v>
      </c>
      <c r="H104" s="159">
        <v>1</v>
      </c>
      <c r="I104" s="160"/>
      <c r="J104" s="161">
        <f>ROUND($I$104*$H$104,2)</f>
        <v>0</v>
      </c>
      <c r="K104" s="157" t="s">
        <v>1236</v>
      </c>
      <c r="L104" s="43"/>
      <c r="M104" s="162"/>
      <c r="N104" s="163" t="s">
        <v>1129</v>
      </c>
      <c r="O104" s="24"/>
      <c r="P104" s="164">
        <f>$O$104*$H$104</f>
        <v>0</v>
      </c>
      <c r="Q104" s="164">
        <v>0</v>
      </c>
      <c r="R104" s="164">
        <f>$Q$104*$H$104</f>
        <v>0</v>
      </c>
      <c r="S104" s="164">
        <v>0</v>
      </c>
      <c r="T104" s="165">
        <f>$S$104*$H$104</f>
        <v>0</v>
      </c>
      <c r="AR104" s="97" t="s">
        <v>339</v>
      </c>
      <c r="AT104" s="97" t="s">
        <v>1223</v>
      </c>
      <c r="AU104" s="97" t="s">
        <v>1166</v>
      </c>
      <c r="AY104" s="6" t="s">
        <v>1221</v>
      </c>
      <c r="BE104" s="166">
        <f>IF($N$104="základní",$J$104,0)</f>
        <v>0</v>
      </c>
      <c r="BF104" s="166">
        <f>IF($N$104="snížená",$J$104,0)</f>
        <v>0</v>
      </c>
      <c r="BG104" s="166">
        <f>IF($N$104="zákl. přenesená",$J$104,0)</f>
        <v>0</v>
      </c>
      <c r="BH104" s="166">
        <f>IF($N$104="sníž. přenesená",$J$104,0)</f>
        <v>0</v>
      </c>
      <c r="BI104" s="166">
        <f>IF($N$104="nulová",$J$104,0)</f>
        <v>0</v>
      </c>
      <c r="BJ104" s="97" t="s">
        <v>1110</v>
      </c>
      <c r="BK104" s="166">
        <f>ROUND($I$104*$H$104,2)</f>
        <v>0</v>
      </c>
      <c r="BL104" s="97" t="s">
        <v>339</v>
      </c>
      <c r="BM104" s="97" t="s">
        <v>362</v>
      </c>
    </row>
    <row r="105" spans="2:47" s="6" customFormat="1" ht="16.5" customHeight="1">
      <c r="B105" s="23"/>
      <c r="C105" s="24"/>
      <c r="D105" s="167" t="s">
        <v>1229</v>
      </c>
      <c r="E105" s="24"/>
      <c r="F105" s="168" t="s">
        <v>363</v>
      </c>
      <c r="G105" s="24"/>
      <c r="H105" s="24"/>
      <c r="J105" s="24"/>
      <c r="K105" s="24"/>
      <c r="L105" s="43"/>
      <c r="M105" s="56"/>
      <c r="N105" s="24"/>
      <c r="O105" s="24"/>
      <c r="P105" s="24"/>
      <c r="Q105" s="24"/>
      <c r="R105" s="24"/>
      <c r="S105" s="24"/>
      <c r="T105" s="57"/>
      <c r="AT105" s="6" t="s">
        <v>1229</v>
      </c>
      <c r="AU105" s="6" t="s">
        <v>1166</v>
      </c>
    </row>
    <row r="106" spans="2:47" s="6" customFormat="1" ht="30.75" customHeight="1">
      <c r="B106" s="23"/>
      <c r="C106" s="24"/>
      <c r="D106" s="171" t="s">
        <v>1293</v>
      </c>
      <c r="E106" s="24"/>
      <c r="F106" s="189" t="s">
        <v>364</v>
      </c>
      <c r="G106" s="24"/>
      <c r="H106" s="24"/>
      <c r="J106" s="24"/>
      <c r="K106" s="24"/>
      <c r="L106" s="43"/>
      <c r="M106" s="56"/>
      <c r="N106" s="24"/>
      <c r="O106" s="24"/>
      <c r="P106" s="24"/>
      <c r="Q106" s="24"/>
      <c r="R106" s="24"/>
      <c r="S106" s="24"/>
      <c r="T106" s="57"/>
      <c r="AT106" s="6" t="s">
        <v>1293</v>
      </c>
      <c r="AU106" s="6" t="s">
        <v>1166</v>
      </c>
    </row>
    <row r="107" spans="2:65" s="6" customFormat="1" ht="15.75" customHeight="1">
      <c r="B107" s="23"/>
      <c r="C107" s="155" t="s">
        <v>1273</v>
      </c>
      <c r="D107" s="155" t="s">
        <v>1223</v>
      </c>
      <c r="E107" s="156" t="s">
        <v>365</v>
      </c>
      <c r="F107" s="157" t="s">
        <v>366</v>
      </c>
      <c r="G107" s="158" t="s">
        <v>338</v>
      </c>
      <c r="H107" s="159">
        <v>1</v>
      </c>
      <c r="I107" s="160"/>
      <c r="J107" s="161">
        <f>ROUND($I$107*$H$107,2)</f>
        <v>0</v>
      </c>
      <c r="K107" s="157" t="s">
        <v>1236</v>
      </c>
      <c r="L107" s="43"/>
      <c r="M107" s="162"/>
      <c r="N107" s="163" t="s">
        <v>1129</v>
      </c>
      <c r="O107" s="24"/>
      <c r="P107" s="164">
        <f>$O$107*$H$107</f>
        <v>0</v>
      </c>
      <c r="Q107" s="164">
        <v>0</v>
      </c>
      <c r="R107" s="164">
        <f>$Q$107*$H$107</f>
        <v>0</v>
      </c>
      <c r="S107" s="164">
        <v>0</v>
      </c>
      <c r="T107" s="165">
        <f>$S$107*$H$107</f>
        <v>0</v>
      </c>
      <c r="AR107" s="97" t="s">
        <v>339</v>
      </c>
      <c r="AT107" s="97" t="s">
        <v>1223</v>
      </c>
      <c r="AU107" s="97" t="s">
        <v>1166</v>
      </c>
      <c r="AY107" s="6" t="s">
        <v>1221</v>
      </c>
      <c r="BE107" s="166">
        <f>IF($N$107="základní",$J$107,0)</f>
        <v>0</v>
      </c>
      <c r="BF107" s="166">
        <f>IF($N$107="snížená",$J$107,0)</f>
        <v>0</v>
      </c>
      <c r="BG107" s="166">
        <f>IF($N$107="zákl. přenesená",$J$107,0)</f>
        <v>0</v>
      </c>
      <c r="BH107" s="166">
        <f>IF($N$107="sníž. přenesená",$J$107,0)</f>
        <v>0</v>
      </c>
      <c r="BI107" s="166">
        <f>IF($N$107="nulová",$J$107,0)</f>
        <v>0</v>
      </c>
      <c r="BJ107" s="97" t="s">
        <v>1110</v>
      </c>
      <c r="BK107" s="166">
        <f>ROUND($I$107*$H$107,2)</f>
        <v>0</v>
      </c>
      <c r="BL107" s="97" t="s">
        <v>339</v>
      </c>
      <c r="BM107" s="97" t="s">
        <v>367</v>
      </c>
    </row>
    <row r="108" spans="2:47" s="6" customFormat="1" ht="16.5" customHeight="1">
      <c r="B108" s="23"/>
      <c r="C108" s="24"/>
      <c r="D108" s="167" t="s">
        <v>1229</v>
      </c>
      <c r="E108" s="24"/>
      <c r="F108" s="168" t="s">
        <v>368</v>
      </c>
      <c r="G108" s="24"/>
      <c r="H108" s="24"/>
      <c r="J108" s="24"/>
      <c r="K108" s="24"/>
      <c r="L108" s="43"/>
      <c r="M108" s="56"/>
      <c r="N108" s="24"/>
      <c r="O108" s="24"/>
      <c r="P108" s="24"/>
      <c r="Q108" s="24"/>
      <c r="R108" s="24"/>
      <c r="S108" s="24"/>
      <c r="T108" s="57"/>
      <c r="AT108" s="6" t="s">
        <v>1229</v>
      </c>
      <c r="AU108" s="6" t="s">
        <v>1166</v>
      </c>
    </row>
    <row r="109" spans="2:47" s="6" customFormat="1" ht="30.75" customHeight="1">
      <c r="B109" s="23"/>
      <c r="C109" s="24"/>
      <c r="D109" s="171" t="s">
        <v>1293</v>
      </c>
      <c r="E109" s="24"/>
      <c r="F109" s="189" t="s">
        <v>369</v>
      </c>
      <c r="G109" s="24"/>
      <c r="H109" s="24"/>
      <c r="J109" s="24"/>
      <c r="K109" s="24"/>
      <c r="L109" s="43"/>
      <c r="M109" s="56"/>
      <c r="N109" s="24"/>
      <c r="O109" s="24"/>
      <c r="P109" s="24"/>
      <c r="Q109" s="24"/>
      <c r="R109" s="24"/>
      <c r="S109" s="24"/>
      <c r="T109" s="57"/>
      <c r="AT109" s="6" t="s">
        <v>1293</v>
      </c>
      <c r="AU109" s="6" t="s">
        <v>1166</v>
      </c>
    </row>
    <row r="110" spans="2:65" s="6" customFormat="1" ht="15.75" customHeight="1">
      <c r="B110" s="23"/>
      <c r="C110" s="155" t="s">
        <v>1253</v>
      </c>
      <c r="D110" s="155" t="s">
        <v>1223</v>
      </c>
      <c r="E110" s="156" t="s">
        <v>370</v>
      </c>
      <c r="F110" s="157" t="s">
        <v>371</v>
      </c>
      <c r="G110" s="158" t="s">
        <v>338</v>
      </c>
      <c r="H110" s="159">
        <v>1</v>
      </c>
      <c r="I110" s="160"/>
      <c r="J110" s="161">
        <f>ROUND($I$110*$H$110,2)</f>
        <v>0</v>
      </c>
      <c r="K110" s="157" t="s">
        <v>1236</v>
      </c>
      <c r="L110" s="43"/>
      <c r="M110" s="162"/>
      <c r="N110" s="163" t="s">
        <v>1129</v>
      </c>
      <c r="O110" s="24"/>
      <c r="P110" s="164">
        <f>$O$110*$H$110</f>
        <v>0</v>
      </c>
      <c r="Q110" s="164">
        <v>0</v>
      </c>
      <c r="R110" s="164">
        <f>$Q$110*$H$110</f>
        <v>0</v>
      </c>
      <c r="S110" s="164">
        <v>0</v>
      </c>
      <c r="T110" s="165">
        <f>$S$110*$H$110</f>
        <v>0</v>
      </c>
      <c r="AR110" s="97" t="s">
        <v>339</v>
      </c>
      <c r="AT110" s="97" t="s">
        <v>1223</v>
      </c>
      <c r="AU110" s="97" t="s">
        <v>1166</v>
      </c>
      <c r="AY110" s="6" t="s">
        <v>1221</v>
      </c>
      <c r="BE110" s="166">
        <f>IF($N$110="základní",$J$110,0)</f>
        <v>0</v>
      </c>
      <c r="BF110" s="166">
        <f>IF($N$110="snížená",$J$110,0)</f>
        <v>0</v>
      </c>
      <c r="BG110" s="166">
        <f>IF($N$110="zákl. přenesená",$J$110,0)</f>
        <v>0</v>
      </c>
      <c r="BH110" s="166">
        <f>IF($N$110="sníž. přenesená",$J$110,0)</f>
        <v>0</v>
      </c>
      <c r="BI110" s="166">
        <f>IF($N$110="nulová",$J$110,0)</f>
        <v>0</v>
      </c>
      <c r="BJ110" s="97" t="s">
        <v>1110</v>
      </c>
      <c r="BK110" s="166">
        <f>ROUND($I$110*$H$110,2)</f>
        <v>0</v>
      </c>
      <c r="BL110" s="97" t="s">
        <v>339</v>
      </c>
      <c r="BM110" s="97" t="s">
        <v>372</v>
      </c>
    </row>
    <row r="111" spans="2:47" s="6" customFormat="1" ht="16.5" customHeight="1">
      <c r="B111" s="23"/>
      <c r="C111" s="24"/>
      <c r="D111" s="167" t="s">
        <v>1229</v>
      </c>
      <c r="E111" s="24"/>
      <c r="F111" s="168" t="s">
        <v>373</v>
      </c>
      <c r="G111" s="24"/>
      <c r="H111" s="24"/>
      <c r="J111" s="24"/>
      <c r="K111" s="24"/>
      <c r="L111" s="43"/>
      <c r="M111" s="56"/>
      <c r="N111" s="24"/>
      <c r="O111" s="24"/>
      <c r="P111" s="24"/>
      <c r="Q111" s="24"/>
      <c r="R111" s="24"/>
      <c r="S111" s="24"/>
      <c r="T111" s="57"/>
      <c r="AT111" s="6" t="s">
        <v>1229</v>
      </c>
      <c r="AU111" s="6" t="s">
        <v>1166</v>
      </c>
    </row>
    <row r="112" spans="2:47" s="6" customFormat="1" ht="30.75" customHeight="1">
      <c r="B112" s="23"/>
      <c r="C112" s="24"/>
      <c r="D112" s="171" t="s">
        <v>1293</v>
      </c>
      <c r="E112" s="24"/>
      <c r="F112" s="189" t="s">
        <v>374</v>
      </c>
      <c r="G112" s="24"/>
      <c r="H112" s="24"/>
      <c r="J112" s="24"/>
      <c r="K112" s="24"/>
      <c r="L112" s="43"/>
      <c r="M112" s="56"/>
      <c r="N112" s="24"/>
      <c r="O112" s="24"/>
      <c r="P112" s="24"/>
      <c r="Q112" s="24"/>
      <c r="R112" s="24"/>
      <c r="S112" s="24"/>
      <c r="T112" s="57"/>
      <c r="AT112" s="6" t="s">
        <v>1293</v>
      </c>
      <c r="AU112" s="6" t="s">
        <v>1166</v>
      </c>
    </row>
    <row r="113" spans="2:65" s="6" customFormat="1" ht="15.75" customHeight="1">
      <c r="B113" s="23"/>
      <c r="C113" s="155" t="s">
        <v>1296</v>
      </c>
      <c r="D113" s="155" t="s">
        <v>1223</v>
      </c>
      <c r="E113" s="156" t="s">
        <v>375</v>
      </c>
      <c r="F113" s="157" t="s">
        <v>376</v>
      </c>
      <c r="G113" s="158" t="s">
        <v>338</v>
      </c>
      <c r="H113" s="159">
        <v>1</v>
      </c>
      <c r="I113" s="160"/>
      <c r="J113" s="161">
        <f>ROUND($I$113*$H$113,2)</f>
        <v>0</v>
      </c>
      <c r="K113" s="157" t="s">
        <v>1236</v>
      </c>
      <c r="L113" s="43"/>
      <c r="M113" s="162"/>
      <c r="N113" s="163" t="s">
        <v>1129</v>
      </c>
      <c r="O113" s="24"/>
      <c r="P113" s="164">
        <f>$O$113*$H$113</f>
        <v>0</v>
      </c>
      <c r="Q113" s="164">
        <v>0</v>
      </c>
      <c r="R113" s="164">
        <f>$Q$113*$H$113</f>
        <v>0</v>
      </c>
      <c r="S113" s="164">
        <v>0</v>
      </c>
      <c r="T113" s="165">
        <f>$S$113*$H$113</f>
        <v>0</v>
      </c>
      <c r="AR113" s="97" t="s">
        <v>339</v>
      </c>
      <c r="AT113" s="97" t="s">
        <v>1223</v>
      </c>
      <c r="AU113" s="97" t="s">
        <v>1166</v>
      </c>
      <c r="AY113" s="6" t="s">
        <v>1221</v>
      </c>
      <c r="BE113" s="166">
        <f>IF($N$113="základní",$J$113,0)</f>
        <v>0</v>
      </c>
      <c r="BF113" s="166">
        <f>IF($N$113="snížená",$J$113,0)</f>
        <v>0</v>
      </c>
      <c r="BG113" s="166">
        <f>IF($N$113="zákl. přenesená",$J$113,0)</f>
        <v>0</v>
      </c>
      <c r="BH113" s="166">
        <f>IF($N$113="sníž. přenesená",$J$113,0)</f>
        <v>0</v>
      </c>
      <c r="BI113" s="166">
        <f>IF($N$113="nulová",$J$113,0)</f>
        <v>0</v>
      </c>
      <c r="BJ113" s="97" t="s">
        <v>1110</v>
      </c>
      <c r="BK113" s="166">
        <f>ROUND($I$113*$H$113,2)</f>
        <v>0</v>
      </c>
      <c r="BL113" s="97" t="s">
        <v>339</v>
      </c>
      <c r="BM113" s="97" t="s">
        <v>377</v>
      </c>
    </row>
    <row r="114" spans="2:47" s="6" customFormat="1" ht="16.5" customHeight="1">
      <c r="B114" s="23"/>
      <c r="C114" s="24"/>
      <c r="D114" s="167" t="s">
        <v>1229</v>
      </c>
      <c r="E114" s="24"/>
      <c r="F114" s="168" t="s">
        <v>378</v>
      </c>
      <c r="G114" s="24"/>
      <c r="H114" s="24"/>
      <c r="J114" s="24"/>
      <c r="K114" s="24"/>
      <c r="L114" s="43"/>
      <c r="M114" s="56"/>
      <c r="N114" s="24"/>
      <c r="O114" s="24"/>
      <c r="P114" s="24"/>
      <c r="Q114" s="24"/>
      <c r="R114" s="24"/>
      <c r="S114" s="24"/>
      <c r="T114" s="57"/>
      <c r="AT114" s="6" t="s">
        <v>1229</v>
      </c>
      <c r="AU114" s="6" t="s">
        <v>1166</v>
      </c>
    </row>
    <row r="115" spans="2:65" s="6" customFormat="1" ht="15.75" customHeight="1">
      <c r="B115" s="23"/>
      <c r="C115" s="155" t="s">
        <v>1115</v>
      </c>
      <c r="D115" s="155" t="s">
        <v>1223</v>
      </c>
      <c r="E115" s="156" t="s">
        <v>379</v>
      </c>
      <c r="F115" s="157" t="s">
        <v>380</v>
      </c>
      <c r="G115" s="158" t="s">
        <v>338</v>
      </c>
      <c r="H115" s="159">
        <v>1</v>
      </c>
      <c r="I115" s="160"/>
      <c r="J115" s="161">
        <f>ROUND($I$115*$H$115,2)</f>
        <v>0</v>
      </c>
      <c r="K115" s="157" t="s">
        <v>1236</v>
      </c>
      <c r="L115" s="43"/>
      <c r="M115" s="162"/>
      <c r="N115" s="163" t="s">
        <v>1129</v>
      </c>
      <c r="O115" s="24"/>
      <c r="P115" s="164">
        <f>$O$115*$H$115</f>
        <v>0</v>
      </c>
      <c r="Q115" s="164">
        <v>0</v>
      </c>
      <c r="R115" s="164">
        <f>$Q$115*$H$115</f>
        <v>0</v>
      </c>
      <c r="S115" s="164">
        <v>0</v>
      </c>
      <c r="T115" s="165">
        <f>$S$115*$H$115</f>
        <v>0</v>
      </c>
      <c r="AR115" s="97" t="s">
        <v>339</v>
      </c>
      <c r="AT115" s="97" t="s">
        <v>1223</v>
      </c>
      <c r="AU115" s="97" t="s">
        <v>1166</v>
      </c>
      <c r="AY115" s="6" t="s">
        <v>1221</v>
      </c>
      <c r="BE115" s="166">
        <f>IF($N$115="základní",$J$115,0)</f>
        <v>0</v>
      </c>
      <c r="BF115" s="166">
        <f>IF($N$115="snížená",$J$115,0)</f>
        <v>0</v>
      </c>
      <c r="BG115" s="166">
        <f>IF($N$115="zákl. přenesená",$J$115,0)</f>
        <v>0</v>
      </c>
      <c r="BH115" s="166">
        <f>IF($N$115="sníž. přenesená",$J$115,0)</f>
        <v>0</v>
      </c>
      <c r="BI115" s="166">
        <f>IF($N$115="nulová",$J$115,0)</f>
        <v>0</v>
      </c>
      <c r="BJ115" s="97" t="s">
        <v>1110</v>
      </c>
      <c r="BK115" s="166">
        <f>ROUND($I$115*$H$115,2)</f>
        <v>0</v>
      </c>
      <c r="BL115" s="97" t="s">
        <v>339</v>
      </c>
      <c r="BM115" s="97" t="s">
        <v>381</v>
      </c>
    </row>
    <row r="116" spans="2:47" s="6" customFormat="1" ht="16.5" customHeight="1">
      <c r="B116" s="23"/>
      <c r="C116" s="24"/>
      <c r="D116" s="167" t="s">
        <v>1229</v>
      </c>
      <c r="E116" s="24"/>
      <c r="F116" s="168" t="s">
        <v>382</v>
      </c>
      <c r="G116" s="24"/>
      <c r="H116" s="24"/>
      <c r="J116" s="24"/>
      <c r="K116" s="24"/>
      <c r="L116" s="43"/>
      <c r="M116" s="56"/>
      <c r="N116" s="24"/>
      <c r="O116" s="24"/>
      <c r="P116" s="24"/>
      <c r="Q116" s="24"/>
      <c r="R116" s="24"/>
      <c r="S116" s="24"/>
      <c r="T116" s="57"/>
      <c r="AT116" s="6" t="s">
        <v>1229</v>
      </c>
      <c r="AU116" s="6" t="s">
        <v>1166</v>
      </c>
    </row>
    <row r="117" spans="2:47" s="6" customFormat="1" ht="30.75" customHeight="1">
      <c r="B117" s="23"/>
      <c r="C117" s="24"/>
      <c r="D117" s="171" t="s">
        <v>1293</v>
      </c>
      <c r="E117" s="24"/>
      <c r="F117" s="189" t="s">
        <v>383</v>
      </c>
      <c r="G117" s="24"/>
      <c r="H117" s="24"/>
      <c r="J117" s="24"/>
      <c r="K117" s="24"/>
      <c r="L117" s="43"/>
      <c r="M117" s="56"/>
      <c r="N117" s="24"/>
      <c r="O117" s="24"/>
      <c r="P117" s="24"/>
      <c r="Q117" s="24"/>
      <c r="R117" s="24"/>
      <c r="S117" s="24"/>
      <c r="T117" s="57"/>
      <c r="AT117" s="6" t="s">
        <v>1293</v>
      </c>
      <c r="AU117" s="6" t="s">
        <v>1166</v>
      </c>
    </row>
    <row r="118" spans="2:63" s="141" customFormat="1" ht="30.75" customHeight="1">
      <c r="B118" s="142"/>
      <c r="C118" s="143"/>
      <c r="D118" s="144" t="s">
        <v>1157</v>
      </c>
      <c r="E118" s="153" t="s">
        <v>384</v>
      </c>
      <c r="F118" s="153" t="s">
        <v>385</v>
      </c>
      <c r="G118" s="143"/>
      <c r="H118" s="143"/>
      <c r="J118" s="154">
        <f>$BK$118</f>
        <v>0</v>
      </c>
      <c r="K118" s="143"/>
      <c r="L118" s="147"/>
      <c r="M118" s="148"/>
      <c r="N118" s="143"/>
      <c r="O118" s="143"/>
      <c r="P118" s="149">
        <f>SUM($P$119:$P$125)</f>
        <v>0</v>
      </c>
      <c r="Q118" s="143"/>
      <c r="R118" s="149">
        <f>SUM($R$119:$R$125)</f>
        <v>0</v>
      </c>
      <c r="S118" s="143"/>
      <c r="T118" s="150">
        <f>SUM($T$119:$T$125)</f>
        <v>0</v>
      </c>
      <c r="AR118" s="151" t="s">
        <v>1258</v>
      </c>
      <c r="AT118" s="151" t="s">
        <v>1157</v>
      </c>
      <c r="AU118" s="151" t="s">
        <v>1110</v>
      </c>
      <c r="AY118" s="151" t="s">
        <v>1221</v>
      </c>
      <c r="BK118" s="152">
        <f>SUM($BK$119:$BK$125)</f>
        <v>0</v>
      </c>
    </row>
    <row r="119" spans="2:65" s="6" customFormat="1" ht="15.75" customHeight="1">
      <c r="B119" s="23"/>
      <c r="C119" s="155" t="s">
        <v>1307</v>
      </c>
      <c r="D119" s="155" t="s">
        <v>1223</v>
      </c>
      <c r="E119" s="156" t="s">
        <v>386</v>
      </c>
      <c r="F119" s="157" t="s">
        <v>387</v>
      </c>
      <c r="G119" s="158" t="s">
        <v>338</v>
      </c>
      <c r="H119" s="159">
        <v>1</v>
      </c>
      <c r="I119" s="160"/>
      <c r="J119" s="161">
        <f>ROUND($I$119*$H$119,2)</f>
        <v>0</v>
      </c>
      <c r="K119" s="157" t="s">
        <v>1236</v>
      </c>
      <c r="L119" s="43"/>
      <c r="M119" s="162"/>
      <c r="N119" s="163" t="s">
        <v>1129</v>
      </c>
      <c r="O119" s="24"/>
      <c r="P119" s="164">
        <f>$O$119*$H$119</f>
        <v>0</v>
      </c>
      <c r="Q119" s="164">
        <v>0</v>
      </c>
      <c r="R119" s="164">
        <f>$Q$119*$H$119</f>
        <v>0</v>
      </c>
      <c r="S119" s="164">
        <v>0</v>
      </c>
      <c r="T119" s="165">
        <f>$S$119*$H$119</f>
        <v>0</v>
      </c>
      <c r="AR119" s="97" t="s">
        <v>339</v>
      </c>
      <c r="AT119" s="97" t="s">
        <v>1223</v>
      </c>
      <c r="AU119" s="97" t="s">
        <v>1166</v>
      </c>
      <c r="AY119" s="6" t="s">
        <v>1221</v>
      </c>
      <c r="BE119" s="166">
        <f>IF($N$119="základní",$J$119,0)</f>
        <v>0</v>
      </c>
      <c r="BF119" s="166">
        <f>IF($N$119="snížená",$J$119,0)</f>
        <v>0</v>
      </c>
      <c r="BG119" s="166">
        <f>IF($N$119="zákl. přenesená",$J$119,0)</f>
        <v>0</v>
      </c>
      <c r="BH119" s="166">
        <f>IF($N$119="sníž. přenesená",$J$119,0)</f>
        <v>0</v>
      </c>
      <c r="BI119" s="166">
        <f>IF($N$119="nulová",$J$119,0)</f>
        <v>0</v>
      </c>
      <c r="BJ119" s="97" t="s">
        <v>1110</v>
      </c>
      <c r="BK119" s="166">
        <f>ROUND($I$119*$H$119,2)</f>
        <v>0</v>
      </c>
      <c r="BL119" s="97" t="s">
        <v>339</v>
      </c>
      <c r="BM119" s="97" t="s">
        <v>388</v>
      </c>
    </row>
    <row r="120" spans="2:47" s="6" customFormat="1" ht="16.5" customHeight="1">
      <c r="B120" s="23"/>
      <c r="C120" s="24"/>
      <c r="D120" s="167" t="s">
        <v>1229</v>
      </c>
      <c r="E120" s="24"/>
      <c r="F120" s="168" t="s">
        <v>389</v>
      </c>
      <c r="G120" s="24"/>
      <c r="H120" s="24"/>
      <c r="J120" s="24"/>
      <c r="K120" s="24"/>
      <c r="L120" s="43"/>
      <c r="M120" s="56"/>
      <c r="N120" s="24"/>
      <c r="O120" s="24"/>
      <c r="P120" s="24"/>
      <c r="Q120" s="24"/>
      <c r="R120" s="24"/>
      <c r="S120" s="24"/>
      <c r="T120" s="57"/>
      <c r="AT120" s="6" t="s">
        <v>1229</v>
      </c>
      <c r="AU120" s="6" t="s">
        <v>1166</v>
      </c>
    </row>
    <row r="121" spans="2:65" s="6" customFormat="1" ht="15.75" customHeight="1">
      <c r="B121" s="23"/>
      <c r="C121" s="155" t="s">
        <v>1317</v>
      </c>
      <c r="D121" s="155" t="s">
        <v>1223</v>
      </c>
      <c r="E121" s="156" t="s">
        <v>390</v>
      </c>
      <c r="F121" s="157" t="s">
        <v>391</v>
      </c>
      <c r="G121" s="158" t="s">
        <v>338</v>
      </c>
      <c r="H121" s="159">
        <v>1</v>
      </c>
      <c r="I121" s="160"/>
      <c r="J121" s="161">
        <f>ROUND($I$121*$H$121,2)</f>
        <v>0</v>
      </c>
      <c r="K121" s="157" t="s">
        <v>1236</v>
      </c>
      <c r="L121" s="43"/>
      <c r="M121" s="162"/>
      <c r="N121" s="163" t="s">
        <v>1129</v>
      </c>
      <c r="O121" s="24"/>
      <c r="P121" s="164">
        <f>$O$121*$H$121</f>
        <v>0</v>
      </c>
      <c r="Q121" s="164">
        <v>0</v>
      </c>
      <c r="R121" s="164">
        <f>$Q$121*$H$121</f>
        <v>0</v>
      </c>
      <c r="S121" s="164">
        <v>0</v>
      </c>
      <c r="T121" s="165">
        <f>$S$121*$H$121</f>
        <v>0</v>
      </c>
      <c r="AR121" s="97" t="s">
        <v>339</v>
      </c>
      <c r="AT121" s="97" t="s">
        <v>1223</v>
      </c>
      <c r="AU121" s="97" t="s">
        <v>1166</v>
      </c>
      <c r="AY121" s="6" t="s">
        <v>1221</v>
      </c>
      <c r="BE121" s="166">
        <f>IF($N$121="základní",$J$121,0)</f>
        <v>0</v>
      </c>
      <c r="BF121" s="166">
        <f>IF($N$121="snížená",$J$121,0)</f>
        <v>0</v>
      </c>
      <c r="BG121" s="166">
        <f>IF($N$121="zákl. přenesená",$J$121,0)</f>
        <v>0</v>
      </c>
      <c r="BH121" s="166">
        <f>IF($N$121="sníž. přenesená",$J$121,0)</f>
        <v>0</v>
      </c>
      <c r="BI121" s="166">
        <f>IF($N$121="nulová",$J$121,0)</f>
        <v>0</v>
      </c>
      <c r="BJ121" s="97" t="s">
        <v>1110</v>
      </c>
      <c r="BK121" s="166">
        <f>ROUND($I$121*$H$121,2)</f>
        <v>0</v>
      </c>
      <c r="BL121" s="97" t="s">
        <v>339</v>
      </c>
      <c r="BM121" s="97" t="s">
        <v>392</v>
      </c>
    </row>
    <row r="122" spans="2:47" s="6" customFormat="1" ht="16.5" customHeight="1">
      <c r="B122" s="23"/>
      <c r="C122" s="24"/>
      <c r="D122" s="167" t="s">
        <v>1229</v>
      </c>
      <c r="E122" s="24"/>
      <c r="F122" s="168" t="s">
        <v>393</v>
      </c>
      <c r="G122" s="24"/>
      <c r="H122" s="24"/>
      <c r="J122" s="24"/>
      <c r="K122" s="24"/>
      <c r="L122" s="43"/>
      <c r="M122" s="56"/>
      <c r="N122" s="24"/>
      <c r="O122" s="24"/>
      <c r="P122" s="24"/>
      <c r="Q122" s="24"/>
      <c r="R122" s="24"/>
      <c r="S122" s="24"/>
      <c r="T122" s="57"/>
      <c r="AT122" s="6" t="s">
        <v>1229</v>
      </c>
      <c r="AU122" s="6" t="s">
        <v>1166</v>
      </c>
    </row>
    <row r="123" spans="2:47" s="6" customFormat="1" ht="30.75" customHeight="1">
      <c r="B123" s="23"/>
      <c r="C123" s="24"/>
      <c r="D123" s="171" t="s">
        <v>1293</v>
      </c>
      <c r="E123" s="24"/>
      <c r="F123" s="189" t="s">
        <v>394</v>
      </c>
      <c r="G123" s="24"/>
      <c r="H123" s="24"/>
      <c r="J123" s="24"/>
      <c r="K123" s="24"/>
      <c r="L123" s="43"/>
      <c r="M123" s="56"/>
      <c r="N123" s="24"/>
      <c r="O123" s="24"/>
      <c r="P123" s="24"/>
      <c r="Q123" s="24"/>
      <c r="R123" s="24"/>
      <c r="S123" s="24"/>
      <c r="T123" s="57"/>
      <c r="AT123" s="6" t="s">
        <v>1293</v>
      </c>
      <c r="AU123" s="6" t="s">
        <v>1166</v>
      </c>
    </row>
    <row r="124" spans="2:65" s="6" customFormat="1" ht="15.75" customHeight="1">
      <c r="B124" s="23"/>
      <c r="C124" s="155" t="s">
        <v>1322</v>
      </c>
      <c r="D124" s="155" t="s">
        <v>1223</v>
      </c>
      <c r="E124" s="156" t="s">
        <v>395</v>
      </c>
      <c r="F124" s="157" t="s">
        <v>396</v>
      </c>
      <c r="G124" s="158" t="s">
        <v>338</v>
      </c>
      <c r="H124" s="159">
        <v>1</v>
      </c>
      <c r="I124" s="160"/>
      <c r="J124" s="161">
        <f>ROUND($I$124*$H$124,2)</f>
        <v>0</v>
      </c>
      <c r="K124" s="157" t="s">
        <v>1236</v>
      </c>
      <c r="L124" s="43"/>
      <c r="M124" s="162"/>
      <c r="N124" s="163" t="s">
        <v>1129</v>
      </c>
      <c r="O124" s="24"/>
      <c r="P124" s="164">
        <f>$O$124*$H$124</f>
        <v>0</v>
      </c>
      <c r="Q124" s="164">
        <v>0</v>
      </c>
      <c r="R124" s="164">
        <f>$Q$124*$H$124</f>
        <v>0</v>
      </c>
      <c r="S124" s="164">
        <v>0</v>
      </c>
      <c r="T124" s="165">
        <f>$S$124*$H$124</f>
        <v>0</v>
      </c>
      <c r="AR124" s="97" t="s">
        <v>339</v>
      </c>
      <c r="AT124" s="97" t="s">
        <v>1223</v>
      </c>
      <c r="AU124" s="97" t="s">
        <v>1166</v>
      </c>
      <c r="AY124" s="6" t="s">
        <v>1221</v>
      </c>
      <c r="BE124" s="166">
        <f>IF($N$124="základní",$J$124,0)</f>
        <v>0</v>
      </c>
      <c r="BF124" s="166">
        <f>IF($N$124="snížená",$J$124,0)</f>
        <v>0</v>
      </c>
      <c r="BG124" s="166">
        <f>IF($N$124="zákl. přenesená",$J$124,0)</f>
        <v>0</v>
      </c>
      <c r="BH124" s="166">
        <f>IF($N$124="sníž. přenesená",$J$124,0)</f>
        <v>0</v>
      </c>
      <c r="BI124" s="166">
        <f>IF($N$124="nulová",$J$124,0)</f>
        <v>0</v>
      </c>
      <c r="BJ124" s="97" t="s">
        <v>1110</v>
      </c>
      <c r="BK124" s="166">
        <f>ROUND($I$124*$H$124,2)</f>
        <v>0</v>
      </c>
      <c r="BL124" s="97" t="s">
        <v>339</v>
      </c>
      <c r="BM124" s="97" t="s">
        <v>397</v>
      </c>
    </row>
    <row r="125" spans="2:47" s="6" customFormat="1" ht="16.5" customHeight="1">
      <c r="B125" s="23"/>
      <c r="C125" s="24"/>
      <c r="D125" s="167" t="s">
        <v>1229</v>
      </c>
      <c r="E125" s="24"/>
      <c r="F125" s="168" t="s">
        <v>398</v>
      </c>
      <c r="G125" s="24"/>
      <c r="H125" s="24"/>
      <c r="J125" s="24"/>
      <c r="K125" s="24"/>
      <c r="L125" s="43"/>
      <c r="M125" s="56"/>
      <c r="N125" s="24"/>
      <c r="O125" s="24"/>
      <c r="P125" s="24"/>
      <c r="Q125" s="24"/>
      <c r="R125" s="24"/>
      <c r="S125" s="24"/>
      <c r="T125" s="57"/>
      <c r="AT125" s="6" t="s">
        <v>1229</v>
      </c>
      <c r="AU125" s="6" t="s">
        <v>1166</v>
      </c>
    </row>
    <row r="126" spans="2:63" s="141" customFormat="1" ht="30.75" customHeight="1">
      <c r="B126" s="142"/>
      <c r="C126" s="143"/>
      <c r="D126" s="144" t="s">
        <v>1157</v>
      </c>
      <c r="E126" s="153" t="s">
        <v>399</v>
      </c>
      <c r="F126" s="153" t="s">
        <v>400</v>
      </c>
      <c r="G126" s="143"/>
      <c r="H126" s="143"/>
      <c r="J126" s="154">
        <f>$BK$126</f>
        <v>0</v>
      </c>
      <c r="K126" s="143"/>
      <c r="L126" s="147"/>
      <c r="M126" s="148"/>
      <c r="N126" s="143"/>
      <c r="O126" s="143"/>
      <c r="P126" s="149">
        <f>SUM($P$127:$P$129)</f>
        <v>0</v>
      </c>
      <c r="Q126" s="143"/>
      <c r="R126" s="149">
        <f>SUM($R$127:$R$129)</f>
        <v>0</v>
      </c>
      <c r="S126" s="143"/>
      <c r="T126" s="150">
        <f>SUM($T$127:$T$129)</f>
        <v>0</v>
      </c>
      <c r="AR126" s="151" t="s">
        <v>1258</v>
      </c>
      <c r="AT126" s="151" t="s">
        <v>1157</v>
      </c>
      <c r="AU126" s="151" t="s">
        <v>1110</v>
      </c>
      <c r="AY126" s="151" t="s">
        <v>1221</v>
      </c>
      <c r="BK126" s="152">
        <f>SUM($BK$127:$BK$129)</f>
        <v>0</v>
      </c>
    </row>
    <row r="127" spans="2:65" s="6" customFormat="1" ht="15.75" customHeight="1">
      <c r="B127" s="23"/>
      <c r="C127" s="155" t="s">
        <v>1330</v>
      </c>
      <c r="D127" s="155" t="s">
        <v>1223</v>
      </c>
      <c r="E127" s="156" t="s">
        <v>401</v>
      </c>
      <c r="F127" s="157" t="s">
        <v>402</v>
      </c>
      <c r="G127" s="158" t="s">
        <v>338</v>
      </c>
      <c r="H127" s="159">
        <v>1</v>
      </c>
      <c r="I127" s="160"/>
      <c r="J127" s="161">
        <f>ROUND($I$127*$H$127,2)</f>
        <v>0</v>
      </c>
      <c r="K127" s="157" t="s">
        <v>1236</v>
      </c>
      <c r="L127" s="43"/>
      <c r="M127" s="162"/>
      <c r="N127" s="163" t="s">
        <v>1129</v>
      </c>
      <c r="O127" s="24"/>
      <c r="P127" s="164">
        <f>$O$127*$H$127</f>
        <v>0</v>
      </c>
      <c r="Q127" s="164">
        <v>0</v>
      </c>
      <c r="R127" s="164">
        <f>$Q$127*$H$127</f>
        <v>0</v>
      </c>
      <c r="S127" s="164">
        <v>0</v>
      </c>
      <c r="T127" s="165">
        <f>$S$127*$H$127</f>
        <v>0</v>
      </c>
      <c r="AR127" s="97" t="s">
        <v>339</v>
      </c>
      <c r="AT127" s="97" t="s">
        <v>1223</v>
      </c>
      <c r="AU127" s="97" t="s">
        <v>1166</v>
      </c>
      <c r="AY127" s="6" t="s">
        <v>1221</v>
      </c>
      <c r="BE127" s="166">
        <f>IF($N$127="základní",$J$127,0)</f>
        <v>0</v>
      </c>
      <c r="BF127" s="166">
        <f>IF($N$127="snížená",$J$127,0)</f>
        <v>0</v>
      </c>
      <c r="BG127" s="166">
        <f>IF($N$127="zákl. přenesená",$J$127,0)</f>
        <v>0</v>
      </c>
      <c r="BH127" s="166">
        <f>IF($N$127="sníž. přenesená",$J$127,0)</f>
        <v>0</v>
      </c>
      <c r="BI127" s="166">
        <f>IF($N$127="nulová",$J$127,0)</f>
        <v>0</v>
      </c>
      <c r="BJ127" s="97" t="s">
        <v>1110</v>
      </c>
      <c r="BK127" s="166">
        <f>ROUND($I$127*$H$127,2)</f>
        <v>0</v>
      </c>
      <c r="BL127" s="97" t="s">
        <v>339</v>
      </c>
      <c r="BM127" s="97" t="s">
        <v>403</v>
      </c>
    </row>
    <row r="128" spans="2:47" s="6" customFormat="1" ht="16.5" customHeight="1">
      <c r="B128" s="23"/>
      <c r="C128" s="24"/>
      <c r="D128" s="167" t="s">
        <v>1229</v>
      </c>
      <c r="E128" s="24"/>
      <c r="F128" s="168" t="s">
        <v>404</v>
      </c>
      <c r="G128" s="24"/>
      <c r="H128" s="24"/>
      <c r="J128" s="24"/>
      <c r="K128" s="24"/>
      <c r="L128" s="43"/>
      <c r="M128" s="56"/>
      <c r="N128" s="24"/>
      <c r="O128" s="24"/>
      <c r="P128" s="24"/>
      <c r="Q128" s="24"/>
      <c r="R128" s="24"/>
      <c r="S128" s="24"/>
      <c r="T128" s="57"/>
      <c r="AT128" s="6" t="s">
        <v>1229</v>
      </c>
      <c r="AU128" s="6" t="s">
        <v>1166</v>
      </c>
    </row>
    <row r="129" spans="2:47" s="6" customFormat="1" ht="30.75" customHeight="1">
      <c r="B129" s="23"/>
      <c r="C129" s="24"/>
      <c r="D129" s="171" t="s">
        <v>1293</v>
      </c>
      <c r="E129" s="24"/>
      <c r="F129" s="189" t="s">
        <v>405</v>
      </c>
      <c r="G129" s="24"/>
      <c r="H129" s="24"/>
      <c r="J129" s="24"/>
      <c r="K129" s="24"/>
      <c r="L129" s="43"/>
      <c r="M129" s="56"/>
      <c r="N129" s="24"/>
      <c r="O129" s="24"/>
      <c r="P129" s="24"/>
      <c r="Q129" s="24"/>
      <c r="R129" s="24"/>
      <c r="S129" s="24"/>
      <c r="T129" s="57"/>
      <c r="AT129" s="6" t="s">
        <v>1293</v>
      </c>
      <c r="AU129" s="6" t="s">
        <v>1166</v>
      </c>
    </row>
    <row r="130" spans="2:63" s="141" customFormat="1" ht="30.75" customHeight="1">
      <c r="B130" s="142"/>
      <c r="C130" s="143"/>
      <c r="D130" s="144" t="s">
        <v>1157</v>
      </c>
      <c r="E130" s="153" t="s">
        <v>406</v>
      </c>
      <c r="F130" s="153" t="s">
        <v>407</v>
      </c>
      <c r="G130" s="143"/>
      <c r="H130" s="143"/>
      <c r="J130" s="154">
        <f>$BK$130</f>
        <v>0</v>
      </c>
      <c r="K130" s="143"/>
      <c r="L130" s="147"/>
      <c r="M130" s="148"/>
      <c r="N130" s="143"/>
      <c r="O130" s="143"/>
      <c r="P130" s="149">
        <f>SUM($P$131:$P$133)</f>
        <v>0</v>
      </c>
      <c r="Q130" s="143"/>
      <c r="R130" s="149">
        <f>SUM($R$131:$R$133)</f>
        <v>0</v>
      </c>
      <c r="S130" s="143"/>
      <c r="T130" s="150">
        <f>SUM($T$131:$T$133)</f>
        <v>0</v>
      </c>
      <c r="AR130" s="151" t="s">
        <v>1258</v>
      </c>
      <c r="AT130" s="151" t="s">
        <v>1157</v>
      </c>
      <c r="AU130" s="151" t="s">
        <v>1110</v>
      </c>
      <c r="AY130" s="151" t="s">
        <v>1221</v>
      </c>
      <c r="BK130" s="152">
        <f>SUM($BK$131:$BK$133)</f>
        <v>0</v>
      </c>
    </row>
    <row r="131" spans="2:65" s="6" customFormat="1" ht="15.75" customHeight="1">
      <c r="B131" s="23"/>
      <c r="C131" s="155" t="s">
        <v>1097</v>
      </c>
      <c r="D131" s="155" t="s">
        <v>1223</v>
      </c>
      <c r="E131" s="156" t="s">
        <v>408</v>
      </c>
      <c r="F131" s="157" t="s">
        <v>407</v>
      </c>
      <c r="G131" s="158" t="s">
        <v>338</v>
      </c>
      <c r="H131" s="159">
        <v>1</v>
      </c>
      <c r="I131" s="160"/>
      <c r="J131" s="161">
        <f>ROUND($I$131*$H$131,2)</f>
        <v>0</v>
      </c>
      <c r="K131" s="157" t="s">
        <v>1236</v>
      </c>
      <c r="L131" s="43"/>
      <c r="M131" s="162"/>
      <c r="N131" s="163" t="s">
        <v>1129</v>
      </c>
      <c r="O131" s="24"/>
      <c r="P131" s="164">
        <f>$O$131*$H$131</f>
        <v>0</v>
      </c>
      <c r="Q131" s="164">
        <v>0</v>
      </c>
      <c r="R131" s="164">
        <f>$Q$131*$H$131</f>
        <v>0</v>
      </c>
      <c r="S131" s="164">
        <v>0</v>
      </c>
      <c r="T131" s="165">
        <f>$S$131*$H$131</f>
        <v>0</v>
      </c>
      <c r="AR131" s="97" t="s">
        <v>339</v>
      </c>
      <c r="AT131" s="97" t="s">
        <v>1223</v>
      </c>
      <c r="AU131" s="97" t="s">
        <v>1166</v>
      </c>
      <c r="AY131" s="6" t="s">
        <v>1221</v>
      </c>
      <c r="BE131" s="166">
        <f>IF($N$131="základní",$J$131,0)</f>
        <v>0</v>
      </c>
      <c r="BF131" s="166">
        <f>IF($N$131="snížená",$J$131,0)</f>
        <v>0</v>
      </c>
      <c r="BG131" s="166">
        <f>IF($N$131="zákl. přenesená",$J$131,0)</f>
        <v>0</v>
      </c>
      <c r="BH131" s="166">
        <f>IF($N$131="sníž. přenesená",$J$131,0)</f>
        <v>0</v>
      </c>
      <c r="BI131" s="166">
        <f>IF($N$131="nulová",$J$131,0)</f>
        <v>0</v>
      </c>
      <c r="BJ131" s="97" t="s">
        <v>1110</v>
      </c>
      <c r="BK131" s="166">
        <f>ROUND($I$131*$H$131,2)</f>
        <v>0</v>
      </c>
      <c r="BL131" s="97" t="s">
        <v>339</v>
      </c>
      <c r="BM131" s="97" t="s">
        <v>409</v>
      </c>
    </row>
    <row r="132" spans="2:47" s="6" customFormat="1" ht="16.5" customHeight="1">
      <c r="B132" s="23"/>
      <c r="C132" s="24"/>
      <c r="D132" s="167" t="s">
        <v>1229</v>
      </c>
      <c r="E132" s="24"/>
      <c r="F132" s="168" t="s">
        <v>410</v>
      </c>
      <c r="G132" s="24"/>
      <c r="H132" s="24"/>
      <c r="J132" s="24"/>
      <c r="K132" s="24"/>
      <c r="L132" s="43"/>
      <c r="M132" s="56"/>
      <c r="N132" s="24"/>
      <c r="O132" s="24"/>
      <c r="P132" s="24"/>
      <c r="Q132" s="24"/>
      <c r="R132" s="24"/>
      <c r="S132" s="24"/>
      <c r="T132" s="57"/>
      <c r="AT132" s="6" t="s">
        <v>1229</v>
      </c>
      <c r="AU132" s="6" t="s">
        <v>1166</v>
      </c>
    </row>
    <row r="133" spans="2:47" s="6" customFormat="1" ht="30.75" customHeight="1">
      <c r="B133" s="23"/>
      <c r="C133" s="24"/>
      <c r="D133" s="171" t="s">
        <v>1293</v>
      </c>
      <c r="E133" s="24"/>
      <c r="F133" s="189" t="s">
        <v>411</v>
      </c>
      <c r="G133" s="24"/>
      <c r="H133" s="24"/>
      <c r="J133" s="24"/>
      <c r="K133" s="24"/>
      <c r="L133" s="43"/>
      <c r="M133" s="56"/>
      <c r="N133" s="24"/>
      <c r="O133" s="24"/>
      <c r="P133" s="24"/>
      <c r="Q133" s="24"/>
      <c r="R133" s="24"/>
      <c r="S133" s="24"/>
      <c r="T133" s="57"/>
      <c r="AT133" s="6" t="s">
        <v>1293</v>
      </c>
      <c r="AU133" s="6" t="s">
        <v>1166</v>
      </c>
    </row>
    <row r="134" spans="2:63" s="141" customFormat="1" ht="30.75" customHeight="1">
      <c r="B134" s="142"/>
      <c r="C134" s="143"/>
      <c r="D134" s="144" t="s">
        <v>1157</v>
      </c>
      <c r="E134" s="153" t="s">
        <v>412</v>
      </c>
      <c r="F134" s="153" t="s">
        <v>361</v>
      </c>
      <c r="G134" s="143"/>
      <c r="H134" s="143"/>
      <c r="J134" s="154">
        <f>$BK$134</f>
        <v>0</v>
      </c>
      <c r="K134" s="143"/>
      <c r="L134" s="147"/>
      <c r="M134" s="148"/>
      <c r="N134" s="143"/>
      <c r="O134" s="143"/>
      <c r="P134" s="149">
        <f>SUM($P$135:$P$137)</f>
        <v>0</v>
      </c>
      <c r="Q134" s="143"/>
      <c r="R134" s="149">
        <f>SUM($R$135:$R$137)</f>
        <v>0</v>
      </c>
      <c r="S134" s="143"/>
      <c r="T134" s="150">
        <f>SUM($T$135:$T$137)</f>
        <v>0</v>
      </c>
      <c r="AR134" s="151" t="s">
        <v>1258</v>
      </c>
      <c r="AT134" s="151" t="s">
        <v>1157</v>
      </c>
      <c r="AU134" s="151" t="s">
        <v>1110</v>
      </c>
      <c r="AY134" s="151" t="s">
        <v>1221</v>
      </c>
      <c r="BK134" s="152">
        <f>SUM($BK$135:$BK$137)</f>
        <v>0</v>
      </c>
    </row>
    <row r="135" spans="2:65" s="6" customFormat="1" ht="15.75" customHeight="1">
      <c r="B135" s="23"/>
      <c r="C135" s="155" t="s">
        <v>1344</v>
      </c>
      <c r="D135" s="155" t="s">
        <v>1223</v>
      </c>
      <c r="E135" s="156" t="s">
        <v>413</v>
      </c>
      <c r="F135" s="157" t="s">
        <v>361</v>
      </c>
      <c r="G135" s="158" t="s">
        <v>338</v>
      </c>
      <c r="H135" s="159">
        <v>1</v>
      </c>
      <c r="I135" s="160"/>
      <c r="J135" s="161">
        <f>ROUND($I$135*$H$135,2)</f>
        <v>0</v>
      </c>
      <c r="K135" s="157" t="s">
        <v>1236</v>
      </c>
      <c r="L135" s="43"/>
      <c r="M135" s="162"/>
      <c r="N135" s="163" t="s">
        <v>1129</v>
      </c>
      <c r="O135" s="24"/>
      <c r="P135" s="164">
        <f>$O$135*$H$135</f>
        <v>0</v>
      </c>
      <c r="Q135" s="164">
        <v>0</v>
      </c>
      <c r="R135" s="164">
        <f>$Q$135*$H$135</f>
        <v>0</v>
      </c>
      <c r="S135" s="164">
        <v>0</v>
      </c>
      <c r="T135" s="165">
        <f>$S$135*$H$135</f>
        <v>0</v>
      </c>
      <c r="AR135" s="97" t="s">
        <v>339</v>
      </c>
      <c r="AT135" s="97" t="s">
        <v>1223</v>
      </c>
      <c r="AU135" s="97" t="s">
        <v>1166</v>
      </c>
      <c r="AY135" s="6" t="s">
        <v>1221</v>
      </c>
      <c r="BE135" s="166">
        <f>IF($N$135="základní",$J$135,0)</f>
        <v>0</v>
      </c>
      <c r="BF135" s="166">
        <f>IF($N$135="snížená",$J$135,0)</f>
        <v>0</v>
      </c>
      <c r="BG135" s="166">
        <f>IF($N$135="zákl. přenesená",$J$135,0)</f>
        <v>0</v>
      </c>
      <c r="BH135" s="166">
        <f>IF($N$135="sníž. přenesená",$J$135,0)</f>
        <v>0</v>
      </c>
      <c r="BI135" s="166">
        <f>IF($N$135="nulová",$J$135,0)</f>
        <v>0</v>
      </c>
      <c r="BJ135" s="97" t="s">
        <v>1110</v>
      </c>
      <c r="BK135" s="166">
        <f>ROUND($I$135*$H$135,2)</f>
        <v>0</v>
      </c>
      <c r="BL135" s="97" t="s">
        <v>339</v>
      </c>
      <c r="BM135" s="97" t="s">
        <v>414</v>
      </c>
    </row>
    <row r="136" spans="2:47" s="6" customFormat="1" ht="16.5" customHeight="1">
      <c r="B136" s="23"/>
      <c r="C136" s="24"/>
      <c r="D136" s="167" t="s">
        <v>1229</v>
      </c>
      <c r="E136" s="24"/>
      <c r="F136" s="168" t="s">
        <v>415</v>
      </c>
      <c r="G136" s="24"/>
      <c r="H136" s="24"/>
      <c r="J136" s="24"/>
      <c r="K136" s="24"/>
      <c r="L136" s="43"/>
      <c r="M136" s="56"/>
      <c r="N136" s="24"/>
      <c r="O136" s="24"/>
      <c r="P136" s="24"/>
      <c r="Q136" s="24"/>
      <c r="R136" s="24"/>
      <c r="S136" s="24"/>
      <c r="T136" s="57"/>
      <c r="AT136" s="6" t="s">
        <v>1229</v>
      </c>
      <c r="AU136" s="6" t="s">
        <v>1166</v>
      </c>
    </row>
    <row r="137" spans="2:47" s="6" customFormat="1" ht="30.75" customHeight="1">
      <c r="B137" s="23"/>
      <c r="C137" s="24"/>
      <c r="D137" s="171" t="s">
        <v>1293</v>
      </c>
      <c r="E137" s="24"/>
      <c r="F137" s="189" t="s">
        <v>416</v>
      </c>
      <c r="G137" s="24"/>
      <c r="H137" s="24"/>
      <c r="J137" s="24"/>
      <c r="K137" s="24"/>
      <c r="L137" s="43"/>
      <c r="M137" s="200"/>
      <c r="N137" s="201"/>
      <c r="O137" s="201"/>
      <c r="P137" s="201"/>
      <c r="Q137" s="201"/>
      <c r="R137" s="201"/>
      <c r="S137" s="201"/>
      <c r="T137" s="202"/>
      <c r="AT137" s="6" t="s">
        <v>1293</v>
      </c>
      <c r="AU137" s="6" t="s">
        <v>1166</v>
      </c>
    </row>
    <row r="138" spans="2:12" s="6" customFormat="1" ht="7.5" customHeight="1">
      <c r="B138" s="38"/>
      <c r="C138" s="39"/>
      <c r="D138" s="39"/>
      <c r="E138" s="39"/>
      <c r="F138" s="39"/>
      <c r="G138" s="39"/>
      <c r="H138" s="39"/>
      <c r="I138" s="111"/>
      <c r="J138" s="39"/>
      <c r="K138" s="39"/>
      <c r="L138" s="43"/>
    </row>
    <row r="793" s="2" customFormat="1" ht="14.25" customHeight="1"/>
  </sheetData>
  <sheetProtection password="CC35" sheet="1" objects="1" scenarios="1" formatColumns="0" formatRows="0" sort="0" autoFilter="0"/>
  <autoFilter ref="C88:K88"/>
  <mergeCells count="12">
    <mergeCell ref="E79:H79"/>
    <mergeCell ref="E81:H81"/>
    <mergeCell ref="G1:H1"/>
    <mergeCell ref="L2:V2"/>
    <mergeCell ref="E47:H47"/>
    <mergeCell ref="E49:H49"/>
    <mergeCell ref="E51:H51"/>
    <mergeCell ref="E77:H77"/>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1"/>
  <headerFooter alignWithMargins="0">
    <oddFooter>&amp;CStrana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258" customWidth="1"/>
    <col min="2" max="2" width="1.66796875" style="258" customWidth="1"/>
    <col min="3" max="4" width="5" style="258" customWidth="1"/>
    <col min="5" max="5" width="11.66015625" style="258" customWidth="1"/>
    <col min="6" max="6" width="9.16015625" style="258" customWidth="1"/>
    <col min="7" max="7" width="5" style="258" customWidth="1"/>
    <col min="8" max="8" width="77.83203125" style="258" customWidth="1"/>
    <col min="9" max="10" width="20" style="258" customWidth="1"/>
    <col min="11" max="11" width="1.66796875" style="258" customWidth="1"/>
    <col min="12" max="16384" width="9.33203125" style="258" customWidth="1"/>
  </cols>
  <sheetData>
    <row r="1" ht="37.5" customHeight="1"/>
    <row r="2" spans="2:11" ht="7.5" customHeight="1">
      <c r="B2" s="259"/>
      <c r="C2" s="260"/>
      <c r="D2" s="260"/>
      <c r="E2" s="260"/>
      <c r="F2" s="260"/>
      <c r="G2" s="260"/>
      <c r="H2" s="260"/>
      <c r="I2" s="260"/>
      <c r="J2" s="260"/>
      <c r="K2" s="261"/>
    </row>
    <row r="3" spans="2:11" s="265" customFormat="1" ht="45" customHeight="1">
      <c r="B3" s="262"/>
      <c r="C3" s="263" t="s">
        <v>424</v>
      </c>
      <c r="D3" s="263"/>
      <c r="E3" s="263"/>
      <c r="F3" s="263"/>
      <c r="G3" s="263"/>
      <c r="H3" s="263"/>
      <c r="I3" s="263"/>
      <c r="J3" s="263"/>
      <c r="K3" s="264"/>
    </row>
    <row r="4" spans="2:11" ht="25.5" customHeight="1">
      <c r="B4" s="266"/>
      <c r="C4" s="267" t="s">
        <v>425</v>
      </c>
      <c r="D4" s="267"/>
      <c r="E4" s="267"/>
      <c r="F4" s="267"/>
      <c r="G4" s="267"/>
      <c r="H4" s="267"/>
      <c r="I4" s="267"/>
      <c r="J4" s="267"/>
      <c r="K4" s="268"/>
    </row>
    <row r="5" spans="2:11" ht="5.25" customHeight="1">
      <c r="B5" s="266"/>
      <c r="C5" s="269"/>
      <c r="D5" s="269"/>
      <c r="E5" s="269"/>
      <c r="F5" s="269"/>
      <c r="G5" s="269"/>
      <c r="H5" s="269"/>
      <c r="I5" s="269"/>
      <c r="J5" s="269"/>
      <c r="K5" s="268"/>
    </row>
    <row r="6" spans="2:11" ht="15" customHeight="1">
      <c r="B6" s="266"/>
      <c r="C6" s="270" t="s">
        <v>426</v>
      </c>
      <c r="D6" s="270"/>
      <c r="E6" s="270"/>
      <c r="F6" s="270"/>
      <c r="G6" s="270"/>
      <c r="H6" s="270"/>
      <c r="I6" s="270"/>
      <c r="J6" s="270"/>
      <c r="K6" s="268"/>
    </row>
    <row r="7" spans="2:11" ht="15" customHeight="1">
      <c r="B7" s="271"/>
      <c r="C7" s="270" t="s">
        <v>427</v>
      </c>
      <c r="D7" s="270"/>
      <c r="E7" s="270"/>
      <c r="F7" s="270"/>
      <c r="G7" s="270"/>
      <c r="H7" s="270"/>
      <c r="I7" s="270"/>
      <c r="J7" s="270"/>
      <c r="K7" s="268"/>
    </row>
    <row r="8" spans="2:11" ht="12.75" customHeight="1">
      <c r="B8" s="271"/>
      <c r="C8" s="272"/>
      <c r="D8" s="272"/>
      <c r="E8" s="272"/>
      <c r="F8" s="272"/>
      <c r="G8" s="272"/>
      <c r="H8" s="272"/>
      <c r="I8" s="272"/>
      <c r="J8" s="272"/>
      <c r="K8" s="268"/>
    </row>
    <row r="9" spans="2:11" ht="15" customHeight="1">
      <c r="B9" s="271"/>
      <c r="C9" s="270" t="s">
        <v>580</v>
      </c>
      <c r="D9" s="270"/>
      <c r="E9" s="270"/>
      <c r="F9" s="270"/>
      <c r="G9" s="270"/>
      <c r="H9" s="270"/>
      <c r="I9" s="270"/>
      <c r="J9" s="270"/>
      <c r="K9" s="268"/>
    </row>
    <row r="10" spans="2:11" ht="15" customHeight="1">
      <c r="B10" s="271"/>
      <c r="C10" s="272"/>
      <c r="D10" s="270" t="s">
        <v>581</v>
      </c>
      <c r="E10" s="270"/>
      <c r="F10" s="270"/>
      <c r="G10" s="270"/>
      <c r="H10" s="270"/>
      <c r="I10" s="270"/>
      <c r="J10" s="270"/>
      <c r="K10" s="268"/>
    </row>
    <row r="11" spans="2:11" ht="15" customHeight="1">
      <c r="B11" s="271"/>
      <c r="C11" s="273"/>
      <c r="D11" s="270" t="s">
        <v>428</v>
      </c>
      <c r="E11" s="270"/>
      <c r="F11" s="270"/>
      <c r="G11" s="270"/>
      <c r="H11" s="270"/>
      <c r="I11" s="270"/>
      <c r="J11" s="270"/>
      <c r="K11" s="268"/>
    </row>
    <row r="12" spans="2:11" ht="12.75" customHeight="1">
      <c r="B12" s="271"/>
      <c r="C12" s="273"/>
      <c r="D12" s="273"/>
      <c r="E12" s="273"/>
      <c r="F12" s="273"/>
      <c r="G12" s="273"/>
      <c r="H12" s="273"/>
      <c r="I12" s="273"/>
      <c r="J12" s="273"/>
      <c r="K12" s="268"/>
    </row>
    <row r="13" spans="2:11" ht="15" customHeight="1">
      <c r="B13" s="271"/>
      <c r="C13" s="273"/>
      <c r="D13" s="270" t="s">
        <v>582</v>
      </c>
      <c r="E13" s="270"/>
      <c r="F13" s="270"/>
      <c r="G13" s="270"/>
      <c r="H13" s="270"/>
      <c r="I13" s="270"/>
      <c r="J13" s="270"/>
      <c r="K13" s="268"/>
    </row>
    <row r="14" spans="2:11" ht="15" customHeight="1">
      <c r="B14" s="271"/>
      <c r="C14" s="273"/>
      <c r="D14" s="270" t="s">
        <v>429</v>
      </c>
      <c r="E14" s="270"/>
      <c r="F14" s="270"/>
      <c r="G14" s="270"/>
      <c r="H14" s="270"/>
      <c r="I14" s="270"/>
      <c r="J14" s="270"/>
      <c r="K14" s="268"/>
    </row>
    <row r="15" spans="2:11" ht="15" customHeight="1">
      <c r="B15" s="271"/>
      <c r="C15" s="273"/>
      <c r="D15" s="270" t="s">
        <v>430</v>
      </c>
      <c r="E15" s="270"/>
      <c r="F15" s="270"/>
      <c r="G15" s="270"/>
      <c r="H15" s="270"/>
      <c r="I15" s="270"/>
      <c r="J15" s="270"/>
      <c r="K15" s="268"/>
    </row>
    <row r="16" spans="2:11" ht="15" customHeight="1">
      <c r="B16" s="271"/>
      <c r="C16" s="273"/>
      <c r="D16" s="273"/>
      <c r="E16" s="274" t="s">
        <v>431</v>
      </c>
      <c r="F16" s="270" t="s">
        <v>432</v>
      </c>
      <c r="G16" s="270"/>
      <c r="H16" s="270"/>
      <c r="I16" s="270"/>
      <c r="J16" s="270"/>
      <c r="K16" s="268"/>
    </row>
    <row r="17" spans="2:11" ht="15" customHeight="1">
      <c r="B17" s="271"/>
      <c r="C17" s="273"/>
      <c r="D17" s="273"/>
      <c r="E17" s="274" t="s">
        <v>1164</v>
      </c>
      <c r="F17" s="270" t="s">
        <v>433</v>
      </c>
      <c r="G17" s="270"/>
      <c r="H17" s="270"/>
      <c r="I17" s="270"/>
      <c r="J17" s="270"/>
      <c r="K17" s="268"/>
    </row>
    <row r="18" spans="2:11" ht="15" customHeight="1">
      <c r="B18" s="271"/>
      <c r="C18" s="273"/>
      <c r="D18" s="273"/>
      <c r="E18" s="274" t="s">
        <v>434</v>
      </c>
      <c r="F18" s="270" t="s">
        <v>435</v>
      </c>
      <c r="G18" s="270"/>
      <c r="H18" s="270"/>
      <c r="I18" s="270"/>
      <c r="J18" s="270"/>
      <c r="K18" s="268"/>
    </row>
    <row r="19" spans="2:11" ht="15" customHeight="1">
      <c r="B19" s="271"/>
      <c r="C19" s="273"/>
      <c r="D19" s="273"/>
      <c r="E19" s="274" t="s">
        <v>436</v>
      </c>
      <c r="F19" s="270" t="s">
        <v>437</v>
      </c>
      <c r="G19" s="270"/>
      <c r="H19" s="270"/>
      <c r="I19" s="270"/>
      <c r="J19" s="270"/>
      <c r="K19" s="268"/>
    </row>
    <row r="20" spans="2:11" ht="15" customHeight="1">
      <c r="B20" s="271"/>
      <c r="C20" s="273"/>
      <c r="D20" s="273"/>
      <c r="E20" s="274" t="s">
        <v>438</v>
      </c>
      <c r="F20" s="270" t="s">
        <v>439</v>
      </c>
      <c r="G20" s="270"/>
      <c r="H20" s="270"/>
      <c r="I20" s="270"/>
      <c r="J20" s="270"/>
      <c r="K20" s="268"/>
    </row>
    <row r="21" spans="2:11" ht="15" customHeight="1">
      <c r="B21" s="271"/>
      <c r="C21" s="273"/>
      <c r="D21" s="273"/>
      <c r="E21" s="274" t="s">
        <v>1169</v>
      </c>
      <c r="F21" s="270" t="s">
        <v>440</v>
      </c>
      <c r="G21" s="270"/>
      <c r="H21" s="270"/>
      <c r="I21" s="270"/>
      <c r="J21" s="270"/>
      <c r="K21" s="268"/>
    </row>
    <row r="22" spans="2:11" ht="12.75" customHeight="1">
      <c r="B22" s="271"/>
      <c r="C22" s="273"/>
      <c r="D22" s="273"/>
      <c r="E22" s="273"/>
      <c r="F22" s="273"/>
      <c r="G22" s="273"/>
      <c r="H22" s="273"/>
      <c r="I22" s="273"/>
      <c r="J22" s="273"/>
      <c r="K22" s="268"/>
    </row>
    <row r="23" spans="2:11" ht="15" customHeight="1">
      <c r="B23" s="271"/>
      <c r="C23" s="270" t="s">
        <v>583</v>
      </c>
      <c r="D23" s="270"/>
      <c r="E23" s="270"/>
      <c r="F23" s="270"/>
      <c r="G23" s="270"/>
      <c r="H23" s="270"/>
      <c r="I23" s="270"/>
      <c r="J23" s="270"/>
      <c r="K23" s="268"/>
    </row>
    <row r="24" spans="2:11" ht="15" customHeight="1">
      <c r="B24" s="271"/>
      <c r="C24" s="270" t="s">
        <v>441</v>
      </c>
      <c r="D24" s="270"/>
      <c r="E24" s="270"/>
      <c r="F24" s="270"/>
      <c r="G24" s="270"/>
      <c r="H24" s="270"/>
      <c r="I24" s="270"/>
      <c r="J24" s="270"/>
      <c r="K24" s="268"/>
    </row>
    <row r="25" spans="2:11" ht="15" customHeight="1">
      <c r="B25" s="271"/>
      <c r="C25" s="272"/>
      <c r="D25" s="270" t="s">
        <v>584</v>
      </c>
      <c r="E25" s="270"/>
      <c r="F25" s="270"/>
      <c r="G25" s="270"/>
      <c r="H25" s="270"/>
      <c r="I25" s="270"/>
      <c r="J25" s="270"/>
      <c r="K25" s="268"/>
    </row>
    <row r="26" spans="2:11" ht="15" customHeight="1">
      <c r="B26" s="271"/>
      <c r="C26" s="273"/>
      <c r="D26" s="270" t="s">
        <v>442</v>
      </c>
      <c r="E26" s="270"/>
      <c r="F26" s="270"/>
      <c r="G26" s="270"/>
      <c r="H26" s="270"/>
      <c r="I26" s="270"/>
      <c r="J26" s="270"/>
      <c r="K26" s="268"/>
    </row>
    <row r="27" spans="2:11" ht="12.75" customHeight="1">
      <c r="B27" s="271"/>
      <c r="C27" s="273"/>
      <c r="D27" s="273"/>
      <c r="E27" s="273"/>
      <c r="F27" s="273"/>
      <c r="G27" s="273"/>
      <c r="H27" s="273"/>
      <c r="I27" s="273"/>
      <c r="J27" s="273"/>
      <c r="K27" s="268"/>
    </row>
    <row r="28" spans="2:11" ht="15" customHeight="1">
      <c r="B28" s="271"/>
      <c r="C28" s="273"/>
      <c r="D28" s="270" t="s">
        <v>585</v>
      </c>
      <c r="E28" s="270"/>
      <c r="F28" s="270"/>
      <c r="G28" s="270"/>
      <c r="H28" s="270"/>
      <c r="I28" s="270"/>
      <c r="J28" s="270"/>
      <c r="K28" s="268"/>
    </row>
    <row r="29" spans="2:11" ht="15" customHeight="1">
      <c r="B29" s="271"/>
      <c r="C29" s="273"/>
      <c r="D29" s="270" t="s">
        <v>443</v>
      </c>
      <c r="E29" s="270"/>
      <c r="F29" s="270"/>
      <c r="G29" s="270"/>
      <c r="H29" s="270"/>
      <c r="I29" s="270"/>
      <c r="J29" s="270"/>
      <c r="K29" s="268"/>
    </row>
    <row r="30" spans="2:11" ht="12.75" customHeight="1">
      <c r="B30" s="271"/>
      <c r="C30" s="273"/>
      <c r="D30" s="273"/>
      <c r="E30" s="273"/>
      <c r="F30" s="273"/>
      <c r="G30" s="273"/>
      <c r="H30" s="273"/>
      <c r="I30" s="273"/>
      <c r="J30" s="273"/>
      <c r="K30" s="268"/>
    </row>
    <row r="31" spans="2:11" ht="15" customHeight="1">
      <c r="B31" s="271"/>
      <c r="C31" s="273"/>
      <c r="D31" s="270" t="s">
        <v>586</v>
      </c>
      <c r="E31" s="270"/>
      <c r="F31" s="270"/>
      <c r="G31" s="270"/>
      <c r="H31" s="270"/>
      <c r="I31" s="270"/>
      <c r="J31" s="270"/>
      <c r="K31" s="268"/>
    </row>
    <row r="32" spans="2:11" ht="15" customHeight="1">
      <c r="B32" s="271"/>
      <c r="C32" s="273"/>
      <c r="D32" s="270" t="s">
        <v>444</v>
      </c>
      <c r="E32" s="270"/>
      <c r="F32" s="270"/>
      <c r="G32" s="270"/>
      <c r="H32" s="270"/>
      <c r="I32" s="270"/>
      <c r="J32" s="270"/>
      <c r="K32" s="268"/>
    </row>
    <row r="33" spans="2:11" ht="15" customHeight="1">
      <c r="B33" s="271"/>
      <c r="C33" s="273"/>
      <c r="D33" s="270" t="s">
        <v>445</v>
      </c>
      <c r="E33" s="270"/>
      <c r="F33" s="270"/>
      <c r="G33" s="270"/>
      <c r="H33" s="270"/>
      <c r="I33" s="270"/>
      <c r="J33" s="270"/>
      <c r="K33" s="268"/>
    </row>
    <row r="34" spans="2:11" ht="15" customHeight="1">
      <c r="B34" s="271"/>
      <c r="C34" s="273"/>
      <c r="D34" s="272"/>
      <c r="E34" s="275" t="s">
        <v>1205</v>
      </c>
      <c r="F34" s="272"/>
      <c r="G34" s="270" t="s">
        <v>446</v>
      </c>
      <c r="H34" s="270"/>
      <c r="I34" s="270"/>
      <c r="J34" s="270"/>
      <c r="K34" s="268"/>
    </row>
    <row r="35" spans="2:11" ht="30.75" customHeight="1">
      <c r="B35" s="271"/>
      <c r="C35" s="273"/>
      <c r="D35" s="272"/>
      <c r="E35" s="275" t="s">
        <v>447</v>
      </c>
      <c r="F35" s="272"/>
      <c r="G35" s="270" t="s">
        <v>448</v>
      </c>
      <c r="H35" s="270"/>
      <c r="I35" s="270"/>
      <c r="J35" s="270"/>
      <c r="K35" s="268"/>
    </row>
    <row r="36" spans="2:11" ht="15" customHeight="1">
      <c r="B36" s="271"/>
      <c r="C36" s="273"/>
      <c r="D36" s="272"/>
      <c r="E36" s="275" t="s">
        <v>1139</v>
      </c>
      <c r="F36" s="272"/>
      <c r="G36" s="270" t="s">
        <v>449</v>
      </c>
      <c r="H36" s="270"/>
      <c r="I36" s="270"/>
      <c r="J36" s="270"/>
      <c r="K36" s="268"/>
    </row>
    <row r="37" spans="2:11" ht="15" customHeight="1">
      <c r="B37" s="271"/>
      <c r="C37" s="273"/>
      <c r="D37" s="272"/>
      <c r="E37" s="275" t="s">
        <v>1206</v>
      </c>
      <c r="F37" s="272"/>
      <c r="G37" s="270" t="s">
        <v>450</v>
      </c>
      <c r="H37" s="270"/>
      <c r="I37" s="270"/>
      <c r="J37" s="270"/>
      <c r="K37" s="268"/>
    </row>
    <row r="38" spans="2:11" ht="15" customHeight="1">
      <c r="B38" s="271"/>
      <c r="C38" s="273"/>
      <c r="D38" s="272"/>
      <c r="E38" s="275" t="s">
        <v>1207</v>
      </c>
      <c r="F38" s="272"/>
      <c r="G38" s="270" t="s">
        <v>451</v>
      </c>
      <c r="H38" s="270"/>
      <c r="I38" s="270"/>
      <c r="J38" s="270"/>
      <c r="K38" s="268"/>
    </row>
    <row r="39" spans="2:11" ht="15" customHeight="1">
      <c r="B39" s="271"/>
      <c r="C39" s="273"/>
      <c r="D39" s="272"/>
      <c r="E39" s="275" t="s">
        <v>1208</v>
      </c>
      <c r="F39" s="272"/>
      <c r="G39" s="270" t="s">
        <v>452</v>
      </c>
      <c r="H39" s="270"/>
      <c r="I39" s="270"/>
      <c r="J39" s="270"/>
      <c r="K39" s="268"/>
    </row>
    <row r="40" spans="2:11" ht="15" customHeight="1">
      <c r="B40" s="271"/>
      <c r="C40" s="273"/>
      <c r="D40" s="272"/>
      <c r="E40" s="275" t="s">
        <v>453</v>
      </c>
      <c r="F40" s="272"/>
      <c r="G40" s="270" t="s">
        <v>454</v>
      </c>
      <c r="H40" s="270"/>
      <c r="I40" s="270"/>
      <c r="J40" s="270"/>
      <c r="K40" s="268"/>
    </row>
    <row r="41" spans="2:11" ht="15" customHeight="1">
      <c r="B41" s="271"/>
      <c r="C41" s="273"/>
      <c r="D41" s="272"/>
      <c r="E41" s="275"/>
      <c r="F41" s="272"/>
      <c r="G41" s="270" t="s">
        <v>455</v>
      </c>
      <c r="H41" s="270"/>
      <c r="I41" s="270"/>
      <c r="J41" s="270"/>
      <c r="K41" s="268"/>
    </row>
    <row r="42" spans="2:11" ht="15" customHeight="1">
      <c r="B42" s="271"/>
      <c r="C42" s="273"/>
      <c r="D42" s="272"/>
      <c r="E42" s="275" t="s">
        <v>456</v>
      </c>
      <c r="F42" s="272"/>
      <c r="G42" s="270" t="s">
        <v>457</v>
      </c>
      <c r="H42" s="270"/>
      <c r="I42" s="270"/>
      <c r="J42" s="270"/>
      <c r="K42" s="268"/>
    </row>
    <row r="43" spans="2:11" ht="15" customHeight="1">
      <c r="B43" s="271"/>
      <c r="C43" s="273"/>
      <c r="D43" s="272"/>
      <c r="E43" s="275" t="s">
        <v>1211</v>
      </c>
      <c r="F43" s="272"/>
      <c r="G43" s="270" t="s">
        <v>458</v>
      </c>
      <c r="H43" s="270"/>
      <c r="I43" s="270"/>
      <c r="J43" s="270"/>
      <c r="K43" s="268"/>
    </row>
    <row r="44" spans="2:11" ht="12.75" customHeight="1">
      <c r="B44" s="271"/>
      <c r="C44" s="273"/>
      <c r="D44" s="272"/>
      <c r="E44" s="272"/>
      <c r="F44" s="272"/>
      <c r="G44" s="272"/>
      <c r="H44" s="272"/>
      <c r="I44" s="272"/>
      <c r="J44" s="272"/>
      <c r="K44" s="268"/>
    </row>
    <row r="45" spans="2:11" ht="15" customHeight="1">
      <c r="B45" s="271"/>
      <c r="C45" s="273"/>
      <c r="D45" s="270" t="s">
        <v>459</v>
      </c>
      <c r="E45" s="270"/>
      <c r="F45" s="270"/>
      <c r="G45" s="270"/>
      <c r="H45" s="270"/>
      <c r="I45" s="270"/>
      <c r="J45" s="270"/>
      <c r="K45" s="268"/>
    </row>
    <row r="46" spans="2:11" ht="15" customHeight="1">
      <c r="B46" s="271"/>
      <c r="C46" s="273"/>
      <c r="D46" s="273"/>
      <c r="E46" s="270" t="s">
        <v>460</v>
      </c>
      <c r="F46" s="270"/>
      <c r="G46" s="270"/>
      <c r="H46" s="270"/>
      <c r="I46" s="270"/>
      <c r="J46" s="270"/>
      <c r="K46" s="268"/>
    </row>
    <row r="47" spans="2:11" ht="15" customHeight="1">
      <c r="B47" s="271"/>
      <c r="C47" s="273"/>
      <c r="D47" s="273"/>
      <c r="E47" s="270" t="s">
        <v>461</v>
      </c>
      <c r="F47" s="270"/>
      <c r="G47" s="270"/>
      <c r="H47" s="270"/>
      <c r="I47" s="270"/>
      <c r="J47" s="270"/>
      <c r="K47" s="268"/>
    </row>
    <row r="48" spans="2:11" ht="15" customHeight="1">
      <c r="B48" s="271"/>
      <c r="C48" s="273"/>
      <c r="D48" s="273"/>
      <c r="E48" s="270" t="s">
        <v>462</v>
      </c>
      <c r="F48" s="270"/>
      <c r="G48" s="270"/>
      <c r="H48" s="270"/>
      <c r="I48" s="270"/>
      <c r="J48" s="270"/>
      <c r="K48" s="268"/>
    </row>
    <row r="49" spans="2:11" ht="15" customHeight="1">
      <c r="B49" s="271"/>
      <c r="C49" s="273"/>
      <c r="D49" s="270" t="s">
        <v>463</v>
      </c>
      <c r="E49" s="270"/>
      <c r="F49" s="270"/>
      <c r="G49" s="270"/>
      <c r="H49" s="270"/>
      <c r="I49" s="270"/>
      <c r="J49" s="270"/>
      <c r="K49" s="268"/>
    </row>
    <row r="50" spans="2:11" ht="25.5" customHeight="1">
      <c r="B50" s="266"/>
      <c r="C50" s="267" t="s">
        <v>464</v>
      </c>
      <c r="D50" s="267"/>
      <c r="E50" s="267"/>
      <c r="F50" s="267"/>
      <c r="G50" s="267"/>
      <c r="H50" s="267"/>
      <c r="I50" s="267"/>
      <c r="J50" s="267"/>
      <c r="K50" s="268"/>
    </row>
    <row r="51" spans="2:11" ht="5.25" customHeight="1">
      <c r="B51" s="266"/>
      <c r="C51" s="269"/>
      <c r="D51" s="269"/>
      <c r="E51" s="269"/>
      <c r="F51" s="269"/>
      <c r="G51" s="269"/>
      <c r="H51" s="269"/>
      <c r="I51" s="269"/>
      <c r="J51" s="269"/>
      <c r="K51" s="268"/>
    </row>
    <row r="52" spans="2:11" ht="15" customHeight="1">
      <c r="B52" s="266"/>
      <c r="C52" s="270" t="s">
        <v>465</v>
      </c>
      <c r="D52" s="270"/>
      <c r="E52" s="270"/>
      <c r="F52" s="270"/>
      <c r="G52" s="270"/>
      <c r="H52" s="270"/>
      <c r="I52" s="270"/>
      <c r="J52" s="270"/>
      <c r="K52" s="268"/>
    </row>
    <row r="53" spans="2:11" ht="15" customHeight="1">
      <c r="B53" s="266"/>
      <c r="C53" s="270" t="s">
        <v>466</v>
      </c>
      <c r="D53" s="270"/>
      <c r="E53" s="270"/>
      <c r="F53" s="270"/>
      <c r="G53" s="270"/>
      <c r="H53" s="270"/>
      <c r="I53" s="270"/>
      <c r="J53" s="270"/>
      <c r="K53" s="268"/>
    </row>
    <row r="54" spans="2:11" ht="12.75" customHeight="1">
      <c r="B54" s="266"/>
      <c r="C54" s="272"/>
      <c r="D54" s="272"/>
      <c r="E54" s="272"/>
      <c r="F54" s="272"/>
      <c r="G54" s="272"/>
      <c r="H54" s="272"/>
      <c r="I54" s="272"/>
      <c r="J54" s="272"/>
      <c r="K54" s="268"/>
    </row>
    <row r="55" spans="2:11" ht="15" customHeight="1">
      <c r="B55" s="266"/>
      <c r="C55" s="270" t="s">
        <v>467</v>
      </c>
      <c r="D55" s="270"/>
      <c r="E55" s="270"/>
      <c r="F55" s="270"/>
      <c r="G55" s="270"/>
      <c r="H55" s="270"/>
      <c r="I55" s="270"/>
      <c r="J55" s="270"/>
      <c r="K55" s="268"/>
    </row>
    <row r="56" spans="2:11" ht="15" customHeight="1">
      <c r="B56" s="266"/>
      <c r="C56" s="273"/>
      <c r="D56" s="270" t="s">
        <v>468</v>
      </c>
      <c r="E56" s="270"/>
      <c r="F56" s="270"/>
      <c r="G56" s="270"/>
      <c r="H56" s="270"/>
      <c r="I56" s="270"/>
      <c r="J56" s="270"/>
      <c r="K56" s="268"/>
    </row>
    <row r="57" spans="2:11" ht="15" customHeight="1">
      <c r="B57" s="266"/>
      <c r="C57" s="273"/>
      <c r="D57" s="270" t="s">
        <v>469</v>
      </c>
      <c r="E57" s="270"/>
      <c r="F57" s="270"/>
      <c r="G57" s="270"/>
      <c r="H57" s="270"/>
      <c r="I57" s="270"/>
      <c r="J57" s="270"/>
      <c r="K57" s="268"/>
    </row>
    <row r="58" spans="2:11" ht="15" customHeight="1">
      <c r="B58" s="266"/>
      <c r="C58" s="273"/>
      <c r="D58" s="270" t="s">
        <v>470</v>
      </c>
      <c r="E58" s="270"/>
      <c r="F58" s="270"/>
      <c r="G58" s="270"/>
      <c r="H58" s="270"/>
      <c r="I58" s="270"/>
      <c r="J58" s="270"/>
      <c r="K58" s="268"/>
    </row>
    <row r="59" spans="2:11" ht="15" customHeight="1">
      <c r="B59" s="266"/>
      <c r="C59" s="273"/>
      <c r="D59" s="270" t="s">
        <v>471</v>
      </c>
      <c r="E59" s="270"/>
      <c r="F59" s="270"/>
      <c r="G59" s="270"/>
      <c r="H59" s="270"/>
      <c r="I59" s="270"/>
      <c r="J59" s="270"/>
      <c r="K59" s="268"/>
    </row>
    <row r="60" spans="2:11" ht="15" customHeight="1">
      <c r="B60" s="266"/>
      <c r="C60" s="273"/>
      <c r="D60" s="276" t="s">
        <v>472</v>
      </c>
      <c r="E60" s="276"/>
      <c r="F60" s="276"/>
      <c r="G60" s="276"/>
      <c r="H60" s="276"/>
      <c r="I60" s="276"/>
      <c r="J60" s="276"/>
      <c r="K60" s="268"/>
    </row>
    <row r="61" spans="2:11" ht="15" customHeight="1">
      <c r="B61" s="266"/>
      <c r="C61" s="273"/>
      <c r="D61" s="270" t="s">
        <v>473</v>
      </c>
      <c r="E61" s="270"/>
      <c r="F61" s="270"/>
      <c r="G61" s="270"/>
      <c r="H61" s="270"/>
      <c r="I61" s="270"/>
      <c r="J61" s="270"/>
      <c r="K61" s="268"/>
    </row>
    <row r="62" spans="2:11" ht="12.75" customHeight="1">
      <c r="B62" s="266"/>
      <c r="C62" s="273"/>
      <c r="D62" s="273"/>
      <c r="E62" s="277"/>
      <c r="F62" s="273"/>
      <c r="G62" s="273"/>
      <c r="H62" s="273"/>
      <c r="I62" s="273"/>
      <c r="J62" s="273"/>
      <c r="K62" s="268"/>
    </row>
    <row r="63" spans="2:11" ht="15" customHeight="1">
      <c r="B63" s="266"/>
      <c r="C63" s="273"/>
      <c r="D63" s="270" t="s">
        <v>474</v>
      </c>
      <c r="E63" s="270"/>
      <c r="F63" s="270"/>
      <c r="G63" s="270"/>
      <c r="H63" s="270"/>
      <c r="I63" s="270"/>
      <c r="J63" s="270"/>
      <c r="K63" s="268"/>
    </row>
    <row r="64" spans="2:11" ht="15" customHeight="1">
      <c r="B64" s="266"/>
      <c r="C64" s="273"/>
      <c r="D64" s="276" t="s">
        <v>475</v>
      </c>
      <c r="E64" s="276"/>
      <c r="F64" s="276"/>
      <c r="G64" s="276"/>
      <c r="H64" s="276"/>
      <c r="I64" s="276"/>
      <c r="J64" s="276"/>
      <c r="K64" s="268"/>
    </row>
    <row r="65" spans="2:11" ht="15" customHeight="1">
      <c r="B65" s="266"/>
      <c r="C65" s="273"/>
      <c r="D65" s="270" t="s">
        <v>476</v>
      </c>
      <c r="E65" s="270"/>
      <c r="F65" s="270"/>
      <c r="G65" s="270"/>
      <c r="H65" s="270"/>
      <c r="I65" s="270"/>
      <c r="J65" s="270"/>
      <c r="K65" s="268"/>
    </row>
    <row r="66" spans="2:11" ht="15" customHeight="1">
      <c r="B66" s="266"/>
      <c r="C66" s="273"/>
      <c r="D66" s="270" t="s">
        <v>477</v>
      </c>
      <c r="E66" s="270"/>
      <c r="F66" s="270"/>
      <c r="G66" s="270"/>
      <c r="H66" s="270"/>
      <c r="I66" s="270"/>
      <c r="J66" s="270"/>
      <c r="K66" s="268"/>
    </row>
    <row r="67" spans="2:11" ht="15" customHeight="1">
      <c r="B67" s="266"/>
      <c r="C67" s="273"/>
      <c r="D67" s="270" t="s">
        <v>478</v>
      </c>
      <c r="E67" s="270"/>
      <c r="F67" s="270"/>
      <c r="G67" s="270"/>
      <c r="H67" s="270"/>
      <c r="I67" s="270"/>
      <c r="J67" s="270"/>
      <c r="K67" s="268"/>
    </row>
    <row r="68" spans="2:11" ht="15" customHeight="1">
      <c r="B68" s="266"/>
      <c r="C68" s="273"/>
      <c r="D68" s="270" t="s">
        <v>479</v>
      </c>
      <c r="E68" s="270"/>
      <c r="F68" s="270"/>
      <c r="G68" s="270"/>
      <c r="H68" s="270"/>
      <c r="I68" s="270"/>
      <c r="J68" s="270"/>
      <c r="K68" s="268"/>
    </row>
    <row r="69" spans="2:11" ht="12.75" customHeight="1">
      <c r="B69" s="278"/>
      <c r="C69" s="279"/>
      <c r="D69" s="279"/>
      <c r="E69" s="279"/>
      <c r="F69" s="279"/>
      <c r="G69" s="279"/>
      <c r="H69" s="279"/>
      <c r="I69" s="279"/>
      <c r="J69" s="279"/>
      <c r="K69" s="280"/>
    </row>
    <row r="70" spans="2:11" ht="18.75" customHeight="1">
      <c r="B70" s="281"/>
      <c r="C70" s="281"/>
      <c r="D70" s="281"/>
      <c r="E70" s="281"/>
      <c r="F70" s="281"/>
      <c r="G70" s="281"/>
      <c r="H70" s="281"/>
      <c r="I70" s="281"/>
      <c r="J70" s="281"/>
      <c r="K70" s="282"/>
    </row>
    <row r="71" spans="2:11" ht="18.75" customHeight="1">
      <c r="B71" s="282"/>
      <c r="C71" s="282"/>
      <c r="D71" s="282"/>
      <c r="E71" s="282"/>
      <c r="F71" s="282"/>
      <c r="G71" s="282"/>
      <c r="H71" s="282"/>
      <c r="I71" s="282"/>
      <c r="J71" s="282"/>
      <c r="K71" s="282"/>
    </row>
    <row r="72" spans="2:11" ht="7.5" customHeight="1">
      <c r="B72" s="283"/>
      <c r="C72" s="284"/>
      <c r="D72" s="284"/>
      <c r="E72" s="284"/>
      <c r="F72" s="284"/>
      <c r="G72" s="284"/>
      <c r="H72" s="284"/>
      <c r="I72" s="284"/>
      <c r="J72" s="284"/>
      <c r="K72" s="285"/>
    </row>
    <row r="73" spans="2:11" ht="45" customHeight="1">
      <c r="B73" s="286"/>
      <c r="C73" s="287" t="s">
        <v>423</v>
      </c>
      <c r="D73" s="287"/>
      <c r="E73" s="287"/>
      <c r="F73" s="287"/>
      <c r="G73" s="287"/>
      <c r="H73" s="287"/>
      <c r="I73" s="287"/>
      <c r="J73" s="287"/>
      <c r="K73" s="288"/>
    </row>
    <row r="74" spans="2:11" ht="17.25" customHeight="1">
      <c r="B74" s="286"/>
      <c r="C74" s="289" t="s">
        <v>480</v>
      </c>
      <c r="D74" s="289"/>
      <c r="E74" s="289"/>
      <c r="F74" s="289" t="s">
        <v>481</v>
      </c>
      <c r="G74" s="290"/>
      <c r="H74" s="289" t="s">
        <v>1206</v>
      </c>
      <c r="I74" s="289" t="s">
        <v>1143</v>
      </c>
      <c r="J74" s="289" t="s">
        <v>482</v>
      </c>
      <c r="K74" s="288"/>
    </row>
    <row r="75" spans="2:11" ht="17.25" customHeight="1">
      <c r="B75" s="286"/>
      <c r="C75" s="291" t="s">
        <v>483</v>
      </c>
      <c r="D75" s="291"/>
      <c r="E75" s="291"/>
      <c r="F75" s="292" t="s">
        <v>484</v>
      </c>
      <c r="G75" s="293"/>
      <c r="H75" s="291"/>
      <c r="I75" s="291"/>
      <c r="J75" s="291" t="s">
        <v>485</v>
      </c>
      <c r="K75" s="288"/>
    </row>
    <row r="76" spans="2:11" ht="5.25" customHeight="1">
      <c r="B76" s="286"/>
      <c r="C76" s="294"/>
      <c r="D76" s="294"/>
      <c r="E76" s="294"/>
      <c r="F76" s="294"/>
      <c r="G76" s="295"/>
      <c r="H76" s="294"/>
      <c r="I76" s="294"/>
      <c r="J76" s="294"/>
      <c r="K76" s="288"/>
    </row>
    <row r="77" spans="2:11" ht="15" customHeight="1">
      <c r="B77" s="286"/>
      <c r="C77" s="275" t="s">
        <v>1139</v>
      </c>
      <c r="D77" s="294"/>
      <c r="E77" s="294"/>
      <c r="F77" s="296" t="s">
        <v>486</v>
      </c>
      <c r="G77" s="295"/>
      <c r="H77" s="275" t="s">
        <v>487</v>
      </c>
      <c r="I77" s="275" t="s">
        <v>488</v>
      </c>
      <c r="J77" s="275">
        <v>20</v>
      </c>
      <c r="K77" s="288"/>
    </row>
    <row r="78" spans="2:11" ht="15" customHeight="1">
      <c r="B78" s="286"/>
      <c r="C78" s="275" t="s">
        <v>489</v>
      </c>
      <c r="D78" s="275"/>
      <c r="E78" s="275"/>
      <c r="F78" s="296" t="s">
        <v>486</v>
      </c>
      <c r="G78" s="295"/>
      <c r="H78" s="275" t="s">
        <v>490</v>
      </c>
      <c r="I78" s="275" t="s">
        <v>488</v>
      </c>
      <c r="J78" s="275">
        <v>120</v>
      </c>
      <c r="K78" s="288"/>
    </row>
    <row r="79" spans="2:11" ht="15" customHeight="1">
      <c r="B79" s="297"/>
      <c r="C79" s="275" t="s">
        <v>491</v>
      </c>
      <c r="D79" s="275"/>
      <c r="E79" s="275"/>
      <c r="F79" s="296" t="s">
        <v>492</v>
      </c>
      <c r="G79" s="295"/>
      <c r="H79" s="275" t="s">
        <v>493</v>
      </c>
      <c r="I79" s="275" t="s">
        <v>488</v>
      </c>
      <c r="J79" s="275">
        <v>50</v>
      </c>
      <c r="K79" s="288"/>
    </row>
    <row r="80" spans="2:11" ht="15" customHeight="1">
      <c r="B80" s="297"/>
      <c r="C80" s="275" t="s">
        <v>494</v>
      </c>
      <c r="D80" s="275"/>
      <c r="E80" s="275"/>
      <c r="F80" s="296" t="s">
        <v>486</v>
      </c>
      <c r="G80" s="295"/>
      <c r="H80" s="275" t="s">
        <v>495</v>
      </c>
      <c r="I80" s="275" t="s">
        <v>496</v>
      </c>
      <c r="J80" s="275"/>
      <c r="K80" s="288"/>
    </row>
    <row r="81" spans="2:11" ht="15" customHeight="1">
      <c r="B81" s="297"/>
      <c r="C81" s="298" t="s">
        <v>497</v>
      </c>
      <c r="D81" s="298"/>
      <c r="E81" s="298"/>
      <c r="F81" s="299" t="s">
        <v>492</v>
      </c>
      <c r="G81" s="298"/>
      <c r="H81" s="298" t="s">
        <v>498</v>
      </c>
      <c r="I81" s="298" t="s">
        <v>488</v>
      </c>
      <c r="J81" s="298">
        <v>15</v>
      </c>
      <c r="K81" s="288"/>
    </row>
    <row r="82" spans="2:11" ht="15" customHeight="1">
      <c r="B82" s="297"/>
      <c r="C82" s="298" t="s">
        <v>499</v>
      </c>
      <c r="D82" s="298"/>
      <c r="E82" s="298"/>
      <c r="F82" s="299" t="s">
        <v>492</v>
      </c>
      <c r="G82" s="298"/>
      <c r="H82" s="298" t="s">
        <v>500</v>
      </c>
      <c r="I82" s="298" t="s">
        <v>488</v>
      </c>
      <c r="J82" s="298">
        <v>15</v>
      </c>
      <c r="K82" s="288"/>
    </row>
    <row r="83" spans="2:11" ht="15" customHeight="1">
      <c r="B83" s="297"/>
      <c r="C83" s="298" t="s">
        <v>501</v>
      </c>
      <c r="D83" s="298"/>
      <c r="E83" s="298"/>
      <c r="F83" s="299" t="s">
        <v>492</v>
      </c>
      <c r="G83" s="298"/>
      <c r="H83" s="298" t="s">
        <v>502</v>
      </c>
      <c r="I83" s="298" t="s">
        <v>488</v>
      </c>
      <c r="J83" s="298">
        <v>20</v>
      </c>
      <c r="K83" s="288"/>
    </row>
    <row r="84" spans="2:11" ht="15" customHeight="1">
      <c r="B84" s="297"/>
      <c r="C84" s="298" t="s">
        <v>503</v>
      </c>
      <c r="D84" s="298"/>
      <c r="E84" s="298"/>
      <c r="F84" s="299" t="s">
        <v>492</v>
      </c>
      <c r="G84" s="298"/>
      <c r="H84" s="298" t="s">
        <v>504</v>
      </c>
      <c r="I84" s="298" t="s">
        <v>488</v>
      </c>
      <c r="J84" s="298">
        <v>20</v>
      </c>
      <c r="K84" s="288"/>
    </row>
    <row r="85" spans="2:11" ht="15" customHeight="1">
      <c r="B85" s="297"/>
      <c r="C85" s="275" t="s">
        <v>505</v>
      </c>
      <c r="D85" s="275"/>
      <c r="E85" s="275"/>
      <c r="F85" s="296" t="s">
        <v>492</v>
      </c>
      <c r="G85" s="295"/>
      <c r="H85" s="275" t="s">
        <v>506</v>
      </c>
      <c r="I85" s="275" t="s">
        <v>488</v>
      </c>
      <c r="J85" s="275">
        <v>50</v>
      </c>
      <c r="K85" s="288"/>
    </row>
    <row r="86" spans="2:11" ht="15" customHeight="1">
      <c r="B86" s="297"/>
      <c r="C86" s="275" t="s">
        <v>507</v>
      </c>
      <c r="D86" s="275"/>
      <c r="E86" s="275"/>
      <c r="F86" s="296" t="s">
        <v>492</v>
      </c>
      <c r="G86" s="295"/>
      <c r="H86" s="275" t="s">
        <v>508</v>
      </c>
      <c r="I86" s="275" t="s">
        <v>488</v>
      </c>
      <c r="J86" s="275">
        <v>20</v>
      </c>
      <c r="K86" s="288"/>
    </row>
    <row r="87" spans="2:11" ht="15" customHeight="1">
      <c r="B87" s="297"/>
      <c r="C87" s="275" t="s">
        <v>509</v>
      </c>
      <c r="D87" s="275"/>
      <c r="E87" s="275"/>
      <c r="F87" s="296" t="s">
        <v>492</v>
      </c>
      <c r="G87" s="295"/>
      <c r="H87" s="275" t="s">
        <v>510</v>
      </c>
      <c r="I87" s="275" t="s">
        <v>488</v>
      </c>
      <c r="J87" s="275">
        <v>20</v>
      </c>
      <c r="K87" s="288"/>
    </row>
    <row r="88" spans="2:11" ht="15" customHeight="1">
      <c r="B88" s="297"/>
      <c r="C88" s="275" t="s">
        <v>511</v>
      </c>
      <c r="D88" s="275"/>
      <c r="E88" s="275"/>
      <c r="F88" s="296" t="s">
        <v>492</v>
      </c>
      <c r="G88" s="295"/>
      <c r="H88" s="275" t="s">
        <v>512</v>
      </c>
      <c r="I88" s="275" t="s">
        <v>488</v>
      </c>
      <c r="J88" s="275">
        <v>50</v>
      </c>
      <c r="K88" s="288"/>
    </row>
    <row r="89" spans="2:11" ht="15" customHeight="1">
      <c r="B89" s="297"/>
      <c r="C89" s="275" t="s">
        <v>513</v>
      </c>
      <c r="D89" s="275"/>
      <c r="E89" s="275"/>
      <c r="F89" s="296" t="s">
        <v>492</v>
      </c>
      <c r="G89" s="295"/>
      <c r="H89" s="275" t="s">
        <v>513</v>
      </c>
      <c r="I89" s="275" t="s">
        <v>488</v>
      </c>
      <c r="J89" s="275">
        <v>50</v>
      </c>
      <c r="K89" s="288"/>
    </row>
    <row r="90" spans="2:11" ht="15" customHeight="1">
      <c r="B90" s="297"/>
      <c r="C90" s="275" t="s">
        <v>1212</v>
      </c>
      <c r="D90" s="275"/>
      <c r="E90" s="275"/>
      <c r="F90" s="296" t="s">
        <v>492</v>
      </c>
      <c r="G90" s="295"/>
      <c r="H90" s="275" t="s">
        <v>514</v>
      </c>
      <c r="I90" s="275" t="s">
        <v>488</v>
      </c>
      <c r="J90" s="275">
        <v>255</v>
      </c>
      <c r="K90" s="288"/>
    </row>
    <row r="91" spans="2:11" ht="15" customHeight="1">
      <c r="B91" s="297"/>
      <c r="C91" s="275" t="s">
        <v>515</v>
      </c>
      <c r="D91" s="275"/>
      <c r="E91" s="275"/>
      <c r="F91" s="296" t="s">
        <v>486</v>
      </c>
      <c r="G91" s="295"/>
      <c r="H91" s="275" t="s">
        <v>516</v>
      </c>
      <c r="I91" s="275" t="s">
        <v>517</v>
      </c>
      <c r="J91" s="275"/>
      <c r="K91" s="288"/>
    </row>
    <row r="92" spans="2:11" ht="15" customHeight="1">
      <c r="B92" s="297"/>
      <c r="C92" s="275" t="s">
        <v>518</v>
      </c>
      <c r="D92" s="275"/>
      <c r="E92" s="275"/>
      <c r="F92" s="296" t="s">
        <v>486</v>
      </c>
      <c r="G92" s="295"/>
      <c r="H92" s="275" t="s">
        <v>519</v>
      </c>
      <c r="I92" s="275" t="s">
        <v>520</v>
      </c>
      <c r="J92" s="275"/>
      <c r="K92" s="288"/>
    </row>
    <row r="93" spans="2:11" ht="15" customHeight="1">
      <c r="B93" s="297"/>
      <c r="C93" s="275" t="s">
        <v>521</v>
      </c>
      <c r="D93" s="275"/>
      <c r="E93" s="275"/>
      <c r="F93" s="296" t="s">
        <v>486</v>
      </c>
      <c r="G93" s="295"/>
      <c r="H93" s="275" t="s">
        <v>521</v>
      </c>
      <c r="I93" s="275" t="s">
        <v>520</v>
      </c>
      <c r="J93" s="275"/>
      <c r="K93" s="288"/>
    </row>
    <row r="94" spans="2:11" ht="15" customHeight="1">
      <c r="B94" s="297"/>
      <c r="C94" s="275" t="s">
        <v>1124</v>
      </c>
      <c r="D94" s="275"/>
      <c r="E94" s="275"/>
      <c r="F94" s="296" t="s">
        <v>486</v>
      </c>
      <c r="G94" s="295"/>
      <c r="H94" s="275" t="s">
        <v>522</v>
      </c>
      <c r="I94" s="275" t="s">
        <v>520</v>
      </c>
      <c r="J94" s="275"/>
      <c r="K94" s="288"/>
    </row>
    <row r="95" spans="2:11" ht="15" customHeight="1">
      <c r="B95" s="297"/>
      <c r="C95" s="275" t="s">
        <v>1134</v>
      </c>
      <c r="D95" s="275"/>
      <c r="E95" s="275"/>
      <c r="F95" s="296" t="s">
        <v>486</v>
      </c>
      <c r="G95" s="295"/>
      <c r="H95" s="275" t="s">
        <v>523</v>
      </c>
      <c r="I95" s="275" t="s">
        <v>520</v>
      </c>
      <c r="J95" s="275"/>
      <c r="K95" s="288"/>
    </row>
    <row r="96" spans="2:11" ht="15" customHeight="1">
      <c r="B96" s="300"/>
      <c r="C96" s="301"/>
      <c r="D96" s="301"/>
      <c r="E96" s="301"/>
      <c r="F96" s="301"/>
      <c r="G96" s="301"/>
      <c r="H96" s="301"/>
      <c r="I96" s="301"/>
      <c r="J96" s="301"/>
      <c r="K96" s="302"/>
    </row>
    <row r="97" spans="2:11" ht="18.75" customHeight="1">
      <c r="B97" s="303"/>
      <c r="C97" s="304"/>
      <c r="D97" s="304"/>
      <c r="E97" s="304"/>
      <c r="F97" s="304"/>
      <c r="G97" s="304"/>
      <c r="H97" s="304"/>
      <c r="I97" s="304"/>
      <c r="J97" s="304"/>
      <c r="K97" s="303"/>
    </row>
    <row r="98" spans="2:11" ht="18.75" customHeight="1">
      <c r="B98" s="282"/>
      <c r="C98" s="282"/>
      <c r="D98" s="282"/>
      <c r="E98" s="282"/>
      <c r="F98" s="282"/>
      <c r="G98" s="282"/>
      <c r="H98" s="282"/>
      <c r="I98" s="282"/>
      <c r="J98" s="282"/>
      <c r="K98" s="282"/>
    </row>
    <row r="99" spans="2:11" ht="7.5" customHeight="1">
      <c r="B99" s="283"/>
      <c r="C99" s="284"/>
      <c r="D99" s="284"/>
      <c r="E99" s="284"/>
      <c r="F99" s="284"/>
      <c r="G99" s="284"/>
      <c r="H99" s="284"/>
      <c r="I99" s="284"/>
      <c r="J99" s="284"/>
      <c r="K99" s="285"/>
    </row>
    <row r="100" spans="2:11" ht="45" customHeight="1">
      <c r="B100" s="286"/>
      <c r="C100" s="287" t="s">
        <v>524</v>
      </c>
      <c r="D100" s="287"/>
      <c r="E100" s="287"/>
      <c r="F100" s="287"/>
      <c r="G100" s="287"/>
      <c r="H100" s="287"/>
      <c r="I100" s="287"/>
      <c r="J100" s="287"/>
      <c r="K100" s="288"/>
    </row>
    <row r="101" spans="2:11" ht="17.25" customHeight="1">
      <c r="B101" s="286"/>
      <c r="C101" s="289" t="s">
        <v>480</v>
      </c>
      <c r="D101" s="289"/>
      <c r="E101" s="289"/>
      <c r="F101" s="289" t="s">
        <v>481</v>
      </c>
      <c r="G101" s="290"/>
      <c r="H101" s="289" t="s">
        <v>1206</v>
      </c>
      <c r="I101" s="289" t="s">
        <v>1143</v>
      </c>
      <c r="J101" s="289" t="s">
        <v>482</v>
      </c>
      <c r="K101" s="288"/>
    </row>
    <row r="102" spans="2:11" ht="17.25" customHeight="1">
      <c r="B102" s="286"/>
      <c r="C102" s="291" t="s">
        <v>483</v>
      </c>
      <c r="D102" s="291"/>
      <c r="E102" s="291"/>
      <c r="F102" s="292" t="s">
        <v>484</v>
      </c>
      <c r="G102" s="293"/>
      <c r="H102" s="291"/>
      <c r="I102" s="291"/>
      <c r="J102" s="291" t="s">
        <v>485</v>
      </c>
      <c r="K102" s="288"/>
    </row>
    <row r="103" spans="2:11" ht="5.25" customHeight="1">
      <c r="B103" s="286"/>
      <c r="C103" s="289"/>
      <c r="D103" s="289"/>
      <c r="E103" s="289"/>
      <c r="F103" s="289"/>
      <c r="G103" s="305"/>
      <c r="H103" s="289"/>
      <c r="I103" s="289"/>
      <c r="J103" s="289"/>
      <c r="K103" s="288"/>
    </row>
    <row r="104" spans="2:11" ht="15" customHeight="1">
      <c r="B104" s="286"/>
      <c r="C104" s="275" t="s">
        <v>1139</v>
      </c>
      <c r="D104" s="294"/>
      <c r="E104" s="294"/>
      <c r="F104" s="296" t="s">
        <v>486</v>
      </c>
      <c r="G104" s="305"/>
      <c r="H104" s="275" t="s">
        <v>525</v>
      </c>
      <c r="I104" s="275" t="s">
        <v>488</v>
      </c>
      <c r="J104" s="275">
        <v>20</v>
      </c>
      <c r="K104" s="288"/>
    </row>
    <row r="105" spans="2:11" ht="15" customHeight="1">
      <c r="B105" s="286"/>
      <c r="C105" s="275" t="s">
        <v>489</v>
      </c>
      <c r="D105" s="275"/>
      <c r="E105" s="275"/>
      <c r="F105" s="296" t="s">
        <v>486</v>
      </c>
      <c r="G105" s="275"/>
      <c r="H105" s="275" t="s">
        <v>525</v>
      </c>
      <c r="I105" s="275" t="s">
        <v>488</v>
      </c>
      <c r="J105" s="275">
        <v>120</v>
      </c>
      <c r="K105" s="288"/>
    </row>
    <row r="106" spans="2:11" ht="15" customHeight="1">
      <c r="B106" s="297"/>
      <c r="C106" s="275" t="s">
        <v>491</v>
      </c>
      <c r="D106" s="275"/>
      <c r="E106" s="275"/>
      <c r="F106" s="296" t="s">
        <v>492</v>
      </c>
      <c r="G106" s="275"/>
      <c r="H106" s="275" t="s">
        <v>525</v>
      </c>
      <c r="I106" s="275" t="s">
        <v>488</v>
      </c>
      <c r="J106" s="275">
        <v>50</v>
      </c>
      <c r="K106" s="288"/>
    </row>
    <row r="107" spans="2:11" ht="15" customHeight="1">
      <c r="B107" s="297"/>
      <c r="C107" s="275" t="s">
        <v>494</v>
      </c>
      <c r="D107" s="275"/>
      <c r="E107" s="275"/>
      <c r="F107" s="296" t="s">
        <v>486</v>
      </c>
      <c r="G107" s="275"/>
      <c r="H107" s="275" t="s">
        <v>525</v>
      </c>
      <c r="I107" s="275" t="s">
        <v>496</v>
      </c>
      <c r="J107" s="275"/>
      <c r="K107" s="288"/>
    </row>
    <row r="108" spans="2:11" ht="15" customHeight="1">
      <c r="B108" s="297"/>
      <c r="C108" s="275" t="s">
        <v>505</v>
      </c>
      <c r="D108" s="275"/>
      <c r="E108" s="275"/>
      <c r="F108" s="296" t="s">
        <v>492</v>
      </c>
      <c r="G108" s="275"/>
      <c r="H108" s="275" t="s">
        <v>525</v>
      </c>
      <c r="I108" s="275" t="s">
        <v>488</v>
      </c>
      <c r="J108" s="275">
        <v>50</v>
      </c>
      <c r="K108" s="288"/>
    </row>
    <row r="109" spans="2:11" ht="15" customHeight="1">
      <c r="B109" s="297"/>
      <c r="C109" s="275" t="s">
        <v>513</v>
      </c>
      <c r="D109" s="275"/>
      <c r="E109" s="275"/>
      <c r="F109" s="296" t="s">
        <v>492</v>
      </c>
      <c r="G109" s="275"/>
      <c r="H109" s="275" t="s">
        <v>525</v>
      </c>
      <c r="I109" s="275" t="s">
        <v>488</v>
      </c>
      <c r="J109" s="275">
        <v>50</v>
      </c>
      <c r="K109" s="288"/>
    </row>
    <row r="110" spans="2:11" ht="15" customHeight="1">
      <c r="B110" s="297"/>
      <c r="C110" s="275" t="s">
        <v>511</v>
      </c>
      <c r="D110" s="275"/>
      <c r="E110" s="275"/>
      <c r="F110" s="296" t="s">
        <v>492</v>
      </c>
      <c r="G110" s="275"/>
      <c r="H110" s="275" t="s">
        <v>525</v>
      </c>
      <c r="I110" s="275" t="s">
        <v>488</v>
      </c>
      <c r="J110" s="275">
        <v>50</v>
      </c>
      <c r="K110" s="288"/>
    </row>
    <row r="111" spans="2:11" ht="15" customHeight="1">
      <c r="B111" s="297"/>
      <c r="C111" s="275" t="s">
        <v>1139</v>
      </c>
      <c r="D111" s="275"/>
      <c r="E111" s="275"/>
      <c r="F111" s="296" t="s">
        <v>486</v>
      </c>
      <c r="G111" s="275"/>
      <c r="H111" s="275" t="s">
        <v>526</v>
      </c>
      <c r="I111" s="275" t="s">
        <v>488</v>
      </c>
      <c r="J111" s="275">
        <v>20</v>
      </c>
      <c r="K111" s="288"/>
    </row>
    <row r="112" spans="2:11" ht="15" customHeight="1">
      <c r="B112" s="297"/>
      <c r="C112" s="275" t="s">
        <v>527</v>
      </c>
      <c r="D112" s="275"/>
      <c r="E112" s="275"/>
      <c r="F112" s="296" t="s">
        <v>486</v>
      </c>
      <c r="G112" s="275"/>
      <c r="H112" s="275" t="s">
        <v>528</v>
      </c>
      <c r="I112" s="275" t="s">
        <v>488</v>
      </c>
      <c r="J112" s="275">
        <v>120</v>
      </c>
      <c r="K112" s="288"/>
    </row>
    <row r="113" spans="2:11" ht="15" customHeight="1">
      <c r="B113" s="297"/>
      <c r="C113" s="275" t="s">
        <v>1124</v>
      </c>
      <c r="D113" s="275"/>
      <c r="E113" s="275"/>
      <c r="F113" s="296" t="s">
        <v>486</v>
      </c>
      <c r="G113" s="275"/>
      <c r="H113" s="275" t="s">
        <v>529</v>
      </c>
      <c r="I113" s="275" t="s">
        <v>520</v>
      </c>
      <c r="J113" s="275"/>
      <c r="K113" s="288"/>
    </row>
    <row r="114" spans="2:11" ht="15" customHeight="1">
      <c r="B114" s="297"/>
      <c r="C114" s="275" t="s">
        <v>1134</v>
      </c>
      <c r="D114" s="275"/>
      <c r="E114" s="275"/>
      <c r="F114" s="296" t="s">
        <v>486</v>
      </c>
      <c r="G114" s="275"/>
      <c r="H114" s="275" t="s">
        <v>530</v>
      </c>
      <c r="I114" s="275" t="s">
        <v>520</v>
      </c>
      <c r="J114" s="275"/>
      <c r="K114" s="288"/>
    </row>
    <row r="115" spans="2:11" ht="15" customHeight="1">
      <c r="B115" s="297"/>
      <c r="C115" s="275" t="s">
        <v>1143</v>
      </c>
      <c r="D115" s="275"/>
      <c r="E115" s="275"/>
      <c r="F115" s="296" t="s">
        <v>486</v>
      </c>
      <c r="G115" s="275"/>
      <c r="H115" s="275" t="s">
        <v>531</v>
      </c>
      <c r="I115" s="275" t="s">
        <v>532</v>
      </c>
      <c r="J115" s="275"/>
      <c r="K115" s="288"/>
    </row>
    <row r="116" spans="2:11" ht="15" customHeight="1">
      <c r="B116" s="300"/>
      <c r="C116" s="306"/>
      <c r="D116" s="306"/>
      <c r="E116" s="306"/>
      <c r="F116" s="306"/>
      <c r="G116" s="306"/>
      <c r="H116" s="306"/>
      <c r="I116" s="306"/>
      <c r="J116" s="306"/>
      <c r="K116" s="302"/>
    </row>
    <row r="117" spans="2:11" ht="18.75" customHeight="1">
      <c r="B117" s="307"/>
      <c r="C117" s="272"/>
      <c r="D117" s="272"/>
      <c r="E117" s="272"/>
      <c r="F117" s="308"/>
      <c r="G117" s="272"/>
      <c r="H117" s="272"/>
      <c r="I117" s="272"/>
      <c r="J117" s="272"/>
      <c r="K117" s="307"/>
    </row>
    <row r="118" spans="2:11" ht="18.75" customHeight="1">
      <c r="B118" s="282"/>
      <c r="C118" s="282"/>
      <c r="D118" s="282"/>
      <c r="E118" s="282"/>
      <c r="F118" s="282"/>
      <c r="G118" s="282"/>
      <c r="H118" s="282"/>
      <c r="I118" s="282"/>
      <c r="J118" s="282"/>
      <c r="K118" s="282"/>
    </row>
    <row r="119" spans="2:11" ht="7.5" customHeight="1">
      <c r="B119" s="309"/>
      <c r="C119" s="310"/>
      <c r="D119" s="310"/>
      <c r="E119" s="310"/>
      <c r="F119" s="310"/>
      <c r="G119" s="310"/>
      <c r="H119" s="310"/>
      <c r="I119" s="310"/>
      <c r="J119" s="310"/>
      <c r="K119" s="311"/>
    </row>
    <row r="120" spans="2:11" ht="45" customHeight="1">
      <c r="B120" s="312"/>
      <c r="C120" s="263" t="s">
        <v>533</v>
      </c>
      <c r="D120" s="263"/>
      <c r="E120" s="263"/>
      <c r="F120" s="263"/>
      <c r="G120" s="263"/>
      <c r="H120" s="263"/>
      <c r="I120" s="263"/>
      <c r="J120" s="263"/>
      <c r="K120" s="313"/>
    </row>
    <row r="121" spans="2:11" ht="17.25" customHeight="1">
      <c r="B121" s="314"/>
      <c r="C121" s="289" t="s">
        <v>480</v>
      </c>
      <c r="D121" s="289"/>
      <c r="E121" s="289"/>
      <c r="F121" s="289" t="s">
        <v>481</v>
      </c>
      <c r="G121" s="290"/>
      <c r="H121" s="289" t="s">
        <v>1206</v>
      </c>
      <c r="I121" s="289" t="s">
        <v>1143</v>
      </c>
      <c r="J121" s="289" t="s">
        <v>482</v>
      </c>
      <c r="K121" s="315"/>
    </row>
    <row r="122" spans="2:11" ht="17.25" customHeight="1">
      <c r="B122" s="314"/>
      <c r="C122" s="291" t="s">
        <v>483</v>
      </c>
      <c r="D122" s="291"/>
      <c r="E122" s="291"/>
      <c r="F122" s="292" t="s">
        <v>484</v>
      </c>
      <c r="G122" s="293"/>
      <c r="H122" s="291"/>
      <c r="I122" s="291"/>
      <c r="J122" s="291" t="s">
        <v>485</v>
      </c>
      <c r="K122" s="315"/>
    </row>
    <row r="123" spans="2:11" ht="5.25" customHeight="1">
      <c r="B123" s="316"/>
      <c r="C123" s="294"/>
      <c r="D123" s="294"/>
      <c r="E123" s="294"/>
      <c r="F123" s="294"/>
      <c r="G123" s="275"/>
      <c r="H123" s="294"/>
      <c r="I123" s="294"/>
      <c r="J123" s="294"/>
      <c r="K123" s="317"/>
    </row>
    <row r="124" spans="2:11" ht="15" customHeight="1">
      <c r="B124" s="316"/>
      <c r="C124" s="275" t="s">
        <v>489</v>
      </c>
      <c r="D124" s="294"/>
      <c r="E124" s="294"/>
      <c r="F124" s="296" t="s">
        <v>486</v>
      </c>
      <c r="G124" s="275"/>
      <c r="H124" s="275" t="s">
        <v>525</v>
      </c>
      <c r="I124" s="275" t="s">
        <v>488</v>
      </c>
      <c r="J124" s="275">
        <v>120</v>
      </c>
      <c r="K124" s="318"/>
    </row>
    <row r="125" spans="2:11" ht="15" customHeight="1">
      <c r="B125" s="316"/>
      <c r="C125" s="275" t="s">
        <v>534</v>
      </c>
      <c r="D125" s="275"/>
      <c r="E125" s="275"/>
      <c r="F125" s="296" t="s">
        <v>486</v>
      </c>
      <c r="G125" s="275"/>
      <c r="H125" s="275" t="s">
        <v>535</v>
      </c>
      <c r="I125" s="275" t="s">
        <v>488</v>
      </c>
      <c r="J125" s="275" t="s">
        <v>536</v>
      </c>
      <c r="K125" s="318"/>
    </row>
    <row r="126" spans="2:11" ht="15" customHeight="1">
      <c r="B126" s="316"/>
      <c r="C126" s="275" t="s">
        <v>1169</v>
      </c>
      <c r="D126" s="275"/>
      <c r="E126" s="275"/>
      <c r="F126" s="296" t="s">
        <v>486</v>
      </c>
      <c r="G126" s="275"/>
      <c r="H126" s="275" t="s">
        <v>537</v>
      </c>
      <c r="I126" s="275" t="s">
        <v>488</v>
      </c>
      <c r="J126" s="275" t="s">
        <v>536</v>
      </c>
      <c r="K126" s="318"/>
    </row>
    <row r="127" spans="2:11" ht="15" customHeight="1">
      <c r="B127" s="316"/>
      <c r="C127" s="275" t="s">
        <v>497</v>
      </c>
      <c r="D127" s="275"/>
      <c r="E127" s="275"/>
      <c r="F127" s="296" t="s">
        <v>492</v>
      </c>
      <c r="G127" s="275"/>
      <c r="H127" s="275" t="s">
        <v>498</v>
      </c>
      <c r="I127" s="275" t="s">
        <v>488</v>
      </c>
      <c r="J127" s="275">
        <v>15</v>
      </c>
      <c r="K127" s="318"/>
    </row>
    <row r="128" spans="2:11" ht="15" customHeight="1">
      <c r="B128" s="316"/>
      <c r="C128" s="298" t="s">
        <v>499</v>
      </c>
      <c r="D128" s="298"/>
      <c r="E128" s="298"/>
      <c r="F128" s="299" t="s">
        <v>492</v>
      </c>
      <c r="G128" s="298"/>
      <c r="H128" s="298" t="s">
        <v>500</v>
      </c>
      <c r="I128" s="298" t="s">
        <v>488</v>
      </c>
      <c r="J128" s="298">
        <v>15</v>
      </c>
      <c r="K128" s="318"/>
    </row>
    <row r="129" spans="2:11" ht="15" customHeight="1">
      <c r="B129" s="316"/>
      <c r="C129" s="298" t="s">
        <v>501</v>
      </c>
      <c r="D129" s="298"/>
      <c r="E129" s="298"/>
      <c r="F129" s="299" t="s">
        <v>492</v>
      </c>
      <c r="G129" s="298"/>
      <c r="H129" s="298" t="s">
        <v>502</v>
      </c>
      <c r="I129" s="298" t="s">
        <v>488</v>
      </c>
      <c r="J129" s="298">
        <v>20</v>
      </c>
      <c r="K129" s="318"/>
    </row>
    <row r="130" spans="2:11" ht="15" customHeight="1">
      <c r="B130" s="316"/>
      <c r="C130" s="298" t="s">
        <v>503</v>
      </c>
      <c r="D130" s="298"/>
      <c r="E130" s="298"/>
      <c r="F130" s="299" t="s">
        <v>492</v>
      </c>
      <c r="G130" s="298"/>
      <c r="H130" s="298" t="s">
        <v>504</v>
      </c>
      <c r="I130" s="298" t="s">
        <v>488</v>
      </c>
      <c r="J130" s="298">
        <v>20</v>
      </c>
      <c r="K130" s="318"/>
    </row>
    <row r="131" spans="2:11" ht="15" customHeight="1">
      <c r="B131" s="316"/>
      <c r="C131" s="275" t="s">
        <v>491</v>
      </c>
      <c r="D131" s="275"/>
      <c r="E131" s="275"/>
      <c r="F131" s="296" t="s">
        <v>492</v>
      </c>
      <c r="G131" s="275"/>
      <c r="H131" s="275" t="s">
        <v>525</v>
      </c>
      <c r="I131" s="275" t="s">
        <v>488</v>
      </c>
      <c r="J131" s="275">
        <v>50</v>
      </c>
      <c r="K131" s="318"/>
    </row>
    <row r="132" spans="2:11" ht="15" customHeight="1">
      <c r="B132" s="316"/>
      <c r="C132" s="275" t="s">
        <v>505</v>
      </c>
      <c r="D132" s="275"/>
      <c r="E132" s="275"/>
      <c r="F132" s="296" t="s">
        <v>492</v>
      </c>
      <c r="G132" s="275"/>
      <c r="H132" s="275" t="s">
        <v>525</v>
      </c>
      <c r="I132" s="275" t="s">
        <v>488</v>
      </c>
      <c r="J132" s="275">
        <v>50</v>
      </c>
      <c r="K132" s="318"/>
    </row>
    <row r="133" spans="2:11" ht="15" customHeight="1">
      <c r="B133" s="316"/>
      <c r="C133" s="275" t="s">
        <v>511</v>
      </c>
      <c r="D133" s="275"/>
      <c r="E133" s="275"/>
      <c r="F133" s="296" t="s">
        <v>492</v>
      </c>
      <c r="G133" s="275"/>
      <c r="H133" s="275" t="s">
        <v>525</v>
      </c>
      <c r="I133" s="275" t="s">
        <v>488</v>
      </c>
      <c r="J133" s="275">
        <v>50</v>
      </c>
      <c r="K133" s="318"/>
    </row>
    <row r="134" spans="2:11" ht="15" customHeight="1">
      <c r="B134" s="316"/>
      <c r="C134" s="275" t="s">
        <v>513</v>
      </c>
      <c r="D134" s="275"/>
      <c r="E134" s="275"/>
      <c r="F134" s="296" t="s">
        <v>492</v>
      </c>
      <c r="G134" s="275"/>
      <c r="H134" s="275" t="s">
        <v>525</v>
      </c>
      <c r="I134" s="275" t="s">
        <v>488</v>
      </c>
      <c r="J134" s="275">
        <v>50</v>
      </c>
      <c r="K134" s="318"/>
    </row>
    <row r="135" spans="2:11" ht="15" customHeight="1">
      <c r="B135" s="316"/>
      <c r="C135" s="275" t="s">
        <v>1212</v>
      </c>
      <c r="D135" s="275"/>
      <c r="E135" s="275"/>
      <c r="F135" s="296" t="s">
        <v>492</v>
      </c>
      <c r="G135" s="275"/>
      <c r="H135" s="275" t="s">
        <v>538</v>
      </c>
      <c r="I135" s="275" t="s">
        <v>488</v>
      </c>
      <c r="J135" s="275">
        <v>255</v>
      </c>
      <c r="K135" s="318"/>
    </row>
    <row r="136" spans="2:11" ht="15" customHeight="1">
      <c r="B136" s="316"/>
      <c r="C136" s="275" t="s">
        <v>515</v>
      </c>
      <c r="D136" s="275"/>
      <c r="E136" s="275"/>
      <c r="F136" s="296" t="s">
        <v>486</v>
      </c>
      <c r="G136" s="275"/>
      <c r="H136" s="275" t="s">
        <v>539</v>
      </c>
      <c r="I136" s="275" t="s">
        <v>517</v>
      </c>
      <c r="J136" s="275"/>
      <c r="K136" s="318"/>
    </row>
    <row r="137" spans="2:11" ht="15" customHeight="1">
      <c r="B137" s="316"/>
      <c r="C137" s="275" t="s">
        <v>518</v>
      </c>
      <c r="D137" s="275"/>
      <c r="E137" s="275"/>
      <c r="F137" s="296" t="s">
        <v>486</v>
      </c>
      <c r="G137" s="275"/>
      <c r="H137" s="275" t="s">
        <v>540</v>
      </c>
      <c r="I137" s="275" t="s">
        <v>520</v>
      </c>
      <c r="J137" s="275"/>
      <c r="K137" s="318"/>
    </row>
    <row r="138" spans="2:11" ht="15" customHeight="1">
      <c r="B138" s="316"/>
      <c r="C138" s="275" t="s">
        <v>521</v>
      </c>
      <c r="D138" s="275"/>
      <c r="E138" s="275"/>
      <c r="F138" s="296" t="s">
        <v>486</v>
      </c>
      <c r="G138" s="275"/>
      <c r="H138" s="275" t="s">
        <v>521</v>
      </c>
      <c r="I138" s="275" t="s">
        <v>520</v>
      </c>
      <c r="J138" s="275"/>
      <c r="K138" s="318"/>
    </row>
    <row r="139" spans="2:11" ht="15" customHeight="1">
      <c r="B139" s="316"/>
      <c r="C139" s="275" t="s">
        <v>1124</v>
      </c>
      <c r="D139" s="275"/>
      <c r="E139" s="275"/>
      <c r="F139" s="296" t="s">
        <v>486</v>
      </c>
      <c r="G139" s="275"/>
      <c r="H139" s="275" t="s">
        <v>541</v>
      </c>
      <c r="I139" s="275" t="s">
        <v>520</v>
      </c>
      <c r="J139" s="275"/>
      <c r="K139" s="318"/>
    </row>
    <row r="140" spans="2:11" ht="15" customHeight="1">
      <c r="B140" s="316"/>
      <c r="C140" s="275" t="s">
        <v>542</v>
      </c>
      <c r="D140" s="275"/>
      <c r="E140" s="275"/>
      <c r="F140" s="296" t="s">
        <v>486</v>
      </c>
      <c r="G140" s="275"/>
      <c r="H140" s="275" t="s">
        <v>543</v>
      </c>
      <c r="I140" s="275" t="s">
        <v>520</v>
      </c>
      <c r="J140" s="275"/>
      <c r="K140" s="318"/>
    </row>
    <row r="141" spans="2:11" ht="15" customHeight="1">
      <c r="B141" s="319"/>
      <c r="C141" s="320"/>
      <c r="D141" s="320"/>
      <c r="E141" s="320"/>
      <c r="F141" s="320"/>
      <c r="G141" s="320"/>
      <c r="H141" s="320"/>
      <c r="I141" s="320"/>
      <c r="J141" s="320"/>
      <c r="K141" s="321"/>
    </row>
    <row r="142" spans="2:11" ht="18.75" customHeight="1">
      <c r="B142" s="272"/>
      <c r="C142" s="272"/>
      <c r="D142" s="272"/>
      <c r="E142" s="272"/>
      <c r="F142" s="308"/>
      <c r="G142" s="272"/>
      <c r="H142" s="272"/>
      <c r="I142" s="272"/>
      <c r="J142" s="272"/>
      <c r="K142" s="272"/>
    </row>
    <row r="143" spans="2:11" ht="18.75" customHeight="1">
      <c r="B143" s="282"/>
      <c r="C143" s="282"/>
      <c r="D143" s="282"/>
      <c r="E143" s="282"/>
      <c r="F143" s="282"/>
      <c r="G143" s="282"/>
      <c r="H143" s="282"/>
      <c r="I143" s="282"/>
      <c r="J143" s="282"/>
      <c r="K143" s="282"/>
    </row>
    <row r="144" spans="2:11" ht="7.5" customHeight="1">
      <c r="B144" s="283"/>
      <c r="C144" s="284"/>
      <c r="D144" s="284"/>
      <c r="E144" s="284"/>
      <c r="F144" s="284"/>
      <c r="G144" s="284"/>
      <c r="H144" s="284"/>
      <c r="I144" s="284"/>
      <c r="J144" s="284"/>
      <c r="K144" s="285"/>
    </row>
    <row r="145" spans="2:11" ht="45" customHeight="1">
      <c r="B145" s="286"/>
      <c r="C145" s="287" t="s">
        <v>544</v>
      </c>
      <c r="D145" s="287"/>
      <c r="E145" s="287"/>
      <c r="F145" s="287"/>
      <c r="G145" s="287"/>
      <c r="H145" s="287"/>
      <c r="I145" s="287"/>
      <c r="J145" s="287"/>
      <c r="K145" s="288"/>
    </row>
    <row r="146" spans="2:11" ht="17.25" customHeight="1">
      <c r="B146" s="286"/>
      <c r="C146" s="289" t="s">
        <v>480</v>
      </c>
      <c r="D146" s="289"/>
      <c r="E146" s="289"/>
      <c r="F146" s="289" t="s">
        <v>481</v>
      </c>
      <c r="G146" s="290"/>
      <c r="H146" s="289" t="s">
        <v>1206</v>
      </c>
      <c r="I146" s="289" t="s">
        <v>1143</v>
      </c>
      <c r="J146" s="289" t="s">
        <v>482</v>
      </c>
      <c r="K146" s="288"/>
    </row>
    <row r="147" spans="2:11" ht="17.25" customHeight="1">
      <c r="B147" s="286"/>
      <c r="C147" s="291" t="s">
        <v>483</v>
      </c>
      <c r="D147" s="291"/>
      <c r="E147" s="291"/>
      <c r="F147" s="292" t="s">
        <v>484</v>
      </c>
      <c r="G147" s="293"/>
      <c r="H147" s="291"/>
      <c r="I147" s="291"/>
      <c r="J147" s="291" t="s">
        <v>485</v>
      </c>
      <c r="K147" s="288"/>
    </row>
    <row r="148" spans="2:11" ht="5.25" customHeight="1">
      <c r="B148" s="297"/>
      <c r="C148" s="294"/>
      <c r="D148" s="294"/>
      <c r="E148" s="294"/>
      <c r="F148" s="294"/>
      <c r="G148" s="295"/>
      <c r="H148" s="294"/>
      <c r="I148" s="294"/>
      <c r="J148" s="294"/>
      <c r="K148" s="318"/>
    </row>
    <row r="149" spans="2:11" ht="15" customHeight="1">
      <c r="B149" s="297"/>
      <c r="C149" s="322" t="s">
        <v>489</v>
      </c>
      <c r="D149" s="275"/>
      <c r="E149" s="275"/>
      <c r="F149" s="323" t="s">
        <v>486</v>
      </c>
      <c r="G149" s="275"/>
      <c r="H149" s="322" t="s">
        <v>525</v>
      </c>
      <c r="I149" s="322" t="s">
        <v>488</v>
      </c>
      <c r="J149" s="322">
        <v>120</v>
      </c>
      <c r="K149" s="318"/>
    </row>
    <row r="150" spans="2:11" ht="15" customHeight="1">
      <c r="B150" s="297"/>
      <c r="C150" s="322" t="s">
        <v>534</v>
      </c>
      <c r="D150" s="275"/>
      <c r="E150" s="275"/>
      <c r="F150" s="323" t="s">
        <v>486</v>
      </c>
      <c r="G150" s="275"/>
      <c r="H150" s="322" t="s">
        <v>545</v>
      </c>
      <c r="I150" s="322" t="s">
        <v>488</v>
      </c>
      <c r="J150" s="322" t="s">
        <v>536</v>
      </c>
      <c r="K150" s="318"/>
    </row>
    <row r="151" spans="2:11" ht="15" customHeight="1">
      <c r="B151" s="297"/>
      <c r="C151" s="322" t="s">
        <v>1169</v>
      </c>
      <c r="D151" s="275"/>
      <c r="E151" s="275"/>
      <c r="F151" s="323" t="s">
        <v>486</v>
      </c>
      <c r="G151" s="275"/>
      <c r="H151" s="322" t="s">
        <v>546</v>
      </c>
      <c r="I151" s="322" t="s">
        <v>488</v>
      </c>
      <c r="J151" s="322" t="s">
        <v>536</v>
      </c>
      <c r="K151" s="318"/>
    </row>
    <row r="152" spans="2:11" ht="15" customHeight="1">
      <c r="B152" s="297"/>
      <c r="C152" s="322" t="s">
        <v>491</v>
      </c>
      <c r="D152" s="275"/>
      <c r="E152" s="275"/>
      <c r="F152" s="323" t="s">
        <v>492</v>
      </c>
      <c r="G152" s="275"/>
      <c r="H152" s="322" t="s">
        <v>525</v>
      </c>
      <c r="I152" s="322" t="s">
        <v>488</v>
      </c>
      <c r="J152" s="322">
        <v>50</v>
      </c>
      <c r="K152" s="318"/>
    </row>
    <row r="153" spans="2:11" ht="15" customHeight="1">
      <c r="B153" s="297"/>
      <c r="C153" s="322" t="s">
        <v>494</v>
      </c>
      <c r="D153" s="275"/>
      <c r="E153" s="275"/>
      <c r="F153" s="323" t="s">
        <v>486</v>
      </c>
      <c r="G153" s="275"/>
      <c r="H153" s="322" t="s">
        <v>525</v>
      </c>
      <c r="I153" s="322" t="s">
        <v>496</v>
      </c>
      <c r="J153" s="322"/>
      <c r="K153" s="318"/>
    </row>
    <row r="154" spans="2:11" ht="15" customHeight="1">
      <c r="B154" s="297"/>
      <c r="C154" s="322" t="s">
        <v>505</v>
      </c>
      <c r="D154" s="275"/>
      <c r="E154" s="275"/>
      <c r="F154" s="323" t="s">
        <v>492</v>
      </c>
      <c r="G154" s="275"/>
      <c r="H154" s="322" t="s">
        <v>525</v>
      </c>
      <c r="I154" s="322" t="s">
        <v>488</v>
      </c>
      <c r="J154" s="322">
        <v>50</v>
      </c>
      <c r="K154" s="318"/>
    </row>
    <row r="155" spans="2:11" ht="15" customHeight="1">
      <c r="B155" s="297"/>
      <c r="C155" s="322" t="s">
        <v>513</v>
      </c>
      <c r="D155" s="275"/>
      <c r="E155" s="275"/>
      <c r="F155" s="323" t="s">
        <v>492</v>
      </c>
      <c r="G155" s="275"/>
      <c r="H155" s="322" t="s">
        <v>525</v>
      </c>
      <c r="I155" s="322" t="s">
        <v>488</v>
      </c>
      <c r="J155" s="322">
        <v>50</v>
      </c>
      <c r="K155" s="318"/>
    </row>
    <row r="156" spans="2:11" ht="15" customHeight="1">
      <c r="B156" s="297"/>
      <c r="C156" s="322" t="s">
        <v>511</v>
      </c>
      <c r="D156" s="275"/>
      <c r="E156" s="275"/>
      <c r="F156" s="323" t="s">
        <v>492</v>
      </c>
      <c r="G156" s="275"/>
      <c r="H156" s="322" t="s">
        <v>525</v>
      </c>
      <c r="I156" s="322" t="s">
        <v>488</v>
      </c>
      <c r="J156" s="322">
        <v>50</v>
      </c>
      <c r="K156" s="318"/>
    </row>
    <row r="157" spans="2:11" ht="15" customHeight="1">
      <c r="B157" s="297"/>
      <c r="C157" s="322" t="s">
        <v>1187</v>
      </c>
      <c r="D157" s="275"/>
      <c r="E157" s="275"/>
      <c r="F157" s="323" t="s">
        <v>486</v>
      </c>
      <c r="G157" s="275"/>
      <c r="H157" s="322" t="s">
        <v>547</v>
      </c>
      <c r="I157" s="322" t="s">
        <v>488</v>
      </c>
      <c r="J157" s="322" t="s">
        <v>548</v>
      </c>
      <c r="K157" s="318"/>
    </row>
    <row r="158" spans="2:11" ht="15" customHeight="1">
      <c r="B158" s="297"/>
      <c r="C158" s="322" t="s">
        <v>549</v>
      </c>
      <c r="D158" s="275"/>
      <c r="E158" s="275"/>
      <c r="F158" s="323" t="s">
        <v>486</v>
      </c>
      <c r="G158" s="275"/>
      <c r="H158" s="322" t="s">
        <v>550</v>
      </c>
      <c r="I158" s="322" t="s">
        <v>520</v>
      </c>
      <c r="J158" s="322"/>
      <c r="K158" s="318"/>
    </row>
    <row r="159" spans="2:11" ht="15" customHeight="1">
      <c r="B159" s="324"/>
      <c r="C159" s="306"/>
      <c r="D159" s="306"/>
      <c r="E159" s="306"/>
      <c r="F159" s="306"/>
      <c r="G159" s="306"/>
      <c r="H159" s="306"/>
      <c r="I159" s="306"/>
      <c r="J159" s="306"/>
      <c r="K159" s="325"/>
    </row>
    <row r="160" spans="2:11" ht="18.75" customHeight="1">
      <c r="B160" s="272"/>
      <c r="C160" s="275"/>
      <c r="D160" s="275"/>
      <c r="E160" s="275"/>
      <c r="F160" s="296"/>
      <c r="G160" s="275"/>
      <c r="H160" s="275"/>
      <c r="I160" s="275"/>
      <c r="J160" s="275"/>
      <c r="K160" s="272"/>
    </row>
    <row r="161" spans="2:11" ht="18.75" customHeight="1">
      <c r="B161" s="282"/>
      <c r="C161" s="282"/>
      <c r="D161" s="282"/>
      <c r="E161" s="282"/>
      <c r="F161" s="282"/>
      <c r="G161" s="282"/>
      <c r="H161" s="282"/>
      <c r="I161" s="282"/>
      <c r="J161" s="282"/>
      <c r="K161" s="282"/>
    </row>
    <row r="162" spans="2:11" ht="7.5" customHeight="1">
      <c r="B162" s="259"/>
      <c r="C162" s="260"/>
      <c r="D162" s="260"/>
      <c r="E162" s="260"/>
      <c r="F162" s="260"/>
      <c r="G162" s="260"/>
      <c r="H162" s="260"/>
      <c r="I162" s="260"/>
      <c r="J162" s="260"/>
      <c r="K162" s="261"/>
    </row>
    <row r="163" spans="2:11" ht="45" customHeight="1">
      <c r="B163" s="262"/>
      <c r="C163" s="263" t="s">
        <v>551</v>
      </c>
      <c r="D163" s="263"/>
      <c r="E163" s="263"/>
      <c r="F163" s="263"/>
      <c r="G163" s="263"/>
      <c r="H163" s="263"/>
      <c r="I163" s="263"/>
      <c r="J163" s="263"/>
      <c r="K163" s="264"/>
    </row>
    <row r="164" spans="2:11" ht="17.25" customHeight="1">
      <c r="B164" s="262"/>
      <c r="C164" s="289" t="s">
        <v>480</v>
      </c>
      <c r="D164" s="289"/>
      <c r="E164" s="289"/>
      <c r="F164" s="289" t="s">
        <v>481</v>
      </c>
      <c r="G164" s="326"/>
      <c r="H164" s="327" t="s">
        <v>1206</v>
      </c>
      <c r="I164" s="327" t="s">
        <v>1143</v>
      </c>
      <c r="J164" s="289" t="s">
        <v>482</v>
      </c>
      <c r="K164" s="264"/>
    </row>
    <row r="165" spans="2:11" ht="17.25" customHeight="1">
      <c r="B165" s="266"/>
      <c r="C165" s="291" t="s">
        <v>483</v>
      </c>
      <c r="D165" s="291"/>
      <c r="E165" s="291"/>
      <c r="F165" s="292" t="s">
        <v>484</v>
      </c>
      <c r="G165" s="328"/>
      <c r="H165" s="329"/>
      <c r="I165" s="329"/>
      <c r="J165" s="291" t="s">
        <v>485</v>
      </c>
      <c r="K165" s="268"/>
    </row>
    <row r="166" spans="2:11" ht="5.25" customHeight="1">
      <c r="B166" s="297"/>
      <c r="C166" s="294"/>
      <c r="D166" s="294"/>
      <c r="E166" s="294"/>
      <c r="F166" s="294"/>
      <c r="G166" s="295"/>
      <c r="H166" s="294"/>
      <c r="I166" s="294"/>
      <c r="J166" s="294"/>
      <c r="K166" s="318"/>
    </row>
    <row r="167" spans="2:11" ht="15" customHeight="1">
      <c r="B167" s="297"/>
      <c r="C167" s="275" t="s">
        <v>489</v>
      </c>
      <c r="D167" s="275"/>
      <c r="E167" s="275"/>
      <c r="F167" s="296" t="s">
        <v>486</v>
      </c>
      <c r="G167" s="275"/>
      <c r="H167" s="275" t="s">
        <v>525</v>
      </c>
      <c r="I167" s="275" t="s">
        <v>488</v>
      </c>
      <c r="J167" s="275">
        <v>120</v>
      </c>
      <c r="K167" s="318"/>
    </row>
    <row r="168" spans="2:11" ht="15" customHeight="1">
      <c r="B168" s="297"/>
      <c r="C168" s="275" t="s">
        <v>534</v>
      </c>
      <c r="D168" s="275"/>
      <c r="E168" s="275"/>
      <c r="F168" s="296" t="s">
        <v>486</v>
      </c>
      <c r="G168" s="275"/>
      <c r="H168" s="275" t="s">
        <v>535</v>
      </c>
      <c r="I168" s="275" t="s">
        <v>488</v>
      </c>
      <c r="J168" s="275" t="s">
        <v>536</v>
      </c>
      <c r="K168" s="318"/>
    </row>
    <row r="169" spans="2:11" ht="15" customHeight="1">
      <c r="B169" s="297"/>
      <c r="C169" s="275" t="s">
        <v>1169</v>
      </c>
      <c r="D169" s="275"/>
      <c r="E169" s="275"/>
      <c r="F169" s="296" t="s">
        <v>486</v>
      </c>
      <c r="G169" s="275"/>
      <c r="H169" s="275" t="s">
        <v>552</v>
      </c>
      <c r="I169" s="275" t="s">
        <v>488</v>
      </c>
      <c r="J169" s="275" t="s">
        <v>536</v>
      </c>
      <c r="K169" s="318"/>
    </row>
    <row r="170" spans="2:11" ht="15" customHeight="1">
      <c r="B170" s="297"/>
      <c r="C170" s="275" t="s">
        <v>491</v>
      </c>
      <c r="D170" s="275"/>
      <c r="E170" s="275"/>
      <c r="F170" s="296" t="s">
        <v>492</v>
      </c>
      <c r="G170" s="275"/>
      <c r="H170" s="275" t="s">
        <v>552</v>
      </c>
      <c r="I170" s="275" t="s">
        <v>488</v>
      </c>
      <c r="J170" s="275">
        <v>50</v>
      </c>
      <c r="K170" s="318"/>
    </row>
    <row r="171" spans="2:11" ht="15" customHeight="1">
      <c r="B171" s="297"/>
      <c r="C171" s="275" t="s">
        <v>494</v>
      </c>
      <c r="D171" s="275"/>
      <c r="E171" s="275"/>
      <c r="F171" s="296" t="s">
        <v>486</v>
      </c>
      <c r="G171" s="275"/>
      <c r="H171" s="275" t="s">
        <v>552</v>
      </c>
      <c r="I171" s="275" t="s">
        <v>496</v>
      </c>
      <c r="J171" s="275"/>
      <c r="K171" s="318"/>
    </row>
    <row r="172" spans="2:11" ht="15" customHeight="1">
      <c r="B172" s="297"/>
      <c r="C172" s="275" t="s">
        <v>505</v>
      </c>
      <c r="D172" s="275"/>
      <c r="E172" s="275"/>
      <c r="F172" s="296" t="s">
        <v>492</v>
      </c>
      <c r="G172" s="275"/>
      <c r="H172" s="275" t="s">
        <v>552</v>
      </c>
      <c r="I172" s="275" t="s">
        <v>488</v>
      </c>
      <c r="J172" s="275">
        <v>50</v>
      </c>
      <c r="K172" s="318"/>
    </row>
    <row r="173" spans="2:11" ht="15" customHeight="1">
      <c r="B173" s="297"/>
      <c r="C173" s="275" t="s">
        <v>513</v>
      </c>
      <c r="D173" s="275"/>
      <c r="E173" s="275"/>
      <c r="F173" s="296" t="s">
        <v>492</v>
      </c>
      <c r="G173" s="275"/>
      <c r="H173" s="275" t="s">
        <v>552</v>
      </c>
      <c r="I173" s="275" t="s">
        <v>488</v>
      </c>
      <c r="J173" s="275">
        <v>50</v>
      </c>
      <c r="K173" s="318"/>
    </row>
    <row r="174" spans="2:11" ht="15" customHeight="1">
      <c r="B174" s="297"/>
      <c r="C174" s="275" t="s">
        <v>511</v>
      </c>
      <c r="D174" s="275"/>
      <c r="E174" s="275"/>
      <c r="F174" s="296" t="s">
        <v>492</v>
      </c>
      <c r="G174" s="275"/>
      <c r="H174" s="275" t="s">
        <v>552</v>
      </c>
      <c r="I174" s="275" t="s">
        <v>488</v>
      </c>
      <c r="J174" s="275">
        <v>50</v>
      </c>
      <c r="K174" s="318"/>
    </row>
    <row r="175" spans="2:11" ht="15" customHeight="1">
      <c r="B175" s="297"/>
      <c r="C175" s="275" t="s">
        <v>1205</v>
      </c>
      <c r="D175" s="275"/>
      <c r="E175" s="275"/>
      <c r="F175" s="296" t="s">
        <v>486</v>
      </c>
      <c r="G175" s="275"/>
      <c r="H175" s="275" t="s">
        <v>553</v>
      </c>
      <c r="I175" s="275" t="s">
        <v>554</v>
      </c>
      <c r="J175" s="275"/>
      <c r="K175" s="318"/>
    </row>
    <row r="176" spans="2:11" ht="15" customHeight="1">
      <c r="B176" s="297"/>
      <c r="C176" s="275" t="s">
        <v>1143</v>
      </c>
      <c r="D176" s="275"/>
      <c r="E176" s="275"/>
      <c r="F176" s="296" t="s">
        <v>486</v>
      </c>
      <c r="G176" s="275"/>
      <c r="H176" s="275" t="s">
        <v>555</v>
      </c>
      <c r="I176" s="275" t="s">
        <v>556</v>
      </c>
      <c r="J176" s="275">
        <v>1</v>
      </c>
      <c r="K176" s="318"/>
    </row>
    <row r="177" spans="2:11" ht="15" customHeight="1">
      <c r="B177" s="297"/>
      <c r="C177" s="275" t="s">
        <v>1139</v>
      </c>
      <c r="D177" s="275"/>
      <c r="E177" s="275"/>
      <c r="F177" s="296" t="s">
        <v>486</v>
      </c>
      <c r="G177" s="275"/>
      <c r="H177" s="275" t="s">
        <v>557</v>
      </c>
      <c r="I177" s="275" t="s">
        <v>488</v>
      </c>
      <c r="J177" s="275">
        <v>20</v>
      </c>
      <c r="K177" s="318"/>
    </row>
    <row r="178" spans="2:11" ht="15" customHeight="1">
      <c r="B178" s="297"/>
      <c r="C178" s="275" t="s">
        <v>1206</v>
      </c>
      <c r="D178" s="275"/>
      <c r="E178" s="275"/>
      <c r="F178" s="296" t="s">
        <v>486</v>
      </c>
      <c r="G178" s="275"/>
      <c r="H178" s="275" t="s">
        <v>558</v>
      </c>
      <c r="I178" s="275" t="s">
        <v>488</v>
      </c>
      <c r="J178" s="275">
        <v>255</v>
      </c>
      <c r="K178" s="318"/>
    </row>
    <row r="179" spans="2:11" ht="15" customHeight="1">
      <c r="B179" s="297"/>
      <c r="C179" s="275" t="s">
        <v>1207</v>
      </c>
      <c r="D179" s="275"/>
      <c r="E179" s="275"/>
      <c r="F179" s="296" t="s">
        <v>486</v>
      </c>
      <c r="G179" s="275"/>
      <c r="H179" s="275" t="s">
        <v>451</v>
      </c>
      <c r="I179" s="275" t="s">
        <v>488</v>
      </c>
      <c r="J179" s="275">
        <v>10</v>
      </c>
      <c r="K179" s="318"/>
    </row>
    <row r="180" spans="2:11" ht="15" customHeight="1">
      <c r="B180" s="297"/>
      <c r="C180" s="275" t="s">
        <v>1208</v>
      </c>
      <c r="D180" s="275"/>
      <c r="E180" s="275"/>
      <c r="F180" s="296" t="s">
        <v>486</v>
      </c>
      <c r="G180" s="275"/>
      <c r="H180" s="275" t="s">
        <v>559</v>
      </c>
      <c r="I180" s="275" t="s">
        <v>520</v>
      </c>
      <c r="J180" s="275"/>
      <c r="K180" s="318"/>
    </row>
    <row r="181" spans="2:11" ht="15" customHeight="1">
      <c r="B181" s="297"/>
      <c r="C181" s="275" t="s">
        <v>560</v>
      </c>
      <c r="D181" s="275"/>
      <c r="E181" s="275"/>
      <c r="F181" s="296" t="s">
        <v>486</v>
      </c>
      <c r="G181" s="275"/>
      <c r="H181" s="275" t="s">
        <v>561</v>
      </c>
      <c r="I181" s="275" t="s">
        <v>520</v>
      </c>
      <c r="J181" s="275"/>
      <c r="K181" s="318"/>
    </row>
    <row r="182" spans="2:11" ht="15" customHeight="1">
      <c r="B182" s="297"/>
      <c r="C182" s="275" t="s">
        <v>549</v>
      </c>
      <c r="D182" s="275"/>
      <c r="E182" s="275"/>
      <c r="F182" s="296" t="s">
        <v>486</v>
      </c>
      <c r="G182" s="275"/>
      <c r="H182" s="275" t="s">
        <v>562</v>
      </c>
      <c r="I182" s="275" t="s">
        <v>520</v>
      </c>
      <c r="J182" s="275"/>
      <c r="K182" s="318"/>
    </row>
    <row r="183" spans="2:11" ht="15" customHeight="1">
      <c r="B183" s="297"/>
      <c r="C183" s="275" t="s">
        <v>1211</v>
      </c>
      <c r="D183" s="275"/>
      <c r="E183" s="275"/>
      <c r="F183" s="296" t="s">
        <v>492</v>
      </c>
      <c r="G183" s="275"/>
      <c r="H183" s="275" t="s">
        <v>563</v>
      </c>
      <c r="I183" s="275" t="s">
        <v>488</v>
      </c>
      <c r="J183" s="275">
        <v>50</v>
      </c>
      <c r="K183" s="318"/>
    </row>
    <row r="184" spans="2:11" ht="15" customHeight="1">
      <c r="B184" s="324"/>
      <c r="C184" s="306"/>
      <c r="D184" s="306"/>
      <c r="E184" s="306"/>
      <c r="F184" s="306"/>
      <c r="G184" s="306"/>
      <c r="H184" s="306"/>
      <c r="I184" s="306"/>
      <c r="J184" s="306"/>
      <c r="K184" s="325"/>
    </row>
    <row r="185" spans="2:11" ht="18.75" customHeight="1">
      <c r="B185" s="272"/>
      <c r="C185" s="275"/>
      <c r="D185" s="275"/>
      <c r="E185" s="275"/>
      <c r="F185" s="296"/>
      <c r="G185" s="275"/>
      <c r="H185" s="275"/>
      <c r="I185" s="275"/>
      <c r="J185" s="275"/>
      <c r="K185" s="272"/>
    </row>
    <row r="186" spans="2:11" ht="18.75" customHeight="1">
      <c r="B186" s="282"/>
      <c r="C186" s="282"/>
      <c r="D186" s="282"/>
      <c r="E186" s="282"/>
      <c r="F186" s="282"/>
      <c r="G186" s="282"/>
      <c r="H186" s="282"/>
      <c r="I186" s="282"/>
      <c r="J186" s="282"/>
      <c r="K186" s="282"/>
    </row>
    <row r="187" spans="2:11" ht="13.5">
      <c r="B187" s="259"/>
      <c r="C187" s="260"/>
      <c r="D187" s="260"/>
      <c r="E187" s="260"/>
      <c r="F187" s="260"/>
      <c r="G187" s="260"/>
      <c r="H187" s="260"/>
      <c r="I187" s="260"/>
      <c r="J187" s="260"/>
      <c r="K187" s="261"/>
    </row>
    <row r="188" spans="2:11" ht="21">
      <c r="B188" s="262"/>
      <c r="C188" s="263" t="s">
        <v>564</v>
      </c>
      <c r="D188" s="263"/>
      <c r="E188" s="263"/>
      <c r="F188" s="263"/>
      <c r="G188" s="263"/>
      <c r="H188" s="263"/>
      <c r="I188" s="263"/>
      <c r="J188" s="263"/>
      <c r="K188" s="264"/>
    </row>
    <row r="189" spans="2:11" ht="25.5" customHeight="1">
      <c r="B189" s="262"/>
      <c r="C189" s="330" t="s">
        <v>565</v>
      </c>
      <c r="D189" s="330"/>
      <c r="E189" s="330"/>
      <c r="F189" s="330" t="s">
        <v>566</v>
      </c>
      <c r="G189" s="331"/>
      <c r="H189" s="332" t="s">
        <v>567</v>
      </c>
      <c r="I189" s="332"/>
      <c r="J189" s="332"/>
      <c r="K189" s="264"/>
    </row>
    <row r="190" spans="2:11" ht="5.25" customHeight="1">
      <c r="B190" s="297"/>
      <c r="C190" s="294"/>
      <c r="D190" s="294"/>
      <c r="E190" s="294"/>
      <c r="F190" s="294"/>
      <c r="G190" s="275"/>
      <c r="H190" s="294"/>
      <c r="I190" s="294"/>
      <c r="J190" s="294"/>
      <c r="K190" s="318"/>
    </row>
    <row r="191" spans="2:11" ht="15" customHeight="1">
      <c r="B191" s="297"/>
      <c r="C191" s="275" t="s">
        <v>568</v>
      </c>
      <c r="D191" s="275"/>
      <c r="E191" s="275"/>
      <c r="F191" s="296" t="s">
        <v>1129</v>
      </c>
      <c r="G191" s="275"/>
      <c r="H191" s="333" t="s">
        <v>569</v>
      </c>
      <c r="I191" s="333"/>
      <c r="J191" s="333"/>
      <c r="K191" s="318"/>
    </row>
    <row r="192" spans="2:11" ht="15" customHeight="1">
      <c r="B192" s="297"/>
      <c r="C192" s="303"/>
      <c r="D192" s="275"/>
      <c r="E192" s="275"/>
      <c r="F192" s="296" t="s">
        <v>1130</v>
      </c>
      <c r="G192" s="275"/>
      <c r="H192" s="333" t="s">
        <v>570</v>
      </c>
      <c r="I192" s="333"/>
      <c r="J192" s="333"/>
      <c r="K192" s="318"/>
    </row>
    <row r="193" spans="2:11" ht="15" customHeight="1">
      <c r="B193" s="297"/>
      <c r="C193" s="303"/>
      <c r="D193" s="275"/>
      <c r="E193" s="275"/>
      <c r="F193" s="296" t="s">
        <v>1133</v>
      </c>
      <c r="G193" s="275"/>
      <c r="H193" s="333" t="s">
        <v>571</v>
      </c>
      <c r="I193" s="333"/>
      <c r="J193" s="333"/>
      <c r="K193" s="318"/>
    </row>
    <row r="194" spans="2:11" ht="15" customHeight="1">
      <c r="B194" s="297"/>
      <c r="C194" s="275"/>
      <c r="D194" s="275"/>
      <c r="E194" s="275"/>
      <c r="F194" s="296" t="s">
        <v>1131</v>
      </c>
      <c r="G194" s="275"/>
      <c r="H194" s="333" t="s">
        <v>572</v>
      </c>
      <c r="I194" s="333"/>
      <c r="J194" s="333"/>
      <c r="K194" s="318"/>
    </row>
    <row r="195" spans="2:11" ht="15" customHeight="1">
      <c r="B195" s="297"/>
      <c r="C195" s="275"/>
      <c r="D195" s="275"/>
      <c r="E195" s="275"/>
      <c r="F195" s="296" t="s">
        <v>1132</v>
      </c>
      <c r="G195" s="275"/>
      <c r="H195" s="333" t="s">
        <v>573</v>
      </c>
      <c r="I195" s="333"/>
      <c r="J195" s="333"/>
      <c r="K195" s="318"/>
    </row>
    <row r="196" spans="2:11" ht="15" customHeight="1">
      <c r="B196" s="297"/>
      <c r="C196" s="275"/>
      <c r="D196" s="275"/>
      <c r="E196" s="275"/>
      <c r="F196" s="296"/>
      <c r="G196" s="275"/>
      <c r="H196" s="275"/>
      <c r="I196" s="275"/>
      <c r="J196" s="275"/>
      <c r="K196" s="318"/>
    </row>
    <row r="197" spans="2:11" ht="15" customHeight="1">
      <c r="B197" s="297"/>
      <c r="C197" s="275" t="s">
        <v>532</v>
      </c>
      <c r="D197" s="275"/>
      <c r="E197" s="275"/>
      <c r="F197" s="296" t="s">
        <v>431</v>
      </c>
      <c r="G197" s="275"/>
      <c r="H197" s="333" t="s">
        <v>574</v>
      </c>
      <c r="I197" s="333"/>
      <c r="J197" s="333"/>
      <c r="K197" s="318"/>
    </row>
    <row r="198" spans="2:11" ht="15" customHeight="1">
      <c r="B198" s="297"/>
      <c r="C198" s="303"/>
      <c r="D198" s="275"/>
      <c r="E198" s="275"/>
      <c r="F198" s="296" t="s">
        <v>434</v>
      </c>
      <c r="G198" s="275"/>
      <c r="H198" s="333" t="s">
        <v>435</v>
      </c>
      <c r="I198" s="333"/>
      <c r="J198" s="333"/>
      <c r="K198" s="318"/>
    </row>
    <row r="199" spans="2:11" ht="15" customHeight="1">
      <c r="B199" s="297"/>
      <c r="C199" s="275"/>
      <c r="D199" s="275"/>
      <c r="E199" s="275"/>
      <c r="F199" s="296" t="s">
        <v>1164</v>
      </c>
      <c r="G199" s="275"/>
      <c r="H199" s="333" t="s">
        <v>575</v>
      </c>
      <c r="I199" s="333"/>
      <c r="J199" s="333"/>
      <c r="K199" s="318"/>
    </row>
    <row r="200" spans="2:11" ht="15" customHeight="1">
      <c r="B200" s="334"/>
      <c r="C200" s="303"/>
      <c r="D200" s="303"/>
      <c r="E200" s="303"/>
      <c r="F200" s="296" t="s">
        <v>436</v>
      </c>
      <c r="G200" s="281"/>
      <c r="H200" s="335" t="s">
        <v>437</v>
      </c>
      <c r="I200" s="335"/>
      <c r="J200" s="335"/>
      <c r="K200" s="336"/>
    </row>
    <row r="201" spans="2:11" ht="15" customHeight="1">
      <c r="B201" s="334"/>
      <c r="C201" s="303"/>
      <c r="D201" s="303"/>
      <c r="E201" s="303"/>
      <c r="F201" s="296" t="s">
        <v>438</v>
      </c>
      <c r="G201" s="281"/>
      <c r="H201" s="335" t="s">
        <v>361</v>
      </c>
      <c r="I201" s="335"/>
      <c r="J201" s="335"/>
      <c r="K201" s="336"/>
    </row>
    <row r="202" spans="2:11" ht="15" customHeight="1">
      <c r="B202" s="334"/>
      <c r="C202" s="303"/>
      <c r="D202" s="303"/>
      <c r="E202" s="303"/>
      <c r="F202" s="337"/>
      <c r="G202" s="281"/>
      <c r="H202" s="338"/>
      <c r="I202" s="338"/>
      <c r="J202" s="338"/>
      <c r="K202" s="336"/>
    </row>
    <row r="203" spans="2:11" ht="15" customHeight="1">
      <c r="B203" s="334"/>
      <c r="C203" s="275" t="s">
        <v>556</v>
      </c>
      <c r="D203" s="303"/>
      <c r="E203" s="303"/>
      <c r="F203" s="296">
        <v>1</v>
      </c>
      <c r="G203" s="281"/>
      <c r="H203" s="335" t="s">
        <v>576</v>
      </c>
      <c r="I203" s="335"/>
      <c r="J203" s="335"/>
      <c r="K203" s="336"/>
    </row>
    <row r="204" spans="2:11" ht="15" customHeight="1">
      <c r="B204" s="334"/>
      <c r="C204" s="303"/>
      <c r="D204" s="303"/>
      <c r="E204" s="303"/>
      <c r="F204" s="296">
        <v>2</v>
      </c>
      <c r="G204" s="281"/>
      <c r="H204" s="335" t="s">
        <v>577</v>
      </c>
      <c r="I204" s="335"/>
      <c r="J204" s="335"/>
      <c r="K204" s="336"/>
    </row>
    <row r="205" spans="2:11" ht="15" customHeight="1">
      <c r="B205" s="334"/>
      <c r="C205" s="303"/>
      <c r="D205" s="303"/>
      <c r="E205" s="303"/>
      <c r="F205" s="296">
        <v>3</v>
      </c>
      <c r="G205" s="281"/>
      <c r="H205" s="335" t="s">
        <v>578</v>
      </c>
      <c r="I205" s="335"/>
      <c r="J205" s="335"/>
      <c r="K205" s="336"/>
    </row>
    <row r="206" spans="2:11" ht="15" customHeight="1">
      <c r="B206" s="334"/>
      <c r="C206" s="303"/>
      <c r="D206" s="303"/>
      <c r="E206" s="303"/>
      <c r="F206" s="296">
        <v>4</v>
      </c>
      <c r="G206" s="281"/>
      <c r="H206" s="335" t="s">
        <v>579</v>
      </c>
      <c r="I206" s="335"/>
      <c r="J206" s="335"/>
      <c r="K206" s="336"/>
    </row>
    <row r="207" spans="2:11" ht="12.75" customHeight="1">
      <c r="B207" s="339"/>
      <c r="C207" s="340"/>
      <c r="D207" s="340"/>
      <c r="E207" s="340"/>
      <c r="F207" s="340"/>
      <c r="G207" s="340"/>
      <c r="H207" s="340"/>
      <c r="I207" s="340"/>
      <c r="J207" s="340"/>
      <c r="K207" s="341"/>
    </row>
  </sheetData>
  <sheetProtection/>
  <mergeCells count="77">
    <mergeCell ref="H199:J199"/>
    <mergeCell ref="H194:J194"/>
    <mergeCell ref="H192:J192"/>
    <mergeCell ref="H203:J203"/>
    <mergeCell ref="H200:J200"/>
    <mergeCell ref="H198:J198"/>
    <mergeCell ref="H197:J197"/>
    <mergeCell ref="H195:J195"/>
    <mergeCell ref="H193:J193"/>
    <mergeCell ref="H205:J205"/>
    <mergeCell ref="H206:J206"/>
    <mergeCell ref="H204:J204"/>
    <mergeCell ref="H201:J201"/>
    <mergeCell ref="H189:J189"/>
    <mergeCell ref="C163:J163"/>
    <mergeCell ref="C120:J120"/>
    <mergeCell ref="C145:J145"/>
    <mergeCell ref="C188:J188"/>
    <mergeCell ref="H191:J191"/>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Durdíková</cp:lastModifiedBy>
  <dcterms:modified xsi:type="dcterms:W3CDTF">2015-05-07T11:35:57Z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