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 activeTab="2"/>
  </bookViews>
  <sheets>
    <sheet name="100-16-08-02" sheetId="1" r:id="rId1"/>
    <sheet name="100-16-08-02-HSV" sheetId="2" r:id="rId2"/>
    <sheet name="100-16-08-02-PSV" sheetId="3" r:id="rId3"/>
    <sheet name="100-16-08-02-Mon" sheetId="4" r:id="rId4"/>
  </sheets>
  <definedNames>
    <definedName name="_xlnm.Print_Area" localSheetId="0">'100-16-08-02'!$A:$L</definedName>
    <definedName name="_xlnm.Print_Area" localSheetId="1">'100-16-08-02-HSV'!$A:$G</definedName>
    <definedName name="_xlnm.Print_Area" localSheetId="3">'100-16-08-02-Mon'!$A:$G</definedName>
    <definedName name="_xlnm.Print_Area" localSheetId="2">'100-16-08-02-PSV'!$A:$G</definedName>
  </definedNames>
  <calcPr calcId="125725"/>
</workbook>
</file>

<file path=xl/calcChain.xml><?xml version="1.0" encoding="utf-8"?>
<calcChain xmlns="http://schemas.openxmlformats.org/spreadsheetml/2006/main">
  <c r="N15" i="4"/>
  <c r="O15" s="1"/>
  <c r="O16" s="1"/>
  <c r="M15"/>
  <c r="M16" s="1"/>
  <c r="K15"/>
  <c r="K16" s="1"/>
  <c r="I15"/>
  <c r="I16" s="1"/>
  <c r="G15"/>
  <c r="G16" s="1"/>
  <c r="E23" s="1"/>
  <c r="O11"/>
  <c r="O12" s="1"/>
  <c r="O18" s="1"/>
  <c r="N11"/>
  <c r="M11"/>
  <c r="M12" s="1"/>
  <c r="M18" s="1"/>
  <c r="K11"/>
  <c r="K12" s="1"/>
  <c r="K18" s="1"/>
  <c r="I11"/>
  <c r="I12" s="1"/>
  <c r="I18" s="1"/>
  <c r="G11"/>
  <c r="G12" s="1"/>
  <c r="Z1"/>
  <c r="Z4" s="1"/>
  <c r="Y1"/>
  <c r="Y4" s="1"/>
  <c r="X1"/>
  <c r="X4" s="1"/>
  <c r="W1"/>
  <c r="W4" s="1"/>
  <c r="U1"/>
  <c r="I20" i="1" s="1"/>
  <c r="T1" i="4"/>
  <c r="T4" s="1"/>
  <c r="S1"/>
  <c r="I18" i="1" s="1"/>
  <c r="R1" i="4"/>
  <c r="R4" s="1"/>
  <c r="Q1"/>
  <c r="I16" i="1" s="1"/>
  <c r="N113" i="3"/>
  <c r="O113" s="1"/>
  <c r="M113"/>
  <c r="K113"/>
  <c r="I113"/>
  <c r="G113"/>
  <c r="N111"/>
  <c r="O111" s="1"/>
  <c r="M111"/>
  <c r="K111"/>
  <c r="I111"/>
  <c r="G111"/>
  <c r="N109"/>
  <c r="O109" s="1"/>
  <c r="O115" s="1"/>
  <c r="M109"/>
  <c r="M115" s="1"/>
  <c r="K109"/>
  <c r="K115" s="1"/>
  <c r="I109"/>
  <c r="I115" s="1"/>
  <c r="G109"/>
  <c r="G115" s="1"/>
  <c r="E130" s="1"/>
  <c r="O104"/>
  <c r="N104"/>
  <c r="M104"/>
  <c r="K104"/>
  <c r="I104"/>
  <c r="G104"/>
  <c r="O101"/>
  <c r="N101"/>
  <c r="M101"/>
  <c r="K101"/>
  <c r="I101"/>
  <c r="G101"/>
  <c r="O99"/>
  <c r="N99"/>
  <c r="M99"/>
  <c r="K99"/>
  <c r="I99"/>
  <c r="G99"/>
  <c r="O97"/>
  <c r="O106" s="1"/>
  <c r="N97"/>
  <c r="M97"/>
  <c r="M106" s="1"/>
  <c r="K97"/>
  <c r="K106" s="1"/>
  <c r="I97"/>
  <c r="I106" s="1"/>
  <c r="G97"/>
  <c r="G106" s="1"/>
  <c r="E129" s="1"/>
  <c r="N92"/>
  <c r="O92" s="1"/>
  <c r="M92"/>
  <c r="K92"/>
  <c r="I92"/>
  <c r="G92"/>
  <c r="N90"/>
  <c r="O90" s="1"/>
  <c r="M90"/>
  <c r="K90"/>
  <c r="I90"/>
  <c r="G90"/>
  <c r="N88"/>
  <c r="O88" s="1"/>
  <c r="M88"/>
  <c r="K88"/>
  <c r="I88"/>
  <c r="G88"/>
  <c r="N86"/>
  <c r="O86" s="1"/>
  <c r="M86"/>
  <c r="K86"/>
  <c r="I86"/>
  <c r="G86"/>
  <c r="N84"/>
  <c r="O84" s="1"/>
  <c r="O94" s="1"/>
  <c r="M84"/>
  <c r="M94" s="1"/>
  <c r="K84"/>
  <c r="K94" s="1"/>
  <c r="I84"/>
  <c r="I94" s="1"/>
  <c r="G84"/>
  <c r="G94" s="1"/>
  <c r="E128" s="1"/>
  <c r="O79"/>
  <c r="N79"/>
  <c r="M79"/>
  <c r="K79"/>
  <c r="I79"/>
  <c r="G79"/>
  <c r="O77"/>
  <c r="O81" s="1"/>
  <c r="N77"/>
  <c r="M77"/>
  <c r="M81" s="1"/>
  <c r="K77"/>
  <c r="K81" s="1"/>
  <c r="I77"/>
  <c r="I81" s="1"/>
  <c r="G77"/>
  <c r="G81" s="1"/>
  <c r="E127" s="1"/>
  <c r="N72"/>
  <c r="O72" s="1"/>
  <c r="M72"/>
  <c r="K72"/>
  <c r="I72"/>
  <c r="G72"/>
  <c r="N70"/>
  <c r="O70" s="1"/>
  <c r="M70"/>
  <c r="K70"/>
  <c r="I70"/>
  <c r="G70"/>
  <c r="N68"/>
  <c r="O68" s="1"/>
  <c r="M68"/>
  <c r="K68"/>
  <c r="I68"/>
  <c r="G68"/>
  <c r="N66"/>
  <c r="O66" s="1"/>
  <c r="M66"/>
  <c r="K66"/>
  <c r="I66"/>
  <c r="G66"/>
  <c r="N64"/>
  <c r="O64" s="1"/>
  <c r="M64"/>
  <c r="K64"/>
  <c r="I64"/>
  <c r="G64"/>
  <c r="N62"/>
  <c r="O62" s="1"/>
  <c r="M62"/>
  <c r="K62"/>
  <c r="I62"/>
  <c r="G62"/>
  <c r="N59"/>
  <c r="O59" s="1"/>
  <c r="M59"/>
  <c r="K59"/>
  <c r="I59"/>
  <c r="G59"/>
  <c r="N57"/>
  <c r="O57" s="1"/>
  <c r="O74" s="1"/>
  <c r="M57"/>
  <c r="M74" s="1"/>
  <c r="K57"/>
  <c r="K74" s="1"/>
  <c r="I57"/>
  <c r="I74" s="1"/>
  <c r="G57"/>
  <c r="G74" s="1"/>
  <c r="E126" s="1"/>
  <c r="N52"/>
  <c r="O52" s="1"/>
  <c r="M52"/>
  <c r="K52"/>
  <c r="I52"/>
  <c r="G52"/>
  <c r="N50"/>
  <c r="O50" s="1"/>
  <c r="O54" s="1"/>
  <c r="M50"/>
  <c r="M54" s="1"/>
  <c r="K50"/>
  <c r="K54" s="1"/>
  <c r="I50"/>
  <c r="I54" s="1"/>
  <c r="G50"/>
  <c r="G54" s="1"/>
  <c r="E125" s="1"/>
  <c r="N46"/>
  <c r="O46" s="1"/>
  <c r="M46"/>
  <c r="K46"/>
  <c r="I46"/>
  <c r="G46"/>
  <c r="N45"/>
  <c r="O45" s="1"/>
  <c r="M45"/>
  <c r="K45"/>
  <c r="I45"/>
  <c r="G45"/>
  <c r="N44"/>
  <c r="O44" s="1"/>
  <c r="M44"/>
  <c r="K44"/>
  <c r="I44"/>
  <c r="G44"/>
  <c r="N43"/>
  <c r="O43" s="1"/>
  <c r="M43"/>
  <c r="K43"/>
  <c r="I43"/>
  <c r="G43"/>
  <c r="N42"/>
  <c r="O42" s="1"/>
  <c r="M42"/>
  <c r="K42"/>
  <c r="I42"/>
  <c r="G42"/>
  <c r="N41"/>
  <c r="O41" s="1"/>
  <c r="M41"/>
  <c r="K41"/>
  <c r="I41"/>
  <c r="G41"/>
  <c r="N40"/>
  <c r="O40" s="1"/>
  <c r="M40"/>
  <c r="K40"/>
  <c r="I40"/>
  <c r="G40"/>
  <c r="N39"/>
  <c r="O39" s="1"/>
  <c r="M39"/>
  <c r="K39"/>
  <c r="I39"/>
  <c r="G39"/>
  <c r="N38"/>
  <c r="O38" s="1"/>
  <c r="M38"/>
  <c r="K38"/>
  <c r="I38"/>
  <c r="G38"/>
  <c r="N37"/>
  <c r="O37" s="1"/>
  <c r="M37"/>
  <c r="K37"/>
  <c r="I37"/>
  <c r="G37"/>
  <c r="N36"/>
  <c r="O36" s="1"/>
  <c r="M36"/>
  <c r="M47" s="1"/>
  <c r="K36"/>
  <c r="K47" s="1"/>
  <c r="I36"/>
  <c r="I47" s="1"/>
  <c r="G36"/>
  <c r="G47" s="1"/>
  <c r="E124" s="1"/>
  <c r="N32"/>
  <c r="O32" s="1"/>
  <c r="O33" s="1"/>
  <c r="M32"/>
  <c r="M33" s="1"/>
  <c r="K32"/>
  <c r="K33" s="1"/>
  <c r="I32"/>
  <c r="I33" s="1"/>
  <c r="G32"/>
  <c r="G33" s="1"/>
  <c r="E123" s="1"/>
  <c r="N27"/>
  <c r="O27" s="1"/>
  <c r="M27"/>
  <c r="K27"/>
  <c r="I27"/>
  <c r="G27"/>
  <c r="N25"/>
  <c r="O25" s="1"/>
  <c r="M25"/>
  <c r="K25"/>
  <c r="I25"/>
  <c r="G25"/>
  <c r="N23"/>
  <c r="O23" s="1"/>
  <c r="M23"/>
  <c r="M29" s="1"/>
  <c r="K23"/>
  <c r="K29" s="1"/>
  <c r="I23"/>
  <c r="I29" s="1"/>
  <c r="G23"/>
  <c r="G29" s="1"/>
  <c r="E122" s="1"/>
  <c r="N18"/>
  <c r="O18" s="1"/>
  <c r="M18"/>
  <c r="K18"/>
  <c r="I18"/>
  <c r="G18"/>
  <c r="N16"/>
  <c r="O16" s="1"/>
  <c r="M16"/>
  <c r="K16"/>
  <c r="I16"/>
  <c r="G16"/>
  <c r="O14"/>
  <c r="N14"/>
  <c r="M14"/>
  <c r="K14"/>
  <c r="I14"/>
  <c r="G14"/>
  <c r="O11"/>
  <c r="O20" s="1"/>
  <c r="N11"/>
  <c r="M11"/>
  <c r="M20" s="1"/>
  <c r="M117" s="1"/>
  <c r="K11"/>
  <c r="K20" s="1"/>
  <c r="K117" s="1"/>
  <c r="I11"/>
  <c r="I20" s="1"/>
  <c r="I117" s="1"/>
  <c r="G11"/>
  <c r="G20" s="1"/>
  <c r="Z1"/>
  <c r="Z3" s="1"/>
  <c r="Y1"/>
  <c r="Y3" s="1"/>
  <c r="X1"/>
  <c r="X3" s="1"/>
  <c r="W1"/>
  <c r="W3" s="1"/>
  <c r="U1"/>
  <c r="F20" i="1" s="1"/>
  <c r="T1" i="3"/>
  <c r="F19" i="1" s="1"/>
  <c r="S1" i="3"/>
  <c r="F18" i="1" s="1"/>
  <c r="R1" i="3"/>
  <c r="F17" i="1" s="1"/>
  <c r="Q1" i="3"/>
  <c r="F16" i="1" s="1"/>
  <c r="F21" s="1"/>
  <c r="N106" i="2"/>
  <c r="N101"/>
  <c r="O101" s="1"/>
  <c r="M101"/>
  <c r="K101"/>
  <c r="I101"/>
  <c r="G101"/>
  <c r="N99"/>
  <c r="O99" s="1"/>
  <c r="M99"/>
  <c r="K99"/>
  <c r="I99"/>
  <c r="G99"/>
  <c r="N97"/>
  <c r="O97" s="1"/>
  <c r="M97"/>
  <c r="K97"/>
  <c r="I97"/>
  <c r="G97"/>
  <c r="N90"/>
  <c r="O90" s="1"/>
  <c r="M90"/>
  <c r="K90"/>
  <c r="I90"/>
  <c r="G90"/>
  <c r="N86"/>
  <c r="O86" s="1"/>
  <c r="M86"/>
  <c r="K86"/>
  <c r="I86"/>
  <c r="G86"/>
  <c r="N84"/>
  <c r="O84" s="1"/>
  <c r="M84"/>
  <c r="K84"/>
  <c r="I84"/>
  <c r="G84"/>
  <c r="N82"/>
  <c r="O82" s="1"/>
  <c r="M82"/>
  <c r="K82"/>
  <c r="I82"/>
  <c r="G82"/>
  <c r="N80"/>
  <c r="O80" s="1"/>
  <c r="M80"/>
  <c r="K80"/>
  <c r="I80"/>
  <c r="G80"/>
  <c r="N78"/>
  <c r="O78" s="1"/>
  <c r="M78"/>
  <c r="K78"/>
  <c r="I78"/>
  <c r="G78"/>
  <c r="N76"/>
  <c r="O76" s="1"/>
  <c r="M76"/>
  <c r="K76"/>
  <c r="I76"/>
  <c r="G76"/>
  <c r="N74"/>
  <c r="O74" s="1"/>
  <c r="M74"/>
  <c r="K74"/>
  <c r="I74"/>
  <c r="G74"/>
  <c r="N72"/>
  <c r="O72" s="1"/>
  <c r="M72"/>
  <c r="K72"/>
  <c r="I72"/>
  <c r="G72"/>
  <c r="N70"/>
  <c r="O70" s="1"/>
  <c r="M70"/>
  <c r="K70"/>
  <c r="I70"/>
  <c r="G70"/>
  <c r="N68"/>
  <c r="O68" s="1"/>
  <c r="M68"/>
  <c r="K68"/>
  <c r="I68"/>
  <c r="G68"/>
  <c r="N66"/>
  <c r="O66" s="1"/>
  <c r="M66"/>
  <c r="K66"/>
  <c r="I66"/>
  <c r="G66"/>
  <c r="N64"/>
  <c r="O64" s="1"/>
  <c r="M64"/>
  <c r="K64"/>
  <c r="I64"/>
  <c r="G64"/>
  <c r="N61"/>
  <c r="O61" s="1"/>
  <c r="M61"/>
  <c r="K61"/>
  <c r="I61"/>
  <c r="G61"/>
  <c r="N59"/>
  <c r="O59" s="1"/>
  <c r="M59"/>
  <c r="K59"/>
  <c r="I59"/>
  <c r="G59"/>
  <c r="N57"/>
  <c r="O57" s="1"/>
  <c r="M57"/>
  <c r="K57"/>
  <c r="I57"/>
  <c r="G57"/>
  <c r="N54"/>
  <c r="O54" s="1"/>
  <c r="M54"/>
  <c r="M103" s="1"/>
  <c r="K54"/>
  <c r="K103" s="1"/>
  <c r="I54"/>
  <c r="I103" s="1"/>
  <c r="G54"/>
  <c r="G103" s="1"/>
  <c r="E115" s="1"/>
  <c r="O49"/>
  <c r="N49"/>
  <c r="M49"/>
  <c r="K49"/>
  <c r="I49"/>
  <c r="G49"/>
  <c r="O47"/>
  <c r="N47"/>
  <c r="M47"/>
  <c r="K47"/>
  <c r="I47"/>
  <c r="G47"/>
  <c r="O45"/>
  <c r="N45"/>
  <c r="M45"/>
  <c r="K45"/>
  <c r="I45"/>
  <c r="G45"/>
  <c r="O43"/>
  <c r="N43"/>
  <c r="M43"/>
  <c r="K43"/>
  <c r="I43"/>
  <c r="G43"/>
  <c r="O41"/>
  <c r="N41"/>
  <c r="M41"/>
  <c r="K41"/>
  <c r="I41"/>
  <c r="G41"/>
  <c r="O37"/>
  <c r="N37"/>
  <c r="M37"/>
  <c r="K37"/>
  <c r="I37"/>
  <c r="G37"/>
  <c r="O34"/>
  <c r="N34"/>
  <c r="M34"/>
  <c r="K34"/>
  <c r="I34"/>
  <c r="G34"/>
  <c r="O32"/>
  <c r="N32"/>
  <c r="M32"/>
  <c r="K32"/>
  <c r="I32"/>
  <c r="G32"/>
  <c r="O31"/>
  <c r="N31"/>
  <c r="M31"/>
  <c r="K31"/>
  <c r="I31"/>
  <c r="G31"/>
  <c r="O29"/>
  <c r="N29"/>
  <c r="M29"/>
  <c r="K29"/>
  <c r="I29"/>
  <c r="G29"/>
  <c r="O26"/>
  <c r="N26"/>
  <c r="M26"/>
  <c r="K26"/>
  <c r="I26"/>
  <c r="G26"/>
  <c r="O22"/>
  <c r="N22"/>
  <c r="M22"/>
  <c r="K22"/>
  <c r="I22"/>
  <c r="G22"/>
  <c r="O20"/>
  <c r="O51" s="1"/>
  <c r="N20"/>
  <c r="M20"/>
  <c r="M51" s="1"/>
  <c r="K20"/>
  <c r="K51" s="1"/>
  <c r="I20"/>
  <c r="I51" s="1"/>
  <c r="G20"/>
  <c r="G51" s="1"/>
  <c r="E114" s="1"/>
  <c r="G17"/>
  <c r="N15"/>
  <c r="O15" s="1"/>
  <c r="M15"/>
  <c r="K15"/>
  <c r="I15"/>
  <c r="G15"/>
  <c r="N13"/>
  <c r="O13" s="1"/>
  <c r="M13"/>
  <c r="K13"/>
  <c r="I13"/>
  <c r="G13"/>
  <c r="N11"/>
  <c r="O11" s="1"/>
  <c r="M11"/>
  <c r="M17" s="1"/>
  <c r="K11"/>
  <c r="K17" s="1"/>
  <c r="I11"/>
  <c r="I17" s="1"/>
  <c r="G11"/>
  <c r="Y2"/>
  <c r="T2"/>
  <c r="R2"/>
  <c r="Z1"/>
  <c r="Z2" s="1"/>
  <c r="Y1"/>
  <c r="X1"/>
  <c r="X2" s="1"/>
  <c r="U1"/>
  <c r="D20" i="1" s="1"/>
  <c r="K20" s="1"/>
  <c r="T1" i="2"/>
  <c r="D19" i="1" s="1"/>
  <c r="S1" i="2"/>
  <c r="D18" i="1" s="1"/>
  <c r="K18" s="1"/>
  <c r="R1" i="2"/>
  <c r="E106" s="1"/>
  <c r="O106" l="1"/>
  <c r="O107" s="1"/>
  <c r="M106"/>
  <c r="M107" s="1"/>
  <c r="I106"/>
  <c r="I107" s="1"/>
  <c r="K106"/>
  <c r="K107" s="1"/>
  <c r="G106"/>
  <c r="G117" i="3"/>
  <c r="E121"/>
  <c r="E131" s="1"/>
  <c r="G18" i="4"/>
  <c r="E22"/>
  <c r="E24" s="1"/>
  <c r="I109" i="2"/>
  <c r="W1"/>
  <c r="W2" s="1"/>
  <c r="K109"/>
  <c r="O17"/>
  <c r="O103"/>
  <c r="O29" i="3"/>
  <c r="O47"/>
  <c r="M109" i="2"/>
  <c r="O117" i="3"/>
  <c r="E113" i="2"/>
  <c r="Q3" i="3"/>
  <c r="S3"/>
  <c r="U3"/>
  <c r="Q4" i="4"/>
  <c r="S4"/>
  <c r="U4"/>
  <c r="D17" i="1"/>
  <c r="I17"/>
  <c r="I21" s="1"/>
  <c r="I19"/>
  <c r="K19" s="1"/>
  <c r="S2" i="2"/>
  <c r="U2"/>
  <c r="R3" i="3"/>
  <c r="T3"/>
  <c r="Q1" i="2" l="1"/>
  <c r="G107"/>
  <c r="K17" i="1"/>
  <c r="O109" i="2"/>
  <c r="D16" i="1" l="1"/>
  <c r="Q2" i="2"/>
  <c r="E116"/>
  <c r="E117" s="1"/>
  <c r="G109"/>
  <c r="K16" i="1" l="1"/>
  <c r="K21" s="1"/>
  <c r="D21"/>
  <c r="K24" l="1"/>
  <c r="F28" s="1"/>
  <c r="K28" s="1"/>
  <c r="K29" s="1"/>
  <c r="K27" l="1"/>
</calcChain>
</file>

<file path=xl/sharedStrings.xml><?xml version="1.0" encoding="utf-8"?>
<sst xmlns="http://schemas.openxmlformats.org/spreadsheetml/2006/main" count="1031" uniqueCount="431">
  <si>
    <t>ZAKÁZKA</t>
  </si>
  <si>
    <t>Označení</t>
  </si>
  <si>
    <t>100-16-08-02</t>
  </si>
  <si>
    <t>Popis</t>
  </si>
  <si>
    <t>Mariánské Lázně-Domov pro seniory--Úpravy 1.PP stravovacího provozu</t>
  </si>
  <si>
    <t>STAVBA, OBJEKT</t>
  </si>
  <si>
    <t>Stavba</t>
  </si>
  <si>
    <t>Objekt</t>
  </si>
  <si>
    <t>základní objekt</t>
  </si>
  <si>
    <t>DODAVATEL</t>
  </si>
  <si>
    <t>ODBĚRATEL</t>
  </si>
  <si>
    <t/>
  </si>
  <si>
    <t>ZÁKLADNÍ ROZPOČTOVÉ NÁKLADY</t>
  </si>
  <si>
    <t>HSV</t>
  </si>
  <si>
    <t>PSV</t>
  </si>
  <si>
    <t>Montáže</t>
  </si>
  <si>
    <t>S</t>
  </si>
  <si>
    <t>stavební práce</t>
  </si>
  <si>
    <t>specifikace</t>
  </si>
  <si>
    <t>stroje</t>
  </si>
  <si>
    <t>HZS</t>
  </si>
  <si>
    <t>ostatní</t>
  </si>
  <si>
    <t>VEDLEJŠÍ ROZPOČTOVÉ NÁKLADY</t>
  </si>
  <si>
    <t>VRN</t>
  </si>
  <si>
    <t>CENA OBJEKTU</t>
  </si>
  <si>
    <t>cena bez DPH</t>
  </si>
  <si>
    <t>DPH</t>
  </si>
  <si>
    <t>ze základu</t>
  </si>
  <si>
    <t>POLOŽKOVÝ ROZPIS</t>
  </si>
  <si>
    <t>Rek. složek</t>
  </si>
  <si>
    <t>Rek. DPH</t>
  </si>
  <si>
    <t>zakázka</t>
  </si>
  <si>
    <t>100-16-08-02 (Mariánské Lázně-Domov pro seniory--Úpravy 1.PP stravovacího provozu)</t>
  </si>
  <si>
    <t>stavba</t>
  </si>
  <si>
    <t>objekt</t>
  </si>
  <si>
    <t>typ činností</t>
  </si>
  <si>
    <t>pořadí</t>
  </si>
  <si>
    <t>číslo</t>
  </si>
  <si>
    <t>popis</t>
  </si>
  <si>
    <t>m.j.</t>
  </si>
  <si>
    <t>množství</t>
  </si>
  <si>
    <t>cena</t>
  </si>
  <si>
    <t>hmotnost</t>
  </si>
  <si>
    <t>suť</t>
  </si>
  <si>
    <t>cena hmot (dodávka)</t>
  </si>
  <si>
    <t>cena ostatních složek (montáž)</t>
  </si>
  <si>
    <t>pomocná definiční oblast pro výpočty</t>
  </si>
  <si>
    <t>jednotka</t>
  </si>
  <si>
    <t>celkem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</si>
  <si>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</si>
  <si>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</si>
  <si>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</si>
  <si>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</si>
  <si>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</si>
  <si>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</si>
  <si>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</si>
  <si>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</si>
  <si>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</si>
  <si>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</si>
  <si>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</si>
  <si>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</si>
  <si>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</si>
  <si>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3 (Nadzemní svislé konstrukce)</t>
  </si>
  <si>
    <t>340 23 8233_/00</t>
  </si>
  <si>
    <t>Zazdívka otvorů v příčkách nebo stěnách YTONG; tl.100mm, plocha&lt;1m2</t>
  </si>
  <si>
    <t>m2</t>
  </si>
  <si>
    <t>díl 3</t>
  </si>
  <si>
    <t>H</t>
  </si>
  <si>
    <t>801-4</t>
  </si>
  <si>
    <t>801-4,C01</t>
  </si>
  <si>
    <t>sp</t>
  </si>
  <si>
    <t>0,5*0,5*6</t>
  </si>
  <si>
    <t>340 23 9233_/00</t>
  </si>
  <si>
    <t>Zazdívka otvorů v příčkách nebo stěnách YTONG; tl.100mm, plocha&lt;4m2</t>
  </si>
  <si>
    <t>1,1*2,1+0,9*2,1</t>
  </si>
  <si>
    <t>342 27 2336_/00</t>
  </si>
  <si>
    <t>Příčky z tvárnic tl. 10cm YTONG 550kg/m3</t>
  </si>
  <si>
    <t>801-1</t>
  </si>
  <si>
    <t>801-1,A01</t>
  </si>
  <si>
    <t>3,0*(3,15+2,5+1,2)-0,65*1,97*2-0,8*1,97</t>
  </si>
  <si>
    <t>díl 3 (Nadzemní svislé konstrukce)</t>
  </si>
  <si>
    <t>6 (Úpravy povrchů,osazování)</t>
  </si>
  <si>
    <t>611 47 4215_/00</t>
  </si>
  <si>
    <t>Omítka stropů ze suchých směsí tl. 4mm</t>
  </si>
  <si>
    <t>díl 6</t>
  </si>
  <si>
    <t>8,11+11,4+10,08+40.85000</t>
  </si>
  <si>
    <t>612 47 3182_/00</t>
  </si>
  <si>
    <t>Omítka vnitřní vápenocementovou maltou ze suchých směsí zdiva štuková</t>
  </si>
  <si>
    <t>1,6*(1,5*2+0,785*2+0,4+2,0+0,885+4,32+0,615+1,5*2+1,645+0,265*2)-0,4*0,65*2</t>
  </si>
  <si>
    <t>0,9*(1,2+1,6)*2+1,2*(0,8+1,2)*2+3,0*(14,3+13,2)+3,25*3,0+1,1*2,1*2+2,1*0,9*2+0,5*0,5*2*6</t>
  </si>
  <si>
    <t>204,443+2,66</t>
  </si>
  <si>
    <t>612 47 4115_/00</t>
  </si>
  <si>
    <t>Omítka vnitřní stěn ze suchých směsí tl. 8mm pod obklady</t>
  </si>
  <si>
    <t>2,1*(0,885*2+0,885*2+1,0+1,02)+1,8*(0,365+1,48*2+1,68+0,785*2+1,5*2+1,9*2+1,92*2+0,785*4)-1,8*0,65*3</t>
  </si>
  <si>
    <t>1,8*(1,2*2+0,8*2+15,83+14,73)-0,65*1,8*2-0,8*1,8-0,9*1,8*3</t>
  </si>
  <si>
    <t>612 47 6116_/00</t>
  </si>
  <si>
    <t>Postřik sanační na zdivo Thermopal SP</t>
  </si>
  <si>
    <t>0,9*(0,885*2+0,885*2+1,0+1,02)+1,2*(0,365+1,48*2+1,68+0,785*2+1,5*2+1,9*2+1,92*2+0,785*4)-0,2*0,65*3+1,4*(1,5*2+0,785*2+0,4+2,0+0,885+4,32+0,615+1,5*2+1,645+0,2655*2)-0,4*0,65*2-0,9*0,9*4-0,9*1,8-0,9*1,1+0,25*(0,9*4*4+1,8*2+0,9*2+0,9+1,1*2)</t>
  </si>
  <si>
    <t>612 47 6617_/00</t>
  </si>
  <si>
    <t>Sanační omítka štuková pro zdivo Thermopal SR24,FS33 tl. 22mm</t>
  </si>
  <si>
    <t>620 47 1813_/00</t>
  </si>
  <si>
    <t>Nátěr základní penetrační akrylátovou barvou</t>
  </si>
  <si>
    <t>70,44+141,714+204,443+2,66+150.88400</t>
  </si>
  <si>
    <t>Nátěr základní penetrační ASO UNIGRUND SE</t>
  </si>
  <si>
    <t>98.37300</t>
  </si>
  <si>
    <t>622 90 3110_/00</t>
  </si>
  <si>
    <t>Mytí omítek a stěn</t>
  </si>
  <si>
    <t>8,11+11,4+10,08</t>
  </si>
  <si>
    <t>(4,41+3,9+3,9+7,44+17,72+13,24+11,0+14,95+3,0+4,12+14,23+9,05+6,93+7,06+12,68+1,49+1,51+25,6+42,02)</t>
  </si>
  <si>
    <t>3,0*(20,02-1,5*2-1,645-0,53+3,15*2+1,135+0,25*2+0,7+3,92+1,935+59,03-1,5+13,52+15,13+8,6+7,4+17,28+15,66+13,8+17,53+11+15,13+8,6+7,4+17,28+15,66+13,8+17,53+11+8,2+8,2+8,88+4,065)+1,2*(15,83+14,73)-0,8*0,2*3-(0,8*1,97*23+0,9*1,97*3)</t>
  </si>
  <si>
    <t>Odmaštění nátěru</t>
  </si>
  <si>
    <t>62.11000</t>
  </si>
  <si>
    <t>631 31 2811_/00</t>
  </si>
  <si>
    <t>Mazanina z betonu prostého dřevem hlazená C20/25 tl. do 8cm</t>
  </si>
  <si>
    <t>m3</t>
  </si>
  <si>
    <t>0,05*(10,08+11,4+1,5*1,645-0,4*0,265+1,49+1,51+13,24+8,11+9,05+0,615*4,32+1,5*3,9-0,785*0,4)</t>
  </si>
  <si>
    <t>631 36 2021_/00</t>
  </si>
  <si>
    <t>Výztuž mazanin z betonů a lehkých betonů ze svařovaných sítí z drátů typu KARI</t>
  </si>
  <si>
    <t>t</t>
  </si>
  <si>
    <t>(10,08+11,4+1,5*1,645-0,4*0,265+1,49+1,51+13,24+8,11+9,05+0,615*4,32+1,5*3,9-0,785*0,4)*0,00135</t>
  </si>
  <si>
    <t>631 90 9001</t>
  </si>
  <si>
    <t>Dilatace bet mazanin - mirelon</t>
  </si>
  <si>
    <t>m</t>
  </si>
  <si>
    <t>1,5*2+0,265*2+1,645+5,37+5,41+0,885*7+0,785*2+0,4+0,615+4,32+2,0+1,5*2+1,5*2+4,065+1,48*2+0,785*2+1,02+1,0+0,365+16,46+14,3+13,2+14,73</t>
  </si>
  <si>
    <t>632 90 9001</t>
  </si>
  <si>
    <t>Obroušení cem. potěrů</t>
  </si>
  <si>
    <t>7,06+6,93+17,72+11,0</t>
  </si>
  <si>
    <t>díl 6 (Úpravy povrchů,osazování)</t>
  </si>
  <si>
    <t>96 (Bourání a demontáž konstrukcí)</t>
  </si>
  <si>
    <t>712 30 0831_/00</t>
  </si>
  <si>
    <t>Izolace proti vodě-odstranění jednovrstvé izolace</t>
  </si>
  <si>
    <t>díl 96</t>
  </si>
  <si>
    <t>800-712</t>
  </si>
  <si>
    <t>800-712,B01</t>
  </si>
  <si>
    <t>65.43430</t>
  </si>
  <si>
    <t>2,8*(13,2+14,3+16,46)-0,8*1,97*4+10,08+8,11+11,4</t>
  </si>
  <si>
    <t>713 10 0812_/00</t>
  </si>
  <si>
    <t>Odstranění tepelné izolace jedné vrstvy polystyrenových desek, tl. vrstvy do 50mm</t>
  </si>
  <si>
    <t>800-713</t>
  </si>
  <si>
    <t>800-713,B01</t>
  </si>
  <si>
    <t>1,49+1,51+8,11+11,4+10,08+13,24+1,5*3,9-0,4*0,785+0,615*4,32+9,05+1,645*1,5-0,265*0,4+2,02*0,1</t>
  </si>
  <si>
    <t>771 44 3810_/00</t>
  </si>
  <si>
    <t>Demontáž soklíků z obkladaček hutných rovných - lepených</t>
  </si>
  <si>
    <t>800-771</t>
  </si>
  <si>
    <t>800-771,B01</t>
  </si>
  <si>
    <t>8,88+8,2+8,2+11,0+15,66+17,28+7,4+8,6+31,55+59,03-0,8*17-1,45*2-1,25-2,3</t>
  </si>
  <si>
    <t>938 90 2122_/00</t>
  </si>
  <si>
    <t>Čistění bet. podlah tlakovou vodou vč. odstranění nesoudržných částí podlahy</t>
  </si>
  <si>
    <t>801-5</t>
  </si>
  <si>
    <t>801-5,C01</t>
  </si>
  <si>
    <t>-(1,5*3,9-0,4*0,785+0,615*4,32+1,5*1,645-0,265*0,4)</t>
  </si>
  <si>
    <t>4,41+3,9+3,9+7,44+17,72++11,0+14,12+18,28+14,95+3,0+4,12+14,23++6,93+7,06+12,68+25,6+42,02</t>
  </si>
  <si>
    <t>962 08 6111_/00</t>
  </si>
  <si>
    <t>Bourání příček z plynosilikátu, siporexu do tl. 15cm</t>
  </si>
  <si>
    <t>801-3</t>
  </si>
  <si>
    <t>801-3,B01</t>
  </si>
  <si>
    <t>3,0*(1,0+1,02)-0,6*2,0*2</t>
  </si>
  <si>
    <t>962 08 6121_/00</t>
  </si>
  <si>
    <t>Bourání příček z plynosilikátu, siporexu do tl. 30cm</t>
  </si>
  <si>
    <t>3,0*3,45</t>
  </si>
  <si>
    <t>965 04 3331_/00</t>
  </si>
  <si>
    <t>Bourání podkladů nebo dlažeb a mazanin betonových s potěrem do tl. 10cm do 4m2</t>
  </si>
  <si>
    <t>0,05*(1,49+1,51)</t>
  </si>
  <si>
    <t>965 04 3341_/00</t>
  </si>
  <si>
    <t>Bourání podkladů nebo dlažeb a mazanin betonových s potěrem do tl. 10cm nad 4m2</t>
  </si>
  <si>
    <t>0,05*(8,11+11,4+10,08+13,24+1,5*3,9-0,4*0,785+0,615*4,32+9,05+2,02*0,1+1,5*1,645-0,265*0,4)</t>
  </si>
  <si>
    <t>965 08 1213_/00</t>
  </si>
  <si>
    <t>Bourání podlah z dlaždic - keramických, xylolitových - tl.&lt;10mm, plocha&gt;1m2</t>
  </si>
  <si>
    <t>4,41+3,9+3,9+7,44+17,72+13,24+10,8+14,12+18,28+8,11+11,4+14,95+3+4,12+14,23+9,05+6,93+12,68+1,,49+1,51+25,6+42,02</t>
  </si>
  <si>
    <t>968 06 1125_/00</t>
  </si>
  <si>
    <t>Vyvěšení nebo zavěšení dřevěných křídel dveří plochy do 2m2</t>
  </si>
  <si>
    <t>ks</t>
  </si>
  <si>
    <t>3+13+1+2+2</t>
  </si>
  <si>
    <t>968 06 2455_/00</t>
  </si>
  <si>
    <t>Vybourání zárubní dveřních dřevěných plochy do 2m2</t>
  </si>
  <si>
    <t>1,97*0,9*5</t>
  </si>
  <si>
    <t>968 07 1125_/00</t>
  </si>
  <si>
    <t>Vyvěšení nebo zavěšení kovových křídel dveří plochy do 2m2</t>
  </si>
  <si>
    <t>1+2+5</t>
  </si>
  <si>
    <t>968 07 2455_/00</t>
  </si>
  <si>
    <t>Vybourání zárubní dveřních kovových plochy do 2m2</t>
  </si>
  <si>
    <t>1,97*(0,6*3+0,8*14+0,9)</t>
  </si>
  <si>
    <t>968 07 2456_/00</t>
  </si>
  <si>
    <t>Vybourání zárubní dveřních kovových plochy nad 2m2</t>
  </si>
  <si>
    <t>1,97*(1,25+1,45*2)</t>
  </si>
  <si>
    <t>976 08 5411_/00</t>
  </si>
  <si>
    <t>Vybourání kanalizačních rámů plech, litina, s poklopy beton plochy nad 0,6m2</t>
  </si>
  <si>
    <t>2</t>
  </si>
  <si>
    <t>978 01 1191_/00</t>
  </si>
  <si>
    <t>Otlučení omítky vnitřní MV/MVC u stropů v rozsahu do 100%</t>
  </si>
  <si>
    <t>20%</t>
  </si>
  <si>
    <t>(4,41+3,9+3,9+7,44+17,72+13,24+11,0+14,95+3,0+4,12+14,23+9,05+6,93+7,06+12,68+1,49+1,51+25,6+42,02)*0,2</t>
  </si>
  <si>
    <t>978 01 3191_/00</t>
  </si>
  <si>
    <t>Otlučení omítky vnitřní u stěny na MV/MVC v rozsahu do 100%</t>
  </si>
  <si>
    <t>3,0*(1,5*2+1,645+0,785*12+1,9*2+1,92*2+2,0+0,4+1,5+1,5+1,5+1,5+3,5*2+3,97+0,885+4,32+0,615)-0,9*0,9*4-1,8*0,9-1,1*0,9-0,6*1,97*3+0,25*(0,9*4*4+1,8*2+0,9*2+0,9+1,1*2)</t>
  </si>
  <si>
    <t>3,0*(13,2+16,46+14,3)-0,8*1,97*4-0,9*1,97+1,8*(15,83+14,73)-1,8*0,9*3-1,8*0,8</t>
  </si>
  <si>
    <t>20 %</t>
  </si>
  <si>
    <t>3,0*(20,02-1,5*2-1,645-0,53+3,15*2+1,135+0,25*2+0,7+3,92+1,935+59,03-1,5+13,52+15,13+8,6+7,4+17,28+15,66+13,8+17,53+11+15,13+8,6+7,4+17,28+15,66+13,8+17,53+11+8,2+8,2+8,88+4,065)*0,2+1,2*(15,83+14,73)*0,2-0,8*0,2*3*0,2-(0,8*1,97*23+0,9*1,97*3)*0,2</t>
  </si>
  <si>
    <t>-(1,45*1,97*4+1,25*1,97*4+3,5*0,9-4,8*0,9*5+2,35*0,9+0,9*0,9+0,8*0,9+0,7*0,9)*0,2+0,25*((3,5*2+0,9+(4,8+0,9)*2*5+(2,35+0,9)*2+0,9*4+(0,8+0,9)*2+(0,7+0,9)*2)*0,2</t>
  </si>
  <si>
    <t>978 05 9531_/00</t>
  </si>
  <si>
    <t>Odsekání obkladů u stěn vnitřních z obkladaček plochy nad 2m2</t>
  </si>
  <si>
    <t>2,0*(0,785*6+1,5+1,02*2+1,0*2+1,48*2)+1,8*(0,785*4+1,9*2+1,92*2+14,73+15,83)+2,8*(15,83+14,3+16,46+13,2)-0,6*2,0*3-0,6*1,8*2-0,8*1,97*4-0,9*1,97-0,8*1,97*2-0,8*1,97-0,9*1,97</t>
  </si>
  <si>
    <t>978 07 1621_/00</t>
  </si>
  <si>
    <t>Odsekání omítky a tepelné izolace z desek hmotnosti do 120kg/m3 tl. nad 5cm plochy nad 1m2</t>
  </si>
  <si>
    <t>2,8*(13,2+14,3+16,46)-0,8*1,97*4+10,08*2+8,11*2+11,4*2</t>
  </si>
  <si>
    <t>979 09 8001</t>
  </si>
  <si>
    <t>Likvidace suti</t>
  </si>
  <si>
    <t>82,88623</t>
  </si>
  <si>
    <t>díl 96 (Bourání a demontáž konstrukcí)</t>
  </si>
  <si>
    <t>999 (Přesun hmot při opravách a údržbě)</t>
  </si>
  <si>
    <t>999 28 1111_/00</t>
  </si>
  <si>
    <t>Přesun hmot pro opravy a údržbu objektů do výšky 25m</t>
  </si>
  <si>
    <t>díl 999</t>
  </si>
  <si>
    <t>hmoty</t>
  </si>
  <si>
    <t>hpm</t>
  </si>
  <si>
    <t>díl 999 (Přesun hmot při opravách a údržbě)</t>
  </si>
  <si>
    <t>rekapitulace</t>
  </si>
  <si>
    <t>3</t>
  </si>
  <si>
    <t>Nadzemní svislé konstrukce</t>
  </si>
  <si>
    <t>6</t>
  </si>
  <si>
    <t>Úpravy povrchů,osazování</t>
  </si>
  <si>
    <t>96</t>
  </si>
  <si>
    <t>Bourání a demontáž konstrukcí</t>
  </si>
  <si>
    <t>999</t>
  </si>
  <si>
    <t>Přesun hmot při opravách a údržbě</t>
  </si>
  <si>
    <t>711 (Izolace proti vodě a vlhkosti)</t>
  </si>
  <si>
    <t>711 11 3115_/00</t>
  </si>
  <si>
    <t>Izolace proti zemní vlhkosti za studena -Combiflex-C2</t>
  </si>
  <si>
    <t>díl 711</t>
  </si>
  <si>
    <t>P</t>
  </si>
  <si>
    <t>800-711</t>
  </si>
  <si>
    <t>800-711,A02</t>
  </si>
  <si>
    <t>1,49+1,51+9,05+13,24+10,08+8,11+11,4+1,5*1,645+0,4*0,265+3,9*1,5-0,4*0,785+0,615*4,32</t>
  </si>
  <si>
    <t>0,15*((1,645*2+1,5*2+2*0,265+0,615+(1,5+0,4+2,0+0,4+2,02+2,0)*2+1,5+0,785*2+0,885+5,41+5,37+2,385*2+0,265+1,1+1,58+1,02+0,785*2+1,48*2+0,885*2+14,73+13,2+16,46+14,3)</t>
  </si>
  <si>
    <t>711 19 3111_/00</t>
  </si>
  <si>
    <t>Izolace proti vlhkosti - impregnace roztokem Aquafin F</t>
  </si>
  <si>
    <t>28,224+44,805+53,547</t>
  </si>
  <si>
    <t>711 19 3131_/00</t>
  </si>
  <si>
    <t>Izolace proti vlhkosti zdiva svislá -těsnicí kaší Aquafin 1K</t>
  </si>
  <si>
    <t>126.57600</t>
  </si>
  <si>
    <t>711 49 3121_/00</t>
  </si>
  <si>
    <t>Izolace proti tlakové vodě ostatní SANIFLEX</t>
  </si>
  <si>
    <t>13,24+8,11+9,05+14,95+2,1*(1,02+1,0+0,885*4+1,2*2+1,6*2)-0,65*1,97</t>
  </si>
  <si>
    <t>díl 711 (Izolace proti vodě a vlhkosti)</t>
  </si>
  <si>
    <t>713 (Izolace tepelné)</t>
  </si>
  <si>
    <t>713 12 1111_/00</t>
  </si>
  <si>
    <t>Montáž izolace tepelné u konstrukcí podlah na sucho jednovrstvá</t>
  </si>
  <si>
    <t>díl 713</t>
  </si>
  <si>
    <t>800-713,A01</t>
  </si>
  <si>
    <t>(10,08+11,4+1,5*1,645-0,4*0,265+1,49+1,51+13,24+8,11+9,05+0,615*4,32+1,5*3,9-0,785*0,4)</t>
  </si>
  <si>
    <t>713 19 9001</t>
  </si>
  <si>
    <t>Izolace tepelné položení pásem DEKSEPAR</t>
  </si>
  <si>
    <t>283 75 0372</t>
  </si>
  <si>
    <t>Deska EPS 150 S pěn. polyst. 1000x1000x40 mm</t>
  </si>
  <si>
    <t>spec</t>
  </si>
  <si>
    <t>(10,08+11,4+1,5*1,645-0,4*0,265+1,49+1,51+13,24+8,11+9,05+0,615*4,32+1,5*3,9-0,785*0,4)*1,02</t>
  </si>
  <si>
    <t>díl 713 (Izolace tepelné)</t>
  </si>
  <si>
    <t>720 (Zdravotně technické instalace budov)</t>
  </si>
  <si>
    <t>721 09 1001</t>
  </si>
  <si>
    <t>ZTI</t>
  </si>
  <si>
    <t>soubor</t>
  </si>
  <si>
    <t>díl 720</t>
  </si>
  <si>
    <t>800-721</t>
  </si>
  <si>
    <t>800-721,A01</t>
  </si>
  <si>
    <t>díl 720 (Zdravotně technické instalace budov)</t>
  </si>
  <si>
    <t>766 (Konstrukce truhlářské)</t>
  </si>
  <si>
    <t>766 01 1001</t>
  </si>
  <si>
    <t>Dveře vnitřní hladké D01 80x197 vč. zárubní, kování - dod +mtž</t>
  </si>
  <si>
    <t>díl 766</t>
  </si>
  <si>
    <t>800-766</t>
  </si>
  <si>
    <t>800-766,A01</t>
  </si>
  <si>
    <t>766 01 1002</t>
  </si>
  <si>
    <t>Dveře vnitřní hladké D02 80x197 vč. zárubní, kování - dod +mtž</t>
  </si>
  <si>
    <t>766 01 1003</t>
  </si>
  <si>
    <t>Dveře vnitřní hladké D03 80x197 vč. zárubní, kování - dod +mtž</t>
  </si>
  <si>
    <t>766 01 1004</t>
  </si>
  <si>
    <t>Dveře vnitřní hladké D04 80x197 vč. zárubní, kování - dod +mtž</t>
  </si>
  <si>
    <t>766 01 1005</t>
  </si>
  <si>
    <t>Dveře vnitřní hladké D05 80x197 vč. zárubní, kování - dod +mtž</t>
  </si>
  <si>
    <t>766 01 1006</t>
  </si>
  <si>
    <t>Dveře vnitřní hladké D06 80x197 vč. zárubní, kování - dod +mtž</t>
  </si>
  <si>
    <t>766 01 1007</t>
  </si>
  <si>
    <t>Dveře vnitřní hladké D07 80x197 vč. zárubní, kování - dod +mtž</t>
  </si>
  <si>
    <t>766 01 1008</t>
  </si>
  <si>
    <t>Dveře vnitřní hladké D08 80x197 chladírenské vč. zárubní - dod +mtž</t>
  </si>
  <si>
    <t>766 01 1009</t>
  </si>
  <si>
    <t>Dveře vnitřní hladké D09 90x197 vč. zárubní, kování - dod +mtž</t>
  </si>
  <si>
    <t>766 01 1010</t>
  </si>
  <si>
    <t>Dveře vnitřní hladké D10 125x197 vč. zárubní, kování - dod +mtž</t>
  </si>
  <si>
    <t>766 01 1011</t>
  </si>
  <si>
    <t>Dveře vnitřní hladké D11 145x197 vč. zárubní, kování - dod +mtž</t>
  </si>
  <si>
    <t>díl 766 (Konstrukce truhlářské)</t>
  </si>
  <si>
    <t>767 (Kovové doplňkové konstrukce)</t>
  </si>
  <si>
    <t>767 03 9001</t>
  </si>
  <si>
    <t>Repase kov. mříže vč. nátěru</t>
  </si>
  <si>
    <t>díl 767</t>
  </si>
  <si>
    <t>800-767</t>
  </si>
  <si>
    <t>800-767,B01</t>
  </si>
  <si>
    <t>1,5*3,0</t>
  </si>
  <si>
    <t>767 99 9001</t>
  </si>
  <si>
    <t>Poklop na šachtu Pz 700/1000 vodotěsnývčetně osaz. rámu dod.+mtž</t>
  </si>
  <si>
    <t>800-767,A02</t>
  </si>
  <si>
    <t>díl 767 (Kovové doplňkové konstrukce)</t>
  </si>
  <si>
    <t>771 (Podlahy z dlaždic a obklady)</t>
  </si>
  <si>
    <t>771 41 4112_/00</t>
  </si>
  <si>
    <t>Montáž obkladu soklíků -porovinových rovných lepených Superflex výšky do 90mm</t>
  </si>
  <si>
    <t>díl 771</t>
  </si>
  <si>
    <t>800-771,A01</t>
  </si>
  <si>
    <t>8,88+8,2+8,2+11,0+13,2+13,8+15,66+17,28+2,15*2+2,5*2+15,83+7,4+8,6+15,13+4,065+20,02+31,55+59,03-0,8*29-0,65*4-0,9*3-1,5*2-1,45*4-1,25*4</t>
  </si>
  <si>
    <t>771 57 4113_/00</t>
  </si>
  <si>
    <t>Montáž -dlažba z dlaždic keramických režná hladká lepená Superflex do 12ks/m2</t>
  </si>
  <si>
    <t>13,24+8,11+9,05+14,95</t>
  </si>
  <si>
    <t>10,08+11,4+12,68+1,49+1,51+31,58+4,41+3,9+3,9+7,44+14,12+18,28+3,0+4,12+14,23+42,02</t>
  </si>
  <si>
    <t>771 59 1115_/00</t>
  </si>
  <si>
    <t>Spárování dlažby ASOFLEX PU45</t>
  </si>
  <si>
    <t>20,02+5,37+5,41+59,03+31,55+18,02+15,13+8,6+7,4+15,83+14,3+16,46+17,28+15,66+13,2+14,73+11+8,2+8,2+8,88</t>
  </si>
  <si>
    <t>771 59 1133_/00</t>
  </si>
  <si>
    <t>Izolace lepená -vnitřní kout dlažba</t>
  </si>
  <si>
    <t>2,385*2+4,065+0,885*4+0,785*2+1,2*2+1,6*2+0,8*2+1,2*2+15,83+14,73</t>
  </si>
  <si>
    <t>771 99 0112_/00</t>
  </si>
  <si>
    <t>Oprava potěru stěrkou SOLOPHAN HF 10 mm</t>
  </si>
  <si>
    <t>17,72+11,0+6,93+7,06</t>
  </si>
  <si>
    <t>Vyrovnání podkladu samonivelační stěrkou tl.4mm - pevnost 30MPa</t>
  </si>
  <si>
    <t>229.51000-(10,08+11,4+1,5*1,645-0,4*0,265+1,49+1,51+13,24+8,11+9,05+0,615*4,32+1,5*3,9-0,785*0,4)</t>
  </si>
  <si>
    <t>597 63 0081</t>
  </si>
  <si>
    <t>Dlaždice 300/300/9</t>
  </si>
  <si>
    <t>(10,08+11,4+12,68+1,49+1,51+31,58+4,41+3,9+3,9+7,44+14,12+18,28+3,0+4,12+14,23+42,02+224,845*0,1)*1,05</t>
  </si>
  <si>
    <t>Dlaždice 300/300/9 protiskluzové a otěruvzdorné</t>
  </si>
  <si>
    <t>(13,24+8,11+9,05+14,95)*1,05</t>
  </si>
  <si>
    <t>díl 771 (Podlahy z dlaždic a obklady)</t>
  </si>
  <si>
    <t>777 (Podlahy syntetické)</t>
  </si>
  <si>
    <t>777 61 5113_/00</t>
  </si>
  <si>
    <t>Nátěr epoxidový (např Indufloor IB2255)</t>
  </si>
  <si>
    <t>díl 777</t>
  </si>
  <si>
    <t>800-777</t>
  </si>
  <si>
    <t>800-777,A01</t>
  </si>
  <si>
    <t>42.71000</t>
  </si>
  <si>
    <t>Penetrace UNIGRUND S</t>
  </si>
  <si>
    <t>díl 777 (Podlahy syntetické)</t>
  </si>
  <si>
    <t>781 (Obklady keramické)</t>
  </si>
  <si>
    <t>781 41 4111_/00</t>
  </si>
  <si>
    <t>Montáž -obklad porovinový lepený Superflex do 22ks/m2</t>
  </si>
  <si>
    <t>díl 781</t>
  </si>
  <si>
    <t>800-781</t>
  </si>
  <si>
    <t>800-781,A01</t>
  </si>
  <si>
    <t>781 49 3111_/00</t>
  </si>
  <si>
    <t>Montáž plastového profilu lepený roh</t>
  </si>
  <si>
    <t>2,1*2</t>
  </si>
  <si>
    <t>781 49 5115_/00</t>
  </si>
  <si>
    <t>Spárování obkladu silikonem</t>
  </si>
  <si>
    <t>2,1*0,8+1,8*16</t>
  </si>
  <si>
    <t>781 49 5133_/00</t>
  </si>
  <si>
    <t>Izolace lepená vnitřní kout obkladu</t>
  </si>
  <si>
    <t>2,1*8</t>
  </si>
  <si>
    <t>597 82 0099</t>
  </si>
  <si>
    <t>Obkladačky porovinové 250x200 I</t>
  </si>
  <si>
    <t>dle výběru</t>
  </si>
  <si>
    <t>98.37300*1,05</t>
  </si>
  <si>
    <t>díl 781 (Obklady keramické)</t>
  </si>
  <si>
    <t>783 (Nátěry)</t>
  </si>
  <si>
    <t>783 20 1811_/00</t>
  </si>
  <si>
    <t>Oškrabání a odmaštění nátěrů doplňkových konstrukcí</t>
  </si>
  <si>
    <t>díl 783</t>
  </si>
  <si>
    <t>800-783</t>
  </si>
  <si>
    <t>800-783,B01</t>
  </si>
  <si>
    <t>1,25*2,0*2*2</t>
  </si>
  <si>
    <t>783 29 5222_/00</t>
  </si>
  <si>
    <t>Nátěr vodou ředitelný,doplňkových konstrukcí 1xantikoroz+2xemail</t>
  </si>
  <si>
    <t>800-783,A01</t>
  </si>
  <si>
    <t>10</t>
  </si>
  <si>
    <t>783 44 9001</t>
  </si>
  <si>
    <t>Nátěr omítky dvojnásobný omyvatelný akrylátový</t>
  </si>
  <si>
    <t>800-783,C01</t>
  </si>
  <si>
    <t>1,6*(20,02-1,5*2-1,645-0,53+3,15*2+1,135+0,25*2+0,7+3,92+1,935+59,03)+1,2*17,53-1,6*(1,25*6+1,45*2+0,8*13+0,9*2)-1,2*(0,9+0,8)</t>
  </si>
  <si>
    <t>1,6*(1,5*2+0,785*2+0,4+2,0+0,885+4,32+0,615+1,5*2+1,645+0,53)-0,65*1,6*2</t>
  </si>
  <si>
    <t>783 80 1812_/00</t>
  </si>
  <si>
    <t>Odstranění nátěrů z omítek stěn oškrábáním</t>
  </si>
  <si>
    <t>(1,6*(20,02-1,5*2-1,645-0,53+3,15*2+1,135+0,25*2+0,7+3,92+1,935+59,03)+1,2*17,53-1,6*(1,25*6+1,45*2+0,8*13+0,9*2)-1,2*(0,9+0,8))*0,5</t>
  </si>
  <si>
    <t>díl 783 (Nátěry)</t>
  </si>
  <si>
    <t>784 (Malby)</t>
  </si>
  <si>
    <t>784 40 1801_/00</t>
  </si>
  <si>
    <t>Odstranění malby obrušením a oprášením v místnosti výšky do 3,80m</t>
  </si>
  <si>
    <t>díl 784</t>
  </si>
  <si>
    <t>800-784</t>
  </si>
  <si>
    <t>800-784,B01</t>
  </si>
  <si>
    <t>1239.76500*0,8</t>
  </si>
  <si>
    <t>784 40 2801_/00</t>
  </si>
  <si>
    <t>Odstranění malby oškrábáním v místnosti výšky do 3,80m</t>
  </si>
  <si>
    <t>(40,85/0,2+207,103/0,2)*0,8</t>
  </si>
  <si>
    <t>784 45 3041_/00</t>
  </si>
  <si>
    <t>Malba dvojnásobná omyv/otěruvzdor bílé místnosti výšky do 3,8m s penetrací</t>
  </si>
  <si>
    <t>800-784,A01</t>
  </si>
  <si>
    <t>28,22+113,49+207,103/0,2+8,11+11,4+10,08+53,182+40,85/0,2</t>
  </si>
  <si>
    <t>díl 784 (Malby)</t>
  </si>
  <si>
    <t>711</t>
  </si>
  <si>
    <t>Izolace proti vodě a vlhkosti</t>
  </si>
  <si>
    <t>713</t>
  </si>
  <si>
    <t>Izolace tepelné</t>
  </si>
  <si>
    <t>720</t>
  </si>
  <si>
    <t>Zdravotně technické instalace budov</t>
  </si>
  <si>
    <t>766</t>
  </si>
  <si>
    <t>Konstrukce truhlářské</t>
  </si>
  <si>
    <t>767</t>
  </si>
  <si>
    <t>Kovové doplňkové konstrukce</t>
  </si>
  <si>
    <t>771</t>
  </si>
  <si>
    <t>Podlahy z dlaždic a obklady</t>
  </si>
  <si>
    <t>777</t>
  </si>
  <si>
    <t>Podlahy syntetické</t>
  </si>
  <si>
    <t>781</t>
  </si>
  <si>
    <t>Obklady keramické</t>
  </si>
  <si>
    <t>783</t>
  </si>
  <si>
    <t>Nátěry</t>
  </si>
  <si>
    <t>784</t>
  </si>
  <si>
    <t>Malby</t>
  </si>
  <si>
    <t>M21 (Elektromontáže)</t>
  </si>
  <si>
    <t>210 09 1001</t>
  </si>
  <si>
    <t>Elektroinstalace</t>
  </si>
  <si>
    <t>díl M21</t>
  </si>
  <si>
    <t>M</t>
  </si>
  <si>
    <t>M21</t>
  </si>
  <si>
    <t>M21,001</t>
  </si>
  <si>
    <t>díl M21 (Elektromontáže)</t>
  </si>
  <si>
    <t>M24 (Montáže vzduchotechnických zařízení)</t>
  </si>
  <si>
    <t>240 09 1001</t>
  </si>
  <si>
    <t>VZT</t>
  </si>
  <si>
    <t>díl M24</t>
  </si>
  <si>
    <t>M24</t>
  </si>
  <si>
    <t>M24,001</t>
  </si>
  <si>
    <t>díl M24 (Montáže vzduchotechnických zařízení)</t>
  </si>
  <si>
    <t>Elektromontáže</t>
  </si>
  <si>
    <t>Montáže vzduchotechnických zařízení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</si>
</sst>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2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42">
    <xf numFmtId="0" fontId="0" fillId="0" borderId="0">
      <alignment vertical="top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0">
    <xf numFmtId="0" fontId="0" fillId="0" borderId="0" xfId="0">
      <alignment vertical="top"/>
    </xf>
    <xf numFmtId="49" fontId="23" fillId="0" borderId="0" xfId="0" applyNumberFormat="1" applyFont="1" applyFill="1" applyAlignment="1">
      <alignment vertical="top"/>
    </xf>
    <xf numFmtId="49" fontId="23" fillId="0" borderId="0" xfId="0" applyNumberFormat="1" applyFont="1" applyFill="1" applyAlignment="1">
      <alignment vertical="top" wrapText="1"/>
    </xf>
    <xf numFmtId="164" fontId="23" fillId="0" borderId="0" xfId="0" applyNumberFormat="1" applyFont="1" applyFill="1" applyAlignment="1">
      <alignment vertical="top"/>
    </xf>
    <xf numFmtId="165" fontId="0" fillId="0" borderId="0" xfId="0" applyNumberFormat="1" applyFill="1" applyAlignment="1">
      <alignment vertical="top"/>
    </xf>
    <xf numFmtId="49" fontId="22" fillId="0" borderId="0" xfId="0" applyNumberFormat="1" applyFont="1" applyFill="1" applyAlignment="1">
      <alignment vertical="top" wrapText="1"/>
    </xf>
    <xf numFmtId="164" fontId="0" fillId="0" borderId="0" xfId="0" applyNumberFormat="1" applyFill="1" applyAlignment="1">
      <alignment vertical="top"/>
    </xf>
    <xf numFmtId="0" fontId="0" fillId="0" borderId="0" xfId="0" applyFill="1">
      <alignment vertical="top"/>
    </xf>
    <xf numFmtId="0" fontId="20" fillId="0" borderId="11" xfId="0" applyFont="1" applyFill="1" applyBorder="1">
      <alignment vertical="top"/>
    </xf>
    <xf numFmtId="0" fontId="20" fillId="0" borderId="0" xfId="0" applyFont="1" applyFill="1">
      <alignment vertical="top"/>
    </xf>
    <xf numFmtId="9" fontId="0" fillId="0" borderId="0" xfId="0" applyNumberFormat="1" applyFill="1">
      <alignment vertical="top"/>
    </xf>
    <xf numFmtId="49" fontId="26" fillId="0" borderId="0" xfId="0" applyNumberFormat="1" applyFont="1" applyFill="1">
      <alignment vertical="top"/>
    </xf>
    <xf numFmtId="165" fontId="26" fillId="0" borderId="0" xfId="0" applyNumberFormat="1" applyFont="1" applyFill="1" applyAlignment="1">
      <alignment vertical="top"/>
    </xf>
    <xf numFmtId="0" fontId="24" fillId="0" borderId="17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44" fontId="23" fillId="0" borderId="0" xfId="0" applyNumberFormat="1" applyFont="1" applyFill="1">
      <alignment vertical="top"/>
    </xf>
    <xf numFmtId="44" fontId="0" fillId="0" borderId="0" xfId="0" applyNumberFormat="1" applyFill="1">
      <alignment vertical="top"/>
    </xf>
    <xf numFmtId="0" fontId="26" fillId="0" borderId="0" xfId="0" applyNumberFormat="1" applyFont="1" applyFill="1" applyAlignment="1">
      <alignment vertical="top"/>
    </xf>
    <xf numFmtId="0" fontId="19" fillId="0" borderId="0" xfId="0" applyFont="1" applyFill="1" applyAlignment="1">
      <alignment horizontal="right" vertical="center"/>
    </xf>
    <xf numFmtId="44" fontId="23" fillId="0" borderId="0" xfId="0" applyNumberFormat="1" applyFont="1" applyFill="1" applyAlignment="1">
      <alignment vertical="center"/>
    </xf>
    <xf numFmtId="165" fontId="0" fillId="0" borderId="0" xfId="0" applyNumberFormat="1" applyFill="1" applyAlignment="1">
      <alignment vertical="center"/>
    </xf>
    <xf numFmtId="44" fontId="0" fillId="0" borderId="0" xfId="0" applyNumberFormat="1" applyFill="1" applyAlignment="1">
      <alignment vertical="center"/>
    </xf>
    <xf numFmtId="0" fontId="19" fillId="0" borderId="18" xfId="0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vertical="center"/>
    </xf>
    <xf numFmtId="44" fontId="23" fillId="0" borderId="18" xfId="0" applyNumberFormat="1" applyFont="1" applyFill="1" applyBorder="1" applyAlignment="1">
      <alignment vertical="center"/>
    </xf>
    <xf numFmtId="165" fontId="0" fillId="0" borderId="18" xfId="0" applyNumberFormat="1" applyFill="1" applyBorder="1" applyAlignment="1">
      <alignment vertical="center"/>
    </xf>
    <xf numFmtId="44" fontId="0" fillId="0" borderId="18" xfId="0" applyNumberFormat="1" applyFill="1" applyBorder="1" applyAlignment="1">
      <alignment vertical="center"/>
    </xf>
    <xf numFmtId="44" fontId="0" fillId="0" borderId="13" xfId="0" applyNumberFormat="1" applyFill="1" applyBorder="1">
      <alignment vertical="top"/>
    </xf>
    <xf numFmtId="0" fontId="20" fillId="0" borderId="0" xfId="0" applyFont="1" applyFill="1" applyBorder="1">
      <alignment vertical="top"/>
    </xf>
    <xf numFmtId="0" fontId="20" fillId="0" borderId="11" xfId="0" applyFont="1" applyFill="1" applyBorder="1">
      <alignment vertical="top"/>
    </xf>
    <xf numFmtId="44" fontId="0" fillId="0" borderId="12" xfId="0" applyNumberFormat="1" applyFill="1" applyBorder="1">
      <alignment vertical="top"/>
    </xf>
    <xf numFmtId="0" fontId="21" fillId="0" borderId="13" xfId="0" applyFont="1" applyFill="1" applyBorder="1">
      <alignment vertical="top"/>
    </xf>
    <xf numFmtId="0" fontId="21" fillId="0" borderId="16" xfId="0" applyFont="1" applyFill="1" applyBorder="1">
      <alignment vertical="top"/>
    </xf>
    <xf numFmtId="44" fontId="23" fillId="0" borderId="13" xfId="0" applyNumberFormat="1" applyFont="1" applyFill="1" applyBorder="1">
      <alignment vertical="top"/>
    </xf>
    <xf numFmtId="0" fontId="18" fillId="0" borderId="10" xfId="0" applyFont="1" applyFill="1" applyBorder="1" applyAlignment="1">
      <alignment horizontal="left" vertical="center"/>
    </xf>
    <xf numFmtId="44" fontId="23" fillId="0" borderId="12" xfId="0" applyNumberFormat="1" applyFont="1" applyFill="1" applyBorder="1">
      <alignment vertical="top"/>
    </xf>
    <xf numFmtId="0" fontId="20" fillId="0" borderId="10" xfId="0" applyFont="1" applyFill="1" applyBorder="1">
      <alignment vertical="top"/>
    </xf>
    <xf numFmtId="0" fontId="20" fillId="0" borderId="15" xfId="0" applyFont="1" applyFill="1" applyBorder="1">
      <alignment vertical="top"/>
    </xf>
    <xf numFmtId="44" fontId="23" fillId="0" borderId="10" xfId="0" applyNumberFormat="1" applyFont="1" applyFill="1" applyBorder="1">
      <alignment vertical="top"/>
    </xf>
    <xf numFmtId="44" fontId="23" fillId="0" borderId="15" xfId="0" applyNumberFormat="1" applyFont="1" applyFill="1" applyBorder="1">
      <alignment vertical="top"/>
    </xf>
    <xf numFmtId="0" fontId="21" fillId="0" borderId="0" xfId="0" applyFont="1" applyFill="1" applyBorder="1">
      <alignment vertical="top"/>
    </xf>
    <xf numFmtId="0" fontId="21" fillId="0" borderId="11" xfId="0" applyFont="1" applyFill="1" applyBorder="1">
      <alignment vertical="top"/>
    </xf>
    <xf numFmtId="44" fontId="23" fillId="0" borderId="0" xfId="0" applyNumberFormat="1" applyFont="1" applyFill="1" applyBorder="1">
      <alignment vertical="top"/>
    </xf>
    <xf numFmtId="44" fontId="23" fillId="0" borderId="11" xfId="0" applyNumberFormat="1" applyFont="1" applyFill="1" applyBorder="1">
      <alignment vertical="top"/>
    </xf>
    <xf numFmtId="44" fontId="23" fillId="0" borderId="14" xfId="0" applyNumberFormat="1" applyFont="1" applyFill="1" applyBorder="1">
      <alignment vertical="top"/>
    </xf>
    <xf numFmtId="44" fontId="23" fillId="0" borderId="0" xfId="0" applyNumberFormat="1" applyFont="1" applyFill="1">
      <alignment vertical="top"/>
    </xf>
    <xf numFmtId="0" fontId="23" fillId="0" borderId="0" xfId="0" applyFont="1" applyFill="1">
      <alignment vertical="top"/>
    </xf>
    <xf numFmtId="0" fontId="20" fillId="0" borderId="10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3" fillId="0" borderId="13" xfId="0" applyFont="1" applyFill="1" applyBorder="1">
      <alignment vertical="top"/>
    </xf>
    <xf numFmtId="0" fontId="23" fillId="0" borderId="12" xfId="0" applyFont="1" applyFill="1" applyBorder="1">
      <alignment vertical="top"/>
    </xf>
    <xf numFmtId="0" fontId="23" fillId="0" borderId="14" xfId="0" applyFont="1" applyFill="1" applyBorder="1">
      <alignment vertical="top"/>
    </xf>
    <xf numFmtId="0" fontId="18" fillId="0" borderId="17" xfId="0" applyFont="1" applyFill="1" applyBorder="1" applyAlignment="1">
      <alignment horizontal="left" vertical="center"/>
    </xf>
    <xf numFmtId="49" fontId="23" fillId="0" borderId="18" xfId="0" applyNumberFormat="1" applyFont="1" applyFill="1" applyBorder="1" applyAlignment="1">
      <alignment vertical="top" wrapText="1"/>
    </xf>
    <xf numFmtId="49" fontId="23" fillId="0" borderId="0" xfId="0" applyNumberFormat="1" applyFont="1" applyFill="1" applyAlignment="1">
      <alignment vertical="top" wrapText="1"/>
    </xf>
    <xf numFmtId="0" fontId="24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view="pageBreakPreview" zoomScaleNormal="100" zoomScaleSheetLayoutView="100" workbookViewId="0">
      <selection activeCell="L13" sqref="L13"/>
    </sheetView>
  </sheetViews>
  <sheetFormatPr defaultRowHeight="12.75"/>
  <cols>
    <col min="1" max="1" width="5.28515625" style="7" customWidth="1"/>
    <col min="2" max="5" width="10.7109375" style="7" customWidth="1"/>
    <col min="6" max="7" width="5.28515625" style="7" customWidth="1"/>
    <col min="8" max="11" width="10.7109375" style="7" customWidth="1"/>
    <col min="12" max="16384" width="9.140625" style="7"/>
  </cols>
  <sheetData>
    <row r="1" spans="1:12" ht="18.7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2.75" customHeight="1">
      <c r="B2" s="8" t="s">
        <v>1</v>
      </c>
      <c r="C2" s="52" t="s">
        <v>2</v>
      </c>
      <c r="D2" s="51"/>
      <c r="E2" s="51"/>
      <c r="F2" s="51"/>
      <c r="G2" s="51"/>
      <c r="H2" s="51"/>
      <c r="I2" s="51"/>
      <c r="J2" s="51"/>
      <c r="K2" s="51"/>
      <c r="L2" s="51"/>
    </row>
    <row r="3" spans="1:12" ht="12.75" customHeight="1">
      <c r="B3" s="8" t="s">
        <v>3</v>
      </c>
      <c r="C3" s="53" t="s">
        <v>4</v>
      </c>
      <c r="D3" s="47"/>
      <c r="E3" s="47"/>
      <c r="F3" s="47"/>
      <c r="G3" s="47"/>
      <c r="H3" s="47"/>
      <c r="I3" s="47"/>
      <c r="J3" s="47"/>
      <c r="K3" s="47"/>
      <c r="L3" s="47"/>
    </row>
    <row r="5" spans="1:12" ht="18.75" customHeight="1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2.75" customHeight="1">
      <c r="B6" s="8" t="s">
        <v>6</v>
      </c>
      <c r="C6" s="52" t="s">
        <v>4</v>
      </c>
      <c r="D6" s="51"/>
      <c r="E6" s="51"/>
      <c r="F6" s="51"/>
      <c r="G6" s="51"/>
      <c r="H6" s="51"/>
      <c r="I6" s="51"/>
      <c r="J6" s="51"/>
      <c r="K6" s="51"/>
      <c r="L6" s="51"/>
    </row>
    <row r="7" spans="1:12" ht="12.75" customHeight="1">
      <c r="B7" s="8" t="s">
        <v>7</v>
      </c>
      <c r="C7" s="53" t="s">
        <v>8</v>
      </c>
      <c r="D7" s="47"/>
      <c r="E7" s="47"/>
      <c r="F7" s="47"/>
      <c r="G7" s="47"/>
      <c r="H7" s="47"/>
      <c r="I7" s="47"/>
      <c r="J7" s="47"/>
      <c r="K7" s="47"/>
      <c r="L7" s="47"/>
    </row>
    <row r="9" spans="1:12" ht="18.75" customHeight="1">
      <c r="A9" s="35" t="s">
        <v>9</v>
      </c>
      <c r="B9" s="35"/>
      <c r="C9" s="35"/>
      <c r="D9" s="35"/>
      <c r="E9" s="35"/>
      <c r="F9" s="35"/>
      <c r="G9" s="35" t="s">
        <v>10</v>
      </c>
      <c r="H9" s="35"/>
      <c r="I9" s="35"/>
      <c r="J9" s="35"/>
      <c r="K9" s="35"/>
      <c r="L9" s="35"/>
    </row>
    <row r="10" spans="1:12" ht="12.75" customHeight="1">
      <c r="B10" s="51"/>
      <c r="C10" s="51"/>
      <c r="D10" s="51"/>
      <c r="E10" s="51"/>
      <c r="F10" s="51"/>
      <c r="G10" s="51"/>
      <c r="H10" s="51" t="s">
        <v>11</v>
      </c>
      <c r="I10" s="51"/>
      <c r="J10" s="51"/>
      <c r="K10" s="51"/>
      <c r="L10" s="51"/>
    </row>
    <row r="11" spans="1:12" ht="12.75" customHeight="1">
      <c r="B11" s="47"/>
      <c r="C11" s="47"/>
      <c r="D11" s="47"/>
      <c r="E11" s="47"/>
      <c r="F11" s="47"/>
      <c r="G11" s="47"/>
      <c r="H11" s="47" t="s">
        <v>11</v>
      </c>
      <c r="I11" s="47"/>
      <c r="J11" s="47"/>
      <c r="K11" s="47"/>
      <c r="L11" s="47"/>
    </row>
    <row r="12" spans="1:12" ht="12.75" customHeight="1">
      <c r="B12" s="47"/>
      <c r="C12" s="47"/>
      <c r="D12" s="47"/>
      <c r="E12" s="47"/>
      <c r="F12" s="47"/>
      <c r="G12" s="47"/>
      <c r="H12" s="47" t="s">
        <v>11</v>
      </c>
      <c r="I12" s="47"/>
      <c r="J12" s="47"/>
      <c r="K12" s="47"/>
      <c r="L12" s="47"/>
    </row>
    <row r="14" spans="1:12" ht="18.75" customHeight="1">
      <c r="A14" s="35" t="s">
        <v>12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2" ht="12.75" customHeight="1">
      <c r="B15" s="37"/>
      <c r="C15" s="38"/>
      <c r="D15" s="48" t="s">
        <v>13</v>
      </c>
      <c r="E15" s="49"/>
      <c r="F15" s="48" t="s">
        <v>14</v>
      </c>
      <c r="G15" s="48"/>
      <c r="H15" s="49"/>
      <c r="I15" s="48" t="s">
        <v>15</v>
      </c>
      <c r="J15" s="49"/>
      <c r="K15" s="50" t="s">
        <v>16</v>
      </c>
      <c r="L15" s="50"/>
    </row>
    <row r="16" spans="1:12" ht="12.75" customHeight="1">
      <c r="B16" s="29" t="s">
        <v>17</v>
      </c>
      <c r="C16" s="30"/>
      <c r="D16" s="43">
        <f>'100-16-08-02-HSV'!$Q$1</f>
        <v>0</v>
      </c>
      <c r="E16" s="44"/>
      <c r="F16" s="43">
        <f>'100-16-08-02-PSV'!$Q$1</f>
        <v>0</v>
      </c>
      <c r="G16" s="43"/>
      <c r="H16" s="44"/>
      <c r="I16" s="43">
        <f>'100-16-08-02-Mon'!$Q$1</f>
        <v>0</v>
      </c>
      <c r="J16" s="44"/>
      <c r="K16" s="36">
        <f>SUM(D16:J16)</f>
        <v>0</v>
      </c>
      <c r="L16" s="34"/>
    </row>
    <row r="17" spans="1:12" ht="12.75" customHeight="1">
      <c r="B17" s="30" t="s">
        <v>18</v>
      </c>
      <c r="C17" s="30"/>
      <c r="D17" s="43">
        <f>'100-16-08-02-HSV'!$R$1</f>
        <v>0</v>
      </c>
      <c r="E17" s="44"/>
      <c r="F17" s="43">
        <f>'100-16-08-02-PSV'!$R$1</f>
        <v>0</v>
      </c>
      <c r="G17" s="43"/>
      <c r="H17" s="44"/>
      <c r="I17" s="43">
        <f>'100-16-08-02-Mon'!$R$1</f>
        <v>0</v>
      </c>
      <c r="J17" s="44"/>
      <c r="K17" s="45">
        <f>SUM(D17:J17)</f>
        <v>0</v>
      </c>
      <c r="L17" s="46"/>
    </row>
    <row r="18" spans="1:12" ht="12.75" customHeight="1">
      <c r="B18" s="30" t="s">
        <v>19</v>
      </c>
      <c r="C18" s="30"/>
      <c r="D18" s="43">
        <f>'100-16-08-02-HSV'!$S$1</f>
        <v>0</v>
      </c>
      <c r="E18" s="44"/>
      <c r="F18" s="43">
        <f>'100-16-08-02-PSV'!$S$1</f>
        <v>0</v>
      </c>
      <c r="G18" s="43"/>
      <c r="H18" s="44"/>
      <c r="I18" s="43">
        <f>'100-16-08-02-Mon'!$S$1</f>
        <v>0</v>
      </c>
      <c r="J18" s="44"/>
      <c r="K18" s="45">
        <f>SUM(D18:J18)</f>
        <v>0</v>
      </c>
      <c r="L18" s="46"/>
    </row>
    <row r="19" spans="1:12" ht="12.75" customHeight="1">
      <c r="B19" s="30" t="s">
        <v>20</v>
      </c>
      <c r="C19" s="30"/>
      <c r="D19" s="43">
        <f>'100-16-08-02-HSV'!$T$1</f>
        <v>0</v>
      </c>
      <c r="E19" s="44"/>
      <c r="F19" s="43">
        <f>'100-16-08-02-PSV'!$T$1</f>
        <v>0</v>
      </c>
      <c r="G19" s="43"/>
      <c r="H19" s="44"/>
      <c r="I19" s="43">
        <f>'100-16-08-02-Mon'!$T$1</f>
        <v>0</v>
      </c>
      <c r="J19" s="44"/>
      <c r="K19" s="45">
        <f>SUM(D19:J19)</f>
        <v>0</v>
      </c>
      <c r="L19" s="46"/>
    </row>
    <row r="20" spans="1:12" ht="12.75" customHeight="1">
      <c r="B20" s="37" t="s">
        <v>21</v>
      </c>
      <c r="C20" s="38"/>
      <c r="D20" s="39">
        <f>'100-16-08-02-HSV'!$U$1</f>
        <v>0</v>
      </c>
      <c r="E20" s="40"/>
      <c r="F20" s="39">
        <f>'100-16-08-02-PSV'!$U$1</f>
        <v>0</v>
      </c>
      <c r="G20" s="39"/>
      <c r="H20" s="40"/>
      <c r="I20" s="39">
        <f>'100-16-08-02-Mon'!$U$1</f>
        <v>0</v>
      </c>
      <c r="J20" s="40"/>
      <c r="K20" s="39">
        <f>SUM(D20:J20)</f>
        <v>0</v>
      </c>
      <c r="L20" s="39"/>
    </row>
    <row r="21" spans="1:12" ht="12.75" customHeight="1">
      <c r="B21" s="41" t="s">
        <v>16</v>
      </c>
      <c r="C21" s="42"/>
      <c r="D21" s="43">
        <f>SUM(D16:E20)</f>
        <v>0</v>
      </c>
      <c r="E21" s="44"/>
      <c r="F21" s="43">
        <f>SUM(F16:H20)</f>
        <v>0</v>
      </c>
      <c r="G21" s="43"/>
      <c r="H21" s="44"/>
      <c r="I21" s="43">
        <f>SUM(I16:J20)</f>
        <v>0</v>
      </c>
      <c r="J21" s="44"/>
      <c r="K21" s="36">
        <f>SUM(K16:L20)</f>
        <v>0</v>
      </c>
      <c r="L21" s="34"/>
    </row>
    <row r="23" spans="1:12" ht="18.75" customHeight="1">
      <c r="A23" s="35" t="s">
        <v>22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pans="1:12" ht="12.75" customHeight="1">
      <c r="B24" s="29" t="s">
        <v>23</v>
      </c>
      <c r="C24" s="29"/>
      <c r="D24" s="29"/>
      <c r="E24" s="29"/>
      <c r="F24" s="29"/>
      <c r="G24" s="29"/>
      <c r="H24" s="29"/>
      <c r="I24" s="29"/>
      <c r="J24" s="30"/>
      <c r="K24" s="36">
        <f>($K$21)*4/100+0</f>
        <v>0</v>
      </c>
      <c r="L24" s="34"/>
    </row>
    <row r="26" spans="1:12" ht="18.75" customHeight="1">
      <c r="A26" s="35" t="s">
        <v>24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ht="12.75" customHeight="1">
      <c r="B27" s="37" t="s">
        <v>25</v>
      </c>
      <c r="C27" s="37"/>
      <c r="D27" s="37"/>
      <c r="E27" s="37"/>
      <c r="F27" s="37"/>
      <c r="G27" s="37"/>
      <c r="H27" s="37"/>
      <c r="I27" s="37"/>
      <c r="J27" s="38"/>
      <c r="K27" s="39">
        <f>$K$21+$K$24</f>
        <v>0</v>
      </c>
      <c r="L27" s="39"/>
    </row>
    <row r="28" spans="1:12" ht="12.75" customHeight="1">
      <c r="C28" s="9" t="s">
        <v>26</v>
      </c>
      <c r="D28" s="10">
        <v>0.15</v>
      </c>
      <c r="E28" s="9" t="s">
        <v>27</v>
      </c>
      <c r="F28" s="28">
        <f>$K$24+'100-16-08-02-HSV'!$W$1+'100-16-08-02-PSV'!$W$1+'100-16-08-02-Mon'!$W$1</f>
        <v>0</v>
      </c>
      <c r="G28" s="28"/>
      <c r="H28" s="28"/>
      <c r="I28" s="29"/>
      <c r="J28" s="30"/>
      <c r="K28" s="31">
        <f>F28*D28</f>
        <v>0</v>
      </c>
      <c r="L28" s="28"/>
    </row>
    <row r="29" spans="1:12" ht="12.75" customHeight="1">
      <c r="B29" s="32" t="s">
        <v>16</v>
      </c>
      <c r="C29" s="32"/>
      <c r="D29" s="32"/>
      <c r="E29" s="32"/>
      <c r="F29" s="32"/>
      <c r="G29" s="32"/>
      <c r="H29" s="32"/>
      <c r="I29" s="32"/>
      <c r="J29" s="33"/>
      <c r="K29" s="34">
        <f>SUM($K$28:$K$28)+$K$21+$K$24</f>
        <v>0</v>
      </c>
      <c r="L29" s="34"/>
    </row>
  </sheetData>
  <mergeCells count="61">
    <mergeCell ref="C7:L7"/>
    <mergeCell ref="A1:L1"/>
    <mergeCell ref="C2:L2"/>
    <mergeCell ref="C3:L3"/>
    <mergeCell ref="A5:L5"/>
    <mergeCell ref="C6:L6"/>
    <mergeCell ref="A9:F9"/>
    <mergeCell ref="G9:L9"/>
    <mergeCell ref="B10:G10"/>
    <mergeCell ref="H10:L10"/>
    <mergeCell ref="B11:G11"/>
    <mergeCell ref="H11:L11"/>
    <mergeCell ref="B12:G12"/>
    <mergeCell ref="H12:L12"/>
    <mergeCell ref="A14:L14"/>
    <mergeCell ref="B15:C15"/>
    <mergeCell ref="D15:E15"/>
    <mergeCell ref="F15:H15"/>
    <mergeCell ref="I15:J15"/>
    <mergeCell ref="K15:L15"/>
    <mergeCell ref="B17:C17"/>
    <mergeCell ref="D17:E17"/>
    <mergeCell ref="F17:H17"/>
    <mergeCell ref="I17:J17"/>
    <mergeCell ref="K17:L17"/>
    <mergeCell ref="B16:C16"/>
    <mergeCell ref="D16:E16"/>
    <mergeCell ref="F16:H16"/>
    <mergeCell ref="I16:J16"/>
    <mergeCell ref="K16:L16"/>
    <mergeCell ref="B19:C19"/>
    <mergeCell ref="D19:E19"/>
    <mergeCell ref="F19:H19"/>
    <mergeCell ref="I19:J19"/>
    <mergeCell ref="K19:L19"/>
    <mergeCell ref="B18:C18"/>
    <mergeCell ref="D18:E18"/>
    <mergeCell ref="F18:H18"/>
    <mergeCell ref="I18:J18"/>
    <mergeCell ref="K18:L18"/>
    <mergeCell ref="B21:C21"/>
    <mergeCell ref="D21:E21"/>
    <mergeCell ref="F21:H21"/>
    <mergeCell ref="I21:J21"/>
    <mergeCell ref="K21:L21"/>
    <mergeCell ref="B20:C20"/>
    <mergeCell ref="D20:E20"/>
    <mergeCell ref="F20:H20"/>
    <mergeCell ref="I20:J20"/>
    <mergeCell ref="K20:L20"/>
    <mergeCell ref="A23:L23"/>
    <mergeCell ref="B24:J24"/>
    <mergeCell ref="K24:L24"/>
    <mergeCell ref="A26:L26"/>
    <mergeCell ref="B27:J27"/>
    <mergeCell ref="K27:L27"/>
    <mergeCell ref="F28:H28"/>
    <mergeCell ref="I28:J28"/>
    <mergeCell ref="K28:L28"/>
    <mergeCell ref="B29:J29"/>
    <mergeCell ref="K29:L29"/>
  </mergeCells>
  <pageMargins left="0.78740157499999996" right="0.59" top="0.984251969" bottom="0.984251969" header="0.4921259845" footer="0.4921259845"/>
  <pageSetup paperSize="9" scale="7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17"/>
  <sheetViews>
    <sheetView view="pageBreakPreview" zoomScaleNormal="100" zoomScaleSheetLayoutView="100" workbookViewId="0">
      <selection activeCell="C12" sqref="C12:C13"/>
    </sheetView>
  </sheetViews>
  <sheetFormatPr defaultRowHeight="12.75"/>
  <cols>
    <col min="1" max="1" width="5.7109375" style="7" customWidth="1"/>
    <col min="2" max="2" width="14.7109375" style="7" customWidth="1"/>
    <col min="3" max="3" width="80.7109375" style="7" customWidth="1"/>
    <col min="4" max="4" width="8.5703125" style="7" customWidth="1"/>
    <col min="5" max="15" width="17.140625" style="7" customWidth="1"/>
    <col min="16" max="28" width="0" style="7" hidden="1" customWidth="1"/>
    <col min="29" max="16384" width="9.140625" style="7"/>
  </cols>
  <sheetData>
    <row r="1" spans="1:28" ht="18.75" customHeight="1">
      <c r="A1" s="35" t="s">
        <v>28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1" t="s">
        <v>29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30</v>
      </c>
      <c r="W1" s="12">
        <f>SUMIF($AA:$AA,15,$G:$G)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>
      <c r="B2" s="8" t="s">
        <v>31</v>
      </c>
      <c r="C2" s="52" t="s">
        <v>32</v>
      </c>
      <c r="D2" s="51"/>
      <c r="E2" s="51"/>
      <c r="F2" s="51"/>
      <c r="G2" s="51"/>
      <c r="P2" s="11"/>
      <c r="Q2" s="12">
        <f>Q$1</f>
        <v>0</v>
      </c>
      <c r="R2" s="12">
        <f>R$1</f>
        <v>0</v>
      </c>
      <c r="S2" s="12">
        <f>S$1</f>
        <v>0</v>
      </c>
      <c r="T2" s="12">
        <f>T$1</f>
        <v>0</v>
      </c>
      <c r="U2" s="12">
        <f>U$1</f>
        <v>0</v>
      </c>
      <c r="V2" s="11"/>
      <c r="W2" s="12">
        <f>W$1</f>
        <v>0</v>
      </c>
      <c r="X2" s="12">
        <f>X$1</f>
        <v>0</v>
      </c>
      <c r="Y2" s="12">
        <f>Y$1</f>
        <v>0</v>
      </c>
      <c r="Z2" s="12">
        <f>Z$1</f>
        <v>0</v>
      </c>
    </row>
    <row r="3" spans="1:28" ht="12.75" customHeight="1">
      <c r="B3" s="8" t="s">
        <v>33</v>
      </c>
      <c r="C3" s="53" t="s">
        <v>4</v>
      </c>
      <c r="D3" s="47"/>
      <c r="E3" s="47"/>
      <c r="F3" s="47"/>
      <c r="G3" s="47"/>
    </row>
    <row r="4" spans="1:28" ht="12.75" customHeight="1">
      <c r="B4" s="8" t="s">
        <v>34</v>
      </c>
      <c r="C4" s="53" t="s">
        <v>8</v>
      </c>
      <c r="D4" s="47"/>
      <c r="E4" s="47"/>
      <c r="F4" s="47"/>
      <c r="G4" s="47"/>
    </row>
    <row r="5" spans="1:28" ht="12.75" customHeight="1">
      <c r="B5" s="8" t="s">
        <v>35</v>
      </c>
      <c r="C5" s="53" t="s">
        <v>13</v>
      </c>
      <c r="D5" s="47"/>
      <c r="E5" s="47"/>
      <c r="F5" s="47"/>
      <c r="G5" s="47"/>
    </row>
    <row r="7" spans="1:28" ht="11.25" customHeight="1" thickBot="1">
      <c r="A7" s="59" t="s">
        <v>36</v>
      </c>
      <c r="B7" s="59" t="s">
        <v>37</v>
      </c>
      <c r="C7" s="59" t="s">
        <v>38</v>
      </c>
      <c r="D7" s="59" t="s">
        <v>39</v>
      </c>
      <c r="E7" s="59" t="s">
        <v>40</v>
      </c>
      <c r="F7" s="57" t="s">
        <v>41</v>
      </c>
      <c r="G7" s="57"/>
      <c r="H7" s="57" t="s">
        <v>42</v>
      </c>
      <c r="I7" s="57"/>
      <c r="J7" s="57" t="s">
        <v>43</v>
      </c>
      <c r="K7" s="57"/>
      <c r="L7" s="57" t="s">
        <v>44</v>
      </c>
      <c r="M7" s="57"/>
      <c r="N7" s="57" t="s">
        <v>45</v>
      </c>
      <c r="O7" s="57"/>
      <c r="P7" s="58" t="s">
        <v>46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ht="11.25" customHeight="1" thickBot="1">
      <c r="A8" s="59"/>
      <c r="B8" s="59"/>
      <c r="C8" s="59"/>
      <c r="D8" s="59"/>
      <c r="E8" s="59"/>
      <c r="F8" s="13" t="s">
        <v>47</v>
      </c>
      <c r="G8" s="13" t="s">
        <v>48</v>
      </c>
      <c r="H8" s="13" t="s">
        <v>47</v>
      </c>
      <c r="I8" s="13" t="s">
        <v>48</v>
      </c>
      <c r="J8" s="13" t="s">
        <v>47</v>
      </c>
      <c r="K8" s="13" t="s">
        <v>48</v>
      </c>
      <c r="L8" s="13" t="s">
        <v>47</v>
      </c>
      <c r="M8" s="13" t="s">
        <v>48</v>
      </c>
      <c r="N8" s="13" t="s">
        <v>47</v>
      </c>
      <c r="O8" s="13" t="s">
        <v>48</v>
      </c>
      <c r="P8" s="14" t="s">
        <v>49</v>
      </c>
      <c r="Q8" s="14" t="s">
        <v>50</v>
      </c>
      <c r="R8" s="14" t="s">
        <v>51</v>
      </c>
      <c r="S8" s="14" t="s">
        <v>52</v>
      </c>
      <c r="T8" s="14" t="s">
        <v>53</v>
      </c>
      <c r="U8" s="14" t="s">
        <v>54</v>
      </c>
      <c r="V8" s="14" t="s">
        <v>55</v>
      </c>
      <c r="W8" s="14" t="s">
        <v>56</v>
      </c>
      <c r="X8" s="14" t="s">
        <v>57</v>
      </c>
      <c r="Y8" s="14" t="s">
        <v>58</v>
      </c>
      <c r="Z8" s="14" t="s">
        <v>59</v>
      </c>
      <c r="AA8" s="14" t="s">
        <v>60</v>
      </c>
      <c r="AB8" s="14" t="s">
        <v>61</v>
      </c>
    </row>
    <row r="9" spans="1:28" ht="12.75" customHeight="1"/>
    <row r="10" spans="1:28" ht="18.75" customHeight="1">
      <c r="A10" s="15"/>
      <c r="B10" s="15" t="s">
        <v>62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>
      <c r="A11" s="7">
        <v>1</v>
      </c>
      <c r="B11" s="1" t="s">
        <v>63</v>
      </c>
      <c r="C11" s="2" t="s">
        <v>64</v>
      </c>
      <c r="D11" s="1" t="s">
        <v>65</v>
      </c>
      <c r="E11" s="3">
        <v>1.5</v>
      </c>
      <c r="F11" s="16">
        <v>0</v>
      </c>
      <c r="G11" s="16">
        <f>E11*F11</f>
        <v>0</v>
      </c>
      <c r="H11" s="4">
        <v>0.10120678399999999</v>
      </c>
      <c r="I11" s="4">
        <f>E11*H11</f>
        <v>0.15181017599999999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66</v>
      </c>
      <c r="Q11" s="11"/>
      <c r="R11" s="11" t="s">
        <v>67</v>
      </c>
      <c r="S11" s="11" t="s">
        <v>68</v>
      </c>
      <c r="T11" s="11" t="s">
        <v>69</v>
      </c>
      <c r="U11" s="11"/>
      <c r="V11" s="11"/>
      <c r="W11" s="11"/>
      <c r="X11" s="11"/>
      <c r="Y11" s="11"/>
      <c r="Z11" s="11"/>
      <c r="AA11" s="18">
        <v>15</v>
      </c>
      <c r="AB11" s="11" t="s">
        <v>70</v>
      </c>
    </row>
    <row r="12" spans="1:28">
      <c r="B12" s="7">
        <v>1</v>
      </c>
      <c r="C12" s="5" t="s">
        <v>71</v>
      </c>
      <c r="E12" s="6">
        <v>1.5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>
      <c r="A13" s="7">
        <v>2</v>
      </c>
      <c r="B13" s="1" t="s">
        <v>72</v>
      </c>
      <c r="C13" s="2" t="s">
        <v>73</v>
      </c>
      <c r="D13" s="1" t="s">
        <v>65</v>
      </c>
      <c r="E13" s="3">
        <v>4.2</v>
      </c>
      <c r="F13" s="16">
        <v>0</v>
      </c>
      <c r="G13" s="16">
        <f>E13*F13</f>
        <v>0</v>
      </c>
      <c r="H13" s="4">
        <v>0.10120678399999999</v>
      </c>
      <c r="I13" s="4">
        <f>E13*H13</f>
        <v>0.42506849279999998</v>
      </c>
      <c r="J13" s="4">
        <v>0</v>
      </c>
      <c r="K13" s="4">
        <f>E13*J13</f>
        <v>0</v>
      </c>
      <c r="L13" s="17">
        <v>0</v>
      </c>
      <c r="M13" s="17">
        <f>E13*L13</f>
        <v>0</v>
      </c>
      <c r="N13" s="17">
        <f>0</f>
        <v>0</v>
      </c>
      <c r="O13" s="17">
        <f>E13*N13</f>
        <v>0</v>
      </c>
      <c r="P13" s="11" t="s">
        <v>66</v>
      </c>
      <c r="Q13" s="11"/>
      <c r="R13" s="11" t="s">
        <v>67</v>
      </c>
      <c r="S13" s="11" t="s">
        <v>68</v>
      </c>
      <c r="T13" s="11" t="s">
        <v>69</v>
      </c>
      <c r="U13" s="11"/>
      <c r="V13" s="11"/>
      <c r="W13" s="11"/>
      <c r="X13" s="11"/>
      <c r="Y13" s="11"/>
      <c r="Z13" s="11"/>
      <c r="AA13" s="18">
        <v>15</v>
      </c>
      <c r="AB13" s="11" t="s">
        <v>70</v>
      </c>
    </row>
    <row r="14" spans="1:28">
      <c r="B14" s="7">
        <v>1</v>
      </c>
      <c r="C14" s="5" t="s">
        <v>74</v>
      </c>
      <c r="E14" s="6">
        <v>4.2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>
      <c r="A15" s="7">
        <v>3</v>
      </c>
      <c r="B15" s="1" t="s">
        <v>75</v>
      </c>
      <c r="C15" s="2" t="s">
        <v>76</v>
      </c>
      <c r="D15" s="1" t="s">
        <v>65</v>
      </c>
      <c r="E15" s="3">
        <v>16.413</v>
      </c>
      <c r="F15" s="16">
        <v>0</v>
      </c>
      <c r="G15" s="16">
        <f>E15*F15</f>
        <v>0</v>
      </c>
      <c r="H15" s="4">
        <v>7.8741783999999995E-2</v>
      </c>
      <c r="I15" s="4">
        <f>E15*H15</f>
        <v>1.292388900792</v>
      </c>
      <c r="J15" s="4">
        <v>0</v>
      </c>
      <c r="K15" s="4">
        <f>E15*J15</f>
        <v>0</v>
      </c>
      <c r="L15" s="17">
        <v>0</v>
      </c>
      <c r="M15" s="17">
        <f>E15*L15</f>
        <v>0</v>
      </c>
      <c r="N15" s="17">
        <f>0</f>
        <v>0</v>
      </c>
      <c r="O15" s="17">
        <f>E15*N15</f>
        <v>0</v>
      </c>
      <c r="P15" s="11" t="s">
        <v>66</v>
      </c>
      <c r="Q15" s="11"/>
      <c r="R15" s="11" t="s">
        <v>67</v>
      </c>
      <c r="S15" s="11" t="s">
        <v>77</v>
      </c>
      <c r="T15" s="11" t="s">
        <v>78</v>
      </c>
      <c r="U15" s="11"/>
      <c r="V15" s="11"/>
      <c r="W15" s="11"/>
      <c r="X15" s="11"/>
      <c r="Y15" s="11"/>
      <c r="Z15" s="11"/>
      <c r="AA15" s="18">
        <v>15</v>
      </c>
      <c r="AB15" s="11" t="s">
        <v>70</v>
      </c>
    </row>
    <row r="16" spans="1:28">
      <c r="B16" s="7">
        <v>1</v>
      </c>
      <c r="C16" s="5" t="s">
        <v>79</v>
      </c>
      <c r="E16" s="6">
        <v>16.413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ht="18.75" customHeight="1">
      <c r="A17" s="19" t="s">
        <v>16</v>
      </c>
      <c r="B17" s="15" t="s">
        <v>80</v>
      </c>
      <c r="C17" s="15"/>
      <c r="D17" s="15"/>
      <c r="E17" s="15"/>
      <c r="F17" s="15"/>
      <c r="G17" s="20">
        <f>SUMIF($P:$P,$Q17,G:G)</f>
        <v>0</v>
      </c>
      <c r="H17" s="15"/>
      <c r="I17" s="21">
        <f>SUMIF($P:$P,$Q17,I:I)</f>
        <v>1.869267569592</v>
      </c>
      <c r="J17" s="15"/>
      <c r="K17" s="21">
        <f>SUMIF($P:$P,$Q17,K:K)</f>
        <v>0</v>
      </c>
      <c r="L17" s="15"/>
      <c r="M17" s="22">
        <f>SUMIF($P:$P,$Q17,M:M)</f>
        <v>0</v>
      </c>
      <c r="N17" s="15"/>
      <c r="O17" s="22">
        <f>SUMIF($P:$P,$Q17,O:O)</f>
        <v>0</v>
      </c>
      <c r="P17" s="11" t="s">
        <v>16</v>
      </c>
      <c r="Q17" s="11" t="s">
        <v>66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 ht="12.75" customHeight="1"/>
    <row r="19" spans="1:28" ht="18.75" customHeight="1">
      <c r="A19" s="15"/>
      <c r="B19" s="15" t="s">
        <v>81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</row>
    <row r="20" spans="1:28">
      <c r="A20" s="7">
        <v>4</v>
      </c>
      <c r="B20" s="1" t="s">
        <v>82</v>
      </c>
      <c r="C20" s="2" t="s">
        <v>83</v>
      </c>
      <c r="D20" s="1" t="s">
        <v>65</v>
      </c>
      <c r="E20" s="3">
        <v>70.44</v>
      </c>
      <c r="F20" s="16">
        <v>0</v>
      </c>
      <c r="G20" s="16">
        <f>E20*F20</f>
        <v>0</v>
      </c>
      <c r="H20" s="4">
        <v>7.7999999999999996E-3</v>
      </c>
      <c r="I20" s="4">
        <f>E20*H20</f>
        <v>0.54943199999999992</v>
      </c>
      <c r="J20" s="4">
        <v>0</v>
      </c>
      <c r="K20" s="4">
        <f>E20*J20</f>
        <v>0</v>
      </c>
      <c r="L20" s="17">
        <v>0</v>
      </c>
      <c r="M20" s="17">
        <f>E20*L20</f>
        <v>0</v>
      </c>
      <c r="N20" s="17">
        <f>0</f>
        <v>0</v>
      </c>
      <c r="O20" s="17">
        <f>E20*N20</f>
        <v>0</v>
      </c>
      <c r="P20" s="11" t="s">
        <v>84</v>
      </c>
      <c r="Q20" s="11"/>
      <c r="R20" s="11" t="s">
        <v>67</v>
      </c>
      <c r="S20" s="11" t="s">
        <v>77</v>
      </c>
      <c r="T20" s="11" t="s">
        <v>78</v>
      </c>
      <c r="U20" s="11"/>
      <c r="V20" s="11"/>
      <c r="W20" s="11"/>
      <c r="X20" s="11"/>
      <c r="Y20" s="11"/>
      <c r="Z20" s="11"/>
      <c r="AA20" s="18">
        <v>15</v>
      </c>
      <c r="AB20" s="11" t="s">
        <v>70</v>
      </c>
    </row>
    <row r="21" spans="1:28">
      <c r="B21" s="7">
        <v>1</v>
      </c>
      <c r="C21" s="5" t="s">
        <v>85</v>
      </c>
      <c r="E21" s="6">
        <v>70.44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</row>
    <row r="22" spans="1:28">
      <c r="A22" s="7">
        <v>5</v>
      </c>
      <c r="B22" s="1" t="s">
        <v>86</v>
      </c>
      <c r="C22" s="2" t="s">
        <v>87</v>
      </c>
      <c r="D22" s="1" t="s">
        <v>65</v>
      </c>
      <c r="E22" s="3">
        <v>348.81700000000001</v>
      </c>
      <c r="F22" s="16">
        <v>0</v>
      </c>
      <c r="G22" s="16">
        <f>E22*F22</f>
        <v>0</v>
      </c>
      <c r="H22" s="4">
        <v>4.1680000000000002E-2</v>
      </c>
      <c r="I22" s="4">
        <f>E22*H22</f>
        <v>14.538692560000001</v>
      </c>
      <c r="J22" s="4">
        <v>0</v>
      </c>
      <c r="K22" s="4">
        <f>E22*J22</f>
        <v>0</v>
      </c>
      <c r="L22" s="17">
        <v>0</v>
      </c>
      <c r="M22" s="17">
        <f>E22*L22</f>
        <v>0</v>
      </c>
      <c r="N22" s="17">
        <f>0</f>
        <v>0</v>
      </c>
      <c r="O22" s="17">
        <f>E22*N22</f>
        <v>0</v>
      </c>
      <c r="P22" s="11" t="s">
        <v>84</v>
      </c>
      <c r="Q22" s="11"/>
      <c r="R22" s="11" t="s">
        <v>67</v>
      </c>
      <c r="S22" s="11" t="s">
        <v>77</v>
      </c>
      <c r="T22" s="11" t="s">
        <v>78</v>
      </c>
      <c r="U22" s="11"/>
      <c r="V22" s="11"/>
      <c r="W22" s="11"/>
      <c r="X22" s="11"/>
      <c r="Y22" s="11"/>
      <c r="Z22" s="11"/>
      <c r="AA22" s="18">
        <v>15</v>
      </c>
      <c r="AB22" s="11" t="s">
        <v>70</v>
      </c>
    </row>
    <row r="23" spans="1:28">
      <c r="B23" s="7">
        <v>1</v>
      </c>
      <c r="C23" s="5" t="s">
        <v>88</v>
      </c>
      <c r="E23" s="6">
        <v>28.224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</row>
    <row r="24" spans="1:28">
      <c r="B24" s="7">
        <v>2</v>
      </c>
      <c r="C24" s="5" t="s">
        <v>89</v>
      </c>
      <c r="E24" s="6">
        <v>113.49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>
      <c r="B25" s="7">
        <v>3</v>
      </c>
      <c r="C25" s="5" t="s">
        <v>90</v>
      </c>
      <c r="E25" s="6">
        <v>207.10300000000001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</row>
    <row r="26" spans="1:28">
      <c r="A26" s="7">
        <v>6</v>
      </c>
      <c r="B26" s="1" t="s">
        <v>91</v>
      </c>
      <c r="C26" s="2" t="s">
        <v>92</v>
      </c>
      <c r="D26" s="1" t="s">
        <v>65</v>
      </c>
      <c r="E26" s="3">
        <v>98.373000000000005</v>
      </c>
      <c r="F26" s="16">
        <v>0</v>
      </c>
      <c r="G26" s="16">
        <f>E26*F26</f>
        <v>0</v>
      </c>
      <c r="H26" s="4">
        <v>1.44E-2</v>
      </c>
      <c r="I26" s="4">
        <f>E26*H26</f>
        <v>1.4165711999999999</v>
      </c>
      <c r="J26" s="4">
        <v>0</v>
      </c>
      <c r="K26" s="4">
        <f>E26*J26</f>
        <v>0</v>
      </c>
      <c r="L26" s="17">
        <v>0</v>
      </c>
      <c r="M26" s="17">
        <f>E26*L26</f>
        <v>0</v>
      </c>
      <c r="N26" s="17">
        <f>0</f>
        <v>0</v>
      </c>
      <c r="O26" s="17">
        <f>E26*N26</f>
        <v>0</v>
      </c>
      <c r="P26" s="11" t="s">
        <v>84</v>
      </c>
      <c r="Q26" s="11"/>
      <c r="R26" s="11" t="s">
        <v>67</v>
      </c>
      <c r="S26" s="11" t="s">
        <v>77</v>
      </c>
      <c r="T26" s="11" t="s">
        <v>78</v>
      </c>
      <c r="U26" s="11"/>
      <c r="V26" s="11"/>
      <c r="W26" s="11"/>
      <c r="X26" s="11"/>
      <c r="Y26" s="11"/>
      <c r="Z26" s="11"/>
      <c r="AA26" s="18">
        <v>15</v>
      </c>
      <c r="AB26" s="11" t="s">
        <v>70</v>
      </c>
    </row>
    <row r="27" spans="1:28" ht="25.5">
      <c r="B27" s="7">
        <v>1</v>
      </c>
      <c r="C27" s="5" t="s">
        <v>93</v>
      </c>
      <c r="E27" s="6">
        <v>44.805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</row>
    <row r="28" spans="1:28">
      <c r="B28" s="7">
        <v>2</v>
      </c>
      <c r="C28" s="5" t="s">
        <v>94</v>
      </c>
      <c r="E28" s="6">
        <v>53.567999999999998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>
      <c r="A29" s="7">
        <v>7</v>
      </c>
      <c r="B29" s="1" t="s">
        <v>95</v>
      </c>
      <c r="C29" s="2" t="s">
        <v>96</v>
      </c>
      <c r="D29" s="1" t="s">
        <v>65</v>
      </c>
      <c r="E29" s="3">
        <v>53.547400000000003</v>
      </c>
      <c r="F29" s="16">
        <v>0</v>
      </c>
      <c r="G29" s="16">
        <f>E29*F29</f>
        <v>0</v>
      </c>
      <c r="H29" s="4">
        <v>7.4999999999999997E-3</v>
      </c>
      <c r="I29" s="4">
        <f>E29*H29</f>
        <v>0.4016055</v>
      </c>
      <c r="J29" s="4">
        <v>0</v>
      </c>
      <c r="K29" s="4">
        <f>E29*J29</f>
        <v>0</v>
      </c>
      <c r="L29" s="17">
        <v>0</v>
      </c>
      <c r="M29" s="17">
        <f>E29*L29</f>
        <v>0</v>
      </c>
      <c r="N29" s="17">
        <f>0</f>
        <v>0</v>
      </c>
      <c r="O29" s="17">
        <f>E29*N29</f>
        <v>0</v>
      </c>
      <c r="P29" s="11" t="s">
        <v>84</v>
      </c>
      <c r="Q29" s="11"/>
      <c r="R29" s="11" t="s">
        <v>67</v>
      </c>
      <c r="S29" s="11" t="s">
        <v>77</v>
      </c>
      <c r="T29" s="11" t="s">
        <v>78</v>
      </c>
      <c r="U29" s="11"/>
      <c r="V29" s="11"/>
      <c r="W29" s="11"/>
      <c r="X29" s="11"/>
      <c r="Y29" s="11"/>
      <c r="Z29" s="11"/>
      <c r="AA29" s="18">
        <v>15</v>
      </c>
      <c r="AB29" s="11" t="s">
        <v>70</v>
      </c>
    </row>
    <row r="30" spans="1:28" ht="38.25">
      <c r="B30" s="7">
        <v>1</v>
      </c>
      <c r="C30" s="5" t="s">
        <v>97</v>
      </c>
      <c r="E30" s="6">
        <v>53.547400000000003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>
      <c r="A31" s="7">
        <v>8</v>
      </c>
      <c r="B31" s="1" t="s">
        <v>98</v>
      </c>
      <c r="C31" s="2" t="s">
        <v>99</v>
      </c>
      <c r="D31" s="1" t="s">
        <v>65</v>
      </c>
      <c r="E31" s="3">
        <v>53.182000000000002</v>
      </c>
      <c r="F31" s="16">
        <v>0</v>
      </c>
      <c r="G31" s="16">
        <f>E31*F31</f>
        <v>0</v>
      </c>
      <c r="H31" s="4">
        <v>2.6620000000000001E-2</v>
      </c>
      <c r="I31" s="4">
        <f>E31*H31</f>
        <v>1.4157048400000001</v>
      </c>
      <c r="J31" s="4">
        <v>0</v>
      </c>
      <c r="K31" s="4">
        <f>E31*J31</f>
        <v>0</v>
      </c>
      <c r="L31" s="17">
        <v>0</v>
      </c>
      <c r="M31" s="17">
        <f>E31*L31</f>
        <v>0</v>
      </c>
      <c r="N31" s="17">
        <f>0</f>
        <v>0</v>
      </c>
      <c r="O31" s="17">
        <f>E31*N31</f>
        <v>0</v>
      </c>
      <c r="P31" s="11" t="s">
        <v>84</v>
      </c>
      <c r="Q31" s="11"/>
      <c r="R31" s="11" t="s">
        <v>67</v>
      </c>
      <c r="S31" s="11" t="s">
        <v>77</v>
      </c>
      <c r="T31" s="11" t="s">
        <v>78</v>
      </c>
      <c r="U31" s="11"/>
      <c r="V31" s="11"/>
      <c r="W31" s="11"/>
      <c r="X31" s="11"/>
      <c r="Y31" s="11"/>
      <c r="Z31" s="11"/>
      <c r="AA31" s="18">
        <v>15</v>
      </c>
      <c r="AB31" s="11" t="s">
        <v>70</v>
      </c>
    </row>
    <row r="32" spans="1:28">
      <c r="A32" s="7">
        <v>9</v>
      </c>
      <c r="B32" s="1" t="s">
        <v>100</v>
      </c>
      <c r="C32" s="2" t="s">
        <v>101</v>
      </c>
      <c r="D32" s="1" t="s">
        <v>65</v>
      </c>
      <c r="E32" s="3">
        <v>570.14099999999996</v>
      </c>
      <c r="F32" s="16">
        <v>0</v>
      </c>
      <c r="G32" s="16">
        <f>E32*F32</f>
        <v>0</v>
      </c>
      <c r="H32" s="4">
        <v>2.5000000000000001E-4</v>
      </c>
      <c r="I32" s="4">
        <f>E32*H32</f>
        <v>0.14253525</v>
      </c>
      <c r="J32" s="4">
        <v>0</v>
      </c>
      <c r="K32" s="4">
        <f>E32*J32</f>
        <v>0</v>
      </c>
      <c r="L32" s="17">
        <v>0</v>
      </c>
      <c r="M32" s="17">
        <f>E32*L32</f>
        <v>0</v>
      </c>
      <c r="N32" s="17">
        <f>0</f>
        <v>0</v>
      </c>
      <c r="O32" s="17">
        <f>E32*N32</f>
        <v>0</v>
      </c>
      <c r="P32" s="11" t="s">
        <v>84</v>
      </c>
      <c r="Q32" s="11"/>
      <c r="R32" s="11" t="s">
        <v>67</v>
      </c>
      <c r="S32" s="11" t="s">
        <v>77</v>
      </c>
      <c r="T32" s="11" t="s">
        <v>78</v>
      </c>
      <c r="U32" s="11"/>
      <c r="V32" s="11"/>
      <c r="W32" s="11"/>
      <c r="X32" s="11"/>
      <c r="Y32" s="11"/>
      <c r="Z32" s="11"/>
      <c r="AA32" s="18">
        <v>15</v>
      </c>
      <c r="AB32" s="11" t="s">
        <v>70</v>
      </c>
    </row>
    <row r="33" spans="1:28">
      <c r="B33" s="7">
        <v>1</v>
      </c>
      <c r="C33" s="5" t="s">
        <v>102</v>
      </c>
      <c r="E33" s="6">
        <v>570.14099999999996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</row>
    <row r="34" spans="1:28">
      <c r="A34" s="7">
        <v>10</v>
      </c>
      <c r="B34" s="1" t="s">
        <v>100</v>
      </c>
      <c r="C34" s="2" t="s">
        <v>103</v>
      </c>
      <c r="D34" s="1" t="s">
        <v>65</v>
      </c>
      <c r="E34" s="3">
        <v>98.373000000000005</v>
      </c>
      <c r="F34" s="16">
        <v>0</v>
      </c>
      <c r="G34" s="16">
        <f>E34*F34</f>
        <v>0</v>
      </c>
      <c r="H34" s="4">
        <v>2.5000000000000001E-4</v>
      </c>
      <c r="I34" s="4">
        <f>E34*H34</f>
        <v>2.4593250000000001E-2</v>
      </c>
      <c r="J34" s="4">
        <v>0</v>
      </c>
      <c r="K34" s="4">
        <f>E34*J34</f>
        <v>0</v>
      </c>
      <c r="L34" s="17">
        <v>0</v>
      </c>
      <c r="M34" s="17">
        <f>E34*L34</f>
        <v>0</v>
      </c>
      <c r="N34" s="17">
        <f>0</f>
        <v>0</v>
      </c>
      <c r="O34" s="17">
        <f>E34*N34</f>
        <v>0</v>
      </c>
      <c r="P34" s="11" t="s">
        <v>84</v>
      </c>
      <c r="Q34" s="11"/>
      <c r="R34" s="11" t="s">
        <v>67</v>
      </c>
      <c r="S34" s="11" t="s">
        <v>77</v>
      </c>
      <c r="T34" s="11" t="s">
        <v>78</v>
      </c>
      <c r="U34" s="11"/>
      <c r="V34" s="11"/>
      <c r="W34" s="11"/>
      <c r="X34" s="11"/>
      <c r="Y34" s="11"/>
      <c r="Z34" s="11"/>
      <c r="AA34" s="18">
        <v>15</v>
      </c>
      <c r="AB34" s="11" t="s">
        <v>70</v>
      </c>
    </row>
    <row r="35" spans="1:28">
      <c r="B35" s="7">
        <v>1</v>
      </c>
      <c r="C35" s="5" t="s">
        <v>11</v>
      </c>
      <c r="E35" s="6">
        <v>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>
      <c r="B36" s="7">
        <v>2</v>
      </c>
      <c r="C36" s="5" t="s">
        <v>104</v>
      </c>
      <c r="E36" s="6">
        <v>98.373000000000005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>
      <c r="A37" s="7">
        <v>11</v>
      </c>
      <c r="B37" s="1" t="s">
        <v>105</v>
      </c>
      <c r="C37" s="2" t="s">
        <v>106</v>
      </c>
      <c r="D37" s="1" t="s">
        <v>65</v>
      </c>
      <c r="E37" s="3">
        <v>1256.0550000000001</v>
      </c>
      <c r="F37" s="16">
        <v>0</v>
      </c>
      <c r="G37" s="16">
        <f>E37*F37</f>
        <v>0</v>
      </c>
      <c r="H37" s="4">
        <v>1.0095E-2</v>
      </c>
      <c r="I37" s="4">
        <f>E37*H37</f>
        <v>12.679875225</v>
      </c>
      <c r="J37" s="4">
        <v>0</v>
      </c>
      <c r="K37" s="4">
        <f>E37*J37</f>
        <v>0</v>
      </c>
      <c r="L37" s="17">
        <v>0</v>
      </c>
      <c r="M37" s="17">
        <f>E37*L37</f>
        <v>0</v>
      </c>
      <c r="N37" s="17">
        <f>0</f>
        <v>0</v>
      </c>
      <c r="O37" s="17">
        <f>E37*N37</f>
        <v>0</v>
      </c>
      <c r="P37" s="11" t="s">
        <v>84</v>
      </c>
      <c r="Q37" s="11"/>
      <c r="R37" s="11" t="s">
        <v>67</v>
      </c>
      <c r="S37" s="11" t="s">
        <v>68</v>
      </c>
      <c r="T37" s="11" t="s">
        <v>69</v>
      </c>
      <c r="U37" s="11"/>
      <c r="V37" s="11"/>
      <c r="W37" s="11"/>
      <c r="X37" s="11"/>
      <c r="Y37" s="11"/>
      <c r="Z37" s="11"/>
      <c r="AA37" s="18">
        <v>15</v>
      </c>
      <c r="AB37" s="11" t="s">
        <v>70</v>
      </c>
    </row>
    <row r="38" spans="1:28">
      <c r="B38" s="7">
        <v>1</v>
      </c>
      <c r="C38" s="5" t="s">
        <v>107</v>
      </c>
      <c r="E38" s="6">
        <v>29.59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</row>
    <row r="39" spans="1:28" ht="25.5">
      <c r="B39" s="7">
        <v>2</v>
      </c>
      <c r="C39" s="5" t="s">
        <v>108</v>
      </c>
      <c r="E39" s="6">
        <v>204.25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</row>
    <row r="40" spans="1:28" ht="38.25">
      <c r="B40" s="7">
        <v>3</v>
      </c>
      <c r="C40" s="5" t="s">
        <v>109</v>
      </c>
      <c r="E40" s="6">
        <v>1022.215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spans="1:28">
      <c r="A41" s="7">
        <v>12</v>
      </c>
      <c r="B41" s="1" t="s">
        <v>105</v>
      </c>
      <c r="C41" s="2" t="s">
        <v>110</v>
      </c>
      <c r="D41" s="1" t="s">
        <v>65</v>
      </c>
      <c r="E41" s="3">
        <v>62.11</v>
      </c>
      <c r="F41" s="16">
        <v>0</v>
      </c>
      <c r="G41" s="16">
        <f>E41*F41</f>
        <v>0</v>
      </c>
      <c r="H41" s="4">
        <v>1.009E-2</v>
      </c>
      <c r="I41" s="4">
        <f>E41*H41</f>
        <v>0.62668990000000002</v>
      </c>
      <c r="J41" s="4">
        <v>0</v>
      </c>
      <c r="K41" s="4">
        <f>E41*J41</f>
        <v>0</v>
      </c>
      <c r="L41" s="17">
        <v>0</v>
      </c>
      <c r="M41" s="17">
        <f>E41*L41</f>
        <v>0</v>
      </c>
      <c r="N41" s="17">
        <f>0</f>
        <v>0</v>
      </c>
      <c r="O41" s="17">
        <f>E41*N41</f>
        <v>0</v>
      </c>
      <c r="P41" s="11" t="s">
        <v>84</v>
      </c>
      <c r="Q41" s="11"/>
      <c r="R41" s="11" t="s">
        <v>67</v>
      </c>
      <c r="S41" s="11" t="s">
        <v>68</v>
      </c>
      <c r="T41" s="11" t="s">
        <v>69</v>
      </c>
      <c r="U41" s="11"/>
      <c r="V41" s="11"/>
      <c r="W41" s="11"/>
      <c r="X41" s="11"/>
      <c r="Y41" s="11"/>
      <c r="Z41" s="11"/>
      <c r="AA41" s="18">
        <v>15</v>
      </c>
      <c r="AB41" s="11" t="s">
        <v>70</v>
      </c>
    </row>
    <row r="42" spans="1:28">
      <c r="B42" s="7">
        <v>1</v>
      </c>
      <c r="C42" s="5" t="s">
        <v>111</v>
      </c>
      <c r="E42" s="6">
        <v>62.11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spans="1:28">
      <c r="A43" s="7">
        <v>13</v>
      </c>
      <c r="B43" s="1" t="s">
        <v>112</v>
      </c>
      <c r="C43" s="2" t="s">
        <v>113</v>
      </c>
      <c r="D43" s="1" t="s">
        <v>114</v>
      </c>
      <c r="E43" s="3">
        <v>3.2717149999999999</v>
      </c>
      <c r="F43" s="16">
        <v>0</v>
      </c>
      <c r="G43" s="16">
        <f>E43*F43</f>
        <v>0</v>
      </c>
      <c r="H43" s="4">
        <v>2.45329</v>
      </c>
      <c r="I43" s="4">
        <f>E43*H43</f>
        <v>8.0264656923499995</v>
      </c>
      <c r="J43" s="4">
        <v>0</v>
      </c>
      <c r="K43" s="4">
        <f>E43*J43</f>
        <v>0</v>
      </c>
      <c r="L43" s="17">
        <v>0</v>
      </c>
      <c r="M43" s="17">
        <f>E43*L43</f>
        <v>0</v>
      </c>
      <c r="N43" s="17">
        <f>0</f>
        <v>0</v>
      </c>
      <c r="O43" s="17">
        <f>E43*N43</f>
        <v>0</v>
      </c>
      <c r="P43" s="11" t="s">
        <v>84</v>
      </c>
      <c r="Q43" s="11"/>
      <c r="R43" s="11" t="s">
        <v>67</v>
      </c>
      <c r="S43" s="11" t="s">
        <v>77</v>
      </c>
      <c r="T43" s="11" t="s">
        <v>78</v>
      </c>
      <c r="U43" s="11"/>
      <c r="V43" s="11"/>
      <c r="W43" s="11"/>
      <c r="X43" s="11"/>
      <c r="Y43" s="11"/>
      <c r="Z43" s="11"/>
      <c r="AA43" s="18">
        <v>15</v>
      </c>
      <c r="AB43" s="11" t="s">
        <v>70</v>
      </c>
    </row>
    <row r="44" spans="1:28" ht="25.5">
      <c r="B44" s="7">
        <v>1</v>
      </c>
      <c r="C44" s="5" t="s">
        <v>115</v>
      </c>
      <c r="E44" s="6">
        <v>3.2717149999999999</v>
      </c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</row>
    <row r="45" spans="1:28">
      <c r="A45" s="7">
        <v>14</v>
      </c>
      <c r="B45" s="1" t="s">
        <v>116</v>
      </c>
      <c r="C45" s="2" t="s">
        <v>117</v>
      </c>
      <c r="D45" s="1" t="s">
        <v>118</v>
      </c>
      <c r="E45" s="3">
        <v>8.8336305000000004E-2</v>
      </c>
      <c r="F45" s="16">
        <v>0</v>
      </c>
      <c r="G45" s="16">
        <f>E45*F45</f>
        <v>0</v>
      </c>
      <c r="H45" s="4">
        <v>1.055814</v>
      </c>
      <c r="I45" s="4">
        <f>E45*H45</f>
        <v>9.326670752727001E-2</v>
      </c>
      <c r="J45" s="4">
        <v>0</v>
      </c>
      <c r="K45" s="4">
        <f>E45*J45</f>
        <v>0</v>
      </c>
      <c r="L45" s="17">
        <v>0</v>
      </c>
      <c r="M45" s="17">
        <f>E45*L45</f>
        <v>0</v>
      </c>
      <c r="N45" s="17">
        <f>0</f>
        <v>0</v>
      </c>
      <c r="O45" s="17">
        <f>E45*N45</f>
        <v>0</v>
      </c>
      <c r="P45" s="11" t="s">
        <v>84</v>
      </c>
      <c r="Q45" s="11"/>
      <c r="R45" s="11" t="s">
        <v>67</v>
      </c>
      <c r="S45" s="11" t="s">
        <v>77</v>
      </c>
      <c r="T45" s="11" t="s">
        <v>78</v>
      </c>
      <c r="U45" s="11"/>
      <c r="V45" s="11"/>
      <c r="W45" s="11"/>
      <c r="X45" s="11"/>
      <c r="Y45" s="11"/>
      <c r="Z45" s="11"/>
      <c r="AA45" s="18">
        <v>15</v>
      </c>
      <c r="AB45" s="11" t="s">
        <v>70</v>
      </c>
    </row>
    <row r="46" spans="1:28" ht="25.5">
      <c r="B46" s="7">
        <v>1</v>
      </c>
      <c r="C46" s="5" t="s">
        <v>119</v>
      </c>
      <c r="E46" s="6">
        <v>8.8336305000000004E-2</v>
      </c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spans="1:28">
      <c r="A47" s="7">
        <v>15</v>
      </c>
      <c r="B47" s="1" t="s">
        <v>120</v>
      </c>
      <c r="C47" s="2" t="s">
        <v>121</v>
      </c>
      <c r="D47" s="1" t="s">
        <v>122</v>
      </c>
      <c r="E47" s="3">
        <v>106.72499999999999</v>
      </c>
      <c r="F47" s="16">
        <v>0</v>
      </c>
      <c r="G47" s="16">
        <f>E47*F47</f>
        <v>0</v>
      </c>
      <c r="H47" s="4">
        <v>0</v>
      </c>
      <c r="I47" s="4">
        <f>E47*H47</f>
        <v>0</v>
      </c>
      <c r="J47" s="4">
        <v>0</v>
      </c>
      <c r="K47" s="4">
        <f>E47*J47</f>
        <v>0</v>
      </c>
      <c r="L47" s="17">
        <v>0</v>
      </c>
      <c r="M47" s="17">
        <f>E47*L47</f>
        <v>0</v>
      </c>
      <c r="N47" s="17">
        <f>0</f>
        <v>0</v>
      </c>
      <c r="O47" s="17">
        <f>E47*N47</f>
        <v>0</v>
      </c>
      <c r="P47" s="11" t="s">
        <v>84</v>
      </c>
      <c r="Q47" s="11"/>
      <c r="R47" s="11" t="s">
        <v>67</v>
      </c>
      <c r="S47" s="11" t="s">
        <v>77</v>
      </c>
      <c r="T47" s="11" t="s">
        <v>78</v>
      </c>
      <c r="U47" s="11"/>
      <c r="V47" s="11"/>
      <c r="W47" s="11"/>
      <c r="X47" s="11"/>
      <c r="Y47" s="11"/>
      <c r="Z47" s="11"/>
      <c r="AA47" s="18">
        <v>15</v>
      </c>
      <c r="AB47" s="11" t="s">
        <v>70</v>
      </c>
    </row>
    <row r="48" spans="1:28" ht="25.5">
      <c r="B48" s="7">
        <v>1</v>
      </c>
      <c r="C48" s="5" t="s">
        <v>123</v>
      </c>
      <c r="E48" s="6">
        <v>106.72499999999999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</row>
    <row r="49" spans="1:28">
      <c r="A49" s="7">
        <v>16</v>
      </c>
      <c r="B49" s="1" t="s">
        <v>124</v>
      </c>
      <c r="C49" s="2" t="s">
        <v>125</v>
      </c>
      <c r="D49" s="1" t="s">
        <v>65</v>
      </c>
      <c r="E49" s="3">
        <v>42.71</v>
      </c>
      <c r="F49" s="16">
        <v>0</v>
      </c>
      <c r="G49" s="16">
        <f>E49*F49</f>
        <v>0</v>
      </c>
      <c r="H49" s="4">
        <v>1.1780000000000001E-2</v>
      </c>
      <c r="I49" s="4">
        <f>E49*H49</f>
        <v>0.50312380000000001</v>
      </c>
      <c r="J49" s="4">
        <v>0</v>
      </c>
      <c r="K49" s="4">
        <f>E49*J49</f>
        <v>0</v>
      </c>
      <c r="L49" s="17">
        <v>0</v>
      </c>
      <c r="M49" s="17">
        <f>E49*L49</f>
        <v>0</v>
      </c>
      <c r="N49" s="17">
        <f>0</f>
        <v>0</v>
      </c>
      <c r="O49" s="17">
        <f>E49*N49</f>
        <v>0</v>
      </c>
      <c r="P49" s="11" t="s">
        <v>84</v>
      </c>
      <c r="Q49" s="11"/>
      <c r="R49" s="11" t="s">
        <v>67</v>
      </c>
      <c r="S49" s="11" t="s">
        <v>77</v>
      </c>
      <c r="T49" s="11" t="s">
        <v>78</v>
      </c>
      <c r="U49" s="11"/>
      <c r="V49" s="11"/>
      <c r="W49" s="11"/>
      <c r="X49" s="11"/>
      <c r="Y49" s="11"/>
      <c r="Z49" s="11"/>
      <c r="AA49" s="18">
        <v>15</v>
      </c>
      <c r="AB49" s="11" t="s">
        <v>70</v>
      </c>
    </row>
    <row r="50" spans="1:28">
      <c r="B50" s="7">
        <v>1</v>
      </c>
      <c r="C50" s="5" t="s">
        <v>126</v>
      </c>
      <c r="E50" s="6">
        <v>42.71</v>
      </c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</row>
    <row r="51" spans="1:28" ht="18.75" customHeight="1">
      <c r="A51" s="19" t="s">
        <v>16</v>
      </c>
      <c r="B51" s="15" t="s">
        <v>127</v>
      </c>
      <c r="C51" s="15"/>
      <c r="D51" s="15"/>
      <c r="E51" s="15"/>
      <c r="F51" s="15"/>
      <c r="G51" s="20">
        <f>SUMIF($P:$P,$Q51,G:G)</f>
        <v>0</v>
      </c>
      <c r="H51" s="15"/>
      <c r="I51" s="21">
        <f>SUMIF($P:$P,$Q51,I:I)</f>
        <v>40.418555924877268</v>
      </c>
      <c r="J51" s="15"/>
      <c r="K51" s="21">
        <f>SUMIF($P:$P,$Q51,K:K)</f>
        <v>0</v>
      </c>
      <c r="L51" s="15"/>
      <c r="M51" s="22">
        <f>SUMIF($P:$P,$Q51,M:M)</f>
        <v>0</v>
      </c>
      <c r="N51" s="15"/>
      <c r="O51" s="22">
        <f>SUMIF($P:$P,$Q51,O:O)</f>
        <v>0</v>
      </c>
      <c r="P51" s="11" t="s">
        <v>16</v>
      </c>
      <c r="Q51" s="11" t="s">
        <v>84</v>
      </c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</row>
    <row r="52" spans="1:28" ht="12.75" customHeight="1"/>
    <row r="53" spans="1:28" ht="18.75" customHeight="1">
      <c r="A53" s="15"/>
      <c r="B53" s="15" t="s">
        <v>128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</row>
    <row r="54" spans="1:28">
      <c r="A54" s="7">
        <v>17</v>
      </c>
      <c r="B54" s="1" t="s">
        <v>129</v>
      </c>
      <c r="C54" s="2" t="s">
        <v>130</v>
      </c>
      <c r="D54" s="1" t="s">
        <v>65</v>
      </c>
      <c r="E54" s="3">
        <v>211.8083</v>
      </c>
      <c r="F54" s="16">
        <v>0</v>
      </c>
      <c r="G54" s="16">
        <f>E54*F54</f>
        <v>0</v>
      </c>
      <c r="H54" s="4">
        <v>0</v>
      </c>
      <c r="I54" s="4">
        <f>E54*H54</f>
        <v>0</v>
      </c>
      <c r="J54" s="4">
        <v>6.0000000000000001E-3</v>
      </c>
      <c r="K54" s="4">
        <f>E54*J54</f>
        <v>1.2708498000000001</v>
      </c>
      <c r="L54" s="17">
        <v>0</v>
      </c>
      <c r="M54" s="17">
        <f>E54*L54</f>
        <v>0</v>
      </c>
      <c r="N54" s="17">
        <f>0</f>
        <v>0</v>
      </c>
      <c r="O54" s="17">
        <f>E54*N54</f>
        <v>0</v>
      </c>
      <c r="P54" s="11" t="s">
        <v>131</v>
      </c>
      <c r="Q54" s="11"/>
      <c r="R54" s="11" t="s">
        <v>67</v>
      </c>
      <c r="S54" s="11" t="s">
        <v>132</v>
      </c>
      <c r="T54" s="11" t="s">
        <v>133</v>
      </c>
      <c r="U54" s="11"/>
      <c r="V54" s="11"/>
      <c r="W54" s="11"/>
      <c r="X54" s="11"/>
      <c r="Y54" s="11"/>
      <c r="Z54" s="11"/>
      <c r="AA54" s="18">
        <v>15</v>
      </c>
      <c r="AB54" s="11" t="s">
        <v>70</v>
      </c>
    </row>
    <row r="55" spans="1:28">
      <c r="B55" s="7">
        <v>1</v>
      </c>
      <c r="C55" s="5" t="s">
        <v>134</v>
      </c>
      <c r="E55" s="6">
        <v>65.434299999999993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</row>
    <row r="56" spans="1:28">
      <c r="B56" s="7">
        <v>2</v>
      </c>
      <c r="C56" s="5" t="s">
        <v>135</v>
      </c>
      <c r="E56" s="6">
        <v>146.374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</row>
    <row r="57" spans="1:28">
      <c r="A57" s="7">
        <v>18</v>
      </c>
      <c r="B57" s="1" t="s">
        <v>136</v>
      </c>
      <c r="C57" s="2" t="s">
        <v>137</v>
      </c>
      <c r="D57" s="1" t="s">
        <v>65</v>
      </c>
      <c r="E57" s="3">
        <v>65.636300000000006</v>
      </c>
      <c r="F57" s="16">
        <v>0</v>
      </c>
      <c r="G57" s="16">
        <f>E57*F57</f>
        <v>0</v>
      </c>
      <c r="H57" s="4">
        <v>0</v>
      </c>
      <c r="I57" s="4">
        <f>E57*H57</f>
        <v>0</v>
      </c>
      <c r="J57" s="4">
        <v>1.9E-3</v>
      </c>
      <c r="K57" s="4">
        <f>E57*J57</f>
        <v>0.12470897000000002</v>
      </c>
      <c r="L57" s="17">
        <v>0</v>
      </c>
      <c r="M57" s="17">
        <f>E57*L57</f>
        <v>0</v>
      </c>
      <c r="N57" s="17">
        <f>0</f>
        <v>0</v>
      </c>
      <c r="O57" s="17">
        <f>E57*N57</f>
        <v>0</v>
      </c>
      <c r="P57" s="11" t="s">
        <v>131</v>
      </c>
      <c r="Q57" s="11"/>
      <c r="R57" s="11" t="s">
        <v>67</v>
      </c>
      <c r="S57" s="11" t="s">
        <v>138</v>
      </c>
      <c r="T57" s="11" t="s">
        <v>139</v>
      </c>
      <c r="U57" s="11"/>
      <c r="V57" s="11"/>
      <c r="W57" s="11"/>
      <c r="X57" s="11"/>
      <c r="Y57" s="11"/>
      <c r="Z57" s="11"/>
      <c r="AA57" s="18">
        <v>15</v>
      </c>
      <c r="AB57" s="11" t="s">
        <v>70</v>
      </c>
    </row>
    <row r="58" spans="1:28" ht="25.5">
      <c r="B58" s="7">
        <v>1</v>
      </c>
      <c r="C58" s="5" t="s">
        <v>140</v>
      </c>
      <c r="E58" s="6">
        <v>65.636300000000006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</row>
    <row r="59" spans="1:28">
      <c r="A59" s="7">
        <v>19</v>
      </c>
      <c r="B59" s="1" t="s">
        <v>141</v>
      </c>
      <c r="C59" s="2" t="s">
        <v>142</v>
      </c>
      <c r="D59" s="1" t="s">
        <v>122</v>
      </c>
      <c r="E59" s="3">
        <v>155.75</v>
      </c>
      <c r="F59" s="16">
        <v>0</v>
      </c>
      <c r="G59" s="16">
        <f>E59*F59</f>
        <v>0</v>
      </c>
      <c r="H59" s="4">
        <v>0</v>
      </c>
      <c r="I59" s="4">
        <f>E59*H59</f>
        <v>0</v>
      </c>
      <c r="J59" s="4">
        <v>0</v>
      </c>
      <c r="K59" s="4">
        <f>E59*J59</f>
        <v>0</v>
      </c>
      <c r="L59" s="17">
        <v>0</v>
      </c>
      <c r="M59" s="17">
        <f>E59*L59</f>
        <v>0</v>
      </c>
      <c r="N59" s="17">
        <f>0</f>
        <v>0</v>
      </c>
      <c r="O59" s="17">
        <f>E59*N59</f>
        <v>0</v>
      </c>
      <c r="P59" s="11" t="s">
        <v>131</v>
      </c>
      <c r="Q59" s="11"/>
      <c r="R59" s="11" t="s">
        <v>67</v>
      </c>
      <c r="S59" s="11" t="s">
        <v>143</v>
      </c>
      <c r="T59" s="11" t="s">
        <v>144</v>
      </c>
      <c r="U59" s="11"/>
      <c r="V59" s="11"/>
      <c r="W59" s="11"/>
      <c r="X59" s="11"/>
      <c r="Y59" s="11"/>
      <c r="Z59" s="11"/>
      <c r="AA59" s="18">
        <v>15</v>
      </c>
      <c r="AB59" s="11" t="s">
        <v>70</v>
      </c>
    </row>
    <row r="60" spans="1:28">
      <c r="B60" s="7">
        <v>1</v>
      </c>
      <c r="C60" s="5" t="s">
        <v>145</v>
      </c>
      <c r="E60" s="6">
        <v>155.75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1:28">
      <c r="A61" s="7">
        <v>20</v>
      </c>
      <c r="B61" s="1" t="s">
        <v>146</v>
      </c>
      <c r="C61" s="2" t="s">
        <v>147</v>
      </c>
      <c r="D61" s="1" t="s">
        <v>65</v>
      </c>
      <c r="E61" s="3">
        <v>200.8057</v>
      </c>
      <c r="F61" s="16">
        <v>0</v>
      </c>
      <c r="G61" s="16">
        <f>E61*F61</f>
        <v>0</v>
      </c>
      <c r="H61" s="4">
        <v>0</v>
      </c>
      <c r="I61" s="4">
        <f>E61*H61</f>
        <v>0</v>
      </c>
      <c r="J61" s="4">
        <v>0</v>
      </c>
      <c r="K61" s="4">
        <f>E61*J61</f>
        <v>0</v>
      </c>
      <c r="L61" s="17">
        <v>0</v>
      </c>
      <c r="M61" s="17">
        <f>E61*L61</f>
        <v>0</v>
      </c>
      <c r="N61" s="17">
        <f>0</f>
        <v>0</v>
      </c>
      <c r="O61" s="17">
        <f>E61*N61</f>
        <v>0</v>
      </c>
      <c r="P61" s="11" t="s">
        <v>131</v>
      </c>
      <c r="Q61" s="11"/>
      <c r="R61" s="11" t="s">
        <v>67</v>
      </c>
      <c r="S61" s="11" t="s">
        <v>148</v>
      </c>
      <c r="T61" s="11" t="s">
        <v>149</v>
      </c>
      <c r="U61" s="11"/>
      <c r="V61" s="11"/>
      <c r="W61" s="11"/>
      <c r="X61" s="11"/>
      <c r="Y61" s="11"/>
      <c r="Z61" s="11"/>
      <c r="AA61" s="18">
        <v>15</v>
      </c>
      <c r="AB61" s="11" t="s">
        <v>70</v>
      </c>
    </row>
    <row r="62" spans="1:28">
      <c r="B62" s="7">
        <v>1</v>
      </c>
      <c r="C62" s="5" t="s">
        <v>150</v>
      </c>
      <c r="E62" s="6">
        <v>-10.5543</v>
      </c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</row>
    <row r="63" spans="1:28" ht="25.5">
      <c r="B63" s="7">
        <v>2</v>
      </c>
      <c r="C63" s="5" t="s">
        <v>151</v>
      </c>
      <c r="E63" s="6">
        <v>211.36</v>
      </c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spans="1:28">
      <c r="A64" s="7">
        <v>21</v>
      </c>
      <c r="B64" s="1" t="s">
        <v>152</v>
      </c>
      <c r="C64" s="2" t="s">
        <v>153</v>
      </c>
      <c r="D64" s="1" t="s">
        <v>65</v>
      </c>
      <c r="E64" s="3">
        <v>3.66</v>
      </c>
      <c r="F64" s="16">
        <v>0</v>
      </c>
      <c r="G64" s="16">
        <f>E64*F64</f>
        <v>0</v>
      </c>
      <c r="H64" s="4">
        <v>6.8301600000000005E-4</v>
      </c>
      <c r="I64" s="4">
        <f>E64*H64</f>
        <v>2.4998385600000003E-3</v>
      </c>
      <c r="J64" s="4">
        <v>0.113</v>
      </c>
      <c r="K64" s="4">
        <f>E64*J64</f>
        <v>0.41358</v>
      </c>
      <c r="L64" s="17">
        <v>0</v>
      </c>
      <c r="M64" s="17">
        <f>E64*L64</f>
        <v>0</v>
      </c>
      <c r="N64" s="17">
        <f>0</f>
        <v>0</v>
      </c>
      <c r="O64" s="17">
        <f>E64*N64</f>
        <v>0</v>
      </c>
      <c r="P64" s="11" t="s">
        <v>131</v>
      </c>
      <c r="Q64" s="11"/>
      <c r="R64" s="11" t="s">
        <v>67</v>
      </c>
      <c r="S64" s="11" t="s">
        <v>154</v>
      </c>
      <c r="T64" s="11" t="s">
        <v>155</v>
      </c>
      <c r="U64" s="11"/>
      <c r="V64" s="11"/>
      <c r="W64" s="11"/>
      <c r="X64" s="11"/>
      <c r="Y64" s="11"/>
      <c r="Z64" s="11"/>
      <c r="AA64" s="18">
        <v>15</v>
      </c>
      <c r="AB64" s="11" t="s">
        <v>70</v>
      </c>
    </row>
    <row r="65" spans="1:28">
      <c r="B65" s="7">
        <v>1</v>
      </c>
      <c r="C65" s="5" t="s">
        <v>156</v>
      </c>
      <c r="E65" s="6">
        <v>3.66</v>
      </c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spans="1:28">
      <c r="A66" s="7">
        <v>22</v>
      </c>
      <c r="B66" s="1" t="s">
        <v>157</v>
      </c>
      <c r="C66" s="2" t="s">
        <v>158</v>
      </c>
      <c r="D66" s="1" t="s">
        <v>65</v>
      </c>
      <c r="E66" s="3">
        <v>10.35</v>
      </c>
      <c r="F66" s="16">
        <v>0</v>
      </c>
      <c r="G66" s="16">
        <f>E66*F66</f>
        <v>0</v>
      </c>
      <c r="H66" s="4">
        <v>2.2782480000000001E-3</v>
      </c>
      <c r="I66" s="4">
        <f>E66*H66</f>
        <v>2.3579866800000002E-2</v>
      </c>
      <c r="J66" s="4">
        <v>0.8</v>
      </c>
      <c r="K66" s="4">
        <f>E66*J66</f>
        <v>8.2799999999999994</v>
      </c>
      <c r="L66" s="17">
        <v>0</v>
      </c>
      <c r="M66" s="17">
        <f>E66*L66</f>
        <v>0</v>
      </c>
      <c r="N66" s="17">
        <f>0</f>
        <v>0</v>
      </c>
      <c r="O66" s="17">
        <f>E66*N66</f>
        <v>0</v>
      </c>
      <c r="P66" s="11" t="s">
        <v>131</v>
      </c>
      <c r="Q66" s="11"/>
      <c r="R66" s="11" t="s">
        <v>67</v>
      </c>
      <c r="S66" s="11" t="s">
        <v>154</v>
      </c>
      <c r="T66" s="11" t="s">
        <v>155</v>
      </c>
      <c r="U66" s="11"/>
      <c r="V66" s="11"/>
      <c r="W66" s="11"/>
      <c r="X66" s="11"/>
      <c r="Y66" s="11"/>
      <c r="Z66" s="11"/>
      <c r="AA66" s="18">
        <v>15</v>
      </c>
      <c r="AB66" s="11" t="s">
        <v>70</v>
      </c>
    </row>
    <row r="67" spans="1:28">
      <c r="B67" s="7">
        <v>1</v>
      </c>
      <c r="C67" s="5" t="s">
        <v>159</v>
      </c>
      <c r="E67" s="6">
        <v>10.35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</row>
    <row r="68" spans="1:28">
      <c r="A68" s="7">
        <v>23</v>
      </c>
      <c r="B68" s="1" t="s">
        <v>160</v>
      </c>
      <c r="C68" s="2" t="s">
        <v>161</v>
      </c>
      <c r="D68" s="1" t="s">
        <v>114</v>
      </c>
      <c r="E68" s="3">
        <v>0.15</v>
      </c>
      <c r="F68" s="16">
        <v>0</v>
      </c>
      <c r="G68" s="16">
        <f>E68*F68</f>
        <v>0</v>
      </c>
      <c r="H68" s="4">
        <v>0</v>
      </c>
      <c r="I68" s="4">
        <f>E68*H68</f>
        <v>0</v>
      </c>
      <c r="J68" s="4">
        <v>2.2000000000000002</v>
      </c>
      <c r="K68" s="4">
        <f>E68*J68</f>
        <v>0.33</v>
      </c>
      <c r="L68" s="17">
        <v>0</v>
      </c>
      <c r="M68" s="17">
        <f>E68*L68</f>
        <v>0</v>
      </c>
      <c r="N68" s="17">
        <f>0</f>
        <v>0</v>
      </c>
      <c r="O68" s="17">
        <f>E68*N68</f>
        <v>0</v>
      </c>
      <c r="P68" s="11" t="s">
        <v>131</v>
      </c>
      <c r="Q68" s="11"/>
      <c r="R68" s="11" t="s">
        <v>67</v>
      </c>
      <c r="S68" s="11" t="s">
        <v>154</v>
      </c>
      <c r="T68" s="11" t="s">
        <v>155</v>
      </c>
      <c r="U68" s="11"/>
      <c r="V68" s="11"/>
      <c r="W68" s="11"/>
      <c r="X68" s="11"/>
      <c r="Y68" s="11"/>
      <c r="Z68" s="11"/>
      <c r="AA68" s="18">
        <v>15</v>
      </c>
      <c r="AB68" s="11" t="s">
        <v>70</v>
      </c>
    </row>
    <row r="69" spans="1:28">
      <c r="B69" s="7">
        <v>1</v>
      </c>
      <c r="C69" s="5" t="s">
        <v>162</v>
      </c>
      <c r="E69" s="6">
        <v>0.15</v>
      </c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</row>
    <row r="70" spans="1:28">
      <c r="A70" s="7">
        <v>24</v>
      </c>
      <c r="B70" s="1" t="s">
        <v>163</v>
      </c>
      <c r="C70" s="2" t="s">
        <v>164</v>
      </c>
      <c r="D70" s="1" t="s">
        <v>114</v>
      </c>
      <c r="E70" s="3">
        <v>3.131815</v>
      </c>
      <c r="F70" s="16">
        <v>0</v>
      </c>
      <c r="G70" s="16">
        <f>E70*F70</f>
        <v>0</v>
      </c>
      <c r="H70" s="4">
        <v>0</v>
      </c>
      <c r="I70" s="4">
        <f>E70*H70</f>
        <v>0</v>
      </c>
      <c r="J70" s="4">
        <v>2.2000000000000002</v>
      </c>
      <c r="K70" s="4">
        <f>E70*J70</f>
        <v>6.8899930000000005</v>
      </c>
      <c r="L70" s="17">
        <v>0</v>
      </c>
      <c r="M70" s="17">
        <f>E70*L70</f>
        <v>0</v>
      </c>
      <c r="N70" s="17">
        <f>0</f>
        <v>0</v>
      </c>
      <c r="O70" s="17">
        <f>E70*N70</f>
        <v>0</v>
      </c>
      <c r="P70" s="11" t="s">
        <v>131</v>
      </c>
      <c r="Q70" s="11"/>
      <c r="R70" s="11" t="s">
        <v>67</v>
      </c>
      <c r="S70" s="11" t="s">
        <v>154</v>
      </c>
      <c r="T70" s="11" t="s">
        <v>155</v>
      </c>
      <c r="U70" s="11"/>
      <c r="V70" s="11"/>
      <c r="W70" s="11"/>
      <c r="X70" s="11"/>
      <c r="Y70" s="11"/>
      <c r="Z70" s="11"/>
      <c r="AA70" s="18">
        <v>15</v>
      </c>
      <c r="AB70" s="11" t="s">
        <v>70</v>
      </c>
    </row>
    <row r="71" spans="1:28" ht="25.5">
      <c r="B71" s="7">
        <v>1</v>
      </c>
      <c r="C71" s="5" t="s">
        <v>165</v>
      </c>
      <c r="E71" s="6">
        <v>3.131815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spans="1:28">
      <c r="A72" s="7">
        <v>25</v>
      </c>
      <c r="B72" s="1" t="s">
        <v>166</v>
      </c>
      <c r="C72" s="2" t="s">
        <v>167</v>
      </c>
      <c r="D72" s="1" t="s">
        <v>65</v>
      </c>
      <c r="E72" s="3">
        <v>179.28</v>
      </c>
      <c r="F72" s="16">
        <v>0</v>
      </c>
      <c r="G72" s="16">
        <f>E72*F72</f>
        <v>0</v>
      </c>
      <c r="H72" s="4">
        <v>0</v>
      </c>
      <c r="I72" s="4">
        <f>E72*H72</f>
        <v>0</v>
      </c>
      <c r="J72" s="4">
        <v>0</v>
      </c>
      <c r="K72" s="4">
        <f>E72*J72</f>
        <v>0</v>
      </c>
      <c r="L72" s="17">
        <v>0</v>
      </c>
      <c r="M72" s="17">
        <f>E72*L72</f>
        <v>0</v>
      </c>
      <c r="N72" s="17">
        <f>0</f>
        <v>0</v>
      </c>
      <c r="O72" s="17">
        <f>E72*N72</f>
        <v>0</v>
      </c>
      <c r="P72" s="11" t="s">
        <v>131</v>
      </c>
      <c r="Q72" s="11"/>
      <c r="R72" s="11" t="s">
        <v>67</v>
      </c>
      <c r="S72" s="11" t="s">
        <v>154</v>
      </c>
      <c r="T72" s="11" t="s">
        <v>155</v>
      </c>
      <c r="U72" s="11"/>
      <c r="V72" s="11"/>
      <c r="W72" s="11"/>
      <c r="X72" s="11"/>
      <c r="Y72" s="11"/>
      <c r="Z72" s="11"/>
      <c r="AA72" s="18">
        <v>15</v>
      </c>
      <c r="AB72" s="11" t="s">
        <v>70</v>
      </c>
    </row>
    <row r="73" spans="1:28" ht="25.5">
      <c r="B73" s="7">
        <v>1</v>
      </c>
      <c r="C73" s="5" t="s">
        <v>168</v>
      </c>
      <c r="E73" s="6">
        <v>179.28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</row>
    <row r="74" spans="1:28">
      <c r="A74" s="7">
        <v>26</v>
      </c>
      <c r="B74" s="1" t="s">
        <v>169</v>
      </c>
      <c r="C74" s="2" t="s">
        <v>170</v>
      </c>
      <c r="D74" s="1" t="s">
        <v>171</v>
      </c>
      <c r="E74" s="3">
        <v>21</v>
      </c>
      <c r="F74" s="16">
        <v>0</v>
      </c>
      <c r="G74" s="16">
        <f>E74*F74</f>
        <v>0</v>
      </c>
      <c r="H74" s="4">
        <v>0</v>
      </c>
      <c r="I74" s="4">
        <f>E74*H74</f>
        <v>0</v>
      </c>
      <c r="J74" s="4">
        <v>0</v>
      </c>
      <c r="K74" s="4">
        <f>E74*J74</f>
        <v>0</v>
      </c>
      <c r="L74" s="17">
        <v>0</v>
      </c>
      <c r="M74" s="17">
        <f>E74*L74</f>
        <v>0</v>
      </c>
      <c r="N74" s="17">
        <f>0</f>
        <v>0</v>
      </c>
      <c r="O74" s="17">
        <f>E74*N74</f>
        <v>0</v>
      </c>
      <c r="P74" s="11" t="s">
        <v>131</v>
      </c>
      <c r="Q74" s="11"/>
      <c r="R74" s="11" t="s">
        <v>67</v>
      </c>
      <c r="S74" s="11" t="s">
        <v>154</v>
      </c>
      <c r="T74" s="11" t="s">
        <v>155</v>
      </c>
      <c r="U74" s="11"/>
      <c r="V74" s="11"/>
      <c r="W74" s="11"/>
      <c r="X74" s="11"/>
      <c r="Y74" s="11"/>
      <c r="Z74" s="11"/>
      <c r="AA74" s="18">
        <v>15</v>
      </c>
      <c r="AB74" s="11" t="s">
        <v>70</v>
      </c>
    </row>
    <row r="75" spans="1:28">
      <c r="B75" s="7">
        <v>1</v>
      </c>
      <c r="C75" s="5" t="s">
        <v>172</v>
      </c>
      <c r="E75" s="6">
        <v>21</v>
      </c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</row>
    <row r="76" spans="1:28">
      <c r="A76" s="7">
        <v>27</v>
      </c>
      <c r="B76" s="1" t="s">
        <v>173</v>
      </c>
      <c r="C76" s="2" t="s">
        <v>174</v>
      </c>
      <c r="D76" s="1" t="s">
        <v>65</v>
      </c>
      <c r="E76" s="3">
        <v>8.8650000000000002</v>
      </c>
      <c r="F76" s="16">
        <v>0</v>
      </c>
      <c r="G76" s="16">
        <f>E76*F76</f>
        <v>0</v>
      </c>
      <c r="H76" s="4">
        <v>1.2055919999999999E-3</v>
      </c>
      <c r="I76" s="4">
        <f>E76*H76</f>
        <v>1.068757308E-2</v>
      </c>
      <c r="J76" s="4">
        <v>8.7999999999999995E-2</v>
      </c>
      <c r="K76" s="4">
        <f>E76*J76</f>
        <v>0.78011999999999992</v>
      </c>
      <c r="L76" s="17">
        <v>0</v>
      </c>
      <c r="M76" s="17">
        <f>E76*L76</f>
        <v>0</v>
      </c>
      <c r="N76" s="17">
        <f>0</f>
        <v>0</v>
      </c>
      <c r="O76" s="17">
        <f>E76*N76</f>
        <v>0</v>
      </c>
      <c r="P76" s="11" t="s">
        <v>131</v>
      </c>
      <c r="Q76" s="11"/>
      <c r="R76" s="11" t="s">
        <v>67</v>
      </c>
      <c r="S76" s="11" t="s">
        <v>154</v>
      </c>
      <c r="T76" s="11" t="s">
        <v>155</v>
      </c>
      <c r="U76" s="11"/>
      <c r="V76" s="11"/>
      <c r="W76" s="11"/>
      <c r="X76" s="11"/>
      <c r="Y76" s="11"/>
      <c r="Z76" s="11"/>
      <c r="AA76" s="18">
        <v>15</v>
      </c>
      <c r="AB76" s="11" t="s">
        <v>70</v>
      </c>
    </row>
    <row r="77" spans="1:28">
      <c r="B77" s="7">
        <v>1</v>
      </c>
      <c r="C77" s="5" t="s">
        <v>175</v>
      </c>
      <c r="E77" s="6">
        <v>8.8650000000000002</v>
      </c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spans="1:28">
      <c r="A78" s="7">
        <v>28</v>
      </c>
      <c r="B78" s="1" t="s">
        <v>176</v>
      </c>
      <c r="C78" s="2" t="s">
        <v>177</v>
      </c>
      <c r="D78" s="1" t="s">
        <v>171</v>
      </c>
      <c r="E78" s="3">
        <v>8</v>
      </c>
      <c r="F78" s="16">
        <v>0</v>
      </c>
      <c r="G78" s="16">
        <f>E78*F78</f>
        <v>0</v>
      </c>
      <c r="H78" s="4">
        <v>0</v>
      </c>
      <c r="I78" s="4">
        <f>E78*H78</f>
        <v>0</v>
      </c>
      <c r="J78" s="4">
        <v>0</v>
      </c>
      <c r="K78" s="4">
        <f>E78*J78</f>
        <v>0</v>
      </c>
      <c r="L78" s="17">
        <v>0</v>
      </c>
      <c r="M78" s="17">
        <f>E78*L78</f>
        <v>0</v>
      </c>
      <c r="N78" s="17">
        <f>0</f>
        <v>0</v>
      </c>
      <c r="O78" s="17">
        <f>E78*N78</f>
        <v>0</v>
      </c>
      <c r="P78" s="11" t="s">
        <v>131</v>
      </c>
      <c r="Q78" s="11"/>
      <c r="R78" s="11" t="s">
        <v>67</v>
      </c>
      <c r="S78" s="11" t="s">
        <v>154</v>
      </c>
      <c r="T78" s="11" t="s">
        <v>155</v>
      </c>
      <c r="U78" s="11"/>
      <c r="V78" s="11"/>
      <c r="W78" s="11"/>
      <c r="X78" s="11"/>
      <c r="Y78" s="11"/>
      <c r="Z78" s="11"/>
      <c r="AA78" s="18">
        <v>15</v>
      </c>
      <c r="AB78" s="11" t="s">
        <v>70</v>
      </c>
    </row>
    <row r="79" spans="1:28">
      <c r="B79" s="7">
        <v>1</v>
      </c>
      <c r="C79" s="5" t="s">
        <v>178</v>
      </c>
      <c r="E79" s="6">
        <v>8</v>
      </c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</row>
    <row r="80" spans="1:28">
      <c r="A80" s="7">
        <v>29</v>
      </c>
      <c r="B80" s="1" t="s">
        <v>179</v>
      </c>
      <c r="C80" s="2" t="s">
        <v>180</v>
      </c>
      <c r="D80" s="1" t="s">
        <v>65</v>
      </c>
      <c r="E80" s="3">
        <v>27.382999999999999</v>
      </c>
      <c r="F80" s="16">
        <v>0</v>
      </c>
      <c r="G80" s="16">
        <f>E80*F80</f>
        <v>0</v>
      </c>
      <c r="H80" s="4">
        <v>1.2055919999999999E-3</v>
      </c>
      <c r="I80" s="4">
        <f>E80*H80</f>
        <v>3.3012725735999997E-2</v>
      </c>
      <c r="J80" s="4">
        <v>7.5999999999999998E-2</v>
      </c>
      <c r="K80" s="4">
        <f>E80*J80</f>
        <v>2.081108</v>
      </c>
      <c r="L80" s="17">
        <v>0</v>
      </c>
      <c r="M80" s="17">
        <f>E80*L80</f>
        <v>0</v>
      </c>
      <c r="N80" s="17">
        <f>0</f>
        <v>0</v>
      </c>
      <c r="O80" s="17">
        <f>E80*N80</f>
        <v>0</v>
      </c>
      <c r="P80" s="11" t="s">
        <v>131</v>
      </c>
      <c r="Q80" s="11"/>
      <c r="R80" s="11" t="s">
        <v>67</v>
      </c>
      <c r="S80" s="11" t="s">
        <v>154</v>
      </c>
      <c r="T80" s="11" t="s">
        <v>155</v>
      </c>
      <c r="U80" s="11"/>
      <c r="V80" s="11"/>
      <c r="W80" s="11"/>
      <c r="X80" s="11"/>
      <c r="Y80" s="11"/>
      <c r="Z80" s="11"/>
      <c r="AA80" s="18">
        <v>15</v>
      </c>
      <c r="AB80" s="11" t="s">
        <v>70</v>
      </c>
    </row>
    <row r="81" spans="1:28">
      <c r="B81" s="7">
        <v>1</v>
      </c>
      <c r="C81" s="5" t="s">
        <v>181</v>
      </c>
      <c r="E81" s="6">
        <v>27.382999999999999</v>
      </c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1:28">
      <c r="A82" s="7">
        <v>30</v>
      </c>
      <c r="B82" s="1" t="s">
        <v>182</v>
      </c>
      <c r="C82" s="2" t="s">
        <v>183</v>
      </c>
      <c r="D82" s="1" t="s">
        <v>65</v>
      </c>
      <c r="E82" s="3">
        <v>8.1754999999999995</v>
      </c>
      <c r="F82" s="16">
        <v>0</v>
      </c>
      <c r="G82" s="16">
        <f>E82*F82</f>
        <v>0</v>
      </c>
      <c r="H82" s="4">
        <v>1.0268160000000001E-3</v>
      </c>
      <c r="I82" s="4">
        <f>E82*H82</f>
        <v>8.3947342080000001E-3</v>
      </c>
      <c r="J82" s="4">
        <v>6.3E-2</v>
      </c>
      <c r="K82" s="4">
        <f>E82*J82</f>
        <v>0.51505650000000003</v>
      </c>
      <c r="L82" s="17">
        <v>0</v>
      </c>
      <c r="M82" s="17">
        <f>E82*L82</f>
        <v>0</v>
      </c>
      <c r="N82" s="17">
        <f>0</f>
        <v>0</v>
      </c>
      <c r="O82" s="17">
        <f>E82*N82</f>
        <v>0</v>
      </c>
      <c r="P82" s="11" t="s">
        <v>131</v>
      </c>
      <c r="Q82" s="11"/>
      <c r="R82" s="11" t="s">
        <v>67</v>
      </c>
      <c r="S82" s="11" t="s">
        <v>154</v>
      </c>
      <c r="T82" s="11" t="s">
        <v>155</v>
      </c>
      <c r="U82" s="11"/>
      <c r="V82" s="11"/>
      <c r="W82" s="11"/>
      <c r="X82" s="11"/>
      <c r="Y82" s="11"/>
      <c r="Z82" s="11"/>
      <c r="AA82" s="18">
        <v>15</v>
      </c>
      <c r="AB82" s="11" t="s">
        <v>70</v>
      </c>
    </row>
    <row r="83" spans="1:28">
      <c r="B83" s="7">
        <v>1</v>
      </c>
      <c r="C83" s="5" t="s">
        <v>184</v>
      </c>
      <c r="E83" s="6">
        <v>8.1754999999999995</v>
      </c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</row>
    <row r="84" spans="1:28">
      <c r="A84" s="7">
        <v>31</v>
      </c>
      <c r="B84" s="1" t="s">
        <v>185</v>
      </c>
      <c r="C84" s="2" t="s">
        <v>186</v>
      </c>
      <c r="D84" s="1" t="s">
        <v>171</v>
      </c>
      <c r="E84" s="3">
        <v>2</v>
      </c>
      <c r="F84" s="16">
        <v>0</v>
      </c>
      <c r="G84" s="16">
        <f>E84*F84</f>
        <v>0</v>
      </c>
      <c r="H84" s="4">
        <v>0</v>
      </c>
      <c r="I84" s="4">
        <f>E84*H84</f>
        <v>0</v>
      </c>
      <c r="J84" s="4">
        <v>5.3999999999999999E-2</v>
      </c>
      <c r="K84" s="4">
        <f>E84*J84</f>
        <v>0.108</v>
      </c>
      <c r="L84" s="17">
        <v>0</v>
      </c>
      <c r="M84" s="17">
        <f>E84*L84</f>
        <v>0</v>
      </c>
      <c r="N84" s="17">
        <f>0</f>
        <v>0</v>
      </c>
      <c r="O84" s="17">
        <f>E84*N84</f>
        <v>0</v>
      </c>
      <c r="P84" s="11" t="s">
        <v>131</v>
      </c>
      <c r="Q84" s="11"/>
      <c r="R84" s="11" t="s">
        <v>67</v>
      </c>
      <c r="S84" s="11" t="s">
        <v>154</v>
      </c>
      <c r="T84" s="11" t="s">
        <v>155</v>
      </c>
      <c r="U84" s="11"/>
      <c r="V84" s="11"/>
      <c r="W84" s="11"/>
      <c r="X84" s="11"/>
      <c r="Y84" s="11"/>
      <c r="Z84" s="11"/>
      <c r="AA84" s="18">
        <v>15</v>
      </c>
      <c r="AB84" s="11" t="s">
        <v>70</v>
      </c>
    </row>
    <row r="85" spans="1:28">
      <c r="B85" s="7">
        <v>1</v>
      </c>
      <c r="C85" s="5" t="s">
        <v>187</v>
      </c>
      <c r="E85" s="6">
        <v>2</v>
      </c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  <row r="86" spans="1:28">
      <c r="A86" s="7">
        <v>32</v>
      </c>
      <c r="B86" s="1" t="s">
        <v>188</v>
      </c>
      <c r="C86" s="2" t="s">
        <v>189</v>
      </c>
      <c r="D86" s="1" t="s">
        <v>65</v>
      </c>
      <c r="E86" s="3">
        <v>70.44</v>
      </c>
      <c r="F86" s="16">
        <v>0</v>
      </c>
      <c r="G86" s="16">
        <f>E86*F86</f>
        <v>0</v>
      </c>
      <c r="H86" s="4">
        <v>0</v>
      </c>
      <c r="I86" s="4">
        <f>E86*H86</f>
        <v>0</v>
      </c>
      <c r="J86" s="4">
        <v>0.05</v>
      </c>
      <c r="K86" s="4">
        <f>E86*J86</f>
        <v>3.5220000000000002</v>
      </c>
      <c r="L86" s="17">
        <v>0</v>
      </c>
      <c r="M86" s="17">
        <f>E86*L86</f>
        <v>0</v>
      </c>
      <c r="N86" s="17">
        <f>0</f>
        <v>0</v>
      </c>
      <c r="O86" s="17">
        <f>E86*N86</f>
        <v>0</v>
      </c>
      <c r="P86" s="11" t="s">
        <v>131</v>
      </c>
      <c r="Q86" s="11"/>
      <c r="R86" s="11" t="s">
        <v>67</v>
      </c>
      <c r="S86" s="11" t="s">
        <v>154</v>
      </c>
      <c r="T86" s="11" t="s">
        <v>155</v>
      </c>
      <c r="U86" s="11"/>
      <c r="V86" s="11"/>
      <c r="W86" s="11"/>
      <c r="X86" s="11"/>
      <c r="Y86" s="11"/>
      <c r="Z86" s="11"/>
      <c r="AA86" s="18">
        <v>15</v>
      </c>
      <c r="AB86" s="11" t="s">
        <v>70</v>
      </c>
    </row>
    <row r="87" spans="1:28">
      <c r="B87" s="7">
        <v>1</v>
      </c>
      <c r="C87" s="5" t="s">
        <v>107</v>
      </c>
      <c r="E87" s="6">
        <v>29.59</v>
      </c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</row>
    <row r="88" spans="1:28">
      <c r="B88" s="7">
        <v>2</v>
      </c>
      <c r="C88" s="5" t="s">
        <v>190</v>
      </c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1:28" ht="25.5">
      <c r="C89" s="5" t="s">
        <v>191</v>
      </c>
      <c r="E89" s="6">
        <v>40.85</v>
      </c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spans="1:28">
      <c r="A90" s="7">
        <v>33</v>
      </c>
      <c r="B90" s="1" t="s">
        <v>192</v>
      </c>
      <c r="C90" s="2" t="s">
        <v>193</v>
      </c>
      <c r="D90" s="1" t="s">
        <v>65</v>
      </c>
      <c r="E90" s="3">
        <v>516.62779999999998</v>
      </c>
      <c r="F90" s="16">
        <v>0</v>
      </c>
      <c r="G90" s="16">
        <f>E90*F90</f>
        <v>0</v>
      </c>
      <c r="H90" s="4">
        <v>0</v>
      </c>
      <c r="I90" s="4">
        <f>E90*H90</f>
        <v>0</v>
      </c>
      <c r="J90" s="4">
        <v>4.5999999999999999E-2</v>
      </c>
      <c r="K90" s="4">
        <f>E90*J90</f>
        <v>23.764878799999998</v>
      </c>
      <c r="L90" s="17">
        <v>0</v>
      </c>
      <c r="M90" s="17">
        <f>E90*L90</f>
        <v>0</v>
      </c>
      <c r="N90" s="17">
        <f>0</f>
        <v>0</v>
      </c>
      <c r="O90" s="17">
        <f>E90*N90</f>
        <v>0</v>
      </c>
      <c r="P90" s="11" t="s">
        <v>131</v>
      </c>
      <c r="Q90" s="11"/>
      <c r="R90" s="11" t="s">
        <v>67</v>
      </c>
      <c r="S90" s="11" t="s">
        <v>154</v>
      </c>
      <c r="T90" s="11" t="s">
        <v>155</v>
      </c>
      <c r="U90" s="11"/>
      <c r="V90" s="11"/>
      <c r="W90" s="11"/>
      <c r="X90" s="11"/>
      <c r="Y90" s="11"/>
      <c r="Z90" s="11"/>
      <c r="AA90" s="18">
        <v>15</v>
      </c>
      <c r="AB90" s="11" t="s">
        <v>70</v>
      </c>
    </row>
    <row r="91" spans="1:28" ht="25.5">
      <c r="B91" s="7">
        <v>1</v>
      </c>
      <c r="C91" s="5" t="s">
        <v>194</v>
      </c>
      <c r="E91" s="6">
        <v>137.01400000000001</v>
      </c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</row>
    <row r="92" spans="1:28">
      <c r="B92" s="7">
        <v>2</v>
      </c>
      <c r="C92" s="5" t="s">
        <v>195</v>
      </c>
      <c r="E92" s="6">
        <v>172.511</v>
      </c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</row>
    <row r="93" spans="1:28">
      <c r="B93" s="7">
        <v>3</v>
      </c>
      <c r="C93" s="5" t="s">
        <v>196</v>
      </c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</row>
    <row r="94" spans="1:28" ht="51">
      <c r="C94" s="5" t="s">
        <v>197</v>
      </c>
      <c r="E94" s="6">
        <v>204.44300000000001</v>
      </c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</row>
    <row r="95" spans="1:28">
      <c r="B95" s="7">
        <v>4</v>
      </c>
      <c r="C95" s="5" t="s">
        <v>190</v>
      </c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</row>
    <row r="96" spans="1:28" ht="38.25">
      <c r="C96" s="5" t="s">
        <v>198</v>
      </c>
      <c r="E96" s="6">
        <v>2.6598000000000002</v>
      </c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</row>
    <row r="97" spans="1:28">
      <c r="A97" s="7">
        <v>34</v>
      </c>
      <c r="B97" s="1" t="s">
        <v>199</v>
      </c>
      <c r="C97" s="2" t="s">
        <v>200</v>
      </c>
      <c r="D97" s="1" t="s">
        <v>65</v>
      </c>
      <c r="E97" s="3">
        <v>247.90600000000001</v>
      </c>
      <c r="F97" s="16">
        <v>0</v>
      </c>
      <c r="G97" s="16">
        <f>E97*F97</f>
        <v>0</v>
      </c>
      <c r="H97" s="4">
        <v>0</v>
      </c>
      <c r="I97" s="4">
        <f>E97*H97</f>
        <v>0</v>
      </c>
      <c r="J97" s="4">
        <v>6.8000000000000005E-2</v>
      </c>
      <c r="K97" s="4">
        <f>E97*J97</f>
        <v>16.857608000000003</v>
      </c>
      <c r="L97" s="17">
        <v>0</v>
      </c>
      <c r="M97" s="17">
        <f>E97*L97</f>
        <v>0</v>
      </c>
      <c r="N97" s="17">
        <f>0</f>
        <v>0</v>
      </c>
      <c r="O97" s="17">
        <f>E97*N97</f>
        <v>0</v>
      </c>
      <c r="P97" s="11" t="s">
        <v>131</v>
      </c>
      <c r="Q97" s="11"/>
      <c r="R97" s="11" t="s">
        <v>67</v>
      </c>
      <c r="S97" s="11" t="s">
        <v>154</v>
      </c>
      <c r="T97" s="11" t="s">
        <v>155</v>
      </c>
      <c r="U97" s="11"/>
      <c r="V97" s="11"/>
      <c r="W97" s="11"/>
      <c r="X97" s="11"/>
      <c r="Y97" s="11"/>
      <c r="Z97" s="11"/>
      <c r="AA97" s="18">
        <v>15</v>
      </c>
      <c r="AB97" s="11" t="s">
        <v>70</v>
      </c>
    </row>
    <row r="98" spans="1:28" ht="25.5">
      <c r="B98" s="7">
        <v>1</v>
      </c>
      <c r="C98" s="5" t="s">
        <v>201</v>
      </c>
      <c r="E98" s="6">
        <v>247.90600000000001</v>
      </c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</row>
    <row r="99" spans="1:28" ht="25.5">
      <c r="A99" s="7">
        <v>35</v>
      </c>
      <c r="B99" s="1" t="s">
        <v>202</v>
      </c>
      <c r="C99" s="2" t="s">
        <v>203</v>
      </c>
      <c r="D99" s="1" t="s">
        <v>65</v>
      </c>
      <c r="E99" s="3">
        <v>175.964</v>
      </c>
      <c r="F99" s="16">
        <v>0</v>
      </c>
      <c r="G99" s="16">
        <f>E99*F99</f>
        <v>0</v>
      </c>
      <c r="H99" s="4">
        <v>0</v>
      </c>
      <c r="I99" s="4">
        <f>E99*H99</f>
        <v>0</v>
      </c>
      <c r="J99" s="4">
        <v>0.10199999999999999</v>
      </c>
      <c r="K99" s="4">
        <f>E99*J99</f>
        <v>17.948328</v>
      </c>
      <c r="L99" s="17">
        <v>0</v>
      </c>
      <c r="M99" s="17">
        <f>E99*L99</f>
        <v>0</v>
      </c>
      <c r="N99" s="17">
        <f>0</f>
        <v>0</v>
      </c>
      <c r="O99" s="17">
        <f>E99*N99</f>
        <v>0</v>
      </c>
      <c r="P99" s="11" t="s">
        <v>131</v>
      </c>
      <c r="Q99" s="11"/>
      <c r="R99" s="11" t="s">
        <v>67</v>
      </c>
      <c r="S99" s="11" t="s">
        <v>154</v>
      </c>
      <c r="T99" s="11" t="s">
        <v>155</v>
      </c>
      <c r="U99" s="11"/>
      <c r="V99" s="11"/>
      <c r="W99" s="11"/>
      <c r="X99" s="11"/>
      <c r="Y99" s="11"/>
      <c r="Z99" s="11"/>
      <c r="AA99" s="18">
        <v>15</v>
      </c>
      <c r="AB99" s="11" t="s">
        <v>70</v>
      </c>
    </row>
    <row r="100" spans="1:28">
      <c r="B100" s="7">
        <v>1</v>
      </c>
      <c r="C100" s="5" t="s">
        <v>204</v>
      </c>
      <c r="E100" s="6">
        <v>175.964</v>
      </c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</row>
    <row r="101" spans="1:28">
      <c r="A101" s="7">
        <v>36</v>
      </c>
      <c r="B101" s="1" t="s">
        <v>205</v>
      </c>
      <c r="C101" s="2" t="s">
        <v>206</v>
      </c>
      <c r="D101" s="1" t="s">
        <v>118</v>
      </c>
      <c r="E101" s="3">
        <v>82.886229999999998</v>
      </c>
      <c r="F101" s="16">
        <v>0</v>
      </c>
      <c r="G101" s="16">
        <f>E101*F101</f>
        <v>0</v>
      </c>
      <c r="H101" s="4">
        <v>0</v>
      </c>
      <c r="I101" s="4">
        <f>E101*H101</f>
        <v>0</v>
      </c>
      <c r="J101" s="4">
        <v>0</v>
      </c>
      <c r="K101" s="4">
        <f>E101*J101</f>
        <v>0</v>
      </c>
      <c r="L101" s="17">
        <v>0</v>
      </c>
      <c r="M101" s="17">
        <f>E101*L101</f>
        <v>0</v>
      </c>
      <c r="N101" s="17">
        <f>0</f>
        <v>0</v>
      </c>
      <c r="O101" s="17">
        <f>E101*N101</f>
        <v>0</v>
      </c>
      <c r="P101" s="11" t="s">
        <v>131</v>
      </c>
      <c r="Q101" s="11"/>
      <c r="R101" s="11" t="s">
        <v>67</v>
      </c>
      <c r="S101" s="11" t="s">
        <v>154</v>
      </c>
      <c r="T101" s="11" t="s">
        <v>155</v>
      </c>
      <c r="U101" s="11"/>
      <c r="V101" s="11"/>
      <c r="W101" s="11"/>
      <c r="X101" s="11"/>
      <c r="Y101" s="11"/>
      <c r="Z101" s="11"/>
      <c r="AA101" s="18">
        <v>15</v>
      </c>
      <c r="AB101" s="11" t="s">
        <v>70</v>
      </c>
    </row>
    <row r="102" spans="1:28">
      <c r="B102" s="7">
        <v>1</v>
      </c>
      <c r="C102" s="5" t="s">
        <v>207</v>
      </c>
      <c r="E102" s="6">
        <v>82.886229999999998</v>
      </c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</row>
    <row r="103" spans="1:28" ht="18.75" customHeight="1">
      <c r="A103" s="19" t="s">
        <v>16</v>
      </c>
      <c r="B103" s="15" t="s">
        <v>208</v>
      </c>
      <c r="C103" s="15"/>
      <c r="D103" s="15"/>
      <c r="E103" s="15"/>
      <c r="F103" s="15"/>
      <c r="G103" s="20">
        <f>SUMIF($P:$P,$Q103,G:G)</f>
        <v>0</v>
      </c>
      <c r="H103" s="15"/>
      <c r="I103" s="21">
        <f>SUMIF($P:$P,$Q103,I:I)</f>
        <v>7.8174738383999992E-2</v>
      </c>
      <c r="J103" s="15"/>
      <c r="K103" s="21">
        <f>SUMIF($P:$P,$Q103,K:K)</f>
        <v>82.886231070000008</v>
      </c>
      <c r="L103" s="15"/>
      <c r="M103" s="22">
        <f>SUMIF($P:$P,$Q103,M:M)</f>
        <v>0</v>
      </c>
      <c r="N103" s="15"/>
      <c r="O103" s="22">
        <f>SUMIF($P:$P,$Q103,O:O)</f>
        <v>0</v>
      </c>
      <c r="P103" s="11" t="s">
        <v>16</v>
      </c>
      <c r="Q103" s="11" t="s">
        <v>131</v>
      </c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</row>
    <row r="104" spans="1:28" ht="12.75" customHeight="1"/>
    <row r="105" spans="1:28" ht="18.75" customHeight="1">
      <c r="A105" s="15"/>
      <c r="B105" s="15" t="s">
        <v>209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</row>
    <row r="106" spans="1:28">
      <c r="A106" s="7">
        <v>37</v>
      </c>
      <c r="B106" s="1" t="s">
        <v>210</v>
      </c>
      <c r="C106" s="2" t="s">
        <v>211</v>
      </c>
      <c r="D106" s="1" t="s">
        <v>118</v>
      </c>
      <c r="E106" s="3">
        <f>Z106*IF(V106="cenik_cast",IF(U106="hmoty",SUMIF(T:T,Y106,I:I),IF(U106="cena_hmot",SUMIF(T:T,Y106,M:M)/1000,SUMIF(T:T,Y106,G:G)/1000)),IF(V106="cenik",IF(U106="hmoty",SUMIF(S:S,X106,I:I),IF(U106="cena_hmot",SUMIF(S:S,X106,M:M)/1000,SUMIF(S:S,X106,G:G)/1000)),IF(U106="hmoty",SUMIF(R:R,W106,I:I),IF(U106="cena_hmot",SUMIF(R:R,W106,M:M)/1000,SUMIF(R:R,W106,G:G)/1000))))</f>
        <v>42.365998232853265</v>
      </c>
      <c r="F106" s="16">
        <v>0</v>
      </c>
      <c r="G106" s="16">
        <f>E106*F106</f>
        <v>0</v>
      </c>
      <c r="H106" s="4">
        <v>0</v>
      </c>
      <c r="I106" s="4">
        <f>E106*H106</f>
        <v>0</v>
      </c>
      <c r="J106" s="4">
        <v>0</v>
      </c>
      <c r="K106" s="4">
        <f>E106*J106</f>
        <v>0</v>
      </c>
      <c r="L106" s="17">
        <v>0</v>
      </c>
      <c r="M106" s="17">
        <f>E106*L106</f>
        <v>0</v>
      </c>
      <c r="N106" s="17">
        <f>0</f>
        <v>0</v>
      </c>
      <c r="O106" s="17">
        <f>E106*N106</f>
        <v>0</v>
      </c>
      <c r="P106" s="11" t="s">
        <v>212</v>
      </c>
      <c r="Q106" s="11"/>
      <c r="R106" s="11"/>
      <c r="S106" s="11"/>
      <c r="T106" s="11"/>
      <c r="U106" s="11" t="s">
        <v>213</v>
      </c>
      <c r="V106" s="11" t="s">
        <v>214</v>
      </c>
      <c r="W106" s="11" t="s">
        <v>67</v>
      </c>
      <c r="X106" s="11" t="s">
        <v>68</v>
      </c>
      <c r="Y106" s="11" t="s">
        <v>69</v>
      </c>
      <c r="Z106" s="12">
        <v>1</v>
      </c>
      <c r="AA106" s="18">
        <v>15</v>
      </c>
      <c r="AB106" s="11" t="s">
        <v>70</v>
      </c>
    </row>
    <row r="107" spans="1:28" ht="18.75" customHeight="1">
      <c r="A107" s="19" t="s">
        <v>16</v>
      </c>
      <c r="B107" s="15" t="s">
        <v>215</v>
      </c>
      <c r="C107" s="15"/>
      <c r="D107" s="15"/>
      <c r="E107" s="15"/>
      <c r="F107" s="15"/>
      <c r="G107" s="20">
        <f>SUMIF($P:$P,$Q107,G:G)</f>
        <v>0</v>
      </c>
      <c r="H107" s="15"/>
      <c r="I107" s="21">
        <f>SUMIF($P:$P,$Q107,I:I)</f>
        <v>0</v>
      </c>
      <c r="J107" s="15"/>
      <c r="K107" s="21">
        <f>SUMIF($P:$P,$Q107,K:K)</f>
        <v>0</v>
      </c>
      <c r="L107" s="15"/>
      <c r="M107" s="22">
        <f>SUMIF($P:$P,$Q107,M:M)</f>
        <v>0</v>
      </c>
      <c r="N107" s="15"/>
      <c r="O107" s="22">
        <f>SUMIF($P:$P,$Q107,O:O)</f>
        <v>0</v>
      </c>
      <c r="P107" s="11" t="s">
        <v>16</v>
      </c>
      <c r="Q107" s="11" t="s">
        <v>212</v>
      </c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</row>
    <row r="108" spans="1:28" ht="12.75" customHeight="1" thickBot="1"/>
    <row r="109" spans="1:28" ht="18.75" customHeight="1">
      <c r="A109" s="23" t="s">
        <v>16</v>
      </c>
      <c r="B109" s="24"/>
      <c r="C109" s="24"/>
      <c r="D109" s="24"/>
      <c r="E109" s="24"/>
      <c r="F109" s="24"/>
      <c r="G109" s="25">
        <f>SUMIF($P:$P,"S",G:G)</f>
        <v>0</v>
      </c>
      <c r="H109" s="24"/>
      <c r="I109" s="26">
        <f>SUMIF($P:$P,"S",I:I)</f>
        <v>42.365998232853265</v>
      </c>
      <c r="J109" s="24"/>
      <c r="K109" s="26">
        <f>SUMIF($P:$P,"S",K:K)</f>
        <v>82.886231070000008</v>
      </c>
      <c r="L109" s="24"/>
      <c r="M109" s="27">
        <f>SUMIF($P:$P,"S",M:M)</f>
        <v>0</v>
      </c>
      <c r="N109" s="24"/>
      <c r="O109" s="27">
        <f>SUMIF($P:$P,"S",O:O)</f>
        <v>0</v>
      </c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</row>
    <row r="112" spans="1:28" ht="18.75" customHeight="1" thickBot="1">
      <c r="A112" s="54" t="s">
        <v>216</v>
      </c>
      <c r="B112" s="54"/>
      <c r="C112" s="54"/>
      <c r="D112" s="54"/>
      <c r="E112" s="54"/>
    </row>
    <row r="113" spans="1:5">
      <c r="B113" s="1" t="s">
        <v>217</v>
      </c>
      <c r="C113" s="55" t="s">
        <v>218</v>
      </c>
      <c r="D113" s="55"/>
      <c r="E113" s="16">
        <f>$G$17</f>
        <v>0</v>
      </c>
    </row>
    <row r="114" spans="1:5">
      <c r="B114" s="1" t="s">
        <v>219</v>
      </c>
      <c r="C114" s="56" t="s">
        <v>220</v>
      </c>
      <c r="D114" s="56"/>
      <c r="E114" s="16">
        <f>$G$51</f>
        <v>0</v>
      </c>
    </row>
    <row r="115" spans="1:5">
      <c r="B115" s="1" t="s">
        <v>221</v>
      </c>
      <c r="C115" s="56" t="s">
        <v>222</v>
      </c>
      <c r="D115" s="56"/>
      <c r="E115" s="16">
        <f>$G$103</f>
        <v>0</v>
      </c>
    </row>
    <row r="116" spans="1:5" ht="13.5" thickBot="1">
      <c r="B116" s="1" t="s">
        <v>223</v>
      </c>
      <c r="C116" s="56" t="s">
        <v>224</v>
      </c>
      <c r="D116" s="56"/>
      <c r="E116" s="16">
        <f>$G$107</f>
        <v>0</v>
      </c>
    </row>
    <row r="117" spans="1:5" ht="18.75" customHeight="1">
      <c r="A117" s="23" t="s">
        <v>16</v>
      </c>
      <c r="B117" s="24"/>
      <c r="C117" s="24"/>
      <c r="D117" s="24"/>
      <c r="E117" s="25">
        <f>SUM($E$113:$E$116)</f>
        <v>0</v>
      </c>
    </row>
  </sheetData>
  <mergeCells count="21"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  <mergeCell ref="F7:G7"/>
    <mergeCell ref="H7:I7"/>
    <mergeCell ref="J7:K7"/>
    <mergeCell ref="L7:M7"/>
    <mergeCell ref="N7:O7"/>
    <mergeCell ref="A112:E112"/>
    <mergeCell ref="C113:D113"/>
    <mergeCell ref="C114:D114"/>
    <mergeCell ref="C115:D115"/>
    <mergeCell ref="C116:D116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31"/>
  <sheetViews>
    <sheetView tabSelected="1" view="pageBreakPreview" zoomScaleNormal="100" zoomScaleSheetLayoutView="100" workbookViewId="0">
      <selection activeCell="C19" sqref="C19"/>
    </sheetView>
  </sheetViews>
  <sheetFormatPr defaultRowHeight="12.75"/>
  <cols>
    <col min="1" max="1" width="5.7109375" style="7" customWidth="1"/>
    <col min="2" max="2" width="14.7109375" style="7" customWidth="1"/>
    <col min="3" max="3" width="80.7109375" style="7" customWidth="1"/>
    <col min="4" max="4" width="8.5703125" style="7" customWidth="1"/>
    <col min="5" max="15" width="17.140625" style="7" customWidth="1"/>
    <col min="16" max="28" width="0" style="7" hidden="1" customWidth="1"/>
    <col min="29" max="16384" width="9.140625" style="7"/>
  </cols>
  <sheetData>
    <row r="1" spans="1:28" ht="18.75" customHeight="1">
      <c r="A1" s="35" t="s">
        <v>28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1" t="s">
        <v>29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30</v>
      </c>
      <c r="W1" s="12">
        <f>SUMIF($AA:$AA,15,$G:$G)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>
      <c r="B2" s="8" t="s">
        <v>31</v>
      </c>
      <c r="C2" s="52" t="s">
        <v>32</v>
      </c>
      <c r="D2" s="51"/>
      <c r="E2" s="51"/>
      <c r="F2" s="51"/>
      <c r="G2" s="51"/>
    </row>
    <row r="3" spans="1:28" ht="12.75" customHeight="1">
      <c r="B3" s="8" t="s">
        <v>33</v>
      </c>
      <c r="C3" s="53" t="s">
        <v>4</v>
      </c>
      <c r="D3" s="47"/>
      <c r="E3" s="47"/>
      <c r="F3" s="47"/>
      <c r="G3" s="47"/>
      <c r="P3" s="11"/>
      <c r="Q3" s="12">
        <f>Q$1</f>
        <v>0</v>
      </c>
      <c r="R3" s="12">
        <f>R$1</f>
        <v>0</v>
      </c>
      <c r="S3" s="12">
        <f>S$1</f>
        <v>0</v>
      </c>
      <c r="T3" s="12">
        <f>T$1</f>
        <v>0</v>
      </c>
      <c r="U3" s="12">
        <f>U$1</f>
        <v>0</v>
      </c>
      <c r="V3" s="11"/>
      <c r="W3" s="12">
        <f>W$1</f>
        <v>0</v>
      </c>
      <c r="X3" s="12">
        <f>X$1</f>
        <v>0</v>
      </c>
      <c r="Y3" s="12">
        <f>Y$1</f>
        <v>0</v>
      </c>
      <c r="Z3" s="12">
        <f>Z$1</f>
        <v>0</v>
      </c>
    </row>
    <row r="4" spans="1:28" ht="12.75" customHeight="1">
      <c r="B4" s="8" t="s">
        <v>34</v>
      </c>
      <c r="C4" s="53" t="s">
        <v>8</v>
      </c>
      <c r="D4" s="47"/>
      <c r="E4" s="47"/>
      <c r="F4" s="47"/>
      <c r="G4" s="47"/>
    </row>
    <row r="5" spans="1:28" ht="12.75" customHeight="1">
      <c r="B5" s="8" t="s">
        <v>35</v>
      </c>
      <c r="C5" s="53" t="s">
        <v>14</v>
      </c>
      <c r="D5" s="47"/>
      <c r="E5" s="47"/>
      <c r="F5" s="47"/>
      <c r="G5" s="47"/>
    </row>
    <row r="7" spans="1:28" ht="11.25" customHeight="1" thickBot="1">
      <c r="A7" s="59" t="s">
        <v>36</v>
      </c>
      <c r="B7" s="59" t="s">
        <v>37</v>
      </c>
      <c r="C7" s="59" t="s">
        <v>38</v>
      </c>
      <c r="D7" s="59" t="s">
        <v>39</v>
      </c>
      <c r="E7" s="59" t="s">
        <v>40</v>
      </c>
      <c r="F7" s="57" t="s">
        <v>41</v>
      </c>
      <c r="G7" s="57"/>
      <c r="H7" s="57" t="s">
        <v>42</v>
      </c>
      <c r="I7" s="57"/>
      <c r="J7" s="57" t="s">
        <v>43</v>
      </c>
      <c r="K7" s="57"/>
      <c r="L7" s="57" t="s">
        <v>44</v>
      </c>
      <c r="M7" s="57"/>
      <c r="N7" s="57" t="s">
        <v>45</v>
      </c>
      <c r="O7" s="57"/>
      <c r="P7" s="58" t="s">
        <v>46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ht="11.25" customHeight="1" thickBot="1">
      <c r="A8" s="59"/>
      <c r="B8" s="59"/>
      <c r="C8" s="59"/>
      <c r="D8" s="59"/>
      <c r="E8" s="59"/>
      <c r="F8" s="13" t="s">
        <v>47</v>
      </c>
      <c r="G8" s="13" t="s">
        <v>48</v>
      </c>
      <c r="H8" s="13" t="s">
        <v>47</v>
      </c>
      <c r="I8" s="13" t="s">
        <v>48</v>
      </c>
      <c r="J8" s="13" t="s">
        <v>47</v>
      </c>
      <c r="K8" s="13" t="s">
        <v>48</v>
      </c>
      <c r="L8" s="13" t="s">
        <v>47</v>
      </c>
      <c r="M8" s="13" t="s">
        <v>48</v>
      </c>
      <c r="N8" s="13" t="s">
        <v>47</v>
      </c>
      <c r="O8" s="13" t="s">
        <v>48</v>
      </c>
      <c r="P8" s="14" t="s">
        <v>49</v>
      </c>
      <c r="Q8" s="14" t="s">
        <v>50</v>
      </c>
      <c r="R8" s="14" t="s">
        <v>51</v>
      </c>
      <c r="S8" s="14" t="s">
        <v>52</v>
      </c>
      <c r="T8" s="14" t="s">
        <v>53</v>
      </c>
      <c r="U8" s="14" t="s">
        <v>54</v>
      </c>
      <c r="V8" s="14" t="s">
        <v>55</v>
      </c>
      <c r="W8" s="14" t="s">
        <v>56</v>
      </c>
      <c r="X8" s="14" t="s">
        <v>57</v>
      </c>
      <c r="Y8" s="14" t="s">
        <v>58</v>
      </c>
      <c r="Z8" s="14" t="s">
        <v>59</v>
      </c>
      <c r="AA8" s="14" t="s">
        <v>60</v>
      </c>
      <c r="AB8" s="14" t="s">
        <v>61</v>
      </c>
    </row>
    <row r="9" spans="1:28" ht="12.75" customHeight="1"/>
    <row r="10" spans="1:28" ht="18.75" customHeight="1">
      <c r="A10" s="15"/>
      <c r="B10" s="15" t="s">
        <v>225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>
      <c r="A11" s="7">
        <v>1</v>
      </c>
      <c r="B11" s="1" t="s">
        <v>226</v>
      </c>
      <c r="C11" s="2" t="s">
        <v>227</v>
      </c>
      <c r="D11" s="1" t="s">
        <v>65</v>
      </c>
      <c r="E11" s="3">
        <v>82.52655</v>
      </c>
      <c r="F11" s="16">
        <v>0</v>
      </c>
      <c r="G11" s="16">
        <f>E11*F11</f>
        <v>0</v>
      </c>
      <c r="H11" s="4">
        <v>4.0000000000000001E-3</v>
      </c>
      <c r="I11" s="4">
        <f>E11*H11</f>
        <v>0.33010620000000002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228</v>
      </c>
      <c r="Q11" s="11"/>
      <c r="R11" s="11" t="s">
        <v>229</v>
      </c>
      <c r="S11" s="11" t="s">
        <v>230</v>
      </c>
      <c r="T11" s="11" t="s">
        <v>231</v>
      </c>
      <c r="U11" s="11"/>
      <c r="V11" s="11"/>
      <c r="W11" s="11"/>
      <c r="X11" s="11"/>
      <c r="Y11" s="11"/>
      <c r="Z11" s="11"/>
      <c r="AA11" s="18">
        <v>15</v>
      </c>
      <c r="AB11" s="11" t="s">
        <v>70</v>
      </c>
    </row>
    <row r="12" spans="1:28">
      <c r="B12" s="7">
        <v>1</v>
      </c>
      <c r="C12" s="5" t="s">
        <v>232</v>
      </c>
      <c r="E12" s="6">
        <v>65.646299999999997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ht="25.5">
      <c r="B13" s="7">
        <v>2</v>
      </c>
      <c r="C13" s="5" t="s">
        <v>233</v>
      </c>
      <c r="E13" s="6">
        <v>16.88025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</row>
    <row r="14" spans="1:28">
      <c r="A14" s="7">
        <v>2</v>
      </c>
      <c r="B14" s="1" t="s">
        <v>234</v>
      </c>
      <c r="C14" s="2" t="s">
        <v>235</v>
      </c>
      <c r="D14" s="1" t="s">
        <v>65</v>
      </c>
      <c r="E14" s="3">
        <v>126.57599999999999</v>
      </c>
      <c r="F14" s="16">
        <v>0</v>
      </c>
      <c r="G14" s="16">
        <f>E14*F14</f>
        <v>0</v>
      </c>
      <c r="H14" s="4">
        <v>6.9999999999999999E-4</v>
      </c>
      <c r="I14" s="4">
        <f>E14*H14</f>
        <v>8.8603199999999993E-2</v>
      </c>
      <c r="J14" s="4">
        <v>0</v>
      </c>
      <c r="K14" s="4">
        <f>E14*J14</f>
        <v>0</v>
      </c>
      <c r="L14" s="17">
        <v>0</v>
      </c>
      <c r="M14" s="17">
        <f>E14*L14</f>
        <v>0</v>
      </c>
      <c r="N14" s="17">
        <f>0</f>
        <v>0</v>
      </c>
      <c r="O14" s="17">
        <f>E14*N14</f>
        <v>0</v>
      </c>
      <c r="P14" s="11" t="s">
        <v>228</v>
      </c>
      <c r="Q14" s="11"/>
      <c r="R14" s="11" t="s">
        <v>229</v>
      </c>
      <c r="S14" s="11" t="s">
        <v>230</v>
      </c>
      <c r="T14" s="11" t="s">
        <v>231</v>
      </c>
      <c r="U14" s="11"/>
      <c r="V14" s="11"/>
      <c r="W14" s="11"/>
      <c r="X14" s="11"/>
      <c r="Y14" s="11"/>
      <c r="Z14" s="11"/>
      <c r="AA14" s="18">
        <v>15</v>
      </c>
      <c r="AB14" s="11" t="s">
        <v>70</v>
      </c>
    </row>
    <row r="15" spans="1:28">
      <c r="B15" s="7">
        <v>1</v>
      </c>
      <c r="C15" s="5" t="s">
        <v>236</v>
      </c>
      <c r="E15" s="6">
        <v>126.57599999999999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</row>
    <row r="16" spans="1:28">
      <c r="A16" s="7">
        <v>3</v>
      </c>
      <c r="B16" s="1" t="s">
        <v>237</v>
      </c>
      <c r="C16" s="2" t="s">
        <v>238</v>
      </c>
      <c r="D16" s="1" t="s">
        <v>65</v>
      </c>
      <c r="E16" s="3">
        <v>126.57599999999999</v>
      </c>
      <c r="F16" s="16">
        <v>0</v>
      </c>
      <c r="G16" s="16">
        <f>E16*F16</f>
        <v>0</v>
      </c>
      <c r="H16" s="4">
        <v>1.8083999999999999E-3</v>
      </c>
      <c r="I16" s="4">
        <f>E16*H16</f>
        <v>0.22890003839999998</v>
      </c>
      <c r="J16" s="4">
        <v>0</v>
      </c>
      <c r="K16" s="4">
        <f>E16*J16</f>
        <v>0</v>
      </c>
      <c r="L16" s="17">
        <v>0</v>
      </c>
      <c r="M16" s="17">
        <f>E16*L16</f>
        <v>0</v>
      </c>
      <c r="N16" s="17">
        <f>0</f>
        <v>0</v>
      </c>
      <c r="O16" s="17">
        <f>E16*N16</f>
        <v>0</v>
      </c>
      <c r="P16" s="11" t="s">
        <v>228</v>
      </c>
      <c r="Q16" s="11"/>
      <c r="R16" s="11" t="s">
        <v>229</v>
      </c>
      <c r="S16" s="11" t="s">
        <v>230</v>
      </c>
      <c r="T16" s="11" t="s">
        <v>231</v>
      </c>
      <c r="U16" s="11"/>
      <c r="V16" s="11"/>
      <c r="W16" s="11"/>
      <c r="X16" s="11"/>
      <c r="Y16" s="11"/>
      <c r="Z16" s="11"/>
      <c r="AA16" s="18">
        <v>15</v>
      </c>
      <c r="AB16" s="11" t="s">
        <v>70</v>
      </c>
    </row>
    <row r="17" spans="1:28">
      <c r="B17" s="7">
        <v>1</v>
      </c>
      <c r="C17" s="5" t="s">
        <v>239</v>
      </c>
      <c r="E17" s="6">
        <v>126.57599999999999</v>
      </c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>
      <c r="A18" s="7">
        <v>4</v>
      </c>
      <c r="B18" s="1" t="s">
        <v>240</v>
      </c>
      <c r="C18" s="2" t="s">
        <v>241</v>
      </c>
      <c r="D18" s="1" t="s">
        <v>65</v>
      </c>
      <c r="E18" s="3">
        <v>67.505499999999998</v>
      </c>
      <c r="F18" s="16">
        <v>0</v>
      </c>
      <c r="G18" s="16">
        <f>E18*F18</f>
        <v>0</v>
      </c>
      <c r="H18" s="4">
        <v>1.585E-3</v>
      </c>
      <c r="I18" s="4">
        <f>E18*H18</f>
        <v>0.1069962175</v>
      </c>
      <c r="J18" s="4">
        <v>0</v>
      </c>
      <c r="K18" s="4">
        <f>E18*J18</f>
        <v>0</v>
      </c>
      <c r="L18" s="17">
        <v>0</v>
      </c>
      <c r="M18" s="17">
        <f>E18*L18</f>
        <v>0</v>
      </c>
      <c r="N18" s="17">
        <f>0</f>
        <v>0</v>
      </c>
      <c r="O18" s="17">
        <f>E18*N18</f>
        <v>0</v>
      </c>
      <c r="P18" s="11" t="s">
        <v>228</v>
      </c>
      <c r="Q18" s="11"/>
      <c r="R18" s="11" t="s">
        <v>229</v>
      </c>
      <c r="S18" s="11" t="s">
        <v>230</v>
      </c>
      <c r="T18" s="11" t="s">
        <v>231</v>
      </c>
      <c r="U18" s="11"/>
      <c r="V18" s="11"/>
      <c r="W18" s="11"/>
      <c r="X18" s="11"/>
      <c r="Y18" s="11"/>
      <c r="Z18" s="11"/>
      <c r="AA18" s="18">
        <v>15</v>
      </c>
      <c r="AB18" s="11" t="s">
        <v>70</v>
      </c>
    </row>
    <row r="19" spans="1:28">
      <c r="B19" s="7">
        <v>1</v>
      </c>
      <c r="C19" s="5" t="s">
        <v>242</v>
      </c>
      <c r="E19" s="6">
        <v>67.505499999999998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</row>
    <row r="20" spans="1:28" ht="18.75" customHeight="1">
      <c r="A20" s="19" t="s">
        <v>16</v>
      </c>
      <c r="B20" s="15" t="s">
        <v>243</v>
      </c>
      <c r="C20" s="15"/>
      <c r="D20" s="15"/>
      <c r="E20" s="15"/>
      <c r="F20" s="15"/>
      <c r="G20" s="20">
        <f>SUMIF($P:$P,$Q20,G:G)</f>
        <v>0</v>
      </c>
      <c r="H20" s="15"/>
      <c r="I20" s="21">
        <f>SUMIF($P:$P,$Q20,I:I)</f>
        <v>0.75460565589999995</v>
      </c>
      <c r="J20" s="15"/>
      <c r="K20" s="21">
        <f>SUMIF($P:$P,$Q20,K:K)</f>
        <v>0</v>
      </c>
      <c r="L20" s="15"/>
      <c r="M20" s="22">
        <f>SUMIF($P:$P,$Q20,M:M)</f>
        <v>0</v>
      </c>
      <c r="N20" s="15"/>
      <c r="O20" s="22">
        <f>SUMIF($P:$P,$Q20,O:O)</f>
        <v>0</v>
      </c>
      <c r="P20" s="11" t="s">
        <v>16</v>
      </c>
      <c r="Q20" s="11" t="s">
        <v>228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ht="12.75" customHeight="1"/>
    <row r="22" spans="1:28" ht="18.75" customHeight="1">
      <c r="A22" s="15"/>
      <c r="B22" s="15" t="s">
        <v>244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>
      <c r="A23" s="7">
        <v>5</v>
      </c>
      <c r="B23" s="1" t="s">
        <v>245</v>
      </c>
      <c r="C23" s="2" t="s">
        <v>246</v>
      </c>
      <c r="D23" s="1" t="s">
        <v>65</v>
      </c>
      <c r="E23" s="3">
        <v>65.434299999999993</v>
      </c>
      <c r="F23" s="16">
        <v>0</v>
      </c>
      <c r="G23" s="16">
        <f>E23*F23</f>
        <v>0</v>
      </c>
      <c r="H23" s="4">
        <v>0</v>
      </c>
      <c r="I23" s="4">
        <f>E23*H23</f>
        <v>0</v>
      </c>
      <c r="J23" s="4">
        <v>0</v>
      </c>
      <c r="K23" s="4">
        <f>E23*J23</f>
        <v>0</v>
      </c>
      <c r="L23" s="17">
        <v>0</v>
      </c>
      <c r="M23" s="17">
        <f>E23*L23</f>
        <v>0</v>
      </c>
      <c r="N23" s="17">
        <f>0</f>
        <v>0</v>
      </c>
      <c r="O23" s="17">
        <f>E23*N23</f>
        <v>0</v>
      </c>
      <c r="P23" s="11" t="s">
        <v>247</v>
      </c>
      <c r="Q23" s="11"/>
      <c r="R23" s="11" t="s">
        <v>229</v>
      </c>
      <c r="S23" s="11" t="s">
        <v>138</v>
      </c>
      <c r="T23" s="11" t="s">
        <v>248</v>
      </c>
      <c r="U23" s="11"/>
      <c r="V23" s="11"/>
      <c r="W23" s="11"/>
      <c r="X23" s="11"/>
      <c r="Y23" s="11"/>
      <c r="Z23" s="11"/>
      <c r="AA23" s="18">
        <v>15</v>
      </c>
      <c r="AB23" s="11" t="s">
        <v>70</v>
      </c>
    </row>
    <row r="24" spans="1:28" ht="25.5">
      <c r="B24" s="7">
        <v>1</v>
      </c>
      <c r="C24" s="5" t="s">
        <v>249</v>
      </c>
      <c r="E24" s="6">
        <v>65.434299999999993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>
      <c r="A25" s="7">
        <v>6</v>
      </c>
      <c r="B25" s="1" t="s">
        <v>250</v>
      </c>
      <c r="C25" s="2" t="s">
        <v>251</v>
      </c>
      <c r="D25" s="1" t="s">
        <v>65</v>
      </c>
      <c r="E25" s="3">
        <v>65.434299999999993</v>
      </c>
      <c r="F25" s="16">
        <v>0</v>
      </c>
      <c r="G25" s="16">
        <f>E25*F25</f>
        <v>0</v>
      </c>
      <c r="H25" s="4">
        <v>1E-4</v>
      </c>
      <c r="I25" s="4">
        <f>E25*H25</f>
        <v>6.5434299999999994E-3</v>
      </c>
      <c r="J25" s="4">
        <v>0</v>
      </c>
      <c r="K25" s="4">
        <f>E25*J25</f>
        <v>0</v>
      </c>
      <c r="L25" s="17">
        <v>0</v>
      </c>
      <c r="M25" s="17">
        <f>E25*L25</f>
        <v>0</v>
      </c>
      <c r="N25" s="17">
        <f>0</f>
        <v>0</v>
      </c>
      <c r="O25" s="17">
        <f>E25*N25</f>
        <v>0</v>
      </c>
      <c r="P25" s="11" t="s">
        <v>247</v>
      </c>
      <c r="Q25" s="11"/>
      <c r="R25" s="11" t="s">
        <v>229</v>
      </c>
      <c r="S25" s="11" t="s">
        <v>138</v>
      </c>
      <c r="T25" s="11" t="s">
        <v>248</v>
      </c>
      <c r="U25" s="11"/>
      <c r="V25" s="11"/>
      <c r="W25" s="11"/>
      <c r="X25" s="11"/>
      <c r="Y25" s="11"/>
      <c r="Z25" s="11"/>
      <c r="AA25" s="18">
        <v>15</v>
      </c>
      <c r="AB25" s="11" t="s">
        <v>70</v>
      </c>
    </row>
    <row r="26" spans="1:28" ht="25.5">
      <c r="B26" s="7">
        <v>1</v>
      </c>
      <c r="C26" s="5" t="s">
        <v>249</v>
      </c>
      <c r="E26" s="6">
        <v>65.434299999999993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>
      <c r="A27" s="7">
        <v>7</v>
      </c>
      <c r="B27" s="1" t="s">
        <v>252</v>
      </c>
      <c r="C27" s="2" t="s">
        <v>253</v>
      </c>
      <c r="D27" s="1" t="s">
        <v>65</v>
      </c>
      <c r="E27" s="3">
        <v>66.742986000000002</v>
      </c>
      <c r="F27" s="16">
        <v>0</v>
      </c>
      <c r="G27" s="16">
        <f>E27*F27</f>
        <v>0</v>
      </c>
      <c r="H27" s="4">
        <v>1.1999999999999999E-3</v>
      </c>
      <c r="I27" s="4">
        <f>E27*H27</f>
        <v>8.0091583199999997E-2</v>
      </c>
      <c r="J27" s="4">
        <v>0</v>
      </c>
      <c r="K27" s="4">
        <f>E27*J27</f>
        <v>0</v>
      </c>
      <c r="L27" s="17">
        <v>0</v>
      </c>
      <c r="M27" s="17">
        <f>E27*L27</f>
        <v>0</v>
      </c>
      <c r="N27" s="17">
        <f>0</f>
        <v>0</v>
      </c>
      <c r="O27" s="17">
        <f>E27*N27</f>
        <v>0</v>
      </c>
      <c r="P27" s="11" t="s">
        <v>247</v>
      </c>
      <c r="Q27" s="11"/>
      <c r="R27" s="11" t="s">
        <v>229</v>
      </c>
      <c r="S27" s="11" t="s">
        <v>138</v>
      </c>
      <c r="T27" s="11" t="s">
        <v>139</v>
      </c>
      <c r="U27" s="11"/>
      <c r="V27" s="11"/>
      <c r="W27" s="11"/>
      <c r="X27" s="11"/>
      <c r="Y27" s="11"/>
      <c r="Z27" s="11"/>
      <c r="AA27" s="18">
        <v>15</v>
      </c>
      <c r="AB27" s="11" t="s">
        <v>254</v>
      </c>
    </row>
    <row r="28" spans="1:28" ht="25.5">
      <c r="B28" s="7">
        <v>1</v>
      </c>
      <c r="C28" s="5" t="s">
        <v>255</v>
      </c>
      <c r="E28" s="6">
        <v>66.742986000000002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ht="18.75" customHeight="1">
      <c r="A29" s="19" t="s">
        <v>16</v>
      </c>
      <c r="B29" s="15" t="s">
        <v>256</v>
      </c>
      <c r="C29" s="15"/>
      <c r="D29" s="15"/>
      <c r="E29" s="15"/>
      <c r="F29" s="15"/>
      <c r="G29" s="20">
        <f>SUMIF($P:$P,$Q29,G:G)</f>
        <v>0</v>
      </c>
      <c r="H29" s="15"/>
      <c r="I29" s="21">
        <f>SUMIF($P:$P,$Q29,I:I)</f>
        <v>8.66350132E-2</v>
      </c>
      <c r="J29" s="15"/>
      <c r="K29" s="21">
        <f>SUMIF($P:$P,$Q29,K:K)</f>
        <v>0</v>
      </c>
      <c r="L29" s="15"/>
      <c r="M29" s="22">
        <f>SUMIF($P:$P,$Q29,M:M)</f>
        <v>0</v>
      </c>
      <c r="N29" s="15"/>
      <c r="O29" s="22">
        <f>SUMIF($P:$P,$Q29,O:O)</f>
        <v>0</v>
      </c>
      <c r="P29" s="11" t="s">
        <v>16</v>
      </c>
      <c r="Q29" s="11" t="s">
        <v>247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</row>
    <row r="30" spans="1:28" ht="12.75" customHeight="1"/>
    <row r="31" spans="1:28" ht="18.75" customHeight="1">
      <c r="A31" s="15"/>
      <c r="B31" s="15" t="s">
        <v>257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</row>
    <row r="32" spans="1:28">
      <c r="A32" s="7">
        <v>8</v>
      </c>
      <c r="B32" s="1" t="s">
        <v>258</v>
      </c>
      <c r="C32" s="2" t="s">
        <v>259</v>
      </c>
      <c r="D32" s="1" t="s">
        <v>260</v>
      </c>
      <c r="E32" s="3">
        <v>1</v>
      </c>
      <c r="F32" s="16">
        <v>0</v>
      </c>
      <c r="G32" s="16">
        <f>E32*F32</f>
        <v>0</v>
      </c>
      <c r="H32" s="4">
        <v>0</v>
      </c>
      <c r="I32" s="4">
        <f>E32*H32</f>
        <v>0</v>
      </c>
      <c r="J32" s="4">
        <v>0</v>
      </c>
      <c r="K32" s="4">
        <f>E32*J32</f>
        <v>0</v>
      </c>
      <c r="L32" s="17">
        <v>0</v>
      </c>
      <c r="M32" s="17">
        <f>E32*L32</f>
        <v>0</v>
      </c>
      <c r="N32" s="17">
        <f>0</f>
        <v>0</v>
      </c>
      <c r="O32" s="17">
        <f>E32*N32</f>
        <v>0</v>
      </c>
      <c r="P32" s="11" t="s">
        <v>261</v>
      </c>
      <c r="Q32" s="11"/>
      <c r="R32" s="11" t="s">
        <v>229</v>
      </c>
      <c r="S32" s="11" t="s">
        <v>262</v>
      </c>
      <c r="T32" s="11" t="s">
        <v>263</v>
      </c>
      <c r="U32" s="11"/>
      <c r="V32" s="11"/>
      <c r="W32" s="11"/>
      <c r="X32" s="11"/>
      <c r="Y32" s="11"/>
      <c r="Z32" s="11"/>
      <c r="AA32" s="18">
        <v>15</v>
      </c>
      <c r="AB32" s="11" t="s">
        <v>70</v>
      </c>
    </row>
    <row r="33" spans="1:28" ht="18.75" customHeight="1">
      <c r="A33" s="19" t="s">
        <v>16</v>
      </c>
      <c r="B33" s="15" t="s">
        <v>264</v>
      </c>
      <c r="C33" s="15"/>
      <c r="D33" s="15"/>
      <c r="E33" s="15"/>
      <c r="F33" s="15"/>
      <c r="G33" s="20">
        <f>SUMIF($P:$P,$Q33,G:G)</f>
        <v>0</v>
      </c>
      <c r="H33" s="15"/>
      <c r="I33" s="21">
        <f>SUMIF($P:$P,$Q33,I:I)</f>
        <v>0</v>
      </c>
      <c r="J33" s="15"/>
      <c r="K33" s="21">
        <f>SUMIF($P:$P,$Q33,K:K)</f>
        <v>0</v>
      </c>
      <c r="L33" s="15"/>
      <c r="M33" s="22">
        <f>SUMIF($P:$P,$Q33,M:M)</f>
        <v>0</v>
      </c>
      <c r="N33" s="15"/>
      <c r="O33" s="22">
        <f>SUMIF($P:$P,$Q33,O:O)</f>
        <v>0</v>
      </c>
      <c r="P33" s="11" t="s">
        <v>16</v>
      </c>
      <c r="Q33" s="11" t="s">
        <v>261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</row>
    <row r="34" spans="1:28" ht="12.75" customHeight="1"/>
    <row r="35" spans="1:28" ht="18.75" customHeight="1">
      <c r="A35" s="15"/>
      <c r="B35" s="15" t="s">
        <v>265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>
      <c r="A36" s="7">
        <v>9</v>
      </c>
      <c r="B36" s="1" t="s">
        <v>266</v>
      </c>
      <c r="C36" s="2" t="s">
        <v>267</v>
      </c>
      <c r="D36" s="1" t="s">
        <v>171</v>
      </c>
      <c r="E36" s="3">
        <v>4</v>
      </c>
      <c r="F36" s="16">
        <v>0</v>
      </c>
      <c r="G36" s="16">
        <f t="shared" ref="G36:G46" si="0">E36*F36</f>
        <v>0</v>
      </c>
      <c r="H36" s="4">
        <v>0</v>
      </c>
      <c r="I36" s="4">
        <f t="shared" ref="I36:I46" si="1">E36*H36</f>
        <v>0</v>
      </c>
      <c r="J36" s="4">
        <v>0</v>
      </c>
      <c r="K36" s="4">
        <f t="shared" ref="K36:K46" si="2">E36*J36</f>
        <v>0</v>
      </c>
      <c r="L36" s="17">
        <v>0</v>
      </c>
      <c r="M36" s="17">
        <f t="shared" ref="M36:M46" si="3">E36*L36</f>
        <v>0</v>
      </c>
      <c r="N36" s="17">
        <f>0</f>
        <v>0</v>
      </c>
      <c r="O36" s="17">
        <f t="shared" ref="O36:O46" si="4">E36*N36</f>
        <v>0</v>
      </c>
      <c r="P36" s="11" t="s">
        <v>268</v>
      </c>
      <c r="Q36" s="11"/>
      <c r="R36" s="11" t="s">
        <v>229</v>
      </c>
      <c r="S36" s="11" t="s">
        <v>269</v>
      </c>
      <c r="T36" s="11" t="s">
        <v>270</v>
      </c>
      <c r="U36" s="11"/>
      <c r="V36" s="11"/>
      <c r="W36" s="11"/>
      <c r="X36" s="11"/>
      <c r="Y36" s="11"/>
      <c r="Z36" s="11"/>
      <c r="AA36" s="18">
        <v>15</v>
      </c>
      <c r="AB36" s="11" t="s">
        <v>70</v>
      </c>
    </row>
    <row r="37" spans="1:28">
      <c r="A37" s="7">
        <v>10</v>
      </c>
      <c r="B37" s="1" t="s">
        <v>271</v>
      </c>
      <c r="C37" s="2" t="s">
        <v>272</v>
      </c>
      <c r="D37" s="1" t="s">
        <v>171</v>
      </c>
      <c r="E37" s="3">
        <v>1</v>
      </c>
      <c r="F37" s="16">
        <v>0</v>
      </c>
      <c r="G37" s="16">
        <f t="shared" si="0"/>
        <v>0</v>
      </c>
      <c r="H37" s="4">
        <v>0</v>
      </c>
      <c r="I37" s="4">
        <f t="shared" si="1"/>
        <v>0</v>
      </c>
      <c r="J37" s="4">
        <v>0</v>
      </c>
      <c r="K37" s="4">
        <f t="shared" si="2"/>
        <v>0</v>
      </c>
      <c r="L37" s="17">
        <v>0</v>
      </c>
      <c r="M37" s="17">
        <f t="shared" si="3"/>
        <v>0</v>
      </c>
      <c r="N37" s="17">
        <f>0</f>
        <v>0</v>
      </c>
      <c r="O37" s="17">
        <f t="shared" si="4"/>
        <v>0</v>
      </c>
      <c r="P37" s="11" t="s">
        <v>268</v>
      </c>
      <c r="Q37" s="11"/>
      <c r="R37" s="11" t="s">
        <v>229</v>
      </c>
      <c r="S37" s="11" t="s">
        <v>269</v>
      </c>
      <c r="T37" s="11" t="s">
        <v>270</v>
      </c>
      <c r="U37" s="11"/>
      <c r="V37" s="11"/>
      <c r="W37" s="11"/>
      <c r="X37" s="11"/>
      <c r="Y37" s="11"/>
      <c r="Z37" s="11"/>
      <c r="AA37" s="18">
        <v>15</v>
      </c>
      <c r="AB37" s="11" t="s">
        <v>70</v>
      </c>
    </row>
    <row r="38" spans="1:28">
      <c r="A38" s="7">
        <v>11</v>
      </c>
      <c r="B38" s="1" t="s">
        <v>273</v>
      </c>
      <c r="C38" s="2" t="s">
        <v>274</v>
      </c>
      <c r="D38" s="1" t="s">
        <v>171</v>
      </c>
      <c r="E38" s="3">
        <v>1</v>
      </c>
      <c r="F38" s="16">
        <v>0</v>
      </c>
      <c r="G38" s="16">
        <f t="shared" si="0"/>
        <v>0</v>
      </c>
      <c r="H38" s="4">
        <v>0</v>
      </c>
      <c r="I38" s="4">
        <f t="shared" si="1"/>
        <v>0</v>
      </c>
      <c r="J38" s="4">
        <v>0</v>
      </c>
      <c r="K38" s="4">
        <f t="shared" si="2"/>
        <v>0</v>
      </c>
      <c r="L38" s="17">
        <v>0</v>
      </c>
      <c r="M38" s="17">
        <f t="shared" si="3"/>
        <v>0</v>
      </c>
      <c r="N38" s="17">
        <f>0</f>
        <v>0</v>
      </c>
      <c r="O38" s="17">
        <f t="shared" si="4"/>
        <v>0</v>
      </c>
      <c r="P38" s="11" t="s">
        <v>268</v>
      </c>
      <c r="Q38" s="11"/>
      <c r="R38" s="11" t="s">
        <v>229</v>
      </c>
      <c r="S38" s="11" t="s">
        <v>269</v>
      </c>
      <c r="T38" s="11" t="s">
        <v>270</v>
      </c>
      <c r="U38" s="11"/>
      <c r="V38" s="11"/>
      <c r="W38" s="11"/>
      <c r="X38" s="11"/>
      <c r="Y38" s="11"/>
      <c r="Z38" s="11"/>
      <c r="AA38" s="18">
        <v>15</v>
      </c>
      <c r="AB38" s="11" t="s">
        <v>70</v>
      </c>
    </row>
    <row r="39" spans="1:28">
      <c r="A39" s="7">
        <v>12</v>
      </c>
      <c r="B39" s="1" t="s">
        <v>275</v>
      </c>
      <c r="C39" s="2" t="s">
        <v>276</v>
      </c>
      <c r="D39" s="1" t="s">
        <v>171</v>
      </c>
      <c r="E39" s="3">
        <v>1</v>
      </c>
      <c r="F39" s="16">
        <v>0</v>
      </c>
      <c r="G39" s="16">
        <f t="shared" si="0"/>
        <v>0</v>
      </c>
      <c r="H39" s="4">
        <v>0</v>
      </c>
      <c r="I39" s="4">
        <f t="shared" si="1"/>
        <v>0</v>
      </c>
      <c r="J39" s="4">
        <v>0</v>
      </c>
      <c r="K39" s="4">
        <f t="shared" si="2"/>
        <v>0</v>
      </c>
      <c r="L39" s="17">
        <v>0</v>
      </c>
      <c r="M39" s="17">
        <f t="shared" si="3"/>
        <v>0</v>
      </c>
      <c r="N39" s="17">
        <f>0</f>
        <v>0</v>
      </c>
      <c r="O39" s="17">
        <f t="shared" si="4"/>
        <v>0</v>
      </c>
      <c r="P39" s="11" t="s">
        <v>268</v>
      </c>
      <c r="Q39" s="11"/>
      <c r="R39" s="11" t="s">
        <v>229</v>
      </c>
      <c r="S39" s="11" t="s">
        <v>269</v>
      </c>
      <c r="T39" s="11" t="s">
        <v>270</v>
      </c>
      <c r="U39" s="11"/>
      <c r="V39" s="11"/>
      <c r="W39" s="11"/>
      <c r="X39" s="11"/>
      <c r="Y39" s="11"/>
      <c r="Z39" s="11"/>
      <c r="AA39" s="18">
        <v>15</v>
      </c>
      <c r="AB39" s="11" t="s">
        <v>70</v>
      </c>
    </row>
    <row r="40" spans="1:28">
      <c r="A40" s="7">
        <v>13</v>
      </c>
      <c r="B40" s="1" t="s">
        <v>277</v>
      </c>
      <c r="C40" s="2" t="s">
        <v>278</v>
      </c>
      <c r="D40" s="1" t="s">
        <v>171</v>
      </c>
      <c r="E40" s="3">
        <v>1</v>
      </c>
      <c r="F40" s="16">
        <v>0</v>
      </c>
      <c r="G40" s="16">
        <f t="shared" si="0"/>
        <v>0</v>
      </c>
      <c r="H40" s="4">
        <v>0</v>
      </c>
      <c r="I40" s="4">
        <f t="shared" si="1"/>
        <v>0</v>
      </c>
      <c r="J40" s="4">
        <v>0</v>
      </c>
      <c r="K40" s="4">
        <f t="shared" si="2"/>
        <v>0</v>
      </c>
      <c r="L40" s="17">
        <v>0</v>
      </c>
      <c r="M40" s="17">
        <f t="shared" si="3"/>
        <v>0</v>
      </c>
      <c r="N40" s="17">
        <f>0</f>
        <v>0</v>
      </c>
      <c r="O40" s="17">
        <f t="shared" si="4"/>
        <v>0</v>
      </c>
      <c r="P40" s="11" t="s">
        <v>268</v>
      </c>
      <c r="Q40" s="11"/>
      <c r="R40" s="11" t="s">
        <v>229</v>
      </c>
      <c r="S40" s="11" t="s">
        <v>269</v>
      </c>
      <c r="T40" s="11" t="s">
        <v>270</v>
      </c>
      <c r="U40" s="11"/>
      <c r="V40" s="11"/>
      <c r="W40" s="11"/>
      <c r="X40" s="11"/>
      <c r="Y40" s="11"/>
      <c r="Z40" s="11"/>
      <c r="AA40" s="18">
        <v>15</v>
      </c>
      <c r="AB40" s="11" t="s">
        <v>70</v>
      </c>
    </row>
    <row r="41" spans="1:28">
      <c r="A41" s="7">
        <v>14</v>
      </c>
      <c r="B41" s="1" t="s">
        <v>279</v>
      </c>
      <c r="C41" s="2" t="s">
        <v>280</v>
      </c>
      <c r="D41" s="1" t="s">
        <v>171</v>
      </c>
      <c r="E41" s="3">
        <v>1</v>
      </c>
      <c r="F41" s="16">
        <v>0</v>
      </c>
      <c r="G41" s="16">
        <f t="shared" si="0"/>
        <v>0</v>
      </c>
      <c r="H41" s="4">
        <v>0</v>
      </c>
      <c r="I41" s="4">
        <f t="shared" si="1"/>
        <v>0</v>
      </c>
      <c r="J41" s="4">
        <v>0</v>
      </c>
      <c r="K41" s="4">
        <f t="shared" si="2"/>
        <v>0</v>
      </c>
      <c r="L41" s="17">
        <v>0</v>
      </c>
      <c r="M41" s="17">
        <f t="shared" si="3"/>
        <v>0</v>
      </c>
      <c r="N41" s="17">
        <f>0</f>
        <v>0</v>
      </c>
      <c r="O41" s="17">
        <f t="shared" si="4"/>
        <v>0</v>
      </c>
      <c r="P41" s="11" t="s">
        <v>268</v>
      </c>
      <c r="Q41" s="11"/>
      <c r="R41" s="11" t="s">
        <v>229</v>
      </c>
      <c r="S41" s="11" t="s">
        <v>269</v>
      </c>
      <c r="T41" s="11" t="s">
        <v>270</v>
      </c>
      <c r="U41" s="11"/>
      <c r="V41" s="11"/>
      <c r="W41" s="11"/>
      <c r="X41" s="11"/>
      <c r="Y41" s="11"/>
      <c r="Z41" s="11"/>
      <c r="AA41" s="18">
        <v>15</v>
      </c>
      <c r="AB41" s="11" t="s">
        <v>70</v>
      </c>
    </row>
    <row r="42" spans="1:28">
      <c r="A42" s="7">
        <v>15</v>
      </c>
      <c r="B42" s="1" t="s">
        <v>281</v>
      </c>
      <c r="C42" s="2" t="s">
        <v>282</v>
      </c>
      <c r="D42" s="1" t="s">
        <v>171</v>
      </c>
      <c r="E42" s="3">
        <v>1</v>
      </c>
      <c r="F42" s="16">
        <v>0</v>
      </c>
      <c r="G42" s="16">
        <f t="shared" si="0"/>
        <v>0</v>
      </c>
      <c r="H42" s="4">
        <v>0</v>
      </c>
      <c r="I42" s="4">
        <f t="shared" si="1"/>
        <v>0</v>
      </c>
      <c r="J42" s="4">
        <v>0</v>
      </c>
      <c r="K42" s="4">
        <f t="shared" si="2"/>
        <v>0</v>
      </c>
      <c r="L42" s="17">
        <v>0</v>
      </c>
      <c r="M42" s="17">
        <f t="shared" si="3"/>
        <v>0</v>
      </c>
      <c r="N42" s="17">
        <f>0</f>
        <v>0</v>
      </c>
      <c r="O42" s="17">
        <f t="shared" si="4"/>
        <v>0</v>
      </c>
      <c r="P42" s="11" t="s">
        <v>268</v>
      </c>
      <c r="Q42" s="11"/>
      <c r="R42" s="11" t="s">
        <v>229</v>
      </c>
      <c r="S42" s="11" t="s">
        <v>269</v>
      </c>
      <c r="T42" s="11" t="s">
        <v>270</v>
      </c>
      <c r="U42" s="11"/>
      <c r="V42" s="11"/>
      <c r="W42" s="11"/>
      <c r="X42" s="11"/>
      <c r="Y42" s="11"/>
      <c r="Z42" s="11"/>
      <c r="AA42" s="18">
        <v>15</v>
      </c>
      <c r="AB42" s="11" t="s">
        <v>70</v>
      </c>
    </row>
    <row r="43" spans="1:28">
      <c r="A43" s="7">
        <v>16</v>
      </c>
      <c r="B43" s="1" t="s">
        <v>283</v>
      </c>
      <c r="C43" s="2" t="s">
        <v>284</v>
      </c>
      <c r="D43" s="1" t="s">
        <v>171</v>
      </c>
      <c r="E43" s="3">
        <v>1</v>
      </c>
      <c r="F43" s="16">
        <v>0</v>
      </c>
      <c r="G43" s="16">
        <f t="shared" si="0"/>
        <v>0</v>
      </c>
      <c r="H43" s="4">
        <v>0</v>
      </c>
      <c r="I43" s="4">
        <f t="shared" si="1"/>
        <v>0</v>
      </c>
      <c r="J43" s="4">
        <v>0</v>
      </c>
      <c r="K43" s="4">
        <f t="shared" si="2"/>
        <v>0</v>
      </c>
      <c r="L43" s="17">
        <v>0</v>
      </c>
      <c r="M43" s="17">
        <f t="shared" si="3"/>
        <v>0</v>
      </c>
      <c r="N43" s="17">
        <f>0</f>
        <v>0</v>
      </c>
      <c r="O43" s="17">
        <f t="shared" si="4"/>
        <v>0</v>
      </c>
      <c r="P43" s="11" t="s">
        <v>268</v>
      </c>
      <c r="Q43" s="11"/>
      <c r="R43" s="11" t="s">
        <v>229</v>
      </c>
      <c r="S43" s="11" t="s">
        <v>269</v>
      </c>
      <c r="T43" s="11" t="s">
        <v>270</v>
      </c>
      <c r="U43" s="11"/>
      <c r="V43" s="11"/>
      <c r="W43" s="11"/>
      <c r="X43" s="11"/>
      <c r="Y43" s="11"/>
      <c r="Z43" s="11"/>
      <c r="AA43" s="18">
        <v>15</v>
      </c>
      <c r="AB43" s="11" t="s">
        <v>70</v>
      </c>
    </row>
    <row r="44" spans="1:28">
      <c r="A44" s="7">
        <v>17</v>
      </c>
      <c r="B44" s="1" t="s">
        <v>285</v>
      </c>
      <c r="C44" s="2" t="s">
        <v>286</v>
      </c>
      <c r="D44" s="1" t="s">
        <v>171</v>
      </c>
      <c r="E44" s="3">
        <v>1</v>
      </c>
      <c r="F44" s="16">
        <v>0</v>
      </c>
      <c r="G44" s="16">
        <f t="shared" si="0"/>
        <v>0</v>
      </c>
      <c r="H44" s="4">
        <v>0</v>
      </c>
      <c r="I44" s="4">
        <f t="shared" si="1"/>
        <v>0</v>
      </c>
      <c r="J44" s="4">
        <v>0</v>
      </c>
      <c r="K44" s="4">
        <f t="shared" si="2"/>
        <v>0</v>
      </c>
      <c r="L44" s="17">
        <v>0</v>
      </c>
      <c r="M44" s="17">
        <f t="shared" si="3"/>
        <v>0</v>
      </c>
      <c r="N44" s="17">
        <f>0</f>
        <v>0</v>
      </c>
      <c r="O44" s="17">
        <f t="shared" si="4"/>
        <v>0</v>
      </c>
      <c r="P44" s="11" t="s">
        <v>268</v>
      </c>
      <c r="Q44" s="11"/>
      <c r="R44" s="11" t="s">
        <v>229</v>
      </c>
      <c r="S44" s="11" t="s">
        <v>269</v>
      </c>
      <c r="T44" s="11" t="s">
        <v>270</v>
      </c>
      <c r="U44" s="11"/>
      <c r="V44" s="11"/>
      <c r="W44" s="11"/>
      <c r="X44" s="11"/>
      <c r="Y44" s="11"/>
      <c r="Z44" s="11"/>
      <c r="AA44" s="18">
        <v>15</v>
      </c>
      <c r="AB44" s="11" t="s">
        <v>70</v>
      </c>
    </row>
    <row r="45" spans="1:28">
      <c r="A45" s="7">
        <v>18</v>
      </c>
      <c r="B45" s="1" t="s">
        <v>287</v>
      </c>
      <c r="C45" s="2" t="s">
        <v>288</v>
      </c>
      <c r="D45" s="1" t="s">
        <v>171</v>
      </c>
      <c r="E45" s="3">
        <v>1</v>
      </c>
      <c r="F45" s="16">
        <v>0</v>
      </c>
      <c r="G45" s="16">
        <f t="shared" si="0"/>
        <v>0</v>
      </c>
      <c r="H45" s="4">
        <v>0</v>
      </c>
      <c r="I45" s="4">
        <f t="shared" si="1"/>
        <v>0</v>
      </c>
      <c r="J45" s="4">
        <v>0</v>
      </c>
      <c r="K45" s="4">
        <f t="shared" si="2"/>
        <v>0</v>
      </c>
      <c r="L45" s="17">
        <v>0</v>
      </c>
      <c r="M45" s="17">
        <f t="shared" si="3"/>
        <v>0</v>
      </c>
      <c r="N45" s="17">
        <f>0</f>
        <v>0</v>
      </c>
      <c r="O45" s="17">
        <f t="shared" si="4"/>
        <v>0</v>
      </c>
      <c r="P45" s="11" t="s">
        <v>268</v>
      </c>
      <c r="Q45" s="11"/>
      <c r="R45" s="11" t="s">
        <v>229</v>
      </c>
      <c r="S45" s="11" t="s">
        <v>269</v>
      </c>
      <c r="T45" s="11" t="s">
        <v>270</v>
      </c>
      <c r="U45" s="11"/>
      <c r="V45" s="11"/>
      <c r="W45" s="11"/>
      <c r="X45" s="11"/>
      <c r="Y45" s="11"/>
      <c r="Z45" s="11"/>
      <c r="AA45" s="18">
        <v>15</v>
      </c>
      <c r="AB45" s="11" t="s">
        <v>70</v>
      </c>
    </row>
    <row r="46" spans="1:28">
      <c r="A46" s="7">
        <v>19</v>
      </c>
      <c r="B46" s="1" t="s">
        <v>289</v>
      </c>
      <c r="C46" s="2" t="s">
        <v>290</v>
      </c>
      <c r="D46" s="1" t="s">
        <v>171</v>
      </c>
      <c r="E46" s="3">
        <v>1</v>
      </c>
      <c r="F46" s="16">
        <v>0</v>
      </c>
      <c r="G46" s="16">
        <f t="shared" si="0"/>
        <v>0</v>
      </c>
      <c r="H46" s="4">
        <v>0</v>
      </c>
      <c r="I46" s="4">
        <f t="shared" si="1"/>
        <v>0</v>
      </c>
      <c r="J46" s="4">
        <v>0</v>
      </c>
      <c r="K46" s="4">
        <f t="shared" si="2"/>
        <v>0</v>
      </c>
      <c r="L46" s="17">
        <v>0</v>
      </c>
      <c r="M46" s="17">
        <f t="shared" si="3"/>
        <v>0</v>
      </c>
      <c r="N46" s="17">
        <f>0</f>
        <v>0</v>
      </c>
      <c r="O46" s="17">
        <f t="shared" si="4"/>
        <v>0</v>
      </c>
      <c r="P46" s="11" t="s">
        <v>268</v>
      </c>
      <c r="Q46" s="11"/>
      <c r="R46" s="11" t="s">
        <v>229</v>
      </c>
      <c r="S46" s="11" t="s">
        <v>269</v>
      </c>
      <c r="T46" s="11" t="s">
        <v>270</v>
      </c>
      <c r="U46" s="11"/>
      <c r="V46" s="11"/>
      <c r="W46" s="11"/>
      <c r="X46" s="11"/>
      <c r="Y46" s="11"/>
      <c r="Z46" s="11"/>
      <c r="AA46" s="18">
        <v>15</v>
      </c>
      <c r="AB46" s="11" t="s">
        <v>70</v>
      </c>
    </row>
    <row r="47" spans="1:28" ht="18.75" customHeight="1">
      <c r="A47" s="19" t="s">
        <v>16</v>
      </c>
      <c r="B47" s="15" t="s">
        <v>291</v>
      </c>
      <c r="C47" s="15"/>
      <c r="D47" s="15"/>
      <c r="E47" s="15"/>
      <c r="F47" s="15"/>
      <c r="G47" s="20">
        <f>SUMIF($P:$P,$Q47,G:G)</f>
        <v>0</v>
      </c>
      <c r="H47" s="15"/>
      <c r="I47" s="21">
        <f>SUMIF($P:$P,$Q47,I:I)</f>
        <v>0</v>
      </c>
      <c r="J47" s="15"/>
      <c r="K47" s="21">
        <f>SUMIF($P:$P,$Q47,K:K)</f>
        <v>0</v>
      </c>
      <c r="L47" s="15"/>
      <c r="M47" s="22">
        <f>SUMIF($P:$P,$Q47,M:M)</f>
        <v>0</v>
      </c>
      <c r="N47" s="15"/>
      <c r="O47" s="22">
        <f>SUMIF($P:$P,$Q47,O:O)</f>
        <v>0</v>
      </c>
      <c r="P47" s="11" t="s">
        <v>16</v>
      </c>
      <c r="Q47" s="11" t="s">
        <v>268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spans="1:28" ht="12.75" customHeight="1"/>
    <row r="49" spans="1:28" ht="18.75" customHeight="1">
      <c r="A49" s="15"/>
      <c r="B49" s="15" t="s">
        <v>292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</row>
    <row r="50" spans="1:28">
      <c r="A50" s="7">
        <v>20</v>
      </c>
      <c r="B50" s="1" t="s">
        <v>293</v>
      </c>
      <c r="C50" s="2" t="s">
        <v>294</v>
      </c>
      <c r="D50" s="1" t="s">
        <v>65</v>
      </c>
      <c r="E50" s="3">
        <v>4.5</v>
      </c>
      <c r="F50" s="16">
        <v>0</v>
      </c>
      <c r="G50" s="16">
        <f>E50*F50</f>
        <v>0</v>
      </c>
      <c r="H50" s="4">
        <v>0</v>
      </c>
      <c r="I50" s="4">
        <f>E50*H50</f>
        <v>0</v>
      </c>
      <c r="J50" s="4">
        <v>0</v>
      </c>
      <c r="K50" s="4">
        <f>E50*J50</f>
        <v>0</v>
      </c>
      <c r="L50" s="17">
        <v>0</v>
      </c>
      <c r="M50" s="17">
        <f>E50*L50</f>
        <v>0</v>
      </c>
      <c r="N50" s="17">
        <f>0</f>
        <v>0</v>
      </c>
      <c r="O50" s="17">
        <f>E50*N50</f>
        <v>0</v>
      </c>
      <c r="P50" s="11" t="s">
        <v>295</v>
      </c>
      <c r="Q50" s="11"/>
      <c r="R50" s="11" t="s">
        <v>229</v>
      </c>
      <c r="S50" s="11" t="s">
        <v>296</v>
      </c>
      <c r="T50" s="11" t="s">
        <v>297</v>
      </c>
      <c r="U50" s="11"/>
      <c r="V50" s="11"/>
      <c r="W50" s="11"/>
      <c r="X50" s="11"/>
      <c r="Y50" s="11"/>
      <c r="Z50" s="11"/>
      <c r="AA50" s="18">
        <v>15</v>
      </c>
      <c r="AB50" s="11" t="s">
        <v>70</v>
      </c>
    </row>
    <row r="51" spans="1:28">
      <c r="B51" s="7">
        <v>1</v>
      </c>
      <c r="C51" s="5" t="s">
        <v>298</v>
      </c>
      <c r="E51" s="6">
        <v>4.5</v>
      </c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</row>
    <row r="52" spans="1:28">
      <c r="A52" s="7">
        <v>21</v>
      </c>
      <c r="B52" s="1" t="s">
        <v>299</v>
      </c>
      <c r="C52" s="2" t="s">
        <v>300</v>
      </c>
      <c r="D52" s="1" t="s">
        <v>171</v>
      </c>
      <c r="E52" s="3">
        <v>2</v>
      </c>
      <c r="F52" s="16">
        <v>0</v>
      </c>
      <c r="G52" s="16">
        <f>E52*F52</f>
        <v>0</v>
      </c>
      <c r="H52" s="4">
        <v>0.02</v>
      </c>
      <c r="I52" s="4">
        <f>E52*H52</f>
        <v>0.04</v>
      </c>
      <c r="J52" s="4">
        <v>0</v>
      </c>
      <c r="K52" s="4">
        <f>E52*J52</f>
        <v>0</v>
      </c>
      <c r="L52" s="17">
        <v>0</v>
      </c>
      <c r="M52" s="17">
        <f>E52*L52</f>
        <v>0</v>
      </c>
      <c r="N52" s="17">
        <f>0</f>
        <v>0</v>
      </c>
      <c r="O52" s="17">
        <f>E52*N52</f>
        <v>0</v>
      </c>
      <c r="P52" s="11" t="s">
        <v>295</v>
      </c>
      <c r="Q52" s="11"/>
      <c r="R52" s="11" t="s">
        <v>229</v>
      </c>
      <c r="S52" s="11" t="s">
        <v>296</v>
      </c>
      <c r="T52" s="11" t="s">
        <v>301</v>
      </c>
      <c r="U52" s="11"/>
      <c r="V52" s="11"/>
      <c r="W52" s="11"/>
      <c r="X52" s="11"/>
      <c r="Y52" s="11"/>
      <c r="Z52" s="11"/>
      <c r="AA52" s="18">
        <v>15</v>
      </c>
      <c r="AB52" s="11" t="s">
        <v>70</v>
      </c>
    </row>
    <row r="53" spans="1:28">
      <c r="B53" s="7">
        <v>1</v>
      </c>
      <c r="C53" s="5" t="s">
        <v>187</v>
      </c>
      <c r="E53" s="6">
        <v>2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</row>
    <row r="54" spans="1:28" ht="18.75" customHeight="1">
      <c r="A54" s="19" t="s">
        <v>16</v>
      </c>
      <c r="B54" s="15" t="s">
        <v>302</v>
      </c>
      <c r="C54" s="15"/>
      <c r="D54" s="15"/>
      <c r="E54" s="15"/>
      <c r="F54" s="15"/>
      <c r="G54" s="20">
        <f>SUMIF($P:$P,$Q54,G:G)</f>
        <v>0</v>
      </c>
      <c r="H54" s="15"/>
      <c r="I54" s="21">
        <f>SUMIF($P:$P,$Q54,I:I)</f>
        <v>0.04</v>
      </c>
      <c r="J54" s="15"/>
      <c r="K54" s="21">
        <f>SUMIF($P:$P,$Q54,K:K)</f>
        <v>0</v>
      </c>
      <c r="L54" s="15"/>
      <c r="M54" s="22">
        <f>SUMIF($P:$P,$Q54,M:M)</f>
        <v>0</v>
      </c>
      <c r="N54" s="15"/>
      <c r="O54" s="22">
        <f>SUMIF($P:$P,$Q54,O:O)</f>
        <v>0</v>
      </c>
      <c r="P54" s="11" t="s">
        <v>16</v>
      </c>
      <c r="Q54" s="11" t="s">
        <v>295</v>
      </c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</row>
    <row r="55" spans="1:28" ht="12.75" customHeight="1"/>
    <row r="56" spans="1:28" ht="18.75" customHeight="1">
      <c r="A56" s="15"/>
      <c r="B56" s="15" t="s">
        <v>303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</row>
    <row r="57" spans="1:28">
      <c r="A57" s="7">
        <v>22</v>
      </c>
      <c r="B57" s="1" t="s">
        <v>304</v>
      </c>
      <c r="C57" s="2" t="s">
        <v>305</v>
      </c>
      <c r="D57" s="1" t="s">
        <v>122</v>
      </c>
      <c r="E57" s="3">
        <v>224.845</v>
      </c>
      <c r="F57" s="16">
        <v>0</v>
      </c>
      <c r="G57" s="16">
        <f>E57*F57</f>
        <v>0</v>
      </c>
      <c r="H57" s="4">
        <v>4.0499999999999998E-4</v>
      </c>
      <c r="I57" s="4">
        <f>E57*H57</f>
        <v>9.1062224999999997E-2</v>
      </c>
      <c r="J57" s="4">
        <v>0</v>
      </c>
      <c r="K57" s="4">
        <f>E57*J57</f>
        <v>0</v>
      </c>
      <c r="L57" s="17">
        <v>0</v>
      </c>
      <c r="M57" s="17">
        <f>E57*L57</f>
        <v>0</v>
      </c>
      <c r="N57" s="17">
        <f>0</f>
        <v>0</v>
      </c>
      <c r="O57" s="17">
        <f>E57*N57</f>
        <v>0</v>
      </c>
      <c r="P57" s="11" t="s">
        <v>306</v>
      </c>
      <c r="Q57" s="11"/>
      <c r="R57" s="11" t="s">
        <v>229</v>
      </c>
      <c r="S57" s="11" t="s">
        <v>143</v>
      </c>
      <c r="T57" s="11" t="s">
        <v>307</v>
      </c>
      <c r="U57" s="11"/>
      <c r="V57" s="11"/>
      <c r="W57" s="11"/>
      <c r="X57" s="11"/>
      <c r="Y57" s="11"/>
      <c r="Z57" s="11"/>
      <c r="AA57" s="18">
        <v>15</v>
      </c>
      <c r="AB57" s="11" t="s">
        <v>70</v>
      </c>
    </row>
    <row r="58" spans="1:28" ht="25.5">
      <c r="B58" s="7">
        <v>1</v>
      </c>
      <c r="C58" s="5" t="s">
        <v>308</v>
      </c>
      <c r="E58" s="6">
        <v>224.845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</row>
    <row r="59" spans="1:28">
      <c r="A59" s="7">
        <v>23</v>
      </c>
      <c r="B59" s="1" t="s">
        <v>309</v>
      </c>
      <c r="C59" s="2" t="s">
        <v>310</v>
      </c>
      <c r="D59" s="1" t="s">
        <v>65</v>
      </c>
      <c r="E59" s="3">
        <v>229.51</v>
      </c>
      <c r="F59" s="16">
        <v>0</v>
      </c>
      <c r="G59" s="16">
        <f>E59*F59</f>
        <v>0</v>
      </c>
      <c r="H59" s="4">
        <v>6.0000000000000001E-3</v>
      </c>
      <c r="I59" s="4">
        <f>E59*H59</f>
        <v>1.37706</v>
      </c>
      <c r="J59" s="4">
        <v>0</v>
      </c>
      <c r="K59" s="4">
        <f>E59*J59</f>
        <v>0</v>
      </c>
      <c r="L59" s="17">
        <v>0</v>
      </c>
      <c r="M59" s="17">
        <f>E59*L59</f>
        <v>0</v>
      </c>
      <c r="N59" s="17">
        <f>0</f>
        <v>0</v>
      </c>
      <c r="O59" s="17">
        <f>E59*N59</f>
        <v>0</v>
      </c>
      <c r="P59" s="11" t="s">
        <v>306</v>
      </c>
      <c r="Q59" s="11"/>
      <c r="R59" s="11" t="s">
        <v>229</v>
      </c>
      <c r="S59" s="11" t="s">
        <v>143</v>
      </c>
      <c r="T59" s="11" t="s">
        <v>307</v>
      </c>
      <c r="U59" s="11"/>
      <c r="V59" s="11"/>
      <c r="W59" s="11"/>
      <c r="X59" s="11"/>
      <c r="Y59" s="11"/>
      <c r="Z59" s="11"/>
      <c r="AA59" s="18">
        <v>15</v>
      </c>
      <c r="AB59" s="11" t="s">
        <v>70</v>
      </c>
    </row>
    <row r="60" spans="1:28">
      <c r="B60" s="7">
        <v>1</v>
      </c>
      <c r="C60" s="5" t="s">
        <v>311</v>
      </c>
      <c r="E60" s="6">
        <v>45.35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1:28" ht="25.5">
      <c r="B61" s="7">
        <v>2</v>
      </c>
      <c r="C61" s="5" t="s">
        <v>312</v>
      </c>
      <c r="E61" s="6">
        <v>184.16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</row>
    <row r="62" spans="1:28">
      <c r="A62" s="7">
        <v>24</v>
      </c>
      <c r="B62" s="1" t="s">
        <v>313</v>
      </c>
      <c r="C62" s="2" t="s">
        <v>314</v>
      </c>
      <c r="D62" s="1" t="s">
        <v>122</v>
      </c>
      <c r="E62" s="3">
        <v>314.27</v>
      </c>
      <c r="F62" s="16">
        <v>0</v>
      </c>
      <c r="G62" s="16">
        <f>E62*F62</f>
        <v>0</v>
      </c>
      <c r="H62" s="4">
        <v>3.0000000000000001E-5</v>
      </c>
      <c r="I62" s="4">
        <f>E62*H62</f>
        <v>9.4281E-3</v>
      </c>
      <c r="J62" s="4">
        <v>0</v>
      </c>
      <c r="K62" s="4">
        <f>E62*J62</f>
        <v>0</v>
      </c>
      <c r="L62" s="17">
        <v>0</v>
      </c>
      <c r="M62" s="17">
        <f>E62*L62</f>
        <v>0</v>
      </c>
      <c r="N62" s="17">
        <f>0</f>
        <v>0</v>
      </c>
      <c r="O62" s="17">
        <f>E62*N62</f>
        <v>0</v>
      </c>
      <c r="P62" s="11" t="s">
        <v>306</v>
      </c>
      <c r="Q62" s="11"/>
      <c r="R62" s="11" t="s">
        <v>229</v>
      </c>
      <c r="S62" s="11" t="s">
        <v>143</v>
      </c>
      <c r="T62" s="11" t="s">
        <v>307</v>
      </c>
      <c r="U62" s="11"/>
      <c r="V62" s="11"/>
      <c r="W62" s="11"/>
      <c r="X62" s="11"/>
      <c r="Y62" s="11"/>
      <c r="Z62" s="11"/>
      <c r="AA62" s="18">
        <v>15</v>
      </c>
      <c r="AB62" s="11" t="s">
        <v>70</v>
      </c>
    </row>
    <row r="63" spans="1:28" ht="25.5">
      <c r="B63" s="7">
        <v>1</v>
      </c>
      <c r="C63" s="5" t="s">
        <v>315</v>
      </c>
      <c r="E63" s="6">
        <v>314.27</v>
      </c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spans="1:28">
      <c r="A64" s="7">
        <v>25</v>
      </c>
      <c r="B64" s="1" t="s">
        <v>316</v>
      </c>
      <c r="C64" s="2" t="s">
        <v>317</v>
      </c>
      <c r="D64" s="1" t="s">
        <v>122</v>
      </c>
      <c r="E64" s="3">
        <v>54.104999999999997</v>
      </c>
      <c r="F64" s="16">
        <v>0</v>
      </c>
      <c r="G64" s="16">
        <f>E64*F64</f>
        <v>0</v>
      </c>
      <c r="H64" s="4">
        <v>2.1029999999999999E-4</v>
      </c>
      <c r="I64" s="4">
        <f>E64*H64</f>
        <v>1.1378281499999999E-2</v>
      </c>
      <c r="J64" s="4">
        <v>0</v>
      </c>
      <c r="K64" s="4">
        <f>E64*J64</f>
        <v>0</v>
      </c>
      <c r="L64" s="17">
        <v>0</v>
      </c>
      <c r="M64" s="17">
        <f>E64*L64</f>
        <v>0</v>
      </c>
      <c r="N64" s="17">
        <f>0</f>
        <v>0</v>
      </c>
      <c r="O64" s="17">
        <f>E64*N64</f>
        <v>0</v>
      </c>
      <c r="P64" s="11" t="s">
        <v>306</v>
      </c>
      <c r="Q64" s="11"/>
      <c r="R64" s="11" t="s">
        <v>229</v>
      </c>
      <c r="S64" s="11" t="s">
        <v>143</v>
      </c>
      <c r="T64" s="11" t="s">
        <v>307</v>
      </c>
      <c r="U64" s="11"/>
      <c r="V64" s="11"/>
      <c r="W64" s="11"/>
      <c r="X64" s="11"/>
      <c r="Y64" s="11"/>
      <c r="Z64" s="11"/>
      <c r="AA64" s="18">
        <v>15</v>
      </c>
      <c r="AB64" s="11" t="s">
        <v>70</v>
      </c>
    </row>
    <row r="65" spans="1:28">
      <c r="B65" s="7">
        <v>1</v>
      </c>
      <c r="C65" s="5" t="s">
        <v>318</v>
      </c>
      <c r="E65" s="6">
        <v>54.104999999999997</v>
      </c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spans="1:28">
      <c r="A66" s="7">
        <v>26</v>
      </c>
      <c r="B66" s="1" t="s">
        <v>319</v>
      </c>
      <c r="C66" s="2" t="s">
        <v>320</v>
      </c>
      <c r="D66" s="1" t="s">
        <v>65</v>
      </c>
      <c r="E66" s="3">
        <v>42.71</v>
      </c>
      <c r="F66" s="16">
        <v>0</v>
      </c>
      <c r="G66" s="16">
        <f>E66*F66</f>
        <v>0</v>
      </c>
      <c r="H66" s="4">
        <v>2.1700000000000001E-2</v>
      </c>
      <c r="I66" s="4">
        <f>E66*H66</f>
        <v>0.92680700000000005</v>
      </c>
      <c r="J66" s="4">
        <v>0</v>
      </c>
      <c r="K66" s="4">
        <f>E66*J66</f>
        <v>0</v>
      </c>
      <c r="L66" s="17">
        <v>0</v>
      </c>
      <c r="M66" s="17">
        <f>E66*L66</f>
        <v>0</v>
      </c>
      <c r="N66" s="17">
        <f>0</f>
        <v>0</v>
      </c>
      <c r="O66" s="17">
        <f>E66*N66</f>
        <v>0</v>
      </c>
      <c r="P66" s="11" t="s">
        <v>306</v>
      </c>
      <c r="Q66" s="11"/>
      <c r="R66" s="11" t="s">
        <v>229</v>
      </c>
      <c r="S66" s="11" t="s">
        <v>143</v>
      </c>
      <c r="T66" s="11" t="s">
        <v>307</v>
      </c>
      <c r="U66" s="11"/>
      <c r="V66" s="11"/>
      <c r="W66" s="11"/>
      <c r="X66" s="11"/>
      <c r="Y66" s="11"/>
      <c r="Z66" s="11"/>
      <c r="AA66" s="18">
        <v>15</v>
      </c>
      <c r="AB66" s="11" t="s">
        <v>70</v>
      </c>
    </row>
    <row r="67" spans="1:28">
      <c r="B67" s="7">
        <v>1</v>
      </c>
      <c r="C67" s="5" t="s">
        <v>321</v>
      </c>
      <c r="E67" s="6">
        <v>42.71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</row>
    <row r="68" spans="1:28">
      <c r="A68" s="7">
        <v>27</v>
      </c>
      <c r="B68" s="1" t="s">
        <v>319</v>
      </c>
      <c r="C68" s="2" t="s">
        <v>322</v>
      </c>
      <c r="D68" s="1" t="s">
        <v>65</v>
      </c>
      <c r="E68" s="3">
        <v>164.07570000000001</v>
      </c>
      <c r="F68" s="16">
        <v>0</v>
      </c>
      <c r="G68" s="16">
        <f>E68*F68</f>
        <v>0</v>
      </c>
      <c r="H68" s="4">
        <v>9.4000000000000004E-3</v>
      </c>
      <c r="I68" s="4">
        <f>E68*H68</f>
        <v>1.5423115800000002</v>
      </c>
      <c r="J68" s="4">
        <v>0</v>
      </c>
      <c r="K68" s="4">
        <f>E68*J68</f>
        <v>0</v>
      </c>
      <c r="L68" s="17">
        <v>0</v>
      </c>
      <c r="M68" s="17">
        <f>E68*L68</f>
        <v>0</v>
      </c>
      <c r="N68" s="17">
        <f>0</f>
        <v>0</v>
      </c>
      <c r="O68" s="17">
        <f>E68*N68</f>
        <v>0</v>
      </c>
      <c r="P68" s="11" t="s">
        <v>306</v>
      </c>
      <c r="Q68" s="11"/>
      <c r="R68" s="11" t="s">
        <v>229</v>
      </c>
      <c r="S68" s="11" t="s">
        <v>143</v>
      </c>
      <c r="T68" s="11" t="s">
        <v>307</v>
      </c>
      <c r="U68" s="11"/>
      <c r="V68" s="11"/>
      <c r="W68" s="11"/>
      <c r="X68" s="11"/>
      <c r="Y68" s="11"/>
      <c r="Z68" s="11"/>
      <c r="AA68" s="18">
        <v>15</v>
      </c>
      <c r="AB68" s="11" t="s">
        <v>70</v>
      </c>
    </row>
    <row r="69" spans="1:28" ht="25.5">
      <c r="B69" s="7">
        <v>1</v>
      </c>
      <c r="C69" s="5" t="s">
        <v>323</v>
      </c>
      <c r="E69" s="6">
        <v>164.07570000000001</v>
      </c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</row>
    <row r="70" spans="1:28">
      <c r="A70" s="7">
        <v>28</v>
      </c>
      <c r="B70" s="1" t="s">
        <v>324</v>
      </c>
      <c r="C70" s="2" t="s">
        <v>325</v>
      </c>
      <c r="D70" s="1" t="s">
        <v>65</v>
      </c>
      <c r="E70" s="3">
        <v>216.97672499999999</v>
      </c>
      <c r="F70" s="16">
        <v>0</v>
      </c>
      <c r="G70" s="16">
        <f>E70*F70</f>
        <v>0</v>
      </c>
      <c r="H70" s="4">
        <v>1.9E-2</v>
      </c>
      <c r="I70" s="4">
        <f>E70*H70</f>
        <v>4.1225577749999998</v>
      </c>
      <c r="J70" s="4">
        <v>0</v>
      </c>
      <c r="K70" s="4">
        <f>E70*J70</f>
        <v>0</v>
      </c>
      <c r="L70" s="17">
        <v>0</v>
      </c>
      <c r="M70" s="17">
        <f>E70*L70</f>
        <v>0</v>
      </c>
      <c r="N70" s="17">
        <f>0</f>
        <v>0</v>
      </c>
      <c r="O70" s="17">
        <f>E70*N70</f>
        <v>0</v>
      </c>
      <c r="P70" s="11" t="s">
        <v>306</v>
      </c>
      <c r="Q70" s="11"/>
      <c r="R70" s="11" t="s">
        <v>229</v>
      </c>
      <c r="S70" s="11" t="s">
        <v>143</v>
      </c>
      <c r="T70" s="11" t="s">
        <v>307</v>
      </c>
      <c r="U70" s="11"/>
      <c r="V70" s="11"/>
      <c r="W70" s="11"/>
      <c r="X70" s="11"/>
      <c r="Y70" s="11"/>
      <c r="Z70" s="11"/>
      <c r="AA70" s="18">
        <v>15</v>
      </c>
      <c r="AB70" s="11" t="s">
        <v>254</v>
      </c>
    </row>
    <row r="71" spans="1:28" ht="25.5">
      <c r="B71" s="7">
        <v>1</v>
      </c>
      <c r="C71" s="5" t="s">
        <v>326</v>
      </c>
      <c r="E71" s="6">
        <v>216.97672499999999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spans="1:28">
      <c r="A72" s="7">
        <v>29</v>
      </c>
      <c r="B72" s="1" t="s">
        <v>324</v>
      </c>
      <c r="C72" s="2" t="s">
        <v>327</v>
      </c>
      <c r="D72" s="1" t="s">
        <v>65</v>
      </c>
      <c r="E72" s="3">
        <v>47.6175</v>
      </c>
      <c r="F72" s="16">
        <v>0</v>
      </c>
      <c r="G72" s="16">
        <f>E72*F72</f>
        <v>0</v>
      </c>
      <c r="H72" s="4">
        <v>1.9E-2</v>
      </c>
      <c r="I72" s="4">
        <f>E72*H72</f>
        <v>0.90473249999999994</v>
      </c>
      <c r="J72" s="4">
        <v>0</v>
      </c>
      <c r="K72" s="4">
        <f>E72*J72</f>
        <v>0</v>
      </c>
      <c r="L72" s="17">
        <v>0</v>
      </c>
      <c r="M72" s="17">
        <f>E72*L72</f>
        <v>0</v>
      </c>
      <c r="N72" s="17">
        <f>0</f>
        <v>0</v>
      </c>
      <c r="O72" s="17">
        <f>E72*N72</f>
        <v>0</v>
      </c>
      <c r="P72" s="11" t="s">
        <v>306</v>
      </c>
      <c r="Q72" s="11"/>
      <c r="R72" s="11" t="s">
        <v>229</v>
      </c>
      <c r="S72" s="11" t="s">
        <v>143</v>
      </c>
      <c r="T72" s="11" t="s">
        <v>307</v>
      </c>
      <c r="U72" s="11"/>
      <c r="V72" s="11"/>
      <c r="W72" s="11"/>
      <c r="X72" s="11"/>
      <c r="Y72" s="11"/>
      <c r="Z72" s="11"/>
      <c r="AA72" s="18">
        <v>15</v>
      </c>
      <c r="AB72" s="11" t="s">
        <v>254</v>
      </c>
    </row>
    <row r="73" spans="1:28">
      <c r="B73" s="7">
        <v>1</v>
      </c>
      <c r="C73" s="5" t="s">
        <v>328</v>
      </c>
      <c r="E73" s="6">
        <v>47.6175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</row>
    <row r="74" spans="1:28" ht="18.75" customHeight="1">
      <c r="A74" s="19" t="s">
        <v>16</v>
      </c>
      <c r="B74" s="15" t="s">
        <v>329</v>
      </c>
      <c r="C74" s="15"/>
      <c r="D74" s="15"/>
      <c r="E74" s="15"/>
      <c r="F74" s="15"/>
      <c r="G74" s="20">
        <f>SUMIF($P:$P,$Q74,G:G)</f>
        <v>0</v>
      </c>
      <c r="H74" s="15"/>
      <c r="I74" s="21">
        <f>SUMIF($P:$P,$Q74,I:I)</f>
        <v>8.9853374615000003</v>
      </c>
      <c r="J74" s="15"/>
      <c r="K74" s="21">
        <f>SUMIF($P:$P,$Q74,K:K)</f>
        <v>0</v>
      </c>
      <c r="L74" s="15"/>
      <c r="M74" s="22">
        <f>SUMIF($P:$P,$Q74,M:M)</f>
        <v>0</v>
      </c>
      <c r="N74" s="15"/>
      <c r="O74" s="22">
        <f>SUMIF($P:$P,$Q74,O:O)</f>
        <v>0</v>
      </c>
      <c r="P74" s="11" t="s">
        <v>16</v>
      </c>
      <c r="Q74" s="11" t="s">
        <v>306</v>
      </c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</row>
    <row r="75" spans="1:28" ht="12.75" customHeight="1"/>
    <row r="76" spans="1:28" ht="18.75" customHeight="1">
      <c r="A76" s="15"/>
      <c r="B76" s="15" t="s">
        <v>330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</row>
    <row r="77" spans="1:28">
      <c r="A77" s="7">
        <v>30</v>
      </c>
      <c r="B77" s="1" t="s">
        <v>331</v>
      </c>
      <c r="C77" s="2" t="s">
        <v>332</v>
      </c>
      <c r="D77" s="1" t="s">
        <v>65</v>
      </c>
      <c r="E77" s="3">
        <v>42.71</v>
      </c>
      <c r="F77" s="16">
        <v>0</v>
      </c>
      <c r="G77" s="16">
        <f>E77*F77</f>
        <v>0</v>
      </c>
      <c r="H77" s="4">
        <v>3.5E-4</v>
      </c>
      <c r="I77" s="4">
        <f>E77*H77</f>
        <v>1.49485E-2</v>
      </c>
      <c r="J77" s="4">
        <v>0</v>
      </c>
      <c r="K77" s="4">
        <f>E77*J77</f>
        <v>0</v>
      </c>
      <c r="L77" s="17">
        <v>0</v>
      </c>
      <c r="M77" s="17">
        <f>E77*L77</f>
        <v>0</v>
      </c>
      <c r="N77" s="17">
        <f>0</f>
        <v>0</v>
      </c>
      <c r="O77" s="17">
        <f>E77*N77</f>
        <v>0</v>
      </c>
      <c r="P77" s="11" t="s">
        <v>333</v>
      </c>
      <c r="Q77" s="11"/>
      <c r="R77" s="11" t="s">
        <v>229</v>
      </c>
      <c r="S77" s="11" t="s">
        <v>334</v>
      </c>
      <c r="T77" s="11" t="s">
        <v>335</v>
      </c>
      <c r="U77" s="11"/>
      <c r="V77" s="11"/>
      <c r="W77" s="11"/>
      <c r="X77" s="11"/>
      <c r="Y77" s="11"/>
      <c r="Z77" s="11"/>
      <c r="AA77" s="18">
        <v>15</v>
      </c>
      <c r="AB77" s="11" t="s">
        <v>70</v>
      </c>
    </row>
    <row r="78" spans="1:28">
      <c r="B78" s="7">
        <v>1</v>
      </c>
      <c r="C78" s="5" t="s">
        <v>336</v>
      </c>
      <c r="E78" s="6">
        <v>42.71</v>
      </c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</row>
    <row r="79" spans="1:28">
      <c r="A79" s="7">
        <v>31</v>
      </c>
      <c r="B79" s="1" t="s">
        <v>331</v>
      </c>
      <c r="C79" s="2" t="s">
        <v>337</v>
      </c>
      <c r="D79" s="1" t="s">
        <v>65</v>
      </c>
      <c r="E79" s="3">
        <v>42.71</v>
      </c>
      <c r="F79" s="16">
        <v>0</v>
      </c>
      <c r="G79" s="16">
        <f>E79*F79</f>
        <v>0</v>
      </c>
      <c r="H79" s="4">
        <v>3.5E-4</v>
      </c>
      <c r="I79" s="4">
        <f>E79*H79</f>
        <v>1.49485E-2</v>
      </c>
      <c r="J79" s="4">
        <v>0</v>
      </c>
      <c r="K79" s="4">
        <f>E79*J79</f>
        <v>0</v>
      </c>
      <c r="L79" s="17">
        <v>0</v>
      </c>
      <c r="M79" s="17">
        <f>E79*L79</f>
        <v>0</v>
      </c>
      <c r="N79" s="17">
        <f>0</f>
        <v>0</v>
      </c>
      <c r="O79" s="17">
        <f>E79*N79</f>
        <v>0</v>
      </c>
      <c r="P79" s="11" t="s">
        <v>333</v>
      </c>
      <c r="Q79" s="11"/>
      <c r="R79" s="11" t="s">
        <v>229</v>
      </c>
      <c r="S79" s="11" t="s">
        <v>334</v>
      </c>
      <c r="T79" s="11" t="s">
        <v>335</v>
      </c>
      <c r="U79" s="11"/>
      <c r="V79" s="11"/>
      <c r="W79" s="11"/>
      <c r="X79" s="11"/>
      <c r="Y79" s="11"/>
      <c r="Z79" s="11"/>
      <c r="AA79" s="18">
        <v>15</v>
      </c>
      <c r="AB79" s="11" t="s">
        <v>70</v>
      </c>
    </row>
    <row r="80" spans="1:28">
      <c r="B80" s="7">
        <v>1</v>
      </c>
      <c r="C80" s="5" t="s">
        <v>336</v>
      </c>
      <c r="E80" s="6">
        <v>42.71</v>
      </c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spans="1:28" ht="18.75" customHeight="1">
      <c r="A81" s="19" t="s">
        <v>16</v>
      </c>
      <c r="B81" s="15" t="s">
        <v>338</v>
      </c>
      <c r="C81" s="15"/>
      <c r="D81" s="15"/>
      <c r="E81" s="15"/>
      <c r="F81" s="15"/>
      <c r="G81" s="20">
        <f>SUMIF($P:$P,$Q81,G:G)</f>
        <v>0</v>
      </c>
      <c r="H81" s="15"/>
      <c r="I81" s="21">
        <f>SUMIF($P:$P,$Q81,I:I)</f>
        <v>2.9897E-2</v>
      </c>
      <c r="J81" s="15"/>
      <c r="K81" s="21">
        <f>SUMIF($P:$P,$Q81,K:K)</f>
        <v>0</v>
      </c>
      <c r="L81" s="15"/>
      <c r="M81" s="22">
        <f>SUMIF($P:$P,$Q81,M:M)</f>
        <v>0</v>
      </c>
      <c r="N81" s="15"/>
      <c r="O81" s="22">
        <f>SUMIF($P:$P,$Q81,O:O)</f>
        <v>0</v>
      </c>
      <c r="P81" s="11" t="s">
        <v>16</v>
      </c>
      <c r="Q81" s="11" t="s">
        <v>333</v>
      </c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1:28" ht="12.75" customHeight="1"/>
    <row r="83" spans="1:28" ht="18.75" customHeight="1">
      <c r="A83" s="15"/>
      <c r="B83" s="15" t="s">
        <v>339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</row>
    <row r="84" spans="1:28">
      <c r="A84" s="7">
        <v>32</v>
      </c>
      <c r="B84" s="1" t="s">
        <v>340</v>
      </c>
      <c r="C84" s="2" t="s">
        <v>341</v>
      </c>
      <c r="D84" s="1" t="s">
        <v>65</v>
      </c>
      <c r="E84" s="3">
        <v>98.373000000000005</v>
      </c>
      <c r="F84" s="16">
        <v>0</v>
      </c>
      <c r="G84" s="16">
        <f>E84*F84</f>
        <v>0</v>
      </c>
      <c r="H84" s="4">
        <v>5.7000000000000002E-3</v>
      </c>
      <c r="I84" s="4">
        <f>E84*H84</f>
        <v>0.56072610000000001</v>
      </c>
      <c r="J84" s="4">
        <v>0</v>
      </c>
      <c r="K84" s="4">
        <f>E84*J84</f>
        <v>0</v>
      </c>
      <c r="L84" s="17">
        <v>0</v>
      </c>
      <c r="M84" s="17">
        <f>E84*L84</f>
        <v>0</v>
      </c>
      <c r="N84" s="17">
        <f>0</f>
        <v>0</v>
      </c>
      <c r="O84" s="17">
        <f>E84*N84</f>
        <v>0</v>
      </c>
      <c r="P84" s="11" t="s">
        <v>342</v>
      </c>
      <c r="Q84" s="11"/>
      <c r="R84" s="11" t="s">
        <v>229</v>
      </c>
      <c r="S84" s="11" t="s">
        <v>343</v>
      </c>
      <c r="T84" s="11" t="s">
        <v>344</v>
      </c>
      <c r="U84" s="11"/>
      <c r="V84" s="11"/>
      <c r="W84" s="11"/>
      <c r="X84" s="11"/>
      <c r="Y84" s="11"/>
      <c r="Z84" s="11"/>
      <c r="AA84" s="18">
        <v>15</v>
      </c>
      <c r="AB84" s="11" t="s">
        <v>70</v>
      </c>
    </row>
    <row r="85" spans="1:28">
      <c r="B85" s="7">
        <v>1</v>
      </c>
      <c r="C85" s="5" t="s">
        <v>104</v>
      </c>
      <c r="E85" s="6">
        <v>98.373000000000005</v>
      </c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  <row r="86" spans="1:28">
      <c r="A86" s="7">
        <v>33</v>
      </c>
      <c r="B86" s="1" t="s">
        <v>345</v>
      </c>
      <c r="C86" s="2" t="s">
        <v>346</v>
      </c>
      <c r="D86" s="1" t="s">
        <v>122</v>
      </c>
      <c r="E86" s="3">
        <v>4.2</v>
      </c>
      <c r="F86" s="16">
        <v>0</v>
      </c>
      <c r="G86" s="16">
        <f>E86*F86</f>
        <v>0</v>
      </c>
      <c r="H86" s="4">
        <v>3.1E-4</v>
      </c>
      <c r="I86" s="4">
        <f>E86*H86</f>
        <v>1.302E-3</v>
      </c>
      <c r="J86" s="4">
        <v>0</v>
      </c>
      <c r="K86" s="4">
        <f>E86*J86</f>
        <v>0</v>
      </c>
      <c r="L86" s="17">
        <v>0</v>
      </c>
      <c r="M86" s="17">
        <f>E86*L86</f>
        <v>0</v>
      </c>
      <c r="N86" s="17">
        <f>0</f>
        <v>0</v>
      </c>
      <c r="O86" s="17">
        <f>E86*N86</f>
        <v>0</v>
      </c>
      <c r="P86" s="11" t="s">
        <v>342</v>
      </c>
      <c r="Q86" s="11"/>
      <c r="R86" s="11" t="s">
        <v>229</v>
      </c>
      <c r="S86" s="11" t="s">
        <v>343</v>
      </c>
      <c r="T86" s="11" t="s">
        <v>344</v>
      </c>
      <c r="U86" s="11"/>
      <c r="V86" s="11"/>
      <c r="W86" s="11"/>
      <c r="X86" s="11"/>
      <c r="Y86" s="11"/>
      <c r="Z86" s="11"/>
      <c r="AA86" s="18">
        <v>15</v>
      </c>
      <c r="AB86" s="11" t="s">
        <v>70</v>
      </c>
    </row>
    <row r="87" spans="1:28">
      <c r="B87" s="7">
        <v>1</v>
      </c>
      <c r="C87" s="5" t="s">
        <v>347</v>
      </c>
      <c r="E87" s="6">
        <v>4.2</v>
      </c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</row>
    <row r="88" spans="1:28">
      <c r="A88" s="7">
        <v>34</v>
      </c>
      <c r="B88" s="1" t="s">
        <v>348</v>
      </c>
      <c r="C88" s="2" t="s">
        <v>349</v>
      </c>
      <c r="D88" s="1" t="s">
        <v>122</v>
      </c>
      <c r="E88" s="3">
        <v>30.48</v>
      </c>
      <c r="F88" s="16">
        <v>0</v>
      </c>
      <c r="G88" s="16">
        <f>E88*F88</f>
        <v>0</v>
      </c>
      <c r="H88" s="4">
        <v>3.0000000000000001E-5</v>
      </c>
      <c r="I88" s="4">
        <f>E88*H88</f>
        <v>9.144E-4</v>
      </c>
      <c r="J88" s="4">
        <v>0</v>
      </c>
      <c r="K88" s="4">
        <f>E88*J88</f>
        <v>0</v>
      </c>
      <c r="L88" s="17">
        <v>0</v>
      </c>
      <c r="M88" s="17">
        <f>E88*L88</f>
        <v>0</v>
      </c>
      <c r="N88" s="17">
        <f>0</f>
        <v>0</v>
      </c>
      <c r="O88" s="17">
        <f>E88*N88</f>
        <v>0</v>
      </c>
      <c r="P88" s="11" t="s">
        <v>342</v>
      </c>
      <c r="Q88" s="11"/>
      <c r="R88" s="11" t="s">
        <v>229</v>
      </c>
      <c r="S88" s="11" t="s">
        <v>343</v>
      </c>
      <c r="T88" s="11" t="s">
        <v>344</v>
      </c>
      <c r="U88" s="11"/>
      <c r="V88" s="11"/>
      <c r="W88" s="11"/>
      <c r="X88" s="11"/>
      <c r="Y88" s="11"/>
      <c r="Z88" s="11"/>
      <c r="AA88" s="18">
        <v>15</v>
      </c>
      <c r="AB88" s="11" t="s">
        <v>70</v>
      </c>
    </row>
    <row r="89" spans="1:28">
      <c r="B89" s="7">
        <v>1</v>
      </c>
      <c r="C89" s="5" t="s">
        <v>350</v>
      </c>
      <c r="E89" s="6">
        <v>30.48</v>
      </c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spans="1:28">
      <c r="A90" s="7">
        <v>35</v>
      </c>
      <c r="B90" s="1" t="s">
        <v>351</v>
      </c>
      <c r="C90" s="2" t="s">
        <v>352</v>
      </c>
      <c r="D90" s="1" t="s">
        <v>122</v>
      </c>
      <c r="E90" s="3">
        <v>16.8</v>
      </c>
      <c r="F90" s="16">
        <v>0</v>
      </c>
      <c r="G90" s="16">
        <f>E90*F90</f>
        <v>0</v>
      </c>
      <c r="H90" s="4">
        <v>2.1029999999999999E-4</v>
      </c>
      <c r="I90" s="4">
        <f>E90*H90</f>
        <v>3.5330399999999999E-3</v>
      </c>
      <c r="J90" s="4">
        <v>0</v>
      </c>
      <c r="K90" s="4">
        <f>E90*J90</f>
        <v>0</v>
      </c>
      <c r="L90" s="17">
        <v>0</v>
      </c>
      <c r="M90" s="17">
        <f>E90*L90</f>
        <v>0</v>
      </c>
      <c r="N90" s="17">
        <f>0</f>
        <v>0</v>
      </c>
      <c r="O90" s="17">
        <f>E90*N90</f>
        <v>0</v>
      </c>
      <c r="P90" s="11" t="s">
        <v>342</v>
      </c>
      <c r="Q90" s="11"/>
      <c r="R90" s="11" t="s">
        <v>229</v>
      </c>
      <c r="S90" s="11" t="s">
        <v>343</v>
      </c>
      <c r="T90" s="11" t="s">
        <v>344</v>
      </c>
      <c r="U90" s="11"/>
      <c r="V90" s="11"/>
      <c r="W90" s="11"/>
      <c r="X90" s="11"/>
      <c r="Y90" s="11"/>
      <c r="Z90" s="11"/>
      <c r="AA90" s="18">
        <v>15</v>
      </c>
      <c r="AB90" s="11" t="s">
        <v>70</v>
      </c>
    </row>
    <row r="91" spans="1:28">
      <c r="B91" s="7">
        <v>1</v>
      </c>
      <c r="C91" s="5" t="s">
        <v>353</v>
      </c>
      <c r="E91" s="6">
        <v>16.8</v>
      </c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</row>
    <row r="92" spans="1:28">
      <c r="A92" s="7">
        <v>36</v>
      </c>
      <c r="B92" s="1" t="s">
        <v>354</v>
      </c>
      <c r="C92" s="2" t="s">
        <v>355</v>
      </c>
      <c r="D92" s="1" t="s">
        <v>356</v>
      </c>
      <c r="E92" s="3">
        <v>103.29165</v>
      </c>
      <c r="F92" s="16">
        <v>0</v>
      </c>
      <c r="G92" s="16">
        <f>E92*F92</f>
        <v>0</v>
      </c>
      <c r="H92" s="4">
        <v>1.133E-2</v>
      </c>
      <c r="I92" s="4">
        <f>E92*H92</f>
        <v>1.1702943944999999</v>
      </c>
      <c r="J92" s="4">
        <v>0</v>
      </c>
      <c r="K92" s="4">
        <f>E92*J92</f>
        <v>0</v>
      </c>
      <c r="L92" s="17">
        <v>0</v>
      </c>
      <c r="M92" s="17">
        <f>E92*L92</f>
        <v>0</v>
      </c>
      <c r="N92" s="17">
        <f>0</f>
        <v>0</v>
      </c>
      <c r="O92" s="17">
        <f>E92*N92</f>
        <v>0</v>
      </c>
      <c r="P92" s="11" t="s">
        <v>342</v>
      </c>
      <c r="Q92" s="11"/>
      <c r="R92" s="11" t="s">
        <v>229</v>
      </c>
      <c r="S92" s="11" t="s">
        <v>343</v>
      </c>
      <c r="T92" s="11" t="s">
        <v>344</v>
      </c>
      <c r="U92" s="11"/>
      <c r="V92" s="11"/>
      <c r="W92" s="11"/>
      <c r="X92" s="11"/>
      <c r="Y92" s="11"/>
      <c r="Z92" s="11"/>
      <c r="AA92" s="18">
        <v>15</v>
      </c>
      <c r="AB92" s="11" t="s">
        <v>254</v>
      </c>
    </row>
    <row r="93" spans="1:28">
      <c r="B93" s="7">
        <v>1</v>
      </c>
      <c r="C93" s="5" t="s">
        <v>357</v>
      </c>
      <c r="E93" s="6">
        <v>103.29165</v>
      </c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</row>
    <row r="94" spans="1:28" ht="18.75" customHeight="1">
      <c r="A94" s="19" t="s">
        <v>16</v>
      </c>
      <c r="B94" s="15" t="s">
        <v>358</v>
      </c>
      <c r="C94" s="15"/>
      <c r="D94" s="15"/>
      <c r="E94" s="15"/>
      <c r="F94" s="15"/>
      <c r="G94" s="20">
        <f>SUMIF($P:$P,$Q94,G:G)</f>
        <v>0</v>
      </c>
      <c r="H94" s="15"/>
      <c r="I94" s="21">
        <f>SUMIF($P:$P,$Q94,I:I)</f>
        <v>1.7367699344999998</v>
      </c>
      <c r="J94" s="15"/>
      <c r="K94" s="21">
        <f>SUMIF($P:$P,$Q94,K:K)</f>
        <v>0</v>
      </c>
      <c r="L94" s="15"/>
      <c r="M94" s="22">
        <f>SUMIF($P:$P,$Q94,M:M)</f>
        <v>0</v>
      </c>
      <c r="N94" s="15"/>
      <c r="O94" s="22">
        <f>SUMIF($P:$P,$Q94,O:O)</f>
        <v>0</v>
      </c>
      <c r="P94" s="11" t="s">
        <v>16</v>
      </c>
      <c r="Q94" s="11" t="s">
        <v>342</v>
      </c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</row>
    <row r="95" spans="1:28" ht="12.75" customHeight="1"/>
    <row r="96" spans="1:28" ht="18.75" customHeight="1">
      <c r="A96" s="15"/>
      <c r="B96" s="15" t="s">
        <v>359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</row>
    <row r="97" spans="1:28">
      <c r="A97" s="7">
        <v>37</v>
      </c>
      <c r="B97" s="1" t="s">
        <v>360</v>
      </c>
      <c r="C97" s="2" t="s">
        <v>361</v>
      </c>
      <c r="D97" s="1" t="s">
        <v>65</v>
      </c>
      <c r="E97" s="3">
        <v>10</v>
      </c>
      <c r="F97" s="16">
        <v>0</v>
      </c>
      <c r="G97" s="16">
        <f>E97*F97</f>
        <v>0</v>
      </c>
      <c r="H97" s="4">
        <v>0</v>
      </c>
      <c r="I97" s="4">
        <f>E97*H97</f>
        <v>0</v>
      </c>
      <c r="J97" s="4">
        <v>0</v>
      </c>
      <c r="K97" s="4">
        <f>E97*J97</f>
        <v>0</v>
      </c>
      <c r="L97" s="17">
        <v>0</v>
      </c>
      <c r="M97" s="17">
        <f>E97*L97</f>
        <v>0</v>
      </c>
      <c r="N97" s="17">
        <f>0</f>
        <v>0</v>
      </c>
      <c r="O97" s="17">
        <f>E97*N97</f>
        <v>0</v>
      </c>
      <c r="P97" s="11" t="s">
        <v>362</v>
      </c>
      <c r="Q97" s="11"/>
      <c r="R97" s="11" t="s">
        <v>229</v>
      </c>
      <c r="S97" s="11" t="s">
        <v>363</v>
      </c>
      <c r="T97" s="11" t="s">
        <v>364</v>
      </c>
      <c r="U97" s="11"/>
      <c r="V97" s="11"/>
      <c r="W97" s="11"/>
      <c r="X97" s="11"/>
      <c r="Y97" s="11"/>
      <c r="Z97" s="11"/>
      <c r="AA97" s="18">
        <v>15</v>
      </c>
      <c r="AB97" s="11" t="s">
        <v>70</v>
      </c>
    </row>
    <row r="98" spans="1:28">
      <c r="B98" s="7">
        <v>1</v>
      </c>
      <c r="C98" s="5" t="s">
        <v>365</v>
      </c>
      <c r="E98" s="6">
        <v>10</v>
      </c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</row>
    <row r="99" spans="1:28">
      <c r="A99" s="7">
        <v>38</v>
      </c>
      <c r="B99" s="1" t="s">
        <v>366</v>
      </c>
      <c r="C99" s="2" t="s">
        <v>367</v>
      </c>
      <c r="D99" s="1" t="s">
        <v>65</v>
      </c>
      <c r="E99" s="3">
        <v>10</v>
      </c>
      <c r="F99" s="16">
        <v>0</v>
      </c>
      <c r="G99" s="16">
        <f>E99*F99</f>
        <v>0</v>
      </c>
      <c r="H99" s="4">
        <v>6.4720200000000004E-4</v>
      </c>
      <c r="I99" s="4">
        <f>E99*H99</f>
        <v>6.4720200000000002E-3</v>
      </c>
      <c r="J99" s="4">
        <v>0</v>
      </c>
      <c r="K99" s="4">
        <f>E99*J99</f>
        <v>0</v>
      </c>
      <c r="L99" s="17">
        <v>0</v>
      </c>
      <c r="M99" s="17">
        <f>E99*L99</f>
        <v>0</v>
      </c>
      <c r="N99" s="17">
        <f>0</f>
        <v>0</v>
      </c>
      <c r="O99" s="17">
        <f>E99*N99</f>
        <v>0</v>
      </c>
      <c r="P99" s="11" t="s">
        <v>362</v>
      </c>
      <c r="Q99" s="11"/>
      <c r="R99" s="11" t="s">
        <v>229</v>
      </c>
      <c r="S99" s="11" t="s">
        <v>363</v>
      </c>
      <c r="T99" s="11" t="s">
        <v>368</v>
      </c>
      <c r="U99" s="11"/>
      <c r="V99" s="11"/>
      <c r="W99" s="11"/>
      <c r="X99" s="11"/>
      <c r="Y99" s="11"/>
      <c r="Z99" s="11"/>
      <c r="AA99" s="18">
        <v>15</v>
      </c>
      <c r="AB99" s="11" t="s">
        <v>70</v>
      </c>
    </row>
    <row r="100" spans="1:28">
      <c r="B100" s="7">
        <v>1</v>
      </c>
      <c r="C100" s="5" t="s">
        <v>369</v>
      </c>
      <c r="E100" s="6">
        <v>10</v>
      </c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</row>
    <row r="101" spans="1:28">
      <c r="A101" s="7">
        <v>39</v>
      </c>
      <c r="B101" s="1" t="s">
        <v>370</v>
      </c>
      <c r="C101" s="2" t="s">
        <v>371</v>
      </c>
      <c r="D101" s="1" t="s">
        <v>65</v>
      </c>
      <c r="E101" s="3">
        <v>150.88399999999999</v>
      </c>
      <c r="F101" s="16">
        <v>0</v>
      </c>
      <c r="G101" s="16">
        <f>E101*F101</f>
        <v>0</v>
      </c>
      <c r="H101" s="4">
        <v>3.8999999999999999E-4</v>
      </c>
      <c r="I101" s="4">
        <f>E101*H101</f>
        <v>5.8844759999999996E-2</v>
      </c>
      <c r="J101" s="4">
        <v>0</v>
      </c>
      <c r="K101" s="4">
        <f>E101*J101</f>
        <v>0</v>
      </c>
      <c r="L101" s="17">
        <v>0</v>
      </c>
      <c r="M101" s="17">
        <f>E101*L101</f>
        <v>0</v>
      </c>
      <c r="N101" s="17">
        <f>0</f>
        <v>0</v>
      </c>
      <c r="O101" s="17">
        <f>E101*N101</f>
        <v>0</v>
      </c>
      <c r="P101" s="11" t="s">
        <v>362</v>
      </c>
      <c r="Q101" s="11"/>
      <c r="R101" s="11" t="s">
        <v>229</v>
      </c>
      <c r="S101" s="11" t="s">
        <v>363</v>
      </c>
      <c r="T101" s="11" t="s">
        <v>372</v>
      </c>
      <c r="U101" s="11"/>
      <c r="V101" s="11"/>
      <c r="W101" s="11"/>
      <c r="X101" s="11"/>
      <c r="Y101" s="11"/>
      <c r="Z101" s="11"/>
      <c r="AA101" s="18">
        <v>15</v>
      </c>
      <c r="AB101" s="11" t="s">
        <v>70</v>
      </c>
    </row>
    <row r="102" spans="1:28" ht="25.5">
      <c r="B102" s="7">
        <v>1</v>
      </c>
      <c r="C102" s="5" t="s">
        <v>373</v>
      </c>
      <c r="E102" s="6">
        <v>124.22</v>
      </c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</row>
    <row r="103" spans="1:28">
      <c r="B103" s="7">
        <v>2</v>
      </c>
      <c r="C103" s="5" t="s">
        <v>374</v>
      </c>
      <c r="E103" s="6">
        <v>26.664000000000001</v>
      </c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</row>
    <row r="104" spans="1:28">
      <c r="A104" s="7">
        <v>40</v>
      </c>
      <c r="B104" s="1" t="s">
        <v>375</v>
      </c>
      <c r="C104" s="2" t="s">
        <v>376</v>
      </c>
      <c r="D104" s="1" t="s">
        <v>65</v>
      </c>
      <c r="E104" s="3">
        <v>62.11</v>
      </c>
      <c r="F104" s="16">
        <v>0</v>
      </c>
      <c r="G104" s="16">
        <f>E104*F104</f>
        <v>0</v>
      </c>
      <c r="H104" s="4">
        <v>5.2499999999999997E-6</v>
      </c>
      <c r="I104" s="4">
        <f>E104*H104</f>
        <v>3.2607749999999998E-4</v>
      </c>
      <c r="J104" s="4">
        <v>0</v>
      </c>
      <c r="K104" s="4">
        <f>E104*J104</f>
        <v>0</v>
      </c>
      <c r="L104" s="17">
        <v>0</v>
      </c>
      <c r="M104" s="17">
        <f>E104*L104</f>
        <v>0</v>
      </c>
      <c r="N104" s="17">
        <f>0</f>
        <v>0</v>
      </c>
      <c r="O104" s="17">
        <f>E104*N104</f>
        <v>0</v>
      </c>
      <c r="P104" s="11" t="s">
        <v>362</v>
      </c>
      <c r="Q104" s="11"/>
      <c r="R104" s="11" t="s">
        <v>229</v>
      </c>
      <c r="S104" s="11" t="s">
        <v>363</v>
      </c>
      <c r="T104" s="11" t="s">
        <v>364</v>
      </c>
      <c r="U104" s="11"/>
      <c r="V104" s="11"/>
      <c r="W104" s="11"/>
      <c r="X104" s="11"/>
      <c r="Y104" s="11"/>
      <c r="Z104" s="11"/>
      <c r="AA104" s="18">
        <v>15</v>
      </c>
      <c r="AB104" s="11" t="s">
        <v>70</v>
      </c>
    </row>
    <row r="105" spans="1:28" ht="25.5">
      <c r="B105" s="7">
        <v>1</v>
      </c>
      <c r="C105" s="5" t="s">
        <v>377</v>
      </c>
      <c r="E105" s="6">
        <v>62.11</v>
      </c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</row>
    <row r="106" spans="1:28" ht="18.75" customHeight="1">
      <c r="A106" s="19" t="s">
        <v>16</v>
      </c>
      <c r="B106" s="15" t="s">
        <v>378</v>
      </c>
      <c r="C106" s="15"/>
      <c r="D106" s="15"/>
      <c r="E106" s="15"/>
      <c r="F106" s="15"/>
      <c r="G106" s="20">
        <f>SUMIF($P:$P,$Q106,G:G)</f>
        <v>0</v>
      </c>
      <c r="H106" s="15"/>
      <c r="I106" s="21">
        <f>SUMIF($P:$P,$Q106,I:I)</f>
        <v>6.5642857499999985E-2</v>
      </c>
      <c r="J106" s="15"/>
      <c r="K106" s="21">
        <f>SUMIF($P:$P,$Q106,K:K)</f>
        <v>0</v>
      </c>
      <c r="L106" s="15"/>
      <c r="M106" s="22">
        <f>SUMIF($P:$P,$Q106,M:M)</f>
        <v>0</v>
      </c>
      <c r="N106" s="15"/>
      <c r="O106" s="22">
        <f>SUMIF($P:$P,$Q106,O:O)</f>
        <v>0</v>
      </c>
      <c r="P106" s="11" t="s">
        <v>16</v>
      </c>
      <c r="Q106" s="11" t="s">
        <v>362</v>
      </c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</row>
    <row r="107" spans="1:28" ht="12.75" customHeight="1"/>
    <row r="108" spans="1:28" ht="18.75" customHeight="1">
      <c r="A108" s="15"/>
      <c r="B108" s="15" t="s">
        <v>379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</row>
    <row r="109" spans="1:28">
      <c r="A109" s="7">
        <v>41</v>
      </c>
      <c r="B109" s="1" t="s">
        <v>380</v>
      </c>
      <c r="C109" s="2" t="s">
        <v>381</v>
      </c>
      <c r="D109" s="1" t="s">
        <v>65</v>
      </c>
      <c r="E109" s="3">
        <v>991.81200000000001</v>
      </c>
      <c r="F109" s="16">
        <v>0</v>
      </c>
      <c r="G109" s="16">
        <f>E109*F109</f>
        <v>0</v>
      </c>
      <c r="H109" s="4">
        <v>1.6500000000000001E-6</v>
      </c>
      <c r="I109" s="4">
        <f>E109*H109</f>
        <v>1.6364898000000001E-3</v>
      </c>
      <c r="J109" s="4">
        <v>0</v>
      </c>
      <c r="K109" s="4">
        <f>E109*J109</f>
        <v>0</v>
      </c>
      <c r="L109" s="17">
        <v>0</v>
      </c>
      <c r="M109" s="17">
        <f>E109*L109</f>
        <v>0</v>
      </c>
      <c r="N109" s="17">
        <f>0</f>
        <v>0</v>
      </c>
      <c r="O109" s="17">
        <f>E109*N109</f>
        <v>0</v>
      </c>
      <c r="P109" s="11" t="s">
        <v>382</v>
      </c>
      <c r="Q109" s="11"/>
      <c r="R109" s="11" t="s">
        <v>229</v>
      </c>
      <c r="S109" s="11" t="s">
        <v>383</v>
      </c>
      <c r="T109" s="11" t="s">
        <v>384</v>
      </c>
      <c r="U109" s="11"/>
      <c r="V109" s="11"/>
      <c r="W109" s="11"/>
      <c r="X109" s="11"/>
      <c r="Y109" s="11"/>
      <c r="Z109" s="11"/>
      <c r="AA109" s="18">
        <v>15</v>
      </c>
      <c r="AB109" s="11" t="s">
        <v>70</v>
      </c>
    </row>
    <row r="110" spans="1:28">
      <c r="B110" s="7">
        <v>1</v>
      </c>
      <c r="C110" s="5" t="s">
        <v>385</v>
      </c>
      <c r="E110" s="6">
        <v>991.81200000000001</v>
      </c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</row>
    <row r="111" spans="1:28">
      <c r="A111" s="7">
        <v>42</v>
      </c>
      <c r="B111" s="1" t="s">
        <v>386</v>
      </c>
      <c r="C111" s="2" t="s">
        <v>387</v>
      </c>
      <c r="D111" s="1" t="s">
        <v>65</v>
      </c>
      <c r="E111" s="3">
        <v>991.81200000000001</v>
      </c>
      <c r="F111" s="16">
        <v>0</v>
      </c>
      <c r="G111" s="16">
        <f>E111*F111</f>
        <v>0</v>
      </c>
      <c r="H111" s="4">
        <v>1.6500000000000001E-6</v>
      </c>
      <c r="I111" s="4">
        <f>E111*H111</f>
        <v>1.6364898000000001E-3</v>
      </c>
      <c r="J111" s="4">
        <v>0</v>
      </c>
      <c r="K111" s="4">
        <f>E111*J111</f>
        <v>0</v>
      </c>
      <c r="L111" s="17">
        <v>0</v>
      </c>
      <c r="M111" s="17">
        <f>E111*L111</f>
        <v>0</v>
      </c>
      <c r="N111" s="17">
        <f>0</f>
        <v>0</v>
      </c>
      <c r="O111" s="17">
        <f>E111*N111</f>
        <v>0</v>
      </c>
      <c r="P111" s="11" t="s">
        <v>382</v>
      </c>
      <c r="Q111" s="11"/>
      <c r="R111" s="11" t="s">
        <v>229</v>
      </c>
      <c r="S111" s="11" t="s">
        <v>383</v>
      </c>
      <c r="T111" s="11" t="s">
        <v>384</v>
      </c>
      <c r="U111" s="11"/>
      <c r="V111" s="11"/>
      <c r="W111" s="11"/>
      <c r="X111" s="11"/>
      <c r="Y111" s="11"/>
      <c r="Z111" s="11"/>
      <c r="AA111" s="18">
        <v>15</v>
      </c>
      <c r="AB111" s="11" t="s">
        <v>70</v>
      </c>
    </row>
    <row r="112" spans="1:28">
      <c r="B112" s="7">
        <v>1</v>
      </c>
      <c r="C112" s="5" t="s">
        <v>388</v>
      </c>
      <c r="E112" s="6">
        <v>991.81200000000001</v>
      </c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</row>
    <row r="113" spans="1:28">
      <c r="A113" s="7">
        <v>43</v>
      </c>
      <c r="B113" s="1" t="s">
        <v>389</v>
      </c>
      <c r="C113" s="2" t="s">
        <v>390</v>
      </c>
      <c r="D113" s="1" t="s">
        <v>65</v>
      </c>
      <c r="E113" s="3">
        <v>1464.2470000000001</v>
      </c>
      <c r="F113" s="16">
        <v>0</v>
      </c>
      <c r="G113" s="16">
        <f>E113*F113</f>
        <v>0</v>
      </c>
      <c r="H113" s="4">
        <v>3.5E-4</v>
      </c>
      <c r="I113" s="4">
        <f>E113*H113</f>
        <v>0.51248645000000004</v>
      </c>
      <c r="J113" s="4">
        <v>0</v>
      </c>
      <c r="K113" s="4">
        <f>E113*J113</f>
        <v>0</v>
      </c>
      <c r="L113" s="17">
        <v>0</v>
      </c>
      <c r="M113" s="17">
        <f>E113*L113</f>
        <v>0</v>
      </c>
      <c r="N113" s="17">
        <f>0</f>
        <v>0</v>
      </c>
      <c r="O113" s="17">
        <f>E113*N113</f>
        <v>0</v>
      </c>
      <c r="P113" s="11" t="s">
        <v>382</v>
      </c>
      <c r="Q113" s="11"/>
      <c r="R113" s="11" t="s">
        <v>229</v>
      </c>
      <c r="S113" s="11" t="s">
        <v>383</v>
      </c>
      <c r="T113" s="11" t="s">
        <v>391</v>
      </c>
      <c r="U113" s="11"/>
      <c r="V113" s="11"/>
      <c r="W113" s="11"/>
      <c r="X113" s="11"/>
      <c r="Y113" s="11"/>
      <c r="Z113" s="11"/>
      <c r="AA113" s="18">
        <v>15</v>
      </c>
      <c r="AB113" s="11" t="s">
        <v>70</v>
      </c>
    </row>
    <row r="114" spans="1:28">
      <c r="B114" s="7">
        <v>1</v>
      </c>
      <c r="C114" s="5" t="s">
        <v>392</v>
      </c>
      <c r="E114" s="6">
        <v>1464.2470000000001</v>
      </c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</row>
    <row r="115" spans="1:28" ht="18.75" customHeight="1">
      <c r="A115" s="19" t="s">
        <v>16</v>
      </c>
      <c r="B115" s="15" t="s">
        <v>393</v>
      </c>
      <c r="C115" s="15"/>
      <c r="D115" s="15"/>
      <c r="E115" s="15"/>
      <c r="F115" s="15"/>
      <c r="G115" s="20">
        <f>SUMIF($P:$P,$Q115,G:G)</f>
        <v>0</v>
      </c>
      <c r="H115" s="15"/>
      <c r="I115" s="21">
        <f>SUMIF($P:$P,$Q115,I:I)</f>
        <v>0.51575942959999999</v>
      </c>
      <c r="J115" s="15"/>
      <c r="K115" s="21">
        <f>SUMIF($P:$P,$Q115,K:K)</f>
        <v>0</v>
      </c>
      <c r="L115" s="15"/>
      <c r="M115" s="22">
        <f>SUMIF($P:$P,$Q115,M:M)</f>
        <v>0</v>
      </c>
      <c r="N115" s="15"/>
      <c r="O115" s="22">
        <f>SUMIF($P:$P,$Q115,O:O)</f>
        <v>0</v>
      </c>
      <c r="P115" s="11" t="s">
        <v>16</v>
      </c>
      <c r="Q115" s="11" t="s">
        <v>382</v>
      </c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</row>
    <row r="116" spans="1:28" ht="12.75" customHeight="1" thickBot="1"/>
    <row r="117" spans="1:28" ht="18.75" customHeight="1">
      <c r="A117" s="23" t="s">
        <v>16</v>
      </c>
      <c r="B117" s="24"/>
      <c r="C117" s="24"/>
      <c r="D117" s="24"/>
      <c r="E117" s="24"/>
      <c r="F117" s="24"/>
      <c r="G117" s="25">
        <f>SUMIF($P:$P,"S",G:G)</f>
        <v>0</v>
      </c>
      <c r="H117" s="24"/>
      <c r="I117" s="26">
        <f>SUMIF($P:$P,"S",I:I)</f>
        <v>12.2146473522</v>
      </c>
      <c r="J117" s="24"/>
      <c r="K117" s="26">
        <f>SUMIF($P:$P,"S",K:K)</f>
        <v>0</v>
      </c>
      <c r="L117" s="24"/>
      <c r="M117" s="27">
        <f>SUMIF($P:$P,"S",M:M)</f>
        <v>0</v>
      </c>
      <c r="N117" s="24"/>
      <c r="O117" s="27">
        <f>SUMIF($P:$P,"S",O:O)</f>
        <v>0</v>
      </c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</row>
    <row r="120" spans="1:28" ht="18.75" customHeight="1" thickBot="1">
      <c r="A120" s="54" t="s">
        <v>216</v>
      </c>
      <c r="B120" s="54"/>
      <c r="C120" s="54"/>
      <c r="D120" s="54"/>
      <c r="E120" s="54"/>
    </row>
    <row r="121" spans="1:28">
      <c r="B121" s="1" t="s">
        <v>394</v>
      </c>
      <c r="C121" s="55" t="s">
        <v>395</v>
      </c>
      <c r="D121" s="55"/>
      <c r="E121" s="16">
        <f>$G$20</f>
        <v>0</v>
      </c>
    </row>
    <row r="122" spans="1:28">
      <c r="B122" s="1" t="s">
        <v>396</v>
      </c>
      <c r="C122" s="56" t="s">
        <v>397</v>
      </c>
      <c r="D122" s="56"/>
      <c r="E122" s="16">
        <f>$G$29</f>
        <v>0</v>
      </c>
    </row>
    <row r="123" spans="1:28">
      <c r="B123" s="1" t="s">
        <v>398</v>
      </c>
      <c r="C123" s="56" t="s">
        <v>399</v>
      </c>
      <c r="D123" s="56"/>
      <c r="E123" s="16">
        <f>$G$33</f>
        <v>0</v>
      </c>
    </row>
    <row r="124" spans="1:28">
      <c r="B124" s="1" t="s">
        <v>400</v>
      </c>
      <c r="C124" s="56" t="s">
        <v>401</v>
      </c>
      <c r="D124" s="56"/>
      <c r="E124" s="16">
        <f>$G$47</f>
        <v>0</v>
      </c>
    </row>
    <row r="125" spans="1:28">
      <c r="B125" s="1" t="s">
        <v>402</v>
      </c>
      <c r="C125" s="56" t="s">
        <v>403</v>
      </c>
      <c r="D125" s="56"/>
      <c r="E125" s="16">
        <f>$G$54</f>
        <v>0</v>
      </c>
    </row>
    <row r="126" spans="1:28">
      <c r="B126" s="1" t="s">
        <v>404</v>
      </c>
      <c r="C126" s="56" t="s">
        <v>405</v>
      </c>
      <c r="D126" s="56"/>
      <c r="E126" s="16">
        <f>$G$74</f>
        <v>0</v>
      </c>
    </row>
    <row r="127" spans="1:28">
      <c r="B127" s="1" t="s">
        <v>406</v>
      </c>
      <c r="C127" s="56" t="s">
        <v>407</v>
      </c>
      <c r="D127" s="56"/>
      <c r="E127" s="16">
        <f>$G$81</f>
        <v>0</v>
      </c>
    </row>
    <row r="128" spans="1:28">
      <c r="B128" s="1" t="s">
        <v>408</v>
      </c>
      <c r="C128" s="56" t="s">
        <v>409</v>
      </c>
      <c r="D128" s="56"/>
      <c r="E128" s="16">
        <f>$G$94</f>
        <v>0</v>
      </c>
    </row>
    <row r="129" spans="1:5">
      <c r="B129" s="1" t="s">
        <v>410</v>
      </c>
      <c r="C129" s="56" t="s">
        <v>411</v>
      </c>
      <c r="D129" s="56"/>
      <c r="E129" s="16">
        <f>$G$106</f>
        <v>0</v>
      </c>
    </row>
    <row r="130" spans="1:5" ht="13.5" thickBot="1">
      <c r="B130" s="1" t="s">
        <v>412</v>
      </c>
      <c r="C130" s="56" t="s">
        <v>413</v>
      </c>
      <c r="D130" s="56"/>
      <c r="E130" s="16">
        <f>$G$115</f>
        <v>0</v>
      </c>
    </row>
    <row r="131" spans="1:5" ht="18.75" customHeight="1">
      <c r="A131" s="23" t="s">
        <v>16</v>
      </c>
      <c r="B131" s="24"/>
      <c r="C131" s="24"/>
      <c r="D131" s="24"/>
      <c r="E131" s="25">
        <f>SUM($E$121:$E$130)</f>
        <v>0</v>
      </c>
    </row>
  </sheetData>
  <mergeCells count="27">
    <mergeCell ref="N7:O7"/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  <mergeCell ref="C125:D125"/>
    <mergeCell ref="F7:G7"/>
    <mergeCell ref="H7:I7"/>
    <mergeCell ref="J7:K7"/>
    <mergeCell ref="L7:M7"/>
    <mergeCell ref="A120:E120"/>
    <mergeCell ref="C121:D121"/>
    <mergeCell ref="C122:D122"/>
    <mergeCell ref="C123:D123"/>
    <mergeCell ref="C124:D124"/>
    <mergeCell ref="C126:D126"/>
    <mergeCell ref="C127:D127"/>
    <mergeCell ref="C128:D128"/>
    <mergeCell ref="C129:D129"/>
    <mergeCell ref="C130:D130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24"/>
  <sheetViews>
    <sheetView view="pageBreakPreview" zoomScaleNormal="100" zoomScaleSheetLayoutView="100" workbookViewId="0">
      <selection activeCell="C16" sqref="C16"/>
    </sheetView>
  </sheetViews>
  <sheetFormatPr defaultRowHeight="12.75"/>
  <cols>
    <col min="1" max="1" width="5.7109375" style="7" customWidth="1"/>
    <col min="2" max="2" width="14.7109375" style="7" customWidth="1"/>
    <col min="3" max="3" width="80.7109375" style="7" customWidth="1"/>
    <col min="4" max="4" width="8.5703125" style="7" customWidth="1"/>
    <col min="5" max="15" width="17.140625" style="7" customWidth="1"/>
    <col min="16" max="28" width="0" style="7" hidden="1" customWidth="1"/>
    <col min="29" max="16384" width="9.140625" style="7"/>
  </cols>
  <sheetData>
    <row r="1" spans="1:28" ht="18.75" customHeight="1">
      <c r="A1" s="35" t="s">
        <v>28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1" t="s">
        <v>29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30</v>
      </c>
      <c r="W1" s="12">
        <f>SUMIF($AA:$AA,15,$G:$G)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>
      <c r="B2" s="8" t="s">
        <v>31</v>
      </c>
      <c r="C2" s="52" t="s">
        <v>32</v>
      </c>
      <c r="D2" s="51"/>
      <c r="E2" s="51"/>
      <c r="F2" s="51"/>
      <c r="G2" s="51"/>
    </row>
    <row r="3" spans="1:28" ht="12.75" customHeight="1">
      <c r="B3" s="8" t="s">
        <v>33</v>
      </c>
      <c r="C3" s="53" t="s">
        <v>4</v>
      </c>
      <c r="D3" s="47"/>
      <c r="E3" s="47"/>
      <c r="F3" s="47"/>
      <c r="G3" s="47"/>
    </row>
    <row r="4" spans="1:28" ht="12.75" customHeight="1">
      <c r="B4" s="8" t="s">
        <v>34</v>
      </c>
      <c r="C4" s="53" t="s">
        <v>8</v>
      </c>
      <c r="D4" s="47"/>
      <c r="E4" s="47"/>
      <c r="F4" s="47"/>
      <c r="G4" s="47"/>
      <c r="P4" s="11"/>
      <c r="Q4" s="12">
        <f>Q$1</f>
        <v>0</v>
      </c>
      <c r="R4" s="12">
        <f>R$1</f>
        <v>0</v>
      </c>
      <c r="S4" s="12">
        <f>S$1</f>
        <v>0</v>
      </c>
      <c r="T4" s="12">
        <f>T$1</f>
        <v>0</v>
      </c>
      <c r="U4" s="12">
        <f>U$1</f>
        <v>0</v>
      </c>
      <c r="V4" s="11"/>
      <c r="W4" s="12">
        <f>W$1</f>
        <v>0</v>
      </c>
      <c r="X4" s="12">
        <f>X$1</f>
        <v>0</v>
      </c>
      <c r="Y4" s="12">
        <f>Y$1</f>
        <v>0</v>
      </c>
      <c r="Z4" s="12">
        <f>Z$1</f>
        <v>0</v>
      </c>
    </row>
    <row r="5" spans="1:28" ht="12.75" customHeight="1">
      <c r="B5" s="8" t="s">
        <v>35</v>
      </c>
      <c r="C5" s="53" t="s">
        <v>15</v>
      </c>
      <c r="D5" s="47"/>
      <c r="E5" s="47"/>
      <c r="F5" s="47"/>
      <c r="G5" s="47"/>
    </row>
    <row r="7" spans="1:28" ht="11.25" customHeight="1" thickBot="1">
      <c r="A7" s="59" t="s">
        <v>36</v>
      </c>
      <c r="B7" s="59" t="s">
        <v>37</v>
      </c>
      <c r="C7" s="59" t="s">
        <v>38</v>
      </c>
      <c r="D7" s="59" t="s">
        <v>39</v>
      </c>
      <c r="E7" s="59" t="s">
        <v>40</v>
      </c>
      <c r="F7" s="57" t="s">
        <v>41</v>
      </c>
      <c r="G7" s="57"/>
      <c r="H7" s="57" t="s">
        <v>42</v>
      </c>
      <c r="I7" s="57"/>
      <c r="J7" s="57" t="s">
        <v>43</v>
      </c>
      <c r="K7" s="57"/>
      <c r="L7" s="57" t="s">
        <v>44</v>
      </c>
      <c r="M7" s="57"/>
      <c r="N7" s="57" t="s">
        <v>45</v>
      </c>
      <c r="O7" s="57"/>
      <c r="P7" s="58" t="s">
        <v>46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ht="11.25" customHeight="1" thickBot="1">
      <c r="A8" s="59"/>
      <c r="B8" s="59"/>
      <c r="C8" s="59"/>
      <c r="D8" s="59"/>
      <c r="E8" s="59"/>
      <c r="F8" s="13" t="s">
        <v>47</v>
      </c>
      <c r="G8" s="13" t="s">
        <v>48</v>
      </c>
      <c r="H8" s="13" t="s">
        <v>47</v>
      </c>
      <c r="I8" s="13" t="s">
        <v>48</v>
      </c>
      <c r="J8" s="13" t="s">
        <v>47</v>
      </c>
      <c r="K8" s="13" t="s">
        <v>48</v>
      </c>
      <c r="L8" s="13" t="s">
        <v>47</v>
      </c>
      <c r="M8" s="13" t="s">
        <v>48</v>
      </c>
      <c r="N8" s="13" t="s">
        <v>47</v>
      </c>
      <c r="O8" s="13" t="s">
        <v>48</v>
      </c>
      <c r="P8" s="14" t="s">
        <v>49</v>
      </c>
      <c r="Q8" s="14" t="s">
        <v>50</v>
      </c>
      <c r="R8" s="14" t="s">
        <v>51</v>
      </c>
      <c r="S8" s="14" t="s">
        <v>52</v>
      </c>
      <c r="T8" s="14" t="s">
        <v>53</v>
      </c>
      <c r="U8" s="14" t="s">
        <v>54</v>
      </c>
      <c r="V8" s="14" t="s">
        <v>55</v>
      </c>
      <c r="W8" s="14" t="s">
        <v>56</v>
      </c>
      <c r="X8" s="14" t="s">
        <v>57</v>
      </c>
      <c r="Y8" s="14" t="s">
        <v>58</v>
      </c>
      <c r="Z8" s="14" t="s">
        <v>59</v>
      </c>
      <c r="AA8" s="14" t="s">
        <v>60</v>
      </c>
      <c r="AB8" s="14" t="s">
        <v>61</v>
      </c>
    </row>
    <row r="9" spans="1:28" ht="12.75" customHeight="1"/>
    <row r="10" spans="1:28" ht="18.75" customHeight="1">
      <c r="A10" s="15"/>
      <c r="B10" s="15" t="s">
        <v>414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>
      <c r="A11" s="7">
        <v>1</v>
      </c>
      <c r="B11" s="1" t="s">
        <v>415</v>
      </c>
      <c r="C11" s="2" t="s">
        <v>416</v>
      </c>
      <c r="D11" s="1" t="s">
        <v>260</v>
      </c>
      <c r="E11" s="3">
        <v>1</v>
      </c>
      <c r="F11" s="16">
        <v>0</v>
      </c>
      <c r="G11" s="16">
        <f>E11*F11</f>
        <v>0</v>
      </c>
      <c r="H11" s="4">
        <v>0</v>
      </c>
      <c r="I11" s="4">
        <f>E11*H11</f>
        <v>0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417</v>
      </c>
      <c r="Q11" s="11"/>
      <c r="R11" s="11" t="s">
        <v>418</v>
      </c>
      <c r="S11" s="11" t="s">
        <v>419</v>
      </c>
      <c r="T11" s="11" t="s">
        <v>420</v>
      </c>
      <c r="U11" s="11"/>
      <c r="V11" s="11"/>
      <c r="W11" s="11"/>
      <c r="X11" s="11"/>
      <c r="Y11" s="11"/>
      <c r="Z11" s="11"/>
      <c r="AA11" s="18">
        <v>15</v>
      </c>
      <c r="AB11" s="11" t="s">
        <v>70</v>
      </c>
    </row>
    <row r="12" spans="1:28" ht="18.75" customHeight="1">
      <c r="A12" s="19" t="s">
        <v>16</v>
      </c>
      <c r="B12" s="15" t="s">
        <v>421</v>
      </c>
      <c r="C12" s="15"/>
      <c r="D12" s="15"/>
      <c r="E12" s="15"/>
      <c r="F12" s="15"/>
      <c r="G12" s="20">
        <f>SUMIF($P:$P,$Q12,G:G)</f>
        <v>0</v>
      </c>
      <c r="H12" s="15"/>
      <c r="I12" s="21">
        <f>SUMIF($P:$P,$Q12,I:I)</f>
        <v>0</v>
      </c>
      <c r="J12" s="15"/>
      <c r="K12" s="21">
        <f>SUMIF($P:$P,$Q12,K:K)</f>
        <v>0</v>
      </c>
      <c r="L12" s="15"/>
      <c r="M12" s="22">
        <f>SUMIF($P:$P,$Q12,M:M)</f>
        <v>0</v>
      </c>
      <c r="N12" s="15"/>
      <c r="O12" s="22">
        <f>SUMIF($P:$P,$Q12,O:O)</f>
        <v>0</v>
      </c>
      <c r="P12" s="11" t="s">
        <v>16</v>
      </c>
      <c r="Q12" s="11" t="s">
        <v>417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ht="12.75" customHeight="1"/>
    <row r="14" spans="1:28" ht="18.75" customHeight="1">
      <c r="A14" s="15"/>
      <c r="B14" s="15" t="s">
        <v>422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>
      <c r="A15" s="7">
        <v>2</v>
      </c>
      <c r="B15" s="1" t="s">
        <v>423</v>
      </c>
      <c r="C15" s="2" t="s">
        <v>424</v>
      </c>
      <c r="D15" s="1" t="s">
        <v>260</v>
      </c>
      <c r="E15" s="3">
        <v>1</v>
      </c>
      <c r="F15" s="16">
        <v>0</v>
      </c>
      <c r="G15" s="16">
        <f>E15*F15</f>
        <v>0</v>
      </c>
      <c r="H15" s="4">
        <v>0</v>
      </c>
      <c r="I15" s="4">
        <f>E15*H15</f>
        <v>0</v>
      </c>
      <c r="J15" s="4">
        <v>0</v>
      </c>
      <c r="K15" s="4">
        <f>E15*J15</f>
        <v>0</v>
      </c>
      <c r="L15" s="17">
        <v>0</v>
      </c>
      <c r="M15" s="17">
        <f>E15*L15</f>
        <v>0</v>
      </c>
      <c r="N15" s="17">
        <f>0</f>
        <v>0</v>
      </c>
      <c r="O15" s="17">
        <f>E15*N15</f>
        <v>0</v>
      </c>
      <c r="P15" s="11" t="s">
        <v>425</v>
      </c>
      <c r="Q15" s="11"/>
      <c r="R15" s="11" t="s">
        <v>418</v>
      </c>
      <c r="S15" s="11" t="s">
        <v>426</v>
      </c>
      <c r="T15" s="11" t="s">
        <v>427</v>
      </c>
      <c r="U15" s="11"/>
      <c r="V15" s="11"/>
      <c r="W15" s="11"/>
      <c r="X15" s="11"/>
      <c r="Y15" s="11"/>
      <c r="Z15" s="11"/>
      <c r="AA15" s="18">
        <v>15</v>
      </c>
      <c r="AB15" s="11" t="s">
        <v>70</v>
      </c>
    </row>
    <row r="16" spans="1:28" ht="18.75" customHeight="1">
      <c r="A16" s="19" t="s">
        <v>16</v>
      </c>
      <c r="B16" s="15" t="s">
        <v>428</v>
      </c>
      <c r="C16" s="15"/>
      <c r="D16" s="15"/>
      <c r="E16" s="15"/>
      <c r="F16" s="15"/>
      <c r="G16" s="20">
        <f>SUMIF($P:$P,$Q16,G:G)</f>
        <v>0</v>
      </c>
      <c r="H16" s="15"/>
      <c r="I16" s="21">
        <f>SUMIF($P:$P,$Q16,I:I)</f>
        <v>0</v>
      </c>
      <c r="J16" s="15"/>
      <c r="K16" s="21">
        <f>SUMIF($P:$P,$Q16,K:K)</f>
        <v>0</v>
      </c>
      <c r="L16" s="15"/>
      <c r="M16" s="22">
        <f>SUMIF($P:$P,$Q16,M:M)</f>
        <v>0</v>
      </c>
      <c r="N16" s="15"/>
      <c r="O16" s="22">
        <f>SUMIF($P:$P,$Q16,O:O)</f>
        <v>0</v>
      </c>
      <c r="P16" s="11" t="s">
        <v>16</v>
      </c>
      <c r="Q16" s="11" t="s">
        <v>425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ht="12.75" customHeight="1" thickBot="1"/>
    <row r="18" spans="1:28" ht="18.75" customHeight="1">
      <c r="A18" s="23" t="s">
        <v>16</v>
      </c>
      <c r="B18" s="24"/>
      <c r="C18" s="24"/>
      <c r="D18" s="24"/>
      <c r="E18" s="24"/>
      <c r="F18" s="24"/>
      <c r="G18" s="25">
        <f>SUMIF($P:$P,"S",G:G)</f>
        <v>0</v>
      </c>
      <c r="H18" s="24"/>
      <c r="I18" s="26">
        <f>SUMIF($P:$P,"S",I:I)</f>
        <v>0</v>
      </c>
      <c r="J18" s="24"/>
      <c r="K18" s="26">
        <f>SUMIF($P:$P,"S",K:K)</f>
        <v>0</v>
      </c>
      <c r="L18" s="24"/>
      <c r="M18" s="27">
        <f>SUMIF($P:$P,"S",M:M)</f>
        <v>0</v>
      </c>
      <c r="N18" s="24"/>
      <c r="O18" s="27">
        <f>SUMIF($P:$P,"S",O:O)</f>
        <v>0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21" spans="1:28" ht="18.75" customHeight="1" thickBot="1">
      <c r="A21" s="54" t="s">
        <v>216</v>
      </c>
      <c r="B21" s="54"/>
      <c r="C21" s="54"/>
      <c r="D21" s="54"/>
      <c r="E21" s="54"/>
    </row>
    <row r="22" spans="1:28">
      <c r="B22" s="1" t="s">
        <v>419</v>
      </c>
      <c r="C22" s="55" t="s">
        <v>429</v>
      </c>
      <c r="D22" s="55"/>
      <c r="E22" s="16">
        <f>$G$12</f>
        <v>0</v>
      </c>
    </row>
    <row r="23" spans="1:28" ht="13.5" thickBot="1">
      <c r="B23" s="1" t="s">
        <v>426</v>
      </c>
      <c r="C23" s="56" t="s">
        <v>430</v>
      </c>
      <c r="D23" s="56"/>
      <c r="E23" s="16">
        <f>$G$16</f>
        <v>0</v>
      </c>
    </row>
    <row r="24" spans="1:28" ht="18.75" customHeight="1">
      <c r="A24" s="23" t="s">
        <v>16</v>
      </c>
      <c r="B24" s="24"/>
      <c r="C24" s="24"/>
      <c r="D24" s="24"/>
      <c r="E24" s="25">
        <f>SUM($E$22:$E$23)</f>
        <v>0</v>
      </c>
    </row>
  </sheetData>
  <mergeCells count="19">
    <mergeCell ref="J7:K7"/>
    <mergeCell ref="L7:M7"/>
    <mergeCell ref="N7:O7"/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  <mergeCell ref="A21:E21"/>
    <mergeCell ref="C22:D22"/>
    <mergeCell ref="C23:D23"/>
    <mergeCell ref="F7:G7"/>
    <mergeCell ref="H7:I7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100-16-08-02</vt:lpstr>
      <vt:lpstr>100-16-08-02-HSV</vt:lpstr>
      <vt:lpstr>100-16-08-02-PSV</vt:lpstr>
      <vt:lpstr>100-16-08-02-Mon</vt:lpstr>
      <vt:lpstr>'100-16-08-02'!Oblast_tisku</vt:lpstr>
      <vt:lpstr>'100-16-08-02-HSV'!Oblast_tisku</vt:lpstr>
      <vt:lpstr>'100-16-08-02-Mon'!Oblast_tisku</vt:lpstr>
      <vt:lpstr>'100-16-08-02-PSV'!Oblast_tisku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JIRI</cp:lastModifiedBy>
  <cp:lastPrinted>2016-09-23T17:08:38Z</cp:lastPrinted>
  <dcterms:created xsi:type="dcterms:W3CDTF">2016-09-18T17:07:58Z</dcterms:created>
  <dcterms:modified xsi:type="dcterms:W3CDTF">2016-09-23T17:08:41Z</dcterms:modified>
</cp:coreProperties>
</file>