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2300" activeTab="0"/>
  </bookViews>
  <sheets>
    <sheet name="Stavba" sheetId="1" r:id="rId1"/>
    <sheet name="01a  KL" sheetId="2" r:id="rId2"/>
    <sheet name="01a  Rek" sheetId="3" r:id="rId3"/>
    <sheet name="01a  Pol" sheetId="4" r:id="rId4"/>
    <sheet name="01b  KL" sheetId="5" r:id="rId5"/>
    <sheet name="01b  Rek" sheetId="6" r:id="rId6"/>
    <sheet name="01b  Pol" sheetId="7" r:id="rId7"/>
  </sheets>
  <definedNames>
    <definedName name="CelkemObjekty" localSheetId="0">'Stavba'!$F$32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_xlnm.Print_Titles" localSheetId="3">'01a  Pol'!$1:$6</definedName>
    <definedName name="_xlnm.Print_Titles" localSheetId="2">'01a  Rek'!$1:$6</definedName>
    <definedName name="_xlnm.Print_Titles" localSheetId="6">'01b  Pol'!$1:$6</definedName>
    <definedName name="_xlnm.Print_Titles" localSheetId="5">'01b  Rek'!$1:$6</definedName>
    <definedName name="Objednatel" localSheetId="0">'Stavba'!$D$11</definedName>
    <definedName name="Objekt" localSheetId="0">'Stavba'!$B$29</definedName>
    <definedName name="_xlnm.Print_Area" localSheetId="1">'01a  KL'!$A$1:$G$45</definedName>
    <definedName name="_xlnm.Print_Area" localSheetId="3">'01a  Pol'!$A$1:$K$430</definedName>
    <definedName name="_xlnm.Print_Area" localSheetId="2">'01a  Rek'!$A$1:$I$44</definedName>
    <definedName name="_xlnm.Print_Area" localSheetId="4">'01b  KL'!$A$1:$G$45</definedName>
    <definedName name="_xlnm.Print_Area" localSheetId="6">'01b  Pol'!$A$1:$K$102</definedName>
    <definedName name="_xlnm.Print_Area" localSheetId="5">'01b  Rek'!$A$1:$I$29</definedName>
    <definedName name="_xlnm.Print_Area" localSheetId="0">'Stavba'!$B$1:$J$93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num" localSheetId="3" hidden="1">0</definedName>
    <definedName name="solver_num" localSheetId="6" hidden="1">0</definedName>
    <definedName name="solver_opt" localSheetId="3" hidden="1">'01a  Pol'!#REF!</definedName>
    <definedName name="solver_opt" localSheetId="6" hidden="1">'01b  Pol'!#REF!</definedName>
    <definedName name="solver_typ" localSheetId="3" hidden="1">1</definedName>
    <definedName name="solver_typ" localSheetId="6" hidden="1">1</definedName>
    <definedName name="solver_val" localSheetId="3" hidden="1">0</definedName>
    <definedName name="solver_val" localSheetId="6" hidden="1">0</definedName>
    <definedName name="SoucetDilu" localSheetId="0">'Stavba'!$F$74:$J$74</definedName>
    <definedName name="StavbaCelkem" localSheetId="0">'Stavba'!$H$32</definedName>
    <definedName name="Zhotovitel" localSheetId="0">'Stavba'!$D$7</definedName>
  </definedNames>
  <calcPr fullCalcOnLoad="1"/>
</workbook>
</file>

<file path=xl/sharedStrings.xml><?xml version="1.0" encoding="utf-8"?>
<sst xmlns="http://schemas.openxmlformats.org/spreadsheetml/2006/main" count="1600" uniqueCount="715">
  <si>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</si>
  <si>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</si>
  <si>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</si>
  <si>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</si>
  <si>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</si>
  <si>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</si>
  <si>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</si>
  <si>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</si>
  <si>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</si>
  <si>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</si>
  <si>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</si>
  <si>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</si>
  <si>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</si>
  <si>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</si>
  <si>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</si>
  <si>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</si>
  <si>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</si>
  <si>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</si>
  <si>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</si>
  <si>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</si>
  <si>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</si>
  <si>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</si>
  <si>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</si>
  <si>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</si>
  <si>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</si>
  <si>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</si>
  <si>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</si>
  <si>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</si>
  <si>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</si>
  <si>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</si>
  <si>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</si>
  <si>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</si>
  <si>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</si>
  <si>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</si>
  <si>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</si>
  <si>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</si>
  <si>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</si>
  <si>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</si>
  <si>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</si>
  <si>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</si>
  <si>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</si>
  <si>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</si>
  <si>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</si>
  <si>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</si>
  <si>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</si>
  <si>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</si>
  <si>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</si>
  <si>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</si>
  <si>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</si>
  <si>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</si>
  <si>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</si>
  <si>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</si>
  <si>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</si>
  <si>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</si>
  <si>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</si>
  <si>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</si>
  <si>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</si>
  <si>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</si>
  <si>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</si>
  <si>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</si>
  <si>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</si>
  <si>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</si>
  <si>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</si>
  <si>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</si>
  <si>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</si>
  <si>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</si>
  <si>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</si>
  <si>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</si>
  <si>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</si>
  <si>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</si>
  <si>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</si>
  <si>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</si>
  <si>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</si>
  <si>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</si>
  <si>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</si>
  <si>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</si>
  <si>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</si>
  <si>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</si>
  <si>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</si>
  <si>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</si>
  <si>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</si>
  <si>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</si>
  <si>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</si>
  <si>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</si>
  <si>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</si>
  <si>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</si>
  <si>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</si>
  <si>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</si>
  <si>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</si>
  <si>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</si>
  <si>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</si>
  <si>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</si>
  <si>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</si>
  <si>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</si>
  <si>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</si>
  <si>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</si>
  <si>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</si>
  <si>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</si>
  <si>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</si>
  <si>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Celkem za</t>
  </si>
  <si>
    <t>SLEPÝ ROZPOČET</t>
  </si>
  <si>
    <t>Slepý rozpočet</t>
  </si>
  <si>
    <t>652</t>
  </si>
  <si>
    <t>Snížení en. nároč. budovy zázemí sport. haly</t>
  </si>
  <si>
    <t>652 Snížení en. nároč. budovy zázemí sport. haly</t>
  </si>
  <si>
    <t>01a</t>
  </si>
  <si>
    <t>Zateplení v rámci energ. posudku</t>
  </si>
  <si>
    <t>01a Zateplení v rámci energ. posudku</t>
  </si>
  <si>
    <t>801.59</t>
  </si>
  <si>
    <t>m3</t>
  </si>
  <si>
    <t/>
  </si>
  <si>
    <t>31</t>
  </si>
  <si>
    <t>Zdi podpěrné a volné</t>
  </si>
  <si>
    <t>31 Zdi podpěrné a volné</t>
  </si>
  <si>
    <t>311271177R00</t>
  </si>
  <si>
    <t xml:space="preserve">Zdivo z tvárnic pórobeton. hladkých tl. 30 cm </t>
  </si>
  <si>
    <t>m2</t>
  </si>
  <si>
    <t>V položce jsou započteny i náklady na pomocné lešení o výšce podlahy do 1,90 m a pro zatížení do 1,5 kPa. Položka se používá i pro zdivo výplňové, obkladové, půdní, nadstřešní, poprsní, římsové apod.</t>
  </si>
  <si>
    <t>zazdívky:1,8*(4,35-1,5)</t>
  </si>
  <si>
    <t>317321321R00</t>
  </si>
  <si>
    <t xml:space="preserve">Beton překladů železový C 20/25 </t>
  </si>
  <si>
    <t>Položka obsahuje náklady na dodávku a uložení betonu do připravené konstrukce. Bednění a výztuž se oceňují samostatně. V položce nejsou započteny i náklady na pomocné lešení o výšce podlahy do 1,90 m a pro zatížení do 1,5 kPa. Betonáž se předpokládá z lešení zřízeného pro bednění.</t>
  </si>
  <si>
    <t>2,3*0,3*0,12</t>
  </si>
  <si>
    <t>317351107R00</t>
  </si>
  <si>
    <t xml:space="preserve">Bednění překladů - zřízení </t>
  </si>
  <si>
    <t>V položce jsou zakalkulovány i náklady na podpěrnou konstrukci do výšky 4 m a náklady na pomocné lešení o výšce podlahy do 1,90 m a pro zatížení do 1,5 kPa.</t>
  </si>
  <si>
    <t>2,3*0,12*2+1,8*0,3</t>
  </si>
  <si>
    <t>317351108R00</t>
  </si>
  <si>
    <t xml:space="preserve">Bednění překladů - odstranění </t>
  </si>
  <si>
    <t>317944311RT3</t>
  </si>
  <si>
    <t>Válcované nosníky do č.12 do připravených otvorů včetně dodávky profilu I č.12</t>
  </si>
  <si>
    <t>t</t>
  </si>
  <si>
    <t>Položky obsahují i náklady na dodávku nosníku profilu I č. 12 včetně jeho nařezání na potřebný rozměr.</t>
  </si>
  <si>
    <t>2,3*2*11,1*0,001</t>
  </si>
  <si>
    <t>61</t>
  </si>
  <si>
    <t>Upravy povrchů vnitřní</t>
  </si>
  <si>
    <t>61 Upravy povrchů vnitřní</t>
  </si>
  <si>
    <t>602011141RT1</t>
  </si>
  <si>
    <t>Štuk na stěnách vnitřní ručně tloušťka vrstvy 2 mm</t>
  </si>
  <si>
    <t>Omítka ze suché směsi, vhodná pro vnitřní použití.</t>
  </si>
  <si>
    <t xml:space="preserve">Položka je kalkulována jako jedna z vrstev omítkové skladby. Položky za jednotlivé požadované vrstvy se sčítají. </t>
  </si>
  <si>
    <t>V položce nejsou zakalkulovány náklady na pomocné lešení,  náklady na použití rohových lišt a armovací skelné tkaniny.</t>
  </si>
  <si>
    <t>602011191R00</t>
  </si>
  <si>
    <t xml:space="preserve">Podkladní nátěr pod tenkovrstvé omítky </t>
  </si>
  <si>
    <t>V položce nejsou zakalkulovány náklady na pomocné lešení a  náklady na použití rohových lišt a armovací skelné tkaniny..</t>
  </si>
  <si>
    <t>612425931RT2</t>
  </si>
  <si>
    <t>Omítka vápenná vnitřního ostění - štuková s použitím suché maltové směsi</t>
  </si>
  <si>
    <t>V položce jsou zakalkulovány náklady na pomocné pracovní lešení o výšce podlahy do 1900 mm a pro zatížení do 1,5 kPa.</t>
  </si>
  <si>
    <t>P/1:(0,6+0,75*2)*12*0,1</t>
  </si>
  <si>
    <t>P/2:(1,2+1,5*2)*16*0,1</t>
  </si>
  <si>
    <t>P/3:(1,2+1,8*2)*58*0,1</t>
  </si>
  <si>
    <t>P/4:(1,5+1,8*2)*4*0,1</t>
  </si>
  <si>
    <t>P/5:(3,0+1,8*2)*0,1</t>
  </si>
  <si>
    <t>P/6:(1,8+1,0*2)*0,1</t>
  </si>
  <si>
    <t>P/7:(1,8+1,5*2)*0,1</t>
  </si>
  <si>
    <t>P/8:(1,8+2,1*2)*0,1</t>
  </si>
  <si>
    <t>P/9:(2,05+2,1*2)*0,1</t>
  </si>
  <si>
    <t>612481211RU1</t>
  </si>
  <si>
    <t>Montáž výztužné sítě (perlinky) do stěrky-stěny včetně výztužné sítě a stěrkového tmelu</t>
  </si>
  <si>
    <t>Položka obsahuje natažení stěrkového tmelu, vtlačení výztužné sítě a rozetření tmelu.</t>
  </si>
  <si>
    <t>62</t>
  </si>
  <si>
    <t>Úpravy povrchů vnější</t>
  </si>
  <si>
    <t>62 Úpravy povrchů vnější</t>
  </si>
  <si>
    <t>602011102R00</t>
  </si>
  <si>
    <t xml:space="preserve">Postřik cementový ručně </t>
  </si>
  <si>
    <t>Postřik ze suché omítkové směsi  vhodný pro vnitřní i vnější použití.</t>
  </si>
  <si>
    <t>V položce nejsou zakalkulovány náklady na pomocné lešení, náklady na použití rohových lišt a armovací skelné tkaniny.</t>
  </si>
  <si>
    <t>SV:32,7</t>
  </si>
  <si>
    <t>SZ:1,4</t>
  </si>
  <si>
    <t>JV:12,61</t>
  </si>
  <si>
    <t>602011112RT3</t>
  </si>
  <si>
    <t>Omítka jádrová ručně tloušťka vrstvy 15 mm</t>
  </si>
  <si>
    <t>Omítka ze suché směsi  vhodná pro vnitřní i vnější použití včetně pórobetonového zdiva.</t>
  </si>
  <si>
    <t>602011189R00</t>
  </si>
  <si>
    <t xml:space="preserve">Omítka stěn mozaiková </t>
  </si>
  <si>
    <t>Omítka z pastovité směsi , vhodná pro vnější použití.</t>
  </si>
  <si>
    <t>V položce nejsou zakalkulovány náklady na pomocné lešení a náklady na penetrační nátěr ( oceňuje se položkou č. 602 01-1195 ).</t>
  </si>
  <si>
    <t>SV:(0,6+0,75*2)*0,15*12+0,8*0,15*4</t>
  </si>
  <si>
    <t>JV:2,1*0,15</t>
  </si>
  <si>
    <t>4,575/0,15*0,16</t>
  </si>
  <si>
    <t>602011195R00</t>
  </si>
  <si>
    <t xml:space="preserve">Kontaktní nátěr pod mozaikové omítky </t>
  </si>
  <si>
    <t>V položce nejsou zakalkulovány náklady na pomocné lešení a náklady na použití rohových lišt a armovací skelné tkaniny.</t>
  </si>
  <si>
    <t>602015187RT6</t>
  </si>
  <si>
    <t>Omítka stěn tenkovrstvá silikonová, zatíraná zrno 1,5 mm, plněná uhlíkovými vlákny</t>
  </si>
  <si>
    <t>Omítka ze směsi.  Materiál je vhodný pro vnitřní i vnější použití.</t>
  </si>
  <si>
    <t>V položce nejsou zakalkulovány náklady na penetrační nátěr. Oceňuje se položkou č. 602 01-5179.</t>
  </si>
  <si>
    <t>V položce nejsou zakalkulovány náklady na pomocné lešení.</t>
  </si>
  <si>
    <t>V položce nejsou zakalkulovány náklady na použití rohových lišt a armovací skelné tkaniny.</t>
  </si>
  <si>
    <t>ostění KZS:58,8975/0,15*0,16</t>
  </si>
  <si>
    <t>602015191R00</t>
  </si>
  <si>
    <t xml:space="preserve">Podkladní nátěr stěn pod tenkovrstvé omítky </t>
  </si>
  <si>
    <t>pod KZS:</t>
  </si>
  <si>
    <t>stáv.fasáda:645,32</t>
  </si>
  <si>
    <t>stáv. ostění:59,6175+4,575</t>
  </si>
  <si>
    <t>ostění KZS:59,6175/0,15*0,16</t>
  </si>
  <si>
    <t>620991121R00</t>
  </si>
  <si>
    <t xml:space="preserve">Zakrývání výplní vnějších otvorů z lešení </t>
  </si>
  <si>
    <t>Zakrývání výplní vnějších otvorů s rámy a zárubněmi, zábradlí, předmětů, oplechování apod., která se zřizují ještě před úpravami povrchu, před jejich znečištěním při úpravách povrchu nástřikem plastických (lepivých) maltovin, prováděné z lešení.</t>
  </si>
  <si>
    <t xml:space="preserve">Položka je určena pro zakrývání jakýmkoliv způsobem. </t>
  </si>
  <si>
    <t>Množství měrných jednotek se určuje v m2 plochy kótovaných okenních otvorů, v rozměrech předmětů, konstrukcí, oplechování apod. jsou-li zcela obklopeny nástřikem. Zakrývání okrajů nastříkaných ploch a osaěmlých pásů ohraničených oplechováním, obklady, souvislým pásem oken, ochrana dlažby logií pod upravovanou stěnou apod. se určuje v ploše pruhů o šířce nejvýše 400 mm. Odkrytí je v položce započteno.</t>
  </si>
  <si>
    <t>okna:175,68+4,5</t>
  </si>
  <si>
    <t>dveře:3,78+4,31</t>
  </si>
  <si>
    <t>622143004R00</t>
  </si>
  <si>
    <t xml:space="preserve">Mtž omítkový začišťovací profil </t>
  </si>
  <si>
    <t>m</t>
  </si>
  <si>
    <t>nadpraží:1,2*26+1,8*4+0,6*12+1,2*48+0,9+1,5*2+3,0+1,5*2+2,05</t>
  </si>
  <si>
    <t>odskoky:2,0</t>
  </si>
  <si>
    <t>ostění:1,8*52+1,5*2+1,0*2+0,75*24+2,1*4+1,8*64+1,5*32+1,2*2+1,8*10+2,1*2</t>
  </si>
  <si>
    <t>odskoky:20,65+15,3</t>
  </si>
  <si>
    <t>622319015R00</t>
  </si>
  <si>
    <t xml:space="preserve">Soklová lišta hliník KZS tl. 160 mm </t>
  </si>
  <si>
    <t>(30,8+15,2)*2</t>
  </si>
  <si>
    <t>622319124RU1</t>
  </si>
  <si>
    <t>Zateplovací systém sokl, XPS 140 mm s omítkou mozaikovou</t>
  </si>
  <si>
    <t>Položka obsahuje: nanesení lepicího tmelu na izolační desky, nalepení desek, zajištění talířovými hmoždinkami (6 ks/m2), přebroušení desek, natažení stěrky, vtlačení výztužné tkaniny (1,15 m2/m2), přehlazení stěrky, kontaktní nátěr a povrchovou úpravu omítkou. V položce je obsaženo 0,14 m rohových lišt na m2.</t>
  </si>
  <si>
    <t>622319135RT3</t>
  </si>
  <si>
    <t>Zatepl. systém EPS F 160 mm s omítkou silikonovou plněnou uhlíkovými vlákny, zrno 1,5 mm</t>
  </si>
  <si>
    <t>Položka obsahuje: nanesení lepicího tmelu na izolační desky, nalepení desek, zajištění talířovými hmoždinkami STR-U (6 ks/m2), přebroušení desek, natažení stěrky, vtlačení výztužné tkaniny (1,15 m2/m2), přehlazení stěrky, kontaktní nátěr a povrchovou úpravu omítkou. V položce je obsaženo 0,14 m rohových lišt na m2.</t>
  </si>
  <si>
    <t>SV:165,17</t>
  </si>
  <si>
    <t>JZ:204,31</t>
  </si>
  <si>
    <t>SZ:103,45</t>
  </si>
  <si>
    <t>JV:125,68</t>
  </si>
  <si>
    <t>622319153RT3</t>
  </si>
  <si>
    <t>Zatepl.sytém, ostění,  XPS 30 mm s omítkou silikon plněnou uhlíkovými vlákny, zrno 1,5 mm</t>
  </si>
  <si>
    <t>Položka obsahuje: nanesení lepicího tmelu na izolační desky, nalepení desek, natažení stěrky, osazení lišt, přehlazení stěrky, kontaktní nátěr a povrchovou úpravu omítkou. V položce je obsaženo 3,3 m rohových lišt, 1,67 m lišt s okapničkou a 5 m napojovacích lišt na m2.</t>
  </si>
  <si>
    <t>SV:(1,2+1,8*2)*0,15*26+(1,8+1,0*2)*0,15+(1,8*2+1,3*4)*0,15+(1,8+1,5*2)*0,15</t>
  </si>
  <si>
    <t>JV:(1,2+1,8*2)*0,15*32+(1,2+1,5*2)*0,15*16</t>
  </si>
  <si>
    <t>SZ:(0,9+1,2*2)*0,15+(1,5+1,8*2)*0,15*2+(3,0+1,8*2)*0,15</t>
  </si>
  <si>
    <t>JV:(1,5+1,8*2)*0,15*2+(2,05+2,1)*0,15</t>
  </si>
  <si>
    <t>622319153RV1</t>
  </si>
  <si>
    <t>Zatepl.systém, ostění, XPS 30 mm zakončený stěrkou s výztužnou tkaninou</t>
  </si>
  <si>
    <t>Položka obsahuje: nanesení lepicího tmelu na izolační desky, nalepení desek, natažení stěrky, osazení lišt, přehlazení stěrky. V položce je obsaženo 3,3 m rohových lišt, 1,67 m lišt s okapničkou a 5 m napojovacích lišt na m2.</t>
  </si>
  <si>
    <t>622319163R00</t>
  </si>
  <si>
    <t xml:space="preserve">Zateplovací systém  parapet, XPS tl. 30 mm </t>
  </si>
  <si>
    <t>Položka obsahuje řezání desek, nanesení lepicího tmelu na izolační desky, nalepení desek, natažení stěrky, osazení LPE lišty (5m/m2) a přehlazení stěrky.</t>
  </si>
  <si>
    <t>SV:(1,2*26+0,6*12+1,8)*0,15</t>
  </si>
  <si>
    <t>JZ:1,2*48*0,15</t>
  </si>
  <si>
    <t>SZ:(0,9+1,5*2+3,0)*0,15</t>
  </si>
  <si>
    <t>JV:1,5*2*0,15</t>
  </si>
  <si>
    <t>622391121R00</t>
  </si>
  <si>
    <t xml:space="preserve">Příplatek za hmoždinky STR U 6 ks/m2 </t>
  </si>
  <si>
    <t>Tento příplatek nelze použít k položkám 622 31-19 Zateplovací systém s pórobetonovými deskami . Tento systém je se zapouštěcími hmoždinkami kalkulován.</t>
  </si>
  <si>
    <t>Příplatek se nepoužívá pro zateplovací systémy 622 3 od tloušťky 160 mm; tyto položky již zapouštěcí hmoždinky obsahují.</t>
  </si>
  <si>
    <t>622401931R00</t>
  </si>
  <si>
    <t xml:space="preserve">Příplatek za pracnost, celková pl. otvorů do 35% </t>
  </si>
  <si>
    <t>46,17+598,61</t>
  </si>
  <si>
    <t>622428971R00</t>
  </si>
  <si>
    <t xml:space="preserve">Příplatek k položce za vícebarevnou omítku </t>
  </si>
  <si>
    <t>622904112R00</t>
  </si>
  <si>
    <t xml:space="preserve">Očištění fasád tlakovou vodou složitost 1 - 2 </t>
  </si>
  <si>
    <t>fasáda:645,32</t>
  </si>
  <si>
    <t>ostění:59,6175+4,575</t>
  </si>
  <si>
    <t>62-PC1</t>
  </si>
  <si>
    <t xml:space="preserve">Odtrhové a výtažné zkoušky </t>
  </si>
  <si>
    <t>kus</t>
  </si>
  <si>
    <t>28350112</t>
  </si>
  <si>
    <t>Profil okenní začišťovací s tkaninou, 6mm dl. 2,4m</t>
  </si>
  <si>
    <t>28350229</t>
  </si>
  <si>
    <t>Profil rohový nadpražní s okapničkou  dl. 2 m</t>
  </si>
  <si>
    <t>63</t>
  </si>
  <si>
    <t>Podlahy a podlahové konstrukce</t>
  </si>
  <si>
    <t>63 Podlahy a podlahové konstrukce</t>
  </si>
  <si>
    <t>632451021R00</t>
  </si>
  <si>
    <t xml:space="preserve">Vyrovnávací potěr MC 15, v pásu, tl. 20 mm </t>
  </si>
  <si>
    <t>Položka je určena pro vyrovnávací potěr z cementové malty provedený v pásu na zdivu jako podklad např. pod izolaci, na parapetech z prefabrikovaných dílců pod oplechování apod., vodorovný nebo ve spádu do 15 st., hlazený dřevěným hladítkem.</t>
  </si>
  <si>
    <t>parapety:(0,6*12+1,2*16+1,2*58+1,5*4+3,0+1,8*2)*0,3</t>
  </si>
  <si>
    <t>64</t>
  </si>
  <si>
    <t>Výplně otvorů</t>
  </si>
  <si>
    <t>64 Výplně otvorů</t>
  </si>
  <si>
    <t>648991111RT3</t>
  </si>
  <si>
    <t>Osazení parapet.desek plast. a lamin. š. do 20cm včetně dodávky plastové parapetní desky š. 150 mm</t>
  </si>
  <si>
    <t>Položka je určena pro osazování parapetních desek z plastických a poloplastických hmot na nízkoexpanzní montážní pěnu. Těsnění spáry mezi parapetem a rámem okna transpatentním silikonem.</t>
  </si>
  <si>
    <t>V položce jsou zakalkulovány i náklady na dodávku desek.</t>
  </si>
  <si>
    <t>P/2a:1,2*4</t>
  </si>
  <si>
    <t>P/3a:1,2*14</t>
  </si>
  <si>
    <t>P/3b:1,2*38</t>
  </si>
  <si>
    <t>P/4:1,5*4</t>
  </si>
  <si>
    <t>P/5:3,0</t>
  </si>
  <si>
    <t>P/6:1,8</t>
  </si>
  <si>
    <t>P/7:1,8</t>
  </si>
  <si>
    <t>94</t>
  </si>
  <si>
    <t>Lešení a stavební výtahy</t>
  </si>
  <si>
    <t>94 Lešení a stavební výtahy</t>
  </si>
  <si>
    <t>941941042R00</t>
  </si>
  <si>
    <t xml:space="preserve">Montáž lešení leh.řad.s podlahami,š.1,2 m, H 30 m </t>
  </si>
  <si>
    <t>32,5*(7,0+9,0)+17,5*15,0+5,0*14,0+12,5*12,0</t>
  </si>
  <si>
    <t>941941292R00</t>
  </si>
  <si>
    <t xml:space="preserve">Příplatek za každý měsíc použití lešení k pol.1042 </t>
  </si>
  <si>
    <t>1002,5*2</t>
  </si>
  <si>
    <t>941941842R00</t>
  </si>
  <si>
    <t xml:space="preserve">Demontáž lešení leh.řad.s podlahami,š.1,2 m,H 30 m </t>
  </si>
  <si>
    <t>944944011R00</t>
  </si>
  <si>
    <t xml:space="preserve">Montáž ochranné sítě z umělých vláken </t>
  </si>
  <si>
    <t>944944031R00</t>
  </si>
  <si>
    <t xml:space="preserve">Příplatek za každý měsíc použití sítí k pol. 4011 </t>
  </si>
  <si>
    <t>944944081R00</t>
  </si>
  <si>
    <t xml:space="preserve">Demontáž ochranné sítě z umělých vláken </t>
  </si>
  <si>
    <t>95</t>
  </si>
  <si>
    <t>Dokončovací konstrukce na pozemních stavbách</t>
  </si>
  <si>
    <t>95 Dokončovací konstrukce na pozemních stavbách</t>
  </si>
  <si>
    <t>952902110R00</t>
  </si>
  <si>
    <t xml:space="preserve">Čištění zametáním v místnostech a chodbách </t>
  </si>
  <si>
    <t>strop nad 3.NP:436,1</t>
  </si>
  <si>
    <t>001</t>
  </si>
  <si>
    <t>Demontáž stáv. domov. zvonku, zpětná montáž po zateplení fasády</t>
  </si>
  <si>
    <t>002</t>
  </si>
  <si>
    <t>Demontáž stáv. el. zámku, zpětná montáž po zateplení fasády</t>
  </si>
  <si>
    <t>003</t>
  </si>
  <si>
    <t>Demontáž poštovní schránky, zpětná montáž po zateplení fasády</t>
  </si>
  <si>
    <t>004</t>
  </si>
  <si>
    <t>Demontáž orientačních tabulek, zpětná montáž po zateplení fasády</t>
  </si>
  <si>
    <t>005</t>
  </si>
  <si>
    <t>Demontáž světel. tabulí, montáž nových svítidel po zateplení fasády</t>
  </si>
  <si>
    <t>006</t>
  </si>
  <si>
    <t xml:space="preserve">Zkrácení stáv. ocel. zábradlí </t>
  </si>
  <si>
    <t>007</t>
  </si>
  <si>
    <t xml:space="preserve">Vytažení skříně elektro po zateplení fasády </t>
  </si>
  <si>
    <t>008</t>
  </si>
  <si>
    <t>Demontáž tepl. čidla, zpětná montáž pom zateplení fasády</t>
  </si>
  <si>
    <t>009</t>
  </si>
  <si>
    <t>Demontáž osvětlení, montáž nového po zateplení fasády</t>
  </si>
  <si>
    <t>010</t>
  </si>
  <si>
    <t>Demontáž fasád. komínu,m zpětná montáž po zateplení fasády</t>
  </si>
  <si>
    <t>011</t>
  </si>
  <si>
    <t>Úklid staveniště, uvedení přiléhajících ploch do původního stavu</t>
  </si>
  <si>
    <t>kpl</t>
  </si>
  <si>
    <t>96</t>
  </si>
  <si>
    <t>Bourání konstrukcí</t>
  </si>
  <si>
    <t>96 Bourání konstrukcí</t>
  </si>
  <si>
    <t>766421821R00</t>
  </si>
  <si>
    <t xml:space="preserve">Demontáž obložení stropů palubkami </t>
  </si>
  <si>
    <t>stěny nad 2,5 m výšky:5,0</t>
  </si>
  <si>
    <t>962081131R00</t>
  </si>
  <si>
    <t xml:space="preserve">Bourání příček ze skleněných tvárnic tl. 10 cm </t>
  </si>
  <si>
    <t>V položce není kalkulována manipulace se sutí, která se oceňuje samostatně položkami souboru 979.</t>
  </si>
  <si>
    <t>sklobetony:1,8*4,35+1,8*1,0</t>
  </si>
  <si>
    <t>968061112R00</t>
  </si>
  <si>
    <t xml:space="preserve">Vyvěšení dřevěných okenních křídel pl. do 1,5 m2 </t>
  </si>
  <si>
    <t>Položka obsahuje náklady na vyvěšení křídel, jejich uložení a zpětné zavěšení po provedených stavebních úpravách. Položka se používá i pro vyvěšení křídel určených k likvidaci.</t>
  </si>
  <si>
    <t>1:12</t>
  </si>
  <si>
    <t>968061113R00</t>
  </si>
  <si>
    <t xml:space="preserve">Vyvěšení dřevěných okenních křídel pl. nad 1,5 m2 </t>
  </si>
  <si>
    <t>2:4+12</t>
  </si>
  <si>
    <t>3:14+38+6</t>
  </si>
  <si>
    <t>4:4</t>
  </si>
  <si>
    <t>5:2</t>
  </si>
  <si>
    <t>968062244R00</t>
  </si>
  <si>
    <t xml:space="preserve">Vybourání dřevěných rámů oken jednoduch. pl. 1 m2 </t>
  </si>
  <si>
    <t>V položce není kalkulována manipulace se sutí, která se oceňuje samostatně položkami souboru 979. V položce není zakalkulováno vyvěšení křídel. Tyto práce se oceňují samostatně položkami souboru 968 06 -11 Vyvěšení dřevěvných křídel. Položka se používá pro okna pevná nebo s křídly otevíratelnými.</t>
  </si>
  <si>
    <t>1:0,6*0,75*12</t>
  </si>
  <si>
    <t>968062355R00</t>
  </si>
  <si>
    <t xml:space="preserve">Vybourání dřevěných rámů oken dvojitých pl. 2 m2 </t>
  </si>
  <si>
    <t>V položce není kalkulována manipulace se sutí, která se oceňuje samostatně položkami souboru 979. V položce není zakalkulováno vyvěšení křídel. Tyto práce se oceňují samostatně položkami souboru 968 06 -11 Vyvěšení dřevěných křídel. Položka se používá pro okna dvojitá nebo zdvojená.</t>
  </si>
  <si>
    <t>2:1,2*1,5*16</t>
  </si>
  <si>
    <t>968062356R00</t>
  </si>
  <si>
    <t xml:space="preserve">Vybourání dřevěných rámů oken dvojitých pl. 4 m2 </t>
  </si>
  <si>
    <t>3:1,2*1,8*58</t>
  </si>
  <si>
    <t>4:1,5*1,8*4</t>
  </si>
  <si>
    <t>968062357R00</t>
  </si>
  <si>
    <t xml:space="preserve">Vybourání dřevěných rámů oken dvojitých nad  4 m2 </t>
  </si>
  <si>
    <t>5:3,0*1,8</t>
  </si>
  <si>
    <t>968071125R00</t>
  </si>
  <si>
    <t xml:space="preserve">Vyvěšení, zavěšení kovových křídel dveří pl. 2 m2 </t>
  </si>
  <si>
    <t>8:2</t>
  </si>
  <si>
    <t>968071126R00</t>
  </si>
  <si>
    <t xml:space="preserve">Vyvěšení, zavěšení kovových křídel dveří nad 2 m2 </t>
  </si>
  <si>
    <t>10:2</t>
  </si>
  <si>
    <t>968072244R00</t>
  </si>
  <si>
    <t xml:space="preserve">Vybourání kovových větracích mřížek </t>
  </si>
  <si>
    <t>V položce není kalkulována manipulace se sutí, která se oceňuje samostatně položkami souboru 979. V položce není zakalkulováno vyvěšení křídel. Tyto práce se oceňují samostatně položkami souboru 968 07 -11 Vyvěšení kovových křídel. Položka se používá pro okna pevná nebo s křídly otevíratelnými.</t>
  </si>
  <si>
    <t>0,4*0,2*3+0,2*0,2*3+0,4*0,4</t>
  </si>
  <si>
    <t>968072456R00</t>
  </si>
  <si>
    <t xml:space="preserve">Vybourání kovových dveřních zárubní pl. nad 2 m2 </t>
  </si>
  <si>
    <t>V položce není kalkulována manipulace se sutí, která se oceňuje samostatně položkami souboru 979. V položce není zakalkulováno vyvěšení dveřních křídel. Tyto práce se oceňují samostatně položkami souboru 968 06-11.. nebo 07-11.. Vyvěšení křídel.</t>
  </si>
  <si>
    <t>8:1,8*2,1</t>
  </si>
  <si>
    <t>10:2,05*2,1</t>
  </si>
  <si>
    <t>97</t>
  </si>
  <si>
    <t>Prorážení otvorů</t>
  </si>
  <si>
    <t>97 Prorážení otvorů</t>
  </si>
  <si>
    <t>973031325R00</t>
  </si>
  <si>
    <t xml:space="preserve">Vysekání kapes zeď cihel. MVC, pl. 0,1m2, hl. 30cm </t>
  </si>
  <si>
    <t>překlad:2*2</t>
  </si>
  <si>
    <t>976083131R00</t>
  </si>
  <si>
    <t xml:space="preserve">Vybourání konzol ze zdiva cihelného </t>
  </si>
  <si>
    <t>978015291R00</t>
  </si>
  <si>
    <t xml:space="preserve">Otlučení omítek vnějších MVC v složit.1-4 do 100 % </t>
  </si>
  <si>
    <t>S vyškrabáním spár, s očištěním zdiva.</t>
  </si>
  <si>
    <t>pod obkladem:46,71</t>
  </si>
  <si>
    <t>978059511R00</t>
  </si>
  <si>
    <t xml:space="preserve">Odsekání vnitřních obkladů stěn do 1 m2 </t>
  </si>
  <si>
    <t>obklady vnit. parapetů:</t>
  </si>
  <si>
    <t>P/1:0,6*0,15*12</t>
  </si>
  <si>
    <t>P/2:1,2*0,15*16</t>
  </si>
  <si>
    <t>P/3:1,2*0,15*58</t>
  </si>
  <si>
    <t>P/4:1,5*0,15*4</t>
  </si>
  <si>
    <t>P/5:3,0*0,15</t>
  </si>
  <si>
    <t>obklady vnit. ostění:</t>
  </si>
  <si>
    <t>P/1:0,5*0,15*6*2</t>
  </si>
  <si>
    <t>P/2:1,0*0,15*4*2</t>
  </si>
  <si>
    <t>P/3:1,0*0,15*4*2</t>
  </si>
  <si>
    <t>978059631R00</t>
  </si>
  <si>
    <t xml:space="preserve">Odsekání vnějších obkladů stěn nad 2 m2 </t>
  </si>
  <si>
    <t>99</t>
  </si>
  <si>
    <t>Staveništní přesun hmot</t>
  </si>
  <si>
    <t>99 Staveništní přesun hmot</t>
  </si>
  <si>
    <t>999281211R00</t>
  </si>
  <si>
    <t xml:space="preserve">Přesun hmot, opravy vněj. plášťů výšky do 25 m </t>
  </si>
  <si>
    <t>713</t>
  </si>
  <si>
    <t>Izolace tepelné</t>
  </si>
  <si>
    <t>713 Izolace tepelné</t>
  </si>
  <si>
    <t>713100832R00</t>
  </si>
  <si>
    <t xml:space="preserve">Odstr. tepelné izolace z min. desek tl. do 200 mm </t>
  </si>
  <si>
    <t>713111111RV9</t>
  </si>
  <si>
    <t>Izolace tepelné stropů vrchem kladené volně 2 vrstvy - včetně dodávky MV tl. 2x120 mm</t>
  </si>
  <si>
    <t>V položce je zakalkulována dodávka izolačního materiálu. Při stanovení množství tepelné izolace se z celkového množství neodečítají otvory nebo neizolované plochy menší než 2 m2.</t>
  </si>
  <si>
    <t>S1:436,1</t>
  </si>
  <si>
    <t>998713202R00</t>
  </si>
  <si>
    <t xml:space="preserve">Přesun hmot pro izolace tepelné, výšky do 12 m </t>
  </si>
  <si>
    <t>721</t>
  </si>
  <si>
    <t>Vnitřní kanalizace</t>
  </si>
  <si>
    <t>721 Vnitřní kanalizace</t>
  </si>
  <si>
    <t>721242110R00</t>
  </si>
  <si>
    <t>Osazení lapače střešních splavenin stávající</t>
  </si>
  <si>
    <t>721242803R00</t>
  </si>
  <si>
    <t xml:space="preserve">Demontáž lapače střešních splavenin DN 100 </t>
  </si>
  <si>
    <t>998721201R00</t>
  </si>
  <si>
    <t xml:space="preserve">Přesun hmot pro vnitřní kanalizaci, výšky do 6 m </t>
  </si>
  <si>
    <t>762</t>
  </si>
  <si>
    <t>Konstrukce tesařské</t>
  </si>
  <si>
    <t>762 Konstrukce tesařské</t>
  </si>
  <si>
    <t>762421014R00</t>
  </si>
  <si>
    <t xml:space="preserve">Obložení strop OSB 18 sraz šroub </t>
  </si>
  <si>
    <t>762431016r00</t>
  </si>
  <si>
    <t xml:space="preserve">Obložení stěn OSB 22 sraz přibití </t>
  </si>
  <si>
    <t>762495000R00</t>
  </si>
  <si>
    <t xml:space="preserve">Spojovací a ochranné prostř. obložení stěn, stropů </t>
  </si>
  <si>
    <t xml:space="preserve">Položka  je určena pro soubory: </t>
  </si>
  <si>
    <t>762 41 Montáž olištování spár,</t>
  </si>
  <si>
    <t>762 42 Montáž obložení stropů a střešních podhledů,</t>
  </si>
  <si>
    <t>762 43 Montáž obložení stěn,</t>
  </si>
  <si>
    <t>762 44 Montáž obložení atiky.</t>
  </si>
  <si>
    <t>50,0+5,0</t>
  </si>
  <si>
    <t>762526130RT3</t>
  </si>
  <si>
    <t>Položení roštu pod podlahy rozteče do 100 cm včetně dodávky řeziva, 2x 120 x 50 mm</t>
  </si>
  <si>
    <t>Z:50,0</t>
  </si>
  <si>
    <t>762595000R00</t>
  </si>
  <si>
    <t xml:space="preserve">Spojovací a ochranné prostředky k položení podlah </t>
  </si>
  <si>
    <t xml:space="preserve">Položka 762 59-5000 je určena pro soubory: </t>
  </si>
  <si>
    <t>762 51 Položení podlah pod PVC,</t>
  </si>
  <si>
    <t>762 52 Položení podlah,</t>
  </si>
  <si>
    <t>762 59 Zakrytí kanálů.</t>
  </si>
  <si>
    <t>50,0*0,0162</t>
  </si>
  <si>
    <t>762911111R00</t>
  </si>
  <si>
    <t xml:space="preserve">Impregnace řeziva máčením </t>
  </si>
  <si>
    <t>Koncentrovaný vodou ředitelný fungicidní a insekticidní přípravek na dřevo i zdivo. Přípravek poskytuje dlouhodobou ochranu proti dřevokaznému hmyzu, dřevokazným houbám a plísním. Aplikuje se máčením (1x).</t>
  </si>
  <si>
    <t>50,0*4*(0,05+0,24)*2</t>
  </si>
  <si>
    <t>998762202R00</t>
  </si>
  <si>
    <t xml:space="preserve">Přesun hmot pro tesařské konstrukce, výšky do 12 m </t>
  </si>
  <si>
    <t>764</t>
  </si>
  <si>
    <t>Konstrukce klempířské</t>
  </si>
  <si>
    <t>764 Konstrukce klempířské</t>
  </si>
  <si>
    <t>764311291R00</t>
  </si>
  <si>
    <t xml:space="preserve">Montáž krytiny hladké z Pz, tabule 2 x 1 m </t>
  </si>
  <si>
    <t>Položka je určena pro montáž hotových (předvyrobených nebo nakoupených) prvků. Dodávka těchto prvků se ocení ve specifikaci.</t>
  </si>
  <si>
    <t>přeložení stávající ve štítech:32,0*1,0</t>
  </si>
  <si>
    <t>764311822R00</t>
  </si>
  <si>
    <t xml:space="preserve">Demont. krytiny, tabule 2 x 1 m, nad 25 m2, do 30° </t>
  </si>
  <si>
    <t>štíty:32,0*1,0</t>
  </si>
  <si>
    <t>764410850R00</t>
  </si>
  <si>
    <t xml:space="preserve">Demontáž oplechování parapetů,rš od 100 do 330 mm </t>
  </si>
  <si>
    <t>120,6-1,8*2</t>
  </si>
  <si>
    <t>764430840R00</t>
  </si>
  <si>
    <t xml:space="preserve">Demontáž oplechování zdí,rš od 330 do 500 mm </t>
  </si>
  <si>
    <t>764454203R00</t>
  </si>
  <si>
    <t xml:space="preserve">Odpadní trouby z Pz plechu, kruhové, D 120 mm </t>
  </si>
  <si>
    <t>Položka je kalkulována včetně nákladů na dodání zděří, manžet, odboček, kolen, odskoků, výpustí vody a přechodových kusů.</t>
  </si>
  <si>
    <t>prodloužení ve ětítech:1,0</t>
  </si>
  <si>
    <t>764454291R00</t>
  </si>
  <si>
    <t xml:space="preserve">Montáž trub Pz odpadních kruhových </t>
  </si>
  <si>
    <t>764454292R00</t>
  </si>
  <si>
    <t xml:space="preserve">Montáž zděře Pz kruhové </t>
  </si>
  <si>
    <t>764454802R00</t>
  </si>
  <si>
    <t xml:space="preserve">Demontáž odpadních trub kruhových,D 120 mm </t>
  </si>
  <si>
    <t>764731113U00</t>
  </si>
  <si>
    <t>Oplechování zdí rš 300 mm poplast. plech tl. 0,63 mm</t>
  </si>
  <si>
    <t>K/3:12,0</t>
  </si>
  <si>
    <t>764731117R00</t>
  </si>
  <si>
    <t>Oplechování atiky rš 750 mm poplast. plech tl. 0,63 mm</t>
  </si>
  <si>
    <t>K/1:70,4</t>
  </si>
  <si>
    <t>764908304R00</t>
  </si>
  <si>
    <t>Oplechování parapetů, rš 500 mm poplast. plech tl. 0,63 mm</t>
  </si>
  <si>
    <t>K/2:2,7*37</t>
  </si>
  <si>
    <t>P/1:0,6*12</t>
  </si>
  <si>
    <t>stáv. dřev. okno:0,9</t>
  </si>
  <si>
    <t>K/4:0,95</t>
  </si>
  <si>
    <t>28341239</t>
  </si>
  <si>
    <t>Objímka svodové trubky</t>
  </si>
  <si>
    <t>998764202R00</t>
  </si>
  <si>
    <t xml:space="preserve">Přesun hmot pro klempířské konstr., výšky do 12 m </t>
  </si>
  <si>
    <t>765</t>
  </si>
  <si>
    <t>Krytiny tvrdé</t>
  </si>
  <si>
    <t>765 Krytiny tvrdé</t>
  </si>
  <si>
    <t>765332810R00</t>
  </si>
  <si>
    <t xml:space="preserve">Demontáž betonové krytiny, na sucho </t>
  </si>
  <si>
    <t>štíty:16,2*1,0</t>
  </si>
  <si>
    <t>765339211R00</t>
  </si>
  <si>
    <t xml:space="preserve">M.zastřešení beton.tašk.drážk.střech jedn.na sucho </t>
  </si>
  <si>
    <t>Položka obsahuje pouze montážní práce na střeše ve sklonu do 35°.</t>
  </si>
  <si>
    <t>Veškerý materiál se ocení ve specifikaci.</t>
  </si>
  <si>
    <t>Montáž zastřešení ve sklonu přes 35°do 45° se ocení příplatkem za sklon položkou č. 765 33-9231 a od 45°do 75°se stanoví individuálně.</t>
  </si>
  <si>
    <t>přeložení stávající ve štítech:16,2*1,0</t>
  </si>
  <si>
    <t>998765202R00</t>
  </si>
  <si>
    <t xml:space="preserve">Přesun hmot pro krytiny tvrdé, výšky do 12 m </t>
  </si>
  <si>
    <t>767</t>
  </si>
  <si>
    <t>Konstrukce zámečnické</t>
  </si>
  <si>
    <t>767 Konstrukce zámečnické</t>
  </si>
  <si>
    <t>01</t>
  </si>
  <si>
    <t>Stříška nad vstupem oblouková - Z/1 2200/950 mm</t>
  </si>
  <si>
    <t>Minerální sklo 12 mm s UV vrstvou, nosníky z nerez oceli, integrovaný okap pro odtok vody vč. oplechování u fasády.</t>
  </si>
  <si>
    <t>02</t>
  </si>
  <si>
    <t>Hliníková větrací mřížka - Z/2 400/200 mm</t>
  </si>
  <si>
    <t>03</t>
  </si>
  <si>
    <t>Plastová větrací mřížka - Z/3 200/200 mm</t>
  </si>
  <si>
    <t>04</t>
  </si>
  <si>
    <t>Hliníková větrací mřížka - Z/4 400/400 mm</t>
  </si>
  <si>
    <t>998767202R00</t>
  </si>
  <si>
    <t xml:space="preserve">Přesun hmot pro zámečnické konstr., výšky do 12 m </t>
  </si>
  <si>
    <t>769</t>
  </si>
  <si>
    <t>Otvorové prvky z plastu</t>
  </si>
  <si>
    <t>769 Otvorové prvky z plastu</t>
  </si>
  <si>
    <t>766601211R00</t>
  </si>
  <si>
    <t xml:space="preserve">Těsnění okenní spáry, ostění, PT fólie+ PP páska </t>
  </si>
  <si>
    <t>Vložení parotěsné okenní folie, paropropustné expanzní pásky a vyplnění spáry PU pěnou.</t>
  </si>
  <si>
    <t>PT = parotěsná okenní folie (interiér); PP páska = paropropustná expanzní páska (exteriér).</t>
  </si>
  <si>
    <t>P/1:(0,6+0,75*2)*12</t>
  </si>
  <si>
    <t>P/2:(1,2+1,5*2)*16</t>
  </si>
  <si>
    <t>P/3:(1,2+1,8*2)*58</t>
  </si>
  <si>
    <t>P/4:(1,5+1,8*2)*4</t>
  </si>
  <si>
    <t>P/5:3,0+1,8*2</t>
  </si>
  <si>
    <t>P/6:1,8+1,0*2</t>
  </si>
  <si>
    <t>P/7:1,8+1,5*2</t>
  </si>
  <si>
    <t>P/8:1,8+2,1*2</t>
  </si>
  <si>
    <t>P/9:2,05+2,1*2</t>
  </si>
  <si>
    <t>D+M okna P/1 - 600/750 mm vč. rámu, bílé kování, trojsklo</t>
  </si>
  <si>
    <t>002a</t>
  </si>
  <si>
    <t>D+M okna P/2a - 1200/1500 mm vč. rámu, bílé kování, trojsklo</t>
  </si>
  <si>
    <t>002b</t>
  </si>
  <si>
    <t>D+M okna P/2b - 1200/1500 mm vč. rámu, bílé kování, trojsklo</t>
  </si>
  <si>
    <t>003a</t>
  </si>
  <si>
    <t>D+M okna P/3a - 1200/1800 mm vč. rámu, bílé kování, trojsklo</t>
  </si>
  <si>
    <t>003b</t>
  </si>
  <si>
    <t>D+M okna P/3b - 1200/1800 mm vč. rámu, bílé kování, trojsklo</t>
  </si>
  <si>
    <t>003c</t>
  </si>
  <si>
    <t>D+M okna P/3c - 1200/1800 mm vč. rámu, bílé kování, trojsklo</t>
  </si>
  <si>
    <t>D+M okna P/4 - 1500/1800 mm vč. rámu, bílé kování, trojsklo</t>
  </si>
  <si>
    <t>D+M okna P/5 - 3000/1800 mm vč. rámu, bílé kování, trojsklo</t>
  </si>
  <si>
    <t>D+M okna P/6 - 1800/1000 mm vč. rámu, bílé kování, trojsklo</t>
  </si>
  <si>
    <t>D+M okna P/7 - 1800/1500 mm vč. rámu, bílé kování, trojsklo</t>
  </si>
  <si>
    <t>D+M dveří P/8 - 1800/2100 mm vč. rámu, bílé kování, samozavírač, dvojsklo</t>
  </si>
  <si>
    <t>D+M dveří P/9 - 2050/2100 mm vč. rámu, plné, bílé kování</t>
  </si>
  <si>
    <t>998766202R00</t>
  </si>
  <si>
    <t xml:space="preserve">Přesun hmot pro truhlářské konstr., výšky do 12 m </t>
  </si>
  <si>
    <t>781</t>
  </si>
  <si>
    <t>Obklady keramické</t>
  </si>
  <si>
    <t>781 Obklady keramické</t>
  </si>
  <si>
    <t>781310111R00</t>
  </si>
  <si>
    <t>Obkládání ostění do tmele šířky do 150 mm tmel</t>
  </si>
  <si>
    <t>Položka je určena pro obkládání ostění i nadpraží z obkladaček pórovinových, keramických, hutných i polohutných, do tmele.</t>
  </si>
  <si>
    <t>Položka platí pro položení obkladaček v jedné řadě. Položení obkladaček ve více řadách se oceňuje součtem délek jednotlivých řad.</t>
  </si>
  <si>
    <t>Položka obsahuje:</t>
  </si>
  <si>
    <t xml:space="preserve">- očištění podkladu od nesoudržných částic, </t>
  </si>
  <si>
    <t xml:space="preserve">- rozměření plochy, </t>
  </si>
  <si>
    <t>- rozbalení balíků, třídění nebo rozpojení obkladaček dodávaných v blocích,</t>
  </si>
  <si>
    <t>- příprava a nanesení tmelu na plochu,</t>
  </si>
  <si>
    <t>- řezání obkladaček,</t>
  </si>
  <si>
    <t>- kladení obkladaček,</t>
  </si>
  <si>
    <t>- spárování, čištění obkladu, odnesení odpadu na vykázané místo.</t>
  </si>
  <si>
    <t>Skládání složitých vzorů a tvarů se oceňuje individuálně.</t>
  </si>
  <si>
    <t>P/1:0,5*6*2</t>
  </si>
  <si>
    <t>P/2:1,0*4*2</t>
  </si>
  <si>
    <t>P/3:1,0*4*2</t>
  </si>
  <si>
    <t>781320111R00</t>
  </si>
  <si>
    <t>Obkládání parapetů do tmele šířky do 150 mm tmel</t>
  </si>
  <si>
    <t>Položka je určena pro obkládání parapetů z obkladaček pórovinových, keramických, hutných i polohutných, do tmele.</t>
  </si>
  <si>
    <t>Položka platí pro položení obkladaček v jedné řadě.Položení obkladaček ve více řadách se oceňuje součtem délek jednotlivých řad.</t>
  </si>
  <si>
    <t>P/2b:1,2*12</t>
  </si>
  <si>
    <t>P/3c:1,2*6</t>
  </si>
  <si>
    <t>781429705R00</t>
  </si>
  <si>
    <t xml:space="preserve">Příplatek za spárovací hmotu - plošně </t>
  </si>
  <si>
    <t>(22,0+28,8)*0,15</t>
  </si>
  <si>
    <t>59781347</t>
  </si>
  <si>
    <t>Obkládačka keramická 15x15 cm</t>
  </si>
  <si>
    <t>glazované keramické obkladové prvky</t>
  </si>
  <si>
    <t>998781202R00</t>
  </si>
  <si>
    <t xml:space="preserve">Přesun hmot pro obklady keramické, výšky do 12 m </t>
  </si>
  <si>
    <t>786</t>
  </si>
  <si>
    <t>Čalounické úpravy</t>
  </si>
  <si>
    <t>786 Čalounické úpravy</t>
  </si>
  <si>
    <t>786622211RT2</t>
  </si>
  <si>
    <t>Žaluzie horizontální vnitřní AL lamely bílé včetně dodávky žaluzie</t>
  </si>
  <si>
    <t>P/2a:1,2*1,5*4</t>
  </si>
  <si>
    <t>P/3a:1,2*1,8*14</t>
  </si>
  <si>
    <t>998786202R00</t>
  </si>
  <si>
    <t xml:space="preserve">Přesun hmot pro zastiň. techniku, výšky do 12 m </t>
  </si>
  <si>
    <t>799ON</t>
  </si>
  <si>
    <t>Ostatní náklady</t>
  </si>
  <si>
    <t>799ON Ostatní náklady</t>
  </si>
  <si>
    <t xml:space="preserve">Dokumentace skutečhého provedení stavby </t>
  </si>
  <si>
    <t xml:space="preserve">Předání a převzetí staveniště </t>
  </si>
  <si>
    <t xml:space="preserve">Předání a převzetí díla </t>
  </si>
  <si>
    <t xml:space="preserve">Povinná publicita </t>
  </si>
  <si>
    <t>799VN</t>
  </si>
  <si>
    <t>Vedlejší náklady</t>
  </si>
  <si>
    <t>799VN Vedlejší náklady</t>
  </si>
  <si>
    <t xml:space="preserve">Zařízení staveniště </t>
  </si>
  <si>
    <t>M21a</t>
  </si>
  <si>
    <t>Hromosvod</t>
  </si>
  <si>
    <t>M21a Hromosvod</t>
  </si>
  <si>
    <t>Dmt stávajícího hromosvodu, překotvení zpětná montáž, délka 50,0 m, revize</t>
  </si>
  <si>
    <t>D96</t>
  </si>
  <si>
    <t>Přesuny suti a vybouraných hmot</t>
  </si>
  <si>
    <t>D96 Přesuny suti a vybouraných hmot</t>
  </si>
  <si>
    <t>979011111R00</t>
  </si>
  <si>
    <t xml:space="preserve">Svislá doprava suti a vybour. hmot za 2.NP </t>
  </si>
  <si>
    <t>Položka je určena pro dopravu suti a vybouraných hmot za prvé podlaží nad nebo pod základním podlažím.</t>
  </si>
  <si>
    <t>Svislá doprava suti ze základního podlaží se neoceňuje. Základním podlažím je zpravidla přízemí.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</si>
  <si>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</si>
  <si>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</si>
  <si>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</si>
  <si>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</si>
  <si>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</si>
  <si>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</si>
  <si>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</si>
  <si>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</si>
  <si>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Včetně případného složení na staveništní deponii.</t>
  </si>
  <si>
    <t>979990001R00</t>
  </si>
  <si>
    <t xml:space="preserve">Poplatek za skládku stavební suti </t>
  </si>
  <si>
    <t>Ztížené výrobní podmínky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</si>
  <si>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</si>
  <si>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</si>
  <si>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</si>
  <si>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</si>
  <si>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</si>
  <si>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01b</t>
  </si>
  <si>
    <t>Zateplení nad rámec energ. posudku</t>
  </si>
  <si>
    <t>01b Zateplení nad rámec energ. posudku</t>
  </si>
  <si>
    <t>1 Zemní práce</t>
  </si>
  <si>
    <t>139601102R00</t>
  </si>
  <si>
    <t xml:space="preserve">Ruční výkop jam, rýh a šachet v hornině tř. 3 </t>
  </si>
  <si>
    <t>zateplení pod terénem:69,0*0,3*0,4</t>
  </si>
  <si>
    <t>162201203R00</t>
  </si>
  <si>
    <t xml:space="preserve">Vodorovné přemíst.výkopku, kolečko hor.1-4, do 10m </t>
  </si>
  <si>
    <t>162701105R00</t>
  </si>
  <si>
    <t xml:space="preserve">Vodorovné přemístění výkopku z hor.1-4 do 10000 m </t>
  </si>
  <si>
    <t>162701109R00</t>
  </si>
  <si>
    <t xml:space="preserve">Příplatek k vod. přemístění hor.1-4 za další 1 km </t>
  </si>
  <si>
    <t>Příplatek k ceně se používá za každý další i započatý 1 km nad 10 km.</t>
  </si>
  <si>
    <t>4,14*15</t>
  </si>
  <si>
    <t>167101201R00</t>
  </si>
  <si>
    <t xml:space="preserve">Nakládání výkopku z hor.1 ÷ 4 - ručně </t>
  </si>
  <si>
    <t>175101201R00</t>
  </si>
  <si>
    <t xml:space="preserve">Obsyp objektu bez prohození sypaniny </t>
  </si>
  <si>
    <t>Je-li pro obsyp použit jiný materiál než vytěžená sypanina, oceňuje se ve specifikaci. Ztratné se doporučuje ve výši 1%.</t>
  </si>
  <si>
    <t>69,0*0,15*0,4</t>
  </si>
  <si>
    <t>175101209R00</t>
  </si>
  <si>
    <t xml:space="preserve">Příplatek za prohození sypaniny pro obsyp objektu </t>
  </si>
  <si>
    <t>199000002R00</t>
  </si>
  <si>
    <t xml:space="preserve">Poplatek za skládku horniny 1- 4 </t>
  </si>
  <si>
    <t>JZ:18,9</t>
  </si>
  <si>
    <t>SZ:1,5</t>
  </si>
  <si>
    <t>JV:4,6</t>
  </si>
  <si>
    <t>sokl:25,0</t>
  </si>
  <si>
    <t>SZ - fasáda:77,8</t>
  </si>
  <si>
    <t xml:space="preserve"> - plocha u vazníků:2,5</t>
  </si>
  <si>
    <t>JV - fasáda:79,88</t>
  </si>
  <si>
    <t>- plocha u vazníků:2,5</t>
  </si>
  <si>
    <t>25,0+162,68</t>
  </si>
  <si>
    <t>631571003R00</t>
  </si>
  <si>
    <t xml:space="preserve">Násyp ze štěrkopísku 0 - 32,  zpevňující </t>
  </si>
  <si>
    <t>Položka je určena pro násyp pod podlahy, mazaniny a dlažby, popř. na plochých střechách, vodorovný nebo ve spádu, s udusáním a urovnáním povrchu.</t>
  </si>
  <si>
    <t>okapový chodník :69,0*0,5*0,05</t>
  </si>
  <si>
    <t>632921913R00</t>
  </si>
  <si>
    <t xml:space="preserve">Dlažba z dlaždic betonových do písku, tl. 50 mm </t>
  </si>
  <si>
    <t>Položka je určena pro dlažbu vnitřní nebo vnější při objektu vodorovnou nebo ve spádu do 15° od vodorovné roviny z dlaždic betonových kladených do písku se zalitím spár na celou výšku cementovou maltou pro spárování.</t>
  </si>
  <si>
    <t>Úprava podkladu dlažeb se oceňuje zvlášť.</t>
  </si>
  <si>
    <t>V položce je zakalkulována i dodávka dlaždic.</t>
  </si>
  <si>
    <t>okapový chodník :69,0*0,5</t>
  </si>
  <si>
    <t>pod obklady:25,0</t>
  </si>
  <si>
    <t>711</t>
  </si>
  <si>
    <t>Izolace proti vodě</t>
  </si>
  <si>
    <t>711 Izolace proti vodě</t>
  </si>
  <si>
    <t>711482020RZ1</t>
  </si>
  <si>
    <t>Izolační systém nopová folie, svisle včetně dodávky fólie a doplňků</t>
  </si>
  <si>
    <t>Speciálně modifikovaná fólie PVC s výškou profilování 8 mm a kompletačními výrobky, napojení přesahem.</t>
  </si>
  <si>
    <t>711792620U00</t>
  </si>
  <si>
    <t xml:space="preserve">Izolace nopová folie - lišta krycí </t>
  </si>
  <si>
    <t>17,0/0,4</t>
  </si>
  <si>
    <t>998711201R00</t>
  </si>
  <si>
    <t xml:space="preserve">Přesun hmot pro izolace proti vodě, výšky do 6 m </t>
  </si>
  <si>
    <t>713131131R00</t>
  </si>
  <si>
    <t xml:space="preserve">Izolace tepelná stěn lepením </t>
  </si>
  <si>
    <t>V položce není zakalkulována dodávka izolačního materiálu. Tato dodávka se oceňuje ve specifikaci. Při stanovení množství tepelné izolace se z celkového množství neodečítají otvory nebo neizolované plochy menší než 1 m2.</t>
  </si>
  <si>
    <t>sokl pod ÚT:17,0</t>
  </si>
  <si>
    <t>28375460</t>
  </si>
  <si>
    <t>Polystyren extrudovaný XPS</t>
  </si>
  <si>
    <t>17,0*0,14*1,02</t>
  </si>
  <si>
    <t>998713201R00</t>
  </si>
  <si>
    <t xml:space="preserve">Přesun hmot pro izolace tepelné, výšky do 6 m </t>
  </si>
  <si>
    <t>Slepý rozpočet stavby</t>
  </si>
  <si>
    <t>Dokumentace skutečného provedení stavby</t>
  </si>
  <si>
    <t xml:space="preserve"> Zateplení v rámci energ. Posudku</t>
  </si>
  <si>
    <t xml:space="preserve"> Zateplení nad rámec energ. Posudku</t>
  </si>
  <si>
    <t xml:space="preserve">Zajištění povinné publicity </t>
  </si>
  <si>
    <t>Zajištění povinné publicity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</si>
</sst>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1" fillId="20" borderId="2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0" borderId="0">
      <alignment/>
      <protection/>
    </xf>
    <xf numFmtId="0" fontId="38" fillId="22" borderId="6" applyNumberFormat="0" applyFont="0" applyAlignment="0" applyProtection="0"/>
    <xf numFmtId="9" fontId="38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0" xfId="0" applyFont="1" applyFill="1" applyBorder="1" applyAlignment="1">
      <alignment horizontal="right" wrapText="1"/>
    </xf>
    <xf numFmtId="0" fontId="2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right" wrapText="1"/>
    </xf>
    <xf numFmtId="0" fontId="5" fillId="33" borderId="12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right" wrapText="1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34" borderId="0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7" fillId="35" borderId="10" xfId="0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4" fontId="7" fillId="35" borderId="19" xfId="0" applyNumberFormat="1" applyFont="1" applyFill="1" applyBorder="1" applyAlignment="1">
      <alignment horizontal="right" vertical="center"/>
    </xf>
    <xf numFmtId="4" fontId="7" fillId="35" borderId="20" xfId="0" applyNumberFormat="1" applyFont="1" applyFill="1" applyBorder="1" applyAlignment="1">
      <alignment horizontal="right" vertical="center"/>
    </xf>
    <xf numFmtId="4" fontId="8" fillId="34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5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/>
    </xf>
    <xf numFmtId="164" fontId="4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165" fontId="2" fillId="0" borderId="24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14" xfId="0" applyNumberFormat="1" applyFont="1" applyBorder="1" applyAlignment="1">
      <alignment/>
    </xf>
    <xf numFmtId="3" fontId="5" fillId="0" borderId="2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0" fontId="5" fillId="35" borderId="10" xfId="0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horizontal="left" vertical="center"/>
    </xf>
    <xf numFmtId="0" fontId="5" fillId="35" borderId="11" xfId="0" applyFont="1" applyFill="1" applyBorder="1" applyAlignment="1">
      <alignment vertical="center"/>
    </xf>
    <xf numFmtId="164" fontId="4" fillId="35" borderId="12" xfId="0" applyNumberFormat="1" applyFont="1" applyFill="1" applyBorder="1" applyAlignment="1">
      <alignment/>
    </xf>
    <xf numFmtId="3" fontId="5" fillId="35" borderId="21" xfId="0" applyNumberFormat="1" applyFont="1" applyFill="1" applyBorder="1" applyAlignment="1">
      <alignment horizontal="right" vertical="center"/>
    </xf>
    <xf numFmtId="165" fontId="5" fillId="35" borderId="2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5" fillId="33" borderId="2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49" fontId="4" fillId="0" borderId="23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3" fontId="5" fillId="35" borderId="12" xfId="0" applyNumberFormat="1" applyFont="1" applyFill="1" applyBorder="1" applyAlignment="1">
      <alignment horizontal="right" vertical="center"/>
    </xf>
    <xf numFmtId="4" fontId="8" fillId="33" borderId="21" xfId="0" applyNumberFormat="1" applyFont="1" applyFill="1" applyBorder="1" applyAlignment="1">
      <alignment horizontal="center" vertical="center"/>
    </xf>
    <xf numFmtId="165" fontId="4" fillId="0" borderId="23" xfId="0" applyNumberFormat="1" applyFont="1" applyBorder="1" applyAlignment="1">
      <alignment/>
    </xf>
    <xf numFmtId="165" fontId="4" fillId="0" borderId="24" xfId="0" applyNumberFormat="1" applyFont="1" applyBorder="1" applyAlignment="1">
      <alignment/>
    </xf>
    <xf numFmtId="165" fontId="4" fillId="35" borderId="21" xfId="0" applyNumberFormat="1" applyFont="1" applyFill="1" applyBorder="1" applyAlignment="1">
      <alignment/>
    </xf>
    <xf numFmtId="0" fontId="8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64" fontId="4" fillId="35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Continuous" vertical="top"/>
    </xf>
    <xf numFmtId="0" fontId="2" fillId="0" borderId="18" xfId="0" applyFont="1" applyBorder="1" applyAlignment="1">
      <alignment horizontal="centerContinuous"/>
    </xf>
    <xf numFmtId="0" fontId="8" fillId="33" borderId="25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centerContinuous"/>
    </xf>
    <xf numFmtId="49" fontId="5" fillId="33" borderId="27" xfId="0" applyNumberFormat="1" applyFont="1" applyFill="1" applyBorder="1" applyAlignment="1">
      <alignment horizontal="left"/>
    </xf>
    <xf numFmtId="49" fontId="4" fillId="33" borderId="26" xfId="0" applyNumberFormat="1" applyFont="1" applyFill="1" applyBorder="1" applyAlignment="1">
      <alignment horizontal="centerContinuous"/>
    </xf>
    <xf numFmtId="0" fontId="4" fillId="0" borderId="28" xfId="0" applyFont="1" applyBorder="1" applyAlignment="1">
      <alignment/>
    </xf>
    <xf numFmtId="49" fontId="4" fillId="0" borderId="29" xfId="0" applyNumberFormat="1" applyFont="1" applyBorder="1" applyAlignment="1">
      <alignment horizontal="left"/>
    </xf>
    <xf numFmtId="0" fontId="2" fillId="0" borderId="30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8" fillId="0" borderId="30" xfId="0" applyFont="1" applyBorder="1" applyAlignment="1">
      <alignment/>
    </xf>
    <xf numFmtId="49" fontId="4" fillId="0" borderId="31" xfId="0" applyNumberFormat="1" applyFont="1" applyBorder="1" applyAlignment="1">
      <alignment horizontal="left"/>
    </xf>
    <xf numFmtId="49" fontId="8" fillId="33" borderId="30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3" fontId="4" fillId="0" borderId="31" xfId="0" applyNumberFormat="1" applyFont="1" applyBorder="1" applyAlignment="1">
      <alignment horizontal="left"/>
    </xf>
    <xf numFmtId="0" fontId="2" fillId="0" borderId="0" xfId="0" applyFont="1" applyFill="1" applyAlignment="1">
      <alignment/>
    </xf>
    <xf numFmtId="49" fontId="8" fillId="33" borderId="32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4" fillId="0" borderId="21" xfId="0" applyNumberFormat="1" applyFont="1" applyBorder="1" applyAlignment="1">
      <alignment horizontal="left"/>
    </xf>
    <xf numFmtId="0" fontId="4" fillId="0" borderId="33" xfId="0" applyFont="1" applyBorder="1" applyAlignment="1">
      <alignment/>
    </xf>
    <xf numFmtId="0" fontId="4" fillId="0" borderId="21" xfId="0" applyNumberFormat="1" applyFont="1" applyBorder="1" applyAlignment="1">
      <alignment/>
    </xf>
    <xf numFmtId="0" fontId="4" fillId="0" borderId="34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4" fillId="0" borderId="3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34" xfId="0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30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3" fillId="0" borderId="36" xfId="0" applyFont="1" applyBorder="1" applyAlignment="1">
      <alignment horizontal="centerContinuous" vertical="center"/>
    </xf>
    <xf numFmtId="0" fontId="7" fillId="0" borderId="37" xfId="0" applyFont="1" applyBorder="1" applyAlignment="1">
      <alignment horizontal="centerContinuous" vertical="center"/>
    </xf>
    <xf numFmtId="0" fontId="2" fillId="0" borderId="37" xfId="0" applyFont="1" applyBorder="1" applyAlignment="1">
      <alignment horizontal="centerContinuous" vertical="center"/>
    </xf>
    <xf numFmtId="0" fontId="2" fillId="0" borderId="38" xfId="0" applyFont="1" applyBorder="1" applyAlignment="1">
      <alignment horizontal="centerContinuous" vertical="center"/>
    </xf>
    <xf numFmtId="0" fontId="8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33" borderId="39" xfId="0" applyFont="1" applyFill="1" applyBorder="1" applyAlignment="1">
      <alignment horizontal="centerContinuous"/>
    </xf>
    <xf numFmtId="0" fontId="8" fillId="33" borderId="20" xfId="0" applyFont="1" applyFill="1" applyBorder="1" applyAlignment="1">
      <alignment horizontal="centerContinuous"/>
    </xf>
    <xf numFmtId="0" fontId="2" fillId="33" borderId="20" xfId="0" applyFont="1" applyFill="1" applyBorder="1" applyAlignment="1">
      <alignment horizontal="centerContinuous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1" xfId="0" applyFont="1" applyBorder="1" applyAlignment="1">
      <alignment shrinkToFit="1"/>
    </xf>
    <xf numFmtId="0" fontId="2" fillId="0" borderId="43" xfId="0" applyFont="1" applyBorder="1" applyAlignment="1">
      <alignment/>
    </xf>
    <xf numFmtId="0" fontId="2" fillId="0" borderId="32" xfId="0" applyFont="1" applyBorder="1" applyAlignment="1">
      <alignment/>
    </xf>
    <xf numFmtId="3" fontId="2" fillId="0" borderId="44" xfId="0" applyNumberFormat="1" applyFont="1" applyBorder="1" applyAlignment="1">
      <alignment/>
    </xf>
    <xf numFmtId="0" fontId="2" fillId="0" borderId="45" xfId="0" applyFont="1" applyBorder="1" applyAlignment="1">
      <alignment/>
    </xf>
    <xf numFmtId="3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8" fillId="33" borderId="48" xfId="0" applyFont="1" applyFill="1" applyBorder="1" applyAlignment="1">
      <alignment/>
    </xf>
    <xf numFmtId="0" fontId="8" fillId="33" borderId="49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0" xfId="0" applyFont="1" applyBorder="1" applyAlignment="1">
      <alignment horizontal="right"/>
    </xf>
    <xf numFmtId="16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16" xfId="0" applyFont="1" applyBorder="1" applyAlignment="1">
      <alignment/>
    </xf>
    <xf numFmtId="165" fontId="2" fillId="0" borderId="22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11" xfId="0" applyFont="1" applyBorder="1" applyAlignment="1">
      <alignment/>
    </xf>
    <xf numFmtId="165" fontId="2" fillId="0" borderId="12" xfId="0" applyNumberFormat="1" applyFont="1" applyBorder="1" applyAlignment="1">
      <alignment horizontal="right"/>
    </xf>
    <xf numFmtId="0" fontId="7" fillId="33" borderId="45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0" fontId="7" fillId="33" borderId="47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justify"/>
    </xf>
    <xf numFmtId="49" fontId="8" fillId="0" borderId="54" xfId="45" applyNumberFormat="1" applyFont="1" applyBorder="1">
      <alignment/>
      <protection/>
    </xf>
    <xf numFmtId="49" fontId="2" fillId="0" borderId="54" xfId="45" applyNumberFormat="1" applyFont="1" applyBorder="1">
      <alignment/>
      <protection/>
    </xf>
    <xf numFmtId="49" fontId="2" fillId="0" borderId="54" xfId="45" applyNumberFormat="1" applyFont="1" applyBorder="1" applyAlignment="1">
      <alignment horizontal="right"/>
      <protection/>
    </xf>
    <xf numFmtId="0" fontId="2" fillId="0" borderId="55" xfId="45" applyFont="1" applyBorder="1">
      <alignment/>
      <protection/>
    </xf>
    <xf numFmtId="49" fontId="2" fillId="0" borderId="54" xfId="0" applyNumberFormat="1" applyFont="1" applyBorder="1" applyAlignment="1">
      <alignment horizontal="left"/>
    </xf>
    <xf numFmtId="0" fontId="2" fillId="0" borderId="56" xfId="0" applyNumberFormat="1" applyFont="1" applyBorder="1" applyAlignment="1">
      <alignment/>
    </xf>
    <xf numFmtId="49" fontId="8" fillId="0" borderId="57" xfId="45" applyNumberFormat="1" applyFont="1" applyBorder="1">
      <alignment/>
      <protection/>
    </xf>
    <xf numFmtId="49" fontId="2" fillId="0" borderId="57" xfId="45" applyNumberFormat="1" applyFont="1" applyBorder="1">
      <alignment/>
      <protection/>
    </xf>
    <xf numFmtId="49" fontId="2" fillId="0" borderId="57" xfId="45" applyNumberFormat="1" applyFont="1" applyBorder="1" applyAlignment="1">
      <alignment horizontal="right"/>
      <protection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49" fontId="8" fillId="33" borderId="19" xfId="0" applyNumberFormat="1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58" xfId="0" applyFont="1" applyFill="1" applyBorder="1" applyAlignment="1">
      <alignment horizontal="center"/>
    </xf>
    <xf numFmtId="0" fontId="8" fillId="33" borderId="59" xfId="0" applyFont="1" applyFill="1" applyBorder="1" applyAlignment="1">
      <alignment horizontal="center"/>
    </xf>
    <xf numFmtId="0" fontId="8" fillId="33" borderId="60" xfId="0" applyFont="1" applyFill="1" applyBorder="1" applyAlignment="1">
      <alignment horizontal="center"/>
    </xf>
    <xf numFmtId="3" fontId="2" fillId="0" borderId="50" xfId="0" applyNumberFormat="1" applyFont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3" fontId="8" fillId="33" borderId="39" xfId="0" applyNumberFormat="1" applyFont="1" applyFill="1" applyBorder="1" applyAlignment="1">
      <alignment/>
    </xf>
    <xf numFmtId="3" fontId="8" fillId="33" borderId="58" xfId="0" applyNumberFormat="1" applyFont="1" applyFill="1" applyBorder="1" applyAlignment="1">
      <alignment/>
    </xf>
    <xf numFmtId="3" fontId="8" fillId="33" borderId="59" xfId="0" applyNumberFormat="1" applyFont="1" applyFill="1" applyBorder="1" applyAlignment="1">
      <alignment/>
    </xf>
    <xf numFmtId="3" fontId="8" fillId="33" borderId="60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Continuous"/>
    </xf>
    <xf numFmtId="0" fontId="2" fillId="33" borderId="49" xfId="0" applyFont="1" applyFill="1" applyBorder="1" applyAlignment="1">
      <alignment/>
    </xf>
    <xf numFmtId="0" fontId="8" fillId="33" borderId="61" xfId="0" applyFont="1" applyFill="1" applyBorder="1" applyAlignment="1">
      <alignment horizontal="right"/>
    </xf>
    <xf numFmtId="0" fontId="8" fillId="33" borderId="27" xfId="0" applyFont="1" applyFill="1" applyBorder="1" applyAlignment="1">
      <alignment horizontal="right"/>
    </xf>
    <xf numFmtId="0" fontId="8" fillId="33" borderId="26" xfId="0" applyFont="1" applyFill="1" applyBorder="1" applyAlignment="1">
      <alignment horizontal="center"/>
    </xf>
    <xf numFmtId="4" fontId="5" fillId="33" borderId="27" xfId="0" applyNumberFormat="1" applyFont="1" applyFill="1" applyBorder="1" applyAlignment="1">
      <alignment horizontal="right"/>
    </xf>
    <xf numFmtId="4" fontId="5" fillId="33" borderId="49" xfId="0" applyNumberFormat="1" applyFont="1" applyFill="1" applyBorder="1" applyAlignment="1">
      <alignment horizontal="right"/>
    </xf>
    <xf numFmtId="0" fontId="2" fillId="0" borderId="35" xfId="0" applyFont="1" applyBorder="1" applyAlignment="1">
      <alignment/>
    </xf>
    <xf numFmtId="3" fontId="2" fillId="0" borderId="42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right"/>
    </xf>
    <xf numFmtId="3" fontId="2" fillId="0" borderId="51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3" fontId="2" fillId="0" borderId="35" xfId="0" applyNumberFormat="1" applyFont="1" applyBorder="1" applyAlignment="1">
      <alignment horizontal="right"/>
    </xf>
    <xf numFmtId="0" fontId="2" fillId="33" borderId="45" xfId="0" applyFont="1" applyFill="1" applyBorder="1" applyAlignment="1">
      <alignment/>
    </xf>
    <xf numFmtId="0" fontId="8" fillId="33" borderId="46" xfId="0" applyFont="1" applyFill="1" applyBorder="1" applyAlignment="1">
      <alignment/>
    </xf>
    <xf numFmtId="0" fontId="2" fillId="33" borderId="46" xfId="0" applyFont="1" applyFill="1" applyBorder="1" applyAlignment="1">
      <alignment/>
    </xf>
    <xf numFmtId="4" fontId="2" fillId="33" borderId="62" xfId="0" applyNumberFormat="1" applyFont="1" applyFill="1" applyBorder="1" applyAlignment="1">
      <alignment/>
    </xf>
    <xf numFmtId="4" fontId="2" fillId="33" borderId="45" xfId="0" applyNumberFormat="1" applyFont="1" applyFill="1" applyBorder="1" applyAlignment="1">
      <alignment/>
    </xf>
    <xf numFmtId="4" fontId="2" fillId="33" borderId="46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2" fillId="0" borderId="0" xfId="45" applyFont="1">
      <alignment/>
      <protection/>
    </xf>
    <xf numFmtId="0" fontId="11" fillId="0" borderId="0" xfId="45" applyFont="1" applyAlignment="1">
      <alignment horizontal="centerContinuous"/>
      <protection/>
    </xf>
    <xf numFmtId="0" fontId="12" fillId="0" borderId="0" xfId="45" applyFont="1" applyAlignment="1">
      <alignment horizontal="centerContinuous"/>
      <protection/>
    </xf>
    <xf numFmtId="0" fontId="12" fillId="0" borderId="0" xfId="45" applyFont="1" applyAlignment="1">
      <alignment horizontal="right"/>
      <protection/>
    </xf>
    <xf numFmtId="0" fontId="2" fillId="0" borderId="54" xfId="45" applyFont="1" applyBorder="1">
      <alignment/>
      <protection/>
    </xf>
    <xf numFmtId="0" fontId="4" fillId="0" borderId="55" xfId="45" applyFont="1" applyBorder="1" applyAlignment="1">
      <alignment horizontal="right"/>
      <protection/>
    </xf>
    <xf numFmtId="49" fontId="2" fillId="0" borderId="54" xfId="45" applyNumberFormat="1" applyFont="1" applyBorder="1" applyAlignment="1">
      <alignment horizontal="left"/>
      <protection/>
    </xf>
    <xf numFmtId="0" fontId="2" fillId="0" borderId="56" xfId="45" applyFont="1" applyBorder="1">
      <alignment/>
      <protection/>
    </xf>
    <xf numFmtId="0" fontId="2" fillId="0" borderId="57" xfId="45" applyFont="1" applyBorder="1">
      <alignment/>
      <protection/>
    </xf>
    <xf numFmtId="0" fontId="4" fillId="0" borderId="0" xfId="45" applyFont="1">
      <alignment/>
      <protection/>
    </xf>
    <xf numFmtId="0" fontId="2" fillId="0" borderId="0" xfId="45" applyFont="1" applyAlignment="1">
      <alignment horizontal="right"/>
      <protection/>
    </xf>
    <xf numFmtId="0" fontId="2" fillId="0" borderId="0" xfId="45" applyFont="1" applyAlignment="1">
      <alignment/>
      <protection/>
    </xf>
    <xf numFmtId="49" fontId="4" fillId="33" borderId="21" xfId="45" applyNumberFormat="1" applyFont="1" applyFill="1" applyBorder="1">
      <alignment/>
      <protection/>
    </xf>
    <xf numFmtId="0" fontId="4" fillId="33" borderId="12" xfId="45" applyFont="1" applyFill="1" applyBorder="1" applyAlignment="1">
      <alignment horizontal="center"/>
      <protection/>
    </xf>
    <xf numFmtId="0" fontId="4" fillId="33" borderId="12" xfId="45" applyNumberFormat="1" applyFont="1" applyFill="1" applyBorder="1" applyAlignment="1">
      <alignment horizontal="center"/>
      <protection/>
    </xf>
    <xf numFmtId="0" fontId="4" fillId="33" borderId="21" xfId="45" applyFont="1" applyFill="1" applyBorder="1" applyAlignment="1">
      <alignment horizontal="center"/>
      <protection/>
    </xf>
    <xf numFmtId="0" fontId="4" fillId="33" borderId="21" xfId="45" applyFont="1" applyFill="1" applyBorder="1" applyAlignment="1">
      <alignment horizontal="center" wrapText="1"/>
      <protection/>
    </xf>
    <xf numFmtId="0" fontId="8" fillId="0" borderId="24" xfId="45" applyFont="1" applyBorder="1" applyAlignment="1">
      <alignment horizontal="center"/>
      <protection/>
    </xf>
    <xf numFmtId="49" fontId="8" fillId="0" borderId="24" xfId="45" applyNumberFormat="1" applyFont="1" applyBorder="1" applyAlignment="1">
      <alignment horizontal="left"/>
      <protection/>
    </xf>
    <xf numFmtId="0" fontId="8" fillId="0" borderId="10" xfId="45" applyFont="1" applyBorder="1">
      <alignment/>
      <protection/>
    </xf>
    <xf numFmtId="0" fontId="2" fillId="0" borderId="11" xfId="45" applyFont="1" applyBorder="1" applyAlignment="1">
      <alignment horizontal="center"/>
      <protection/>
    </xf>
    <xf numFmtId="0" fontId="2" fillId="0" borderId="11" xfId="45" applyNumberFormat="1" applyFont="1" applyBorder="1" applyAlignment="1">
      <alignment horizontal="right"/>
      <protection/>
    </xf>
    <xf numFmtId="0" fontId="2" fillId="0" borderId="12" xfId="45" applyNumberFormat="1" applyFont="1" applyBorder="1">
      <alignment/>
      <protection/>
    </xf>
    <xf numFmtId="0" fontId="2" fillId="0" borderId="15" xfId="45" applyNumberFormat="1" applyFont="1" applyFill="1" applyBorder="1">
      <alignment/>
      <protection/>
    </xf>
    <xf numFmtId="0" fontId="2" fillId="0" borderId="22" xfId="45" applyNumberFormat="1" applyFont="1" applyFill="1" applyBorder="1">
      <alignment/>
      <protection/>
    </xf>
    <xf numFmtId="0" fontId="2" fillId="0" borderId="15" xfId="45" applyFont="1" applyFill="1" applyBorder="1">
      <alignment/>
      <protection/>
    </xf>
    <xf numFmtId="0" fontId="2" fillId="0" borderId="22" xfId="45" applyFont="1" applyFill="1" applyBorder="1">
      <alignment/>
      <protection/>
    </xf>
    <xf numFmtId="0" fontId="13" fillId="0" borderId="0" xfId="45" applyFont="1">
      <alignment/>
      <protection/>
    </xf>
    <xf numFmtId="0" fontId="9" fillId="0" borderId="23" xfId="45" applyFont="1" applyBorder="1" applyAlignment="1">
      <alignment horizontal="center" vertical="top"/>
      <protection/>
    </xf>
    <xf numFmtId="49" fontId="9" fillId="0" borderId="23" xfId="45" applyNumberFormat="1" applyFont="1" applyBorder="1" applyAlignment="1">
      <alignment horizontal="left" vertical="top"/>
      <protection/>
    </xf>
    <xf numFmtId="0" fontId="9" fillId="0" borderId="23" xfId="45" applyFont="1" applyBorder="1" applyAlignment="1">
      <alignment vertical="top" wrapText="1"/>
      <protection/>
    </xf>
    <xf numFmtId="49" fontId="9" fillId="0" borderId="23" xfId="45" applyNumberFormat="1" applyFont="1" applyBorder="1" applyAlignment="1">
      <alignment horizontal="center" shrinkToFit="1"/>
      <protection/>
    </xf>
    <xf numFmtId="4" fontId="9" fillId="0" borderId="23" xfId="45" applyNumberFormat="1" applyFont="1" applyBorder="1" applyAlignment="1">
      <alignment horizontal="right"/>
      <protection/>
    </xf>
    <xf numFmtId="4" fontId="9" fillId="0" borderId="23" xfId="45" applyNumberFormat="1" applyFont="1" applyBorder="1">
      <alignment/>
      <protection/>
    </xf>
    <xf numFmtId="168" fontId="9" fillId="0" borderId="23" xfId="45" applyNumberFormat="1" applyFont="1" applyBorder="1">
      <alignment/>
      <protection/>
    </xf>
    <xf numFmtId="4" fontId="9" fillId="0" borderId="22" xfId="45" applyNumberFormat="1" applyFont="1" applyBorder="1">
      <alignment/>
      <protection/>
    </xf>
    <xf numFmtId="0" fontId="4" fillId="0" borderId="24" xfId="45" applyFont="1" applyBorder="1" applyAlignment="1">
      <alignment horizontal="center"/>
      <protection/>
    </xf>
    <xf numFmtId="49" fontId="4" fillId="0" borderId="24" xfId="45" applyNumberFormat="1" applyFont="1" applyBorder="1" applyAlignment="1">
      <alignment horizontal="left"/>
      <protection/>
    </xf>
    <xf numFmtId="4" fontId="2" fillId="0" borderId="14" xfId="45" applyNumberFormat="1" applyFont="1" applyBorder="1">
      <alignment/>
      <protection/>
    </xf>
    <xf numFmtId="0" fontId="16" fillId="0" borderId="0" xfId="45" applyFont="1" applyAlignment="1">
      <alignment wrapText="1"/>
      <protection/>
    </xf>
    <xf numFmtId="49" fontId="4" fillId="0" borderId="24" xfId="45" applyNumberFormat="1" applyFont="1" applyBorder="1" applyAlignment="1">
      <alignment horizontal="right"/>
      <protection/>
    </xf>
    <xf numFmtId="4" fontId="17" fillId="36" borderId="63" xfId="45" applyNumberFormat="1" applyFont="1" applyFill="1" applyBorder="1" applyAlignment="1">
      <alignment horizontal="right" wrapText="1"/>
      <protection/>
    </xf>
    <xf numFmtId="0" fontId="17" fillId="36" borderId="13" xfId="45" applyFont="1" applyFill="1" applyBorder="1" applyAlignment="1">
      <alignment horizontal="left" wrapText="1"/>
      <protection/>
    </xf>
    <xf numFmtId="0" fontId="17" fillId="0" borderId="14" xfId="0" applyFont="1" applyBorder="1" applyAlignment="1">
      <alignment horizontal="right"/>
    </xf>
    <xf numFmtId="0" fontId="2" fillId="0" borderId="13" xfId="45" applyFont="1" applyBorder="1">
      <alignment/>
      <protection/>
    </xf>
    <xf numFmtId="0" fontId="2" fillId="0" borderId="0" xfId="45" applyFont="1" applyBorder="1">
      <alignment/>
      <protection/>
    </xf>
    <xf numFmtId="0" fontId="2" fillId="33" borderId="21" xfId="45" applyFont="1" applyFill="1" applyBorder="1" applyAlignment="1">
      <alignment horizontal="center"/>
      <protection/>
    </xf>
    <xf numFmtId="49" fontId="19" fillId="33" borderId="21" xfId="45" applyNumberFormat="1" applyFont="1" applyFill="1" applyBorder="1" applyAlignment="1">
      <alignment horizontal="left"/>
      <protection/>
    </xf>
    <xf numFmtId="0" fontId="19" fillId="33" borderId="10" xfId="45" applyFont="1" applyFill="1" applyBorder="1">
      <alignment/>
      <protection/>
    </xf>
    <xf numFmtId="0" fontId="2" fillId="33" borderId="11" xfId="45" applyFont="1" applyFill="1" applyBorder="1" applyAlignment="1">
      <alignment horizontal="center"/>
      <protection/>
    </xf>
    <xf numFmtId="4" fontId="2" fillId="33" borderId="11" xfId="45" applyNumberFormat="1" applyFont="1" applyFill="1" applyBorder="1" applyAlignment="1">
      <alignment horizontal="right"/>
      <protection/>
    </xf>
    <xf numFmtId="4" fontId="2" fillId="33" borderId="12" xfId="45" applyNumberFormat="1" applyFont="1" applyFill="1" applyBorder="1" applyAlignment="1">
      <alignment horizontal="right"/>
      <protection/>
    </xf>
    <xf numFmtId="4" fontId="8" fillId="33" borderId="21" xfId="45" applyNumberFormat="1" applyFont="1" applyFill="1" applyBorder="1">
      <alignment/>
      <protection/>
    </xf>
    <xf numFmtId="0" fontId="2" fillId="33" borderId="11" xfId="45" applyFont="1" applyFill="1" applyBorder="1">
      <alignment/>
      <protection/>
    </xf>
    <xf numFmtId="4" fontId="8" fillId="33" borderId="12" xfId="45" applyNumberFormat="1" applyFont="1" applyFill="1" applyBorder="1">
      <alignment/>
      <protection/>
    </xf>
    <xf numFmtId="3" fontId="2" fillId="0" borderId="0" xfId="45" applyNumberFormat="1" applyFont="1">
      <alignment/>
      <protection/>
    </xf>
    <xf numFmtId="0" fontId="20" fillId="0" borderId="0" xfId="45" applyFont="1" applyAlignment="1">
      <alignment/>
      <protection/>
    </xf>
    <xf numFmtId="0" fontId="21" fillId="0" borderId="0" xfId="45" applyFont="1" applyBorder="1">
      <alignment/>
      <protection/>
    </xf>
    <xf numFmtId="3" fontId="21" fillId="0" borderId="0" xfId="45" applyNumberFormat="1" applyFont="1" applyBorder="1" applyAlignment="1">
      <alignment horizontal="right"/>
      <protection/>
    </xf>
    <xf numFmtId="4" fontId="21" fillId="0" borderId="0" xfId="45" applyNumberFormat="1" applyFont="1" applyBorder="1">
      <alignment/>
      <protection/>
    </xf>
    <xf numFmtId="0" fontId="20" fillId="0" borderId="0" xfId="45" applyFont="1" applyBorder="1" applyAlignment="1">
      <alignment/>
      <protection/>
    </xf>
    <xf numFmtId="0" fontId="2" fillId="0" borderId="0" xfId="45" applyFont="1" applyBorder="1" applyAlignment="1">
      <alignment horizontal="right"/>
      <protection/>
    </xf>
    <xf numFmtId="49" fontId="4" fillId="0" borderId="3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64" xfId="0" applyNumberFormat="1" applyFont="1" applyBorder="1" applyAlignment="1">
      <alignment/>
    </xf>
    <xf numFmtId="20" fontId="16" fillId="0" borderId="0" xfId="45" applyNumberFormat="1" applyFont="1" applyAlignment="1">
      <alignment wrapText="1"/>
      <protection/>
    </xf>
    <xf numFmtId="49" fontId="4" fillId="0" borderId="10" xfId="0" applyNumberFormat="1" applyFont="1" applyBorder="1" applyAlignment="1">
      <alignment horizontal="left"/>
    </xf>
    <xf numFmtId="49" fontId="4" fillId="0" borderId="25" xfId="0" applyNumberFormat="1" applyFont="1" applyBorder="1" applyAlignment="1">
      <alignment horizontal="left"/>
    </xf>
    <xf numFmtId="49" fontId="4" fillId="0" borderId="30" xfId="0" applyNumberFormat="1" applyFont="1" applyBorder="1" applyAlignment="1">
      <alignment horizontal="left"/>
    </xf>
    <xf numFmtId="4" fontId="2" fillId="0" borderId="1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65" xfId="0" applyNumberFormat="1" applyFont="1" applyBorder="1" applyAlignment="1">
      <alignment horizontal="right" vertical="center"/>
    </xf>
    <xf numFmtId="3" fontId="7" fillId="37" borderId="20" xfId="0" applyNumberFormat="1" applyFont="1" applyFill="1" applyBorder="1" applyAlignment="1">
      <alignment horizontal="right" vertical="center"/>
    </xf>
    <xf numFmtId="3" fontId="7" fillId="37" borderId="58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2" fillId="0" borderId="45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167" fontId="2" fillId="0" borderId="10" xfId="0" applyNumberFormat="1" applyFont="1" applyBorder="1" applyAlignment="1">
      <alignment horizontal="right" indent="2"/>
    </xf>
    <xf numFmtId="167" fontId="2" fillId="0" borderId="34" xfId="0" applyNumberFormat="1" applyFont="1" applyBorder="1" applyAlignment="1">
      <alignment horizontal="right" indent="2"/>
    </xf>
    <xf numFmtId="167" fontId="7" fillId="33" borderId="66" xfId="0" applyNumberFormat="1" applyFont="1" applyFill="1" applyBorder="1" applyAlignment="1">
      <alignment horizontal="right" indent="2"/>
    </xf>
    <xf numFmtId="167" fontId="7" fillId="33" borderId="62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67" xfId="45" applyFont="1" applyBorder="1" applyAlignment="1">
      <alignment horizontal="center"/>
      <protection/>
    </xf>
    <xf numFmtId="0" fontId="2" fillId="0" borderId="68" xfId="45" applyFont="1" applyBorder="1" applyAlignment="1">
      <alignment horizontal="center"/>
      <protection/>
    </xf>
    <xf numFmtId="0" fontId="2" fillId="0" borderId="69" xfId="45" applyFont="1" applyBorder="1" applyAlignment="1">
      <alignment horizontal="center"/>
      <protection/>
    </xf>
    <xf numFmtId="0" fontId="2" fillId="0" borderId="70" xfId="45" applyFont="1" applyBorder="1" applyAlignment="1">
      <alignment horizontal="center"/>
      <protection/>
    </xf>
    <xf numFmtId="0" fontId="2" fillId="0" borderId="71" xfId="45" applyFont="1" applyBorder="1" applyAlignment="1">
      <alignment horizontal="left"/>
      <protection/>
    </xf>
    <xf numFmtId="0" fontId="2" fillId="0" borderId="57" xfId="45" applyFont="1" applyBorder="1" applyAlignment="1">
      <alignment horizontal="left"/>
      <protection/>
    </xf>
    <xf numFmtId="0" fontId="2" fillId="0" borderId="72" xfId="45" applyFont="1" applyBorder="1" applyAlignment="1">
      <alignment horizontal="left"/>
      <protection/>
    </xf>
    <xf numFmtId="3" fontId="8" fillId="33" borderId="46" xfId="0" applyNumberFormat="1" applyFont="1" applyFill="1" applyBorder="1" applyAlignment="1">
      <alignment horizontal="right"/>
    </xf>
    <xf numFmtId="3" fontId="8" fillId="33" borderId="62" xfId="0" applyNumberFormat="1" applyFont="1" applyFill="1" applyBorder="1" applyAlignment="1">
      <alignment horizontal="right"/>
    </xf>
    <xf numFmtId="0" fontId="14" fillId="36" borderId="13" xfId="45" applyNumberFormat="1" applyFont="1" applyFill="1" applyBorder="1" applyAlignment="1">
      <alignment horizontal="left" wrapText="1" indent="1"/>
      <protection/>
    </xf>
    <xf numFmtId="0" fontId="15" fillId="0" borderId="0" xfId="0" applyNumberFormat="1" applyFont="1" applyAlignment="1">
      <alignment/>
    </xf>
    <xf numFmtId="0" fontId="15" fillId="0" borderId="14" xfId="0" applyNumberFormat="1" applyFont="1" applyBorder="1" applyAlignment="1">
      <alignment/>
    </xf>
    <xf numFmtId="0" fontId="10" fillId="0" borderId="0" xfId="45" applyFont="1" applyAlignment="1">
      <alignment horizontal="center"/>
      <protection/>
    </xf>
    <xf numFmtId="49" fontId="2" fillId="0" borderId="69" xfId="45" applyNumberFormat="1" applyFont="1" applyBorder="1" applyAlignment="1">
      <alignment horizontal="center"/>
      <protection/>
    </xf>
    <xf numFmtId="0" fontId="2" fillId="0" borderId="71" xfId="45" applyFont="1" applyBorder="1" applyAlignment="1">
      <alignment horizontal="center" shrinkToFit="1"/>
      <protection/>
    </xf>
    <xf numFmtId="0" fontId="2" fillId="0" borderId="57" xfId="45" applyFont="1" applyBorder="1" applyAlignment="1">
      <alignment horizontal="center" shrinkToFit="1"/>
      <protection/>
    </xf>
    <xf numFmtId="0" fontId="2" fillId="0" borderId="72" xfId="45" applyFont="1" applyBorder="1" applyAlignment="1">
      <alignment horizontal="center" shrinkToFit="1"/>
      <protection/>
    </xf>
    <xf numFmtId="49" fontId="17" fillId="36" borderId="73" xfId="45" applyNumberFormat="1" applyFont="1" applyFill="1" applyBorder="1" applyAlignment="1">
      <alignment horizontal="left" wrapText="1"/>
      <protection/>
    </xf>
    <xf numFmtId="49" fontId="18" fillId="0" borderId="74" xfId="0" applyNumberFormat="1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93"/>
  <sheetViews>
    <sheetView showGridLines="0" tabSelected="1" zoomScaleSheetLayoutView="75" zoomScalePageLayoutView="0" workbookViewId="0" topLeftCell="B55">
      <selection activeCell="B91" sqref="B91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709</v>
      </c>
      <c r="E2" s="5"/>
      <c r="F2" s="4"/>
      <c r="G2" s="6"/>
      <c r="H2" s="7" t="s">
        <v>0</v>
      </c>
      <c r="I2" s="8">
        <f ca="1">TODAY()</f>
        <v>42878</v>
      </c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102</v>
      </c>
      <c r="E5" s="13" t="s">
        <v>103</v>
      </c>
      <c r="F5" s="14"/>
      <c r="G5" s="15"/>
      <c r="H5" s="14"/>
      <c r="I5" s="15"/>
      <c r="O5" s="8"/>
    </row>
    <row r="7" spans="3:11" ht="12.75">
      <c r="C7" s="16" t="s">
        <v>3</v>
      </c>
      <c r="D7" s="17"/>
      <c r="H7" s="18" t="s">
        <v>4</v>
      </c>
      <c r="J7" s="17"/>
      <c r="K7" s="17"/>
    </row>
    <row r="8" spans="4:11" ht="12.75">
      <c r="D8" s="17"/>
      <c r="H8" s="18" t="s">
        <v>5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/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301">
        <f>ROUND(G32,0)</f>
        <v>0</v>
      </c>
      <c r="J19" s="302"/>
      <c r="K19" s="34"/>
    </row>
    <row r="20" spans="2:11" ht="12.75">
      <c r="B20" s="28" t="s">
        <v>13</v>
      </c>
      <c r="C20" s="29"/>
      <c r="D20" s="30">
        <f>SazbaDPH1</f>
        <v>15</v>
      </c>
      <c r="E20" s="31" t="s">
        <v>12</v>
      </c>
      <c r="F20" s="35"/>
      <c r="G20" s="36"/>
      <c r="H20" s="36"/>
      <c r="I20" s="303">
        <f>ROUND(I19*D20/100,0)</f>
        <v>0</v>
      </c>
      <c r="J20" s="304"/>
      <c r="K20" s="34"/>
    </row>
    <row r="21" spans="2:11" ht="12.75">
      <c r="B21" s="28" t="s">
        <v>11</v>
      </c>
      <c r="C21" s="29"/>
      <c r="D21" s="30">
        <v>21</v>
      </c>
      <c r="E21" s="31" t="s">
        <v>12</v>
      </c>
      <c r="F21" s="35"/>
      <c r="G21" s="36"/>
      <c r="H21" s="36"/>
      <c r="I21" s="303">
        <f>ROUND(H32,0)</f>
        <v>0</v>
      </c>
      <c r="J21" s="304"/>
      <c r="K21" s="34"/>
    </row>
    <row r="22" spans="2:11" ht="13.5" thickBot="1">
      <c r="B22" s="28" t="s">
        <v>13</v>
      </c>
      <c r="C22" s="29"/>
      <c r="D22" s="30">
        <f>SazbaDPH2</f>
        <v>21</v>
      </c>
      <c r="E22" s="31" t="s">
        <v>12</v>
      </c>
      <c r="F22" s="37"/>
      <c r="G22" s="38"/>
      <c r="H22" s="38"/>
      <c r="I22" s="305">
        <f>ROUND(I21*D21/100,0)</f>
        <v>0</v>
      </c>
      <c r="J22" s="306"/>
      <c r="K22" s="34"/>
    </row>
    <row r="23" spans="2:11" ht="16.5" thickBot="1">
      <c r="B23" s="39" t="s">
        <v>14</v>
      </c>
      <c r="C23" s="40"/>
      <c r="D23" s="40"/>
      <c r="E23" s="41"/>
      <c r="F23" s="42"/>
      <c r="G23" s="43"/>
      <c r="H23" s="43"/>
      <c r="I23" s="307">
        <f>SUM(I19:I22)</f>
        <v>0</v>
      </c>
      <c r="J23" s="308"/>
      <c r="K23" s="44"/>
    </row>
    <row r="26" ht="1.5" customHeight="1"/>
    <row r="27" spans="2:12" ht="15.75" customHeight="1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18</v>
      </c>
      <c r="J29" s="50" t="s">
        <v>12</v>
      </c>
    </row>
    <row r="30" spans="2:10" ht="12.75">
      <c r="B30" s="52" t="s">
        <v>105</v>
      </c>
      <c r="C30" s="53" t="s">
        <v>106</v>
      </c>
      <c r="D30" s="54"/>
      <c r="E30" s="55"/>
      <c r="F30" s="56">
        <f>G30+H30+I30</f>
        <v>0</v>
      </c>
      <c r="G30" s="57">
        <v>0</v>
      </c>
      <c r="H30" s="58">
        <v>0</v>
      </c>
      <c r="I30" s="58">
        <f>(G30*SazbaDPH1)/100+(H30*SazbaDPH2)/100</f>
        <v>0</v>
      </c>
      <c r="J30" s="59">
        <f>IF(CelkemObjekty=0,"",F30/CelkemObjekty*100)</f>
      </c>
    </row>
    <row r="31" spans="2:10" ht="12.75">
      <c r="B31" s="60" t="s">
        <v>644</v>
      </c>
      <c r="C31" s="61" t="s">
        <v>645</v>
      </c>
      <c r="D31" s="62"/>
      <c r="E31" s="63"/>
      <c r="F31" s="64">
        <f>G31+H31+I31</f>
        <v>0</v>
      </c>
      <c r="G31" s="65">
        <v>0</v>
      </c>
      <c r="H31" s="66">
        <v>0</v>
      </c>
      <c r="I31" s="66">
        <f>(G31*SazbaDPH1)/100+(H31*SazbaDPH2)/100</f>
        <v>0</v>
      </c>
      <c r="J31" s="59">
        <f>IF(CelkemObjekty=0,"",F31/CelkemObjekty*100)</f>
      </c>
    </row>
    <row r="32" spans="2:10" ht="17.25" customHeight="1">
      <c r="B32" s="67" t="s">
        <v>19</v>
      </c>
      <c r="C32" s="68"/>
      <c r="D32" s="69"/>
      <c r="E32" s="70"/>
      <c r="F32" s="71">
        <f>SUM(F30:F31)</f>
        <v>0</v>
      </c>
      <c r="G32" s="71">
        <f>SUM(G30:G31)</f>
        <v>0</v>
      </c>
      <c r="H32" s="71">
        <f>SUM(H30:H31)</f>
        <v>0</v>
      </c>
      <c r="I32" s="71">
        <f>SUM(I30:I31)</f>
        <v>0</v>
      </c>
      <c r="J32" s="72">
        <f>IF(CelkemObjekty=0,"",F32/CelkemObjekty*100)</f>
      </c>
    </row>
    <row r="33" spans="2:11" ht="12.75"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2:11" ht="9.75" customHeight="1"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2:11" ht="7.5" customHeight="1"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2:11" ht="18">
      <c r="B36" s="13" t="s">
        <v>20</v>
      </c>
      <c r="C36" s="45"/>
      <c r="D36" s="45"/>
      <c r="E36" s="45"/>
      <c r="F36" s="45"/>
      <c r="G36" s="45"/>
      <c r="H36" s="45"/>
      <c r="I36" s="45"/>
      <c r="J36" s="45"/>
      <c r="K36" s="73"/>
    </row>
    <row r="37" ht="12.75">
      <c r="K37" s="73"/>
    </row>
    <row r="38" spans="2:10" ht="25.5">
      <c r="B38" s="74" t="s">
        <v>21</v>
      </c>
      <c r="C38" s="75" t="s">
        <v>22</v>
      </c>
      <c r="D38" s="48"/>
      <c r="E38" s="49"/>
      <c r="F38" s="50" t="s">
        <v>17</v>
      </c>
      <c r="G38" s="51" t="str">
        <f>CONCATENATE("Základ DPH ",SazbaDPH1," %")</f>
        <v>Základ DPH 15 %</v>
      </c>
      <c r="H38" s="50" t="str">
        <f>CONCATENATE("Základ DPH ",SazbaDPH2," %")</f>
        <v>Základ DPH 21 %</v>
      </c>
      <c r="I38" s="51" t="s">
        <v>18</v>
      </c>
      <c r="J38" s="50" t="s">
        <v>12</v>
      </c>
    </row>
    <row r="39" spans="2:10" ht="12.75">
      <c r="B39" s="76" t="s">
        <v>105</v>
      </c>
      <c r="C39" s="77" t="s">
        <v>711</v>
      </c>
      <c r="D39" s="54"/>
      <c r="E39" s="55"/>
      <c r="F39" s="56">
        <f>G39+H39+I39</f>
        <v>0</v>
      </c>
      <c r="G39" s="57">
        <v>0</v>
      </c>
      <c r="H39" s="58">
        <v>0</v>
      </c>
      <c r="I39" s="65">
        <f>(G39*SazbaDPH1)/100+(H39*SazbaDPH2)/100</f>
        <v>0</v>
      </c>
      <c r="J39" s="59">
        <f>IF(CelkemObjekty=0,"",F39/CelkemObjekty*100)</f>
      </c>
    </row>
    <row r="40" spans="2:10" ht="12.75">
      <c r="B40" s="78" t="s">
        <v>644</v>
      </c>
      <c r="C40" s="79" t="s">
        <v>712</v>
      </c>
      <c r="D40" s="62"/>
      <c r="E40" s="63"/>
      <c r="F40" s="64">
        <f>G40+H40+I40</f>
        <v>0</v>
      </c>
      <c r="G40" s="65">
        <v>0</v>
      </c>
      <c r="H40" s="66">
        <v>0</v>
      </c>
      <c r="I40" s="65">
        <f>(G40*SazbaDPH1)/100+(H40*SazbaDPH2)/100</f>
        <v>0</v>
      </c>
      <c r="J40" s="59">
        <f>IF(CelkemObjekty=0,"",F40/CelkemObjekty*100)</f>
      </c>
    </row>
    <row r="41" spans="2:10" ht="12.75">
      <c r="B41" s="67" t="s">
        <v>19</v>
      </c>
      <c r="C41" s="68"/>
      <c r="D41" s="69"/>
      <c r="E41" s="70"/>
      <c r="F41" s="71">
        <f>SUM(F39:F40)</f>
        <v>0</v>
      </c>
      <c r="G41" s="80">
        <f>SUM(G39:G40)</f>
        <v>0</v>
      </c>
      <c r="H41" s="71">
        <f>SUM(H39:H40)</f>
        <v>0</v>
      </c>
      <c r="I41" s="80">
        <f>SUM(I39:I40)</f>
        <v>0</v>
      </c>
      <c r="J41" s="72">
        <f>IF(CelkemObjekty=0,"",F41/CelkemObjekty*100)</f>
      </c>
    </row>
    <row r="42" ht="9" customHeight="1"/>
    <row r="43" ht="6" customHeight="1"/>
    <row r="44" ht="3" customHeight="1"/>
    <row r="45" ht="6.75" customHeight="1"/>
    <row r="46" spans="2:10" ht="20.25" customHeight="1">
      <c r="B46" s="13" t="s">
        <v>23</v>
      </c>
      <c r="C46" s="45"/>
      <c r="D46" s="45"/>
      <c r="E46" s="45"/>
      <c r="F46" s="45"/>
      <c r="G46" s="45"/>
      <c r="H46" s="45"/>
      <c r="I46" s="45"/>
      <c r="J46" s="45"/>
    </row>
    <row r="47" ht="9" customHeight="1"/>
    <row r="48" spans="2:10" ht="12.75">
      <c r="B48" s="47" t="s">
        <v>24</v>
      </c>
      <c r="C48" s="48"/>
      <c r="D48" s="48"/>
      <c r="E48" s="50" t="s">
        <v>12</v>
      </c>
      <c r="F48" s="50" t="s">
        <v>25</v>
      </c>
      <c r="G48" s="51" t="s">
        <v>26</v>
      </c>
      <c r="H48" s="50" t="s">
        <v>27</v>
      </c>
      <c r="I48" s="51" t="s">
        <v>28</v>
      </c>
      <c r="J48" s="81" t="s">
        <v>29</v>
      </c>
    </row>
    <row r="49" spans="2:10" ht="12.75">
      <c r="B49" s="52" t="s">
        <v>97</v>
      </c>
      <c r="C49" s="53" t="s">
        <v>98</v>
      </c>
      <c r="D49" s="54"/>
      <c r="E49" s="82">
        <f aca="true" t="shared" si="0" ref="E49:E74">IF(SUM(SoucetDilu)=0,"",SUM(F49:J49)/SUM(SoucetDilu)*100)</f>
      </c>
      <c r="F49" s="58">
        <f>'01b  Rek'!E7</f>
        <v>0</v>
      </c>
      <c r="G49" s="58">
        <f>'01b  Rek'!F7</f>
        <v>0</v>
      </c>
      <c r="H49" s="58">
        <f>'01b  Rek'!G7</f>
        <v>0</v>
      </c>
      <c r="I49" s="58">
        <f>'01b  Rek'!H7</f>
        <v>0</v>
      </c>
      <c r="J49" s="58">
        <f>'01b  Rek'!I7</f>
        <v>0</v>
      </c>
    </row>
    <row r="50" spans="2:10" ht="12.75">
      <c r="B50" s="60" t="s">
        <v>111</v>
      </c>
      <c r="C50" s="61" t="s">
        <v>112</v>
      </c>
      <c r="D50" s="62"/>
      <c r="E50" s="83">
        <f t="shared" si="0"/>
      </c>
      <c r="F50" s="66">
        <f>'01a  Rek'!E7</f>
        <v>0</v>
      </c>
      <c r="G50" s="66">
        <f>'01a  Rek'!F7</f>
        <v>0</v>
      </c>
      <c r="H50" s="66">
        <f>'01a  Rek'!G7</f>
        <v>0</v>
      </c>
      <c r="I50" s="66">
        <f>'01a  Rek'!H7</f>
        <v>0</v>
      </c>
      <c r="J50" s="66">
        <f>'01a  Rek'!I7</f>
        <v>0</v>
      </c>
    </row>
    <row r="51" spans="2:10" ht="12.75">
      <c r="B51" s="60" t="s">
        <v>134</v>
      </c>
      <c r="C51" s="61" t="s">
        <v>135</v>
      </c>
      <c r="D51" s="62"/>
      <c r="E51" s="83">
        <f t="shared" si="0"/>
      </c>
      <c r="F51" s="66">
        <f>'01a  Rek'!E8</f>
        <v>0</v>
      </c>
      <c r="G51" s="66">
        <f>'01a  Rek'!F8</f>
        <v>0</v>
      </c>
      <c r="H51" s="66">
        <f>'01a  Rek'!G8</f>
        <v>0</v>
      </c>
      <c r="I51" s="66">
        <f>'01a  Rek'!H8</f>
        <v>0</v>
      </c>
      <c r="J51" s="66">
        <f>'01a  Rek'!I8</f>
        <v>0</v>
      </c>
    </row>
    <row r="52" spans="2:10" ht="12.75">
      <c r="B52" s="60" t="s">
        <v>160</v>
      </c>
      <c r="C52" s="61" t="s">
        <v>161</v>
      </c>
      <c r="D52" s="62"/>
      <c r="E52" s="83">
        <f t="shared" si="0"/>
      </c>
      <c r="F52" s="66">
        <f>'01a  Rek'!E9+'01b  Rek'!E8</f>
        <v>0</v>
      </c>
      <c r="G52" s="66">
        <f>'01a  Rek'!F9+'01b  Rek'!F8</f>
        <v>0</v>
      </c>
      <c r="H52" s="66">
        <f>'01a  Rek'!G9+'01b  Rek'!G8</f>
        <v>0</v>
      </c>
      <c r="I52" s="66">
        <f>'01a  Rek'!H9+'01b  Rek'!H8</f>
        <v>0</v>
      </c>
      <c r="J52" s="66">
        <f>'01a  Rek'!I9+'01b  Rek'!I8</f>
        <v>0</v>
      </c>
    </row>
    <row r="53" spans="2:10" ht="12.75">
      <c r="B53" s="60" t="s">
        <v>260</v>
      </c>
      <c r="C53" s="61" t="s">
        <v>261</v>
      </c>
      <c r="D53" s="62"/>
      <c r="E53" s="83">
        <f t="shared" si="0"/>
      </c>
      <c r="F53" s="66">
        <f>'01a  Rek'!E10+'01b  Rek'!E9</f>
        <v>0</v>
      </c>
      <c r="G53" s="66">
        <f>'01a  Rek'!F10+'01b  Rek'!F9</f>
        <v>0</v>
      </c>
      <c r="H53" s="66">
        <f>'01a  Rek'!G10+'01b  Rek'!G9</f>
        <v>0</v>
      </c>
      <c r="I53" s="66">
        <f>'01a  Rek'!H10+'01b  Rek'!H9</f>
        <v>0</v>
      </c>
      <c r="J53" s="66">
        <f>'01a  Rek'!I10+'01b  Rek'!I9</f>
        <v>0</v>
      </c>
    </row>
    <row r="54" spans="2:10" ht="12.75">
      <c r="B54" s="60" t="s">
        <v>267</v>
      </c>
      <c r="C54" s="61" t="s">
        <v>268</v>
      </c>
      <c r="D54" s="62"/>
      <c r="E54" s="83">
        <f t="shared" si="0"/>
      </c>
      <c r="F54" s="66">
        <f>'01a  Rek'!E11</f>
        <v>0</v>
      </c>
      <c r="G54" s="66">
        <f>'01a  Rek'!F11</f>
        <v>0</v>
      </c>
      <c r="H54" s="66">
        <f>'01a  Rek'!G11</f>
        <v>0</v>
      </c>
      <c r="I54" s="66">
        <f>'01a  Rek'!H11</f>
        <v>0</v>
      </c>
      <c r="J54" s="66">
        <f>'01a  Rek'!I11</f>
        <v>0</v>
      </c>
    </row>
    <row r="55" spans="2:10" ht="12.75">
      <c r="B55" s="60" t="s">
        <v>689</v>
      </c>
      <c r="C55" s="61" t="s">
        <v>690</v>
      </c>
      <c r="D55" s="62"/>
      <c r="E55" s="83">
        <f t="shared" si="0"/>
      </c>
      <c r="F55" s="66">
        <f>'01b  Rek'!E12</f>
        <v>0</v>
      </c>
      <c r="G55" s="66">
        <f>'01b  Rek'!F12</f>
        <v>0</v>
      </c>
      <c r="H55" s="66">
        <f>'01b  Rek'!G12</f>
        <v>0</v>
      </c>
      <c r="I55" s="66">
        <f>'01b  Rek'!H12</f>
        <v>0</v>
      </c>
      <c r="J55" s="66">
        <f>'01b  Rek'!I12</f>
        <v>0</v>
      </c>
    </row>
    <row r="56" spans="2:10" ht="12.75">
      <c r="B56" s="60" t="s">
        <v>408</v>
      </c>
      <c r="C56" s="61" t="s">
        <v>409</v>
      </c>
      <c r="D56" s="62"/>
      <c r="E56" s="83">
        <f t="shared" si="0"/>
      </c>
      <c r="F56" s="66">
        <f>'01a  Rek'!E17+'01b  Rek'!E13</f>
        <v>0</v>
      </c>
      <c r="G56" s="66">
        <f>'01a  Rek'!F17+'01b  Rek'!F13</f>
        <v>0</v>
      </c>
      <c r="H56" s="66">
        <f>'01a  Rek'!G17+'01b  Rek'!G13</f>
        <v>0</v>
      </c>
      <c r="I56" s="66">
        <f>'01a  Rek'!H17+'01b  Rek'!H13</f>
        <v>0</v>
      </c>
      <c r="J56" s="66">
        <f>'01a  Rek'!I17+'01b  Rek'!I13</f>
        <v>0</v>
      </c>
    </row>
    <row r="57" spans="2:10" ht="12.75">
      <c r="B57" s="60" t="s">
        <v>419</v>
      </c>
      <c r="C57" s="61" t="s">
        <v>420</v>
      </c>
      <c r="D57" s="62"/>
      <c r="E57" s="83">
        <f t="shared" si="0"/>
      </c>
      <c r="F57" s="66">
        <f>'01a  Rek'!E18</f>
        <v>0</v>
      </c>
      <c r="G57" s="66">
        <f>'01a  Rek'!F18</f>
        <v>0</v>
      </c>
      <c r="H57" s="66">
        <f>'01a  Rek'!G18</f>
        <v>0</v>
      </c>
      <c r="I57" s="66">
        <f>'01a  Rek'!H18</f>
        <v>0</v>
      </c>
      <c r="J57" s="66">
        <f>'01a  Rek'!I18</f>
        <v>0</v>
      </c>
    </row>
    <row r="58" spans="2:10" ht="12.75">
      <c r="B58" s="60" t="s">
        <v>428</v>
      </c>
      <c r="C58" s="61" t="s">
        <v>429</v>
      </c>
      <c r="D58" s="62"/>
      <c r="E58" s="83">
        <f t="shared" si="0"/>
      </c>
      <c r="F58" s="66">
        <f>'01a  Rek'!E19</f>
        <v>0</v>
      </c>
      <c r="G58" s="66">
        <f>'01a  Rek'!F19</f>
        <v>0</v>
      </c>
      <c r="H58" s="66">
        <f>'01a  Rek'!G19</f>
        <v>0</v>
      </c>
      <c r="I58" s="66">
        <f>'01a  Rek'!H19</f>
        <v>0</v>
      </c>
      <c r="J58" s="66">
        <f>'01a  Rek'!I19</f>
        <v>0</v>
      </c>
    </row>
    <row r="59" spans="2:10" ht="12.75">
      <c r="B59" s="60" t="s">
        <v>459</v>
      </c>
      <c r="C59" s="61" t="s">
        <v>460</v>
      </c>
      <c r="D59" s="62"/>
      <c r="E59" s="83">
        <f t="shared" si="0"/>
      </c>
      <c r="F59" s="66">
        <f>'01a  Rek'!E20</f>
        <v>0</v>
      </c>
      <c r="G59" s="66">
        <f>'01a  Rek'!F20</f>
        <v>0</v>
      </c>
      <c r="H59" s="66">
        <f>'01a  Rek'!G20</f>
        <v>0</v>
      </c>
      <c r="I59" s="66">
        <f>'01a  Rek'!H20</f>
        <v>0</v>
      </c>
      <c r="J59" s="66">
        <f>'01a  Rek'!I20</f>
        <v>0</v>
      </c>
    </row>
    <row r="60" spans="2:10" ht="12.75">
      <c r="B60" s="60" t="s">
        <v>500</v>
      </c>
      <c r="C60" s="61" t="s">
        <v>501</v>
      </c>
      <c r="D60" s="62"/>
      <c r="E60" s="83">
        <f t="shared" si="0"/>
      </c>
      <c r="F60" s="66">
        <f>'01a  Rek'!E21</f>
        <v>0</v>
      </c>
      <c r="G60" s="66">
        <f>'01a  Rek'!F21</f>
        <v>0</v>
      </c>
      <c r="H60" s="66">
        <f>'01a  Rek'!G21</f>
        <v>0</v>
      </c>
      <c r="I60" s="66">
        <f>'01a  Rek'!H21</f>
        <v>0</v>
      </c>
      <c r="J60" s="66">
        <f>'01a  Rek'!I21</f>
        <v>0</v>
      </c>
    </row>
    <row r="61" spans="2:10" ht="12.75">
      <c r="B61" s="60" t="s">
        <v>514</v>
      </c>
      <c r="C61" s="61" t="s">
        <v>515</v>
      </c>
      <c r="D61" s="62"/>
      <c r="E61" s="83">
        <f t="shared" si="0"/>
      </c>
      <c r="F61" s="66">
        <f>'01a  Rek'!E22</f>
        <v>0</v>
      </c>
      <c r="G61" s="66">
        <f>'01a  Rek'!F22</f>
        <v>0</v>
      </c>
      <c r="H61" s="66">
        <f>'01a  Rek'!G22</f>
        <v>0</v>
      </c>
      <c r="I61" s="66">
        <f>'01a  Rek'!H22</f>
        <v>0</v>
      </c>
      <c r="J61" s="66">
        <f>'01a  Rek'!I22</f>
        <v>0</v>
      </c>
    </row>
    <row r="62" spans="2:10" ht="12.75">
      <c r="B62" s="60" t="s">
        <v>528</v>
      </c>
      <c r="C62" s="61" t="s">
        <v>529</v>
      </c>
      <c r="D62" s="62"/>
      <c r="E62" s="83">
        <f t="shared" si="0"/>
      </c>
      <c r="F62" s="66">
        <f>'01a  Rek'!E23</f>
        <v>0</v>
      </c>
      <c r="G62" s="66">
        <f>'01a  Rek'!F23</f>
        <v>0</v>
      </c>
      <c r="H62" s="66">
        <f>'01a  Rek'!G23</f>
        <v>0</v>
      </c>
      <c r="I62" s="66">
        <f>'01a  Rek'!H23</f>
        <v>0</v>
      </c>
      <c r="J62" s="66">
        <f>'01a  Rek'!I23</f>
        <v>0</v>
      </c>
    </row>
    <row r="63" spans="2:10" ht="12.75">
      <c r="B63" s="60" t="s">
        <v>563</v>
      </c>
      <c r="C63" s="61" t="s">
        <v>564</v>
      </c>
      <c r="D63" s="62"/>
      <c r="E63" s="83">
        <f t="shared" si="0"/>
      </c>
      <c r="F63" s="66">
        <f>'01a  Rek'!E24</f>
        <v>0</v>
      </c>
      <c r="G63" s="66">
        <f>'01a  Rek'!F24</f>
        <v>0</v>
      </c>
      <c r="H63" s="66">
        <f>'01a  Rek'!G24</f>
        <v>0</v>
      </c>
      <c r="I63" s="66">
        <f>'01a  Rek'!H24</f>
        <v>0</v>
      </c>
      <c r="J63" s="66">
        <f>'01a  Rek'!I24</f>
        <v>0</v>
      </c>
    </row>
    <row r="64" spans="2:10" ht="12.75">
      <c r="B64" s="60" t="s">
        <v>596</v>
      </c>
      <c r="C64" s="61" t="s">
        <v>597</v>
      </c>
      <c r="D64" s="62"/>
      <c r="E64" s="83">
        <f t="shared" si="0"/>
      </c>
      <c r="F64" s="66">
        <f>'01a  Rek'!E25</f>
        <v>0</v>
      </c>
      <c r="G64" s="66">
        <f>'01a  Rek'!F25</f>
        <v>0</v>
      </c>
      <c r="H64" s="66">
        <f>'01a  Rek'!G25</f>
        <v>0</v>
      </c>
      <c r="I64" s="66">
        <f>'01a  Rek'!H25</f>
        <v>0</v>
      </c>
      <c r="J64" s="66">
        <f>'01a  Rek'!I25</f>
        <v>0</v>
      </c>
    </row>
    <row r="65" spans="2:10" ht="12.75">
      <c r="B65" s="60" t="s">
        <v>605</v>
      </c>
      <c r="C65" s="61" t="s">
        <v>606</v>
      </c>
      <c r="D65" s="62"/>
      <c r="E65" s="83">
        <f t="shared" si="0"/>
      </c>
      <c r="F65" s="66">
        <f>'01a  Rek'!E26</f>
        <v>0</v>
      </c>
      <c r="G65" s="66">
        <f>'01a  Rek'!F26</f>
        <v>0</v>
      </c>
      <c r="H65" s="66">
        <f>'01a  Rek'!G26</f>
        <v>0</v>
      </c>
      <c r="I65" s="66">
        <f>'01a  Rek'!H26</f>
        <v>0</v>
      </c>
      <c r="J65" s="66">
        <f>'01a  Rek'!I26</f>
        <v>0</v>
      </c>
    </row>
    <row r="66" spans="2:10" ht="12.75">
      <c r="B66" s="60" t="s">
        <v>612</v>
      </c>
      <c r="C66" s="61" t="s">
        <v>613</v>
      </c>
      <c r="D66" s="62"/>
      <c r="E66" s="83">
        <f t="shared" si="0"/>
      </c>
      <c r="F66" s="66">
        <f>'01a  Rek'!E27</f>
        <v>0</v>
      </c>
      <c r="G66" s="66">
        <f>'01a  Rek'!F27</f>
        <v>0</v>
      </c>
      <c r="H66" s="66">
        <f>'01a  Rek'!G27</f>
        <v>0</v>
      </c>
      <c r="I66" s="66">
        <f>'01a  Rek'!H27</f>
        <v>0</v>
      </c>
      <c r="J66" s="66">
        <f>'01a  Rek'!I27</f>
        <v>0</v>
      </c>
    </row>
    <row r="67" spans="2:10" ht="12.75">
      <c r="B67" s="60" t="s">
        <v>281</v>
      </c>
      <c r="C67" s="61" t="s">
        <v>282</v>
      </c>
      <c r="D67" s="62"/>
      <c r="E67" s="83">
        <f t="shared" si="0"/>
      </c>
      <c r="F67" s="66">
        <f>'01a  Rek'!E12</f>
        <v>0</v>
      </c>
      <c r="G67" s="66">
        <f>'01a  Rek'!F12</f>
        <v>0</v>
      </c>
      <c r="H67" s="66">
        <f>'01a  Rek'!G12</f>
        <v>0</v>
      </c>
      <c r="I67" s="66">
        <f>'01a  Rek'!H12</f>
        <v>0</v>
      </c>
      <c r="J67" s="66">
        <f>'01a  Rek'!I12</f>
        <v>0</v>
      </c>
    </row>
    <row r="68" spans="2:10" ht="12.75">
      <c r="B68" s="60" t="s">
        <v>298</v>
      </c>
      <c r="C68" s="61" t="s">
        <v>299</v>
      </c>
      <c r="D68" s="62"/>
      <c r="E68" s="83">
        <f t="shared" si="0"/>
      </c>
      <c r="F68" s="66">
        <f>'01a  Rek'!E13</f>
        <v>0</v>
      </c>
      <c r="G68" s="66">
        <f>'01a  Rek'!F13</f>
        <v>0</v>
      </c>
      <c r="H68" s="66">
        <f>'01a  Rek'!G13</f>
        <v>0</v>
      </c>
      <c r="I68" s="66">
        <f>'01a  Rek'!H13</f>
        <v>0</v>
      </c>
      <c r="J68" s="66">
        <f>'01a  Rek'!I13</f>
        <v>0</v>
      </c>
    </row>
    <row r="69" spans="2:10" ht="12.75">
      <c r="B69" s="60" t="s">
        <v>327</v>
      </c>
      <c r="C69" s="61" t="s">
        <v>328</v>
      </c>
      <c r="D69" s="62"/>
      <c r="E69" s="83">
        <f t="shared" si="0"/>
      </c>
      <c r="F69" s="66">
        <f>'01a  Rek'!E14</f>
        <v>0</v>
      </c>
      <c r="G69" s="66">
        <f>'01a  Rek'!F14</f>
        <v>0</v>
      </c>
      <c r="H69" s="66">
        <f>'01a  Rek'!G14</f>
        <v>0</v>
      </c>
      <c r="I69" s="66">
        <f>'01a  Rek'!H14</f>
        <v>0</v>
      </c>
      <c r="J69" s="66">
        <f>'01a  Rek'!I14</f>
        <v>0</v>
      </c>
    </row>
    <row r="70" spans="2:10" ht="12.75">
      <c r="B70" s="60" t="s">
        <v>377</v>
      </c>
      <c r="C70" s="61" t="s">
        <v>378</v>
      </c>
      <c r="D70" s="62"/>
      <c r="E70" s="83">
        <f t="shared" si="0"/>
      </c>
      <c r="F70" s="66">
        <f>'01a  Rek'!E15+'01b  Rek'!E10</f>
        <v>0</v>
      </c>
      <c r="G70" s="66">
        <f>'01a  Rek'!F15+'01b  Rek'!F10</f>
        <v>0</v>
      </c>
      <c r="H70" s="66">
        <f>'01a  Rek'!G15+'01b  Rek'!G10</f>
        <v>0</v>
      </c>
      <c r="I70" s="66">
        <f>'01a  Rek'!H15+'01b  Rek'!H10</f>
        <v>0</v>
      </c>
      <c r="J70" s="66">
        <f>'01a  Rek'!I15+'01b  Rek'!I10</f>
        <v>0</v>
      </c>
    </row>
    <row r="71" spans="2:10" ht="12.75">
      <c r="B71" s="60" t="s">
        <v>403</v>
      </c>
      <c r="C71" s="61" t="s">
        <v>404</v>
      </c>
      <c r="D71" s="62"/>
      <c r="E71" s="83">
        <f t="shared" si="0"/>
      </c>
      <c r="F71" s="66">
        <f>'01a  Rek'!E16+'01b  Rek'!E11</f>
        <v>0</v>
      </c>
      <c r="G71" s="66">
        <f>'01a  Rek'!F16+'01b  Rek'!F11</f>
        <v>0</v>
      </c>
      <c r="H71" s="66">
        <f>'01a  Rek'!G16+'01b  Rek'!G11</f>
        <v>0</v>
      </c>
      <c r="I71" s="66">
        <f>'01a  Rek'!H16+'01b  Rek'!H11</f>
        <v>0</v>
      </c>
      <c r="J71" s="66">
        <f>'01a  Rek'!I16+'01b  Rek'!I11</f>
        <v>0</v>
      </c>
    </row>
    <row r="72" spans="2:10" ht="12.75">
      <c r="B72" s="60" t="s">
        <v>620</v>
      </c>
      <c r="C72" s="61" t="s">
        <v>621</v>
      </c>
      <c r="D72" s="62"/>
      <c r="E72" s="83">
        <f t="shared" si="0"/>
      </c>
      <c r="F72" s="66">
        <f>'01a  Rek'!E29+'01b  Rek'!E14</f>
        <v>0</v>
      </c>
      <c r="G72" s="66">
        <f>'01a  Rek'!F29+'01b  Rek'!F14</f>
        <v>0</v>
      </c>
      <c r="H72" s="66">
        <f>'01a  Rek'!G29+'01b  Rek'!G14</f>
        <v>0</v>
      </c>
      <c r="I72" s="66">
        <f>'01a  Rek'!H29+'01b  Rek'!H14</f>
        <v>0</v>
      </c>
      <c r="J72" s="66">
        <f>'01a  Rek'!I29+'01b  Rek'!I14</f>
        <v>0</v>
      </c>
    </row>
    <row r="73" spans="2:10" ht="12.75">
      <c r="B73" s="60" t="s">
        <v>616</v>
      </c>
      <c r="C73" s="61" t="s">
        <v>617</v>
      </c>
      <c r="D73" s="62"/>
      <c r="E73" s="83">
        <f t="shared" si="0"/>
      </c>
      <c r="F73" s="66">
        <f>'01a  Rek'!E28</f>
        <v>0</v>
      </c>
      <c r="G73" s="66">
        <f>'01a  Rek'!F28</f>
        <v>0</v>
      </c>
      <c r="H73" s="66">
        <f>'01a  Rek'!G28</f>
        <v>0</v>
      </c>
      <c r="I73" s="66">
        <f>'01a  Rek'!H28</f>
        <v>0</v>
      </c>
      <c r="J73" s="66">
        <f>'01a  Rek'!I28</f>
        <v>0</v>
      </c>
    </row>
    <row r="74" spans="2:10" ht="12.75">
      <c r="B74" s="67" t="s">
        <v>19</v>
      </c>
      <c r="C74" s="68"/>
      <c r="D74" s="69"/>
      <c r="E74" s="84">
        <f t="shared" si="0"/>
      </c>
      <c r="F74" s="71">
        <f>SUM(F49:F73)</f>
        <v>0</v>
      </c>
      <c r="G74" s="80">
        <f>SUM(G49:G73)</f>
        <v>0</v>
      </c>
      <c r="H74" s="71">
        <f>SUM(H49:H73)</f>
        <v>0</v>
      </c>
      <c r="I74" s="80">
        <f>SUM(I49:I73)</f>
        <v>0</v>
      </c>
      <c r="J74" s="71">
        <f>SUM(J49:J73)</f>
        <v>0</v>
      </c>
    </row>
    <row r="76" ht="2.25" customHeight="1"/>
    <row r="77" ht="1.5" customHeight="1"/>
    <row r="78" ht="0.75" customHeight="1"/>
    <row r="79" ht="0.75" customHeight="1"/>
    <row r="80" ht="0.75" customHeight="1"/>
    <row r="81" spans="2:10" ht="18">
      <c r="B81" s="13" t="s">
        <v>30</v>
      </c>
      <c r="C81" s="45"/>
      <c r="D81" s="45"/>
      <c r="E81" s="45"/>
      <c r="F81" s="45"/>
      <c r="G81" s="45"/>
      <c r="H81" s="45"/>
      <c r="I81" s="45"/>
      <c r="J81" s="45"/>
    </row>
    <row r="83" spans="2:10" ht="12.75">
      <c r="B83" s="47" t="s">
        <v>31</v>
      </c>
      <c r="C83" s="48"/>
      <c r="D83" s="48"/>
      <c r="E83" s="85"/>
      <c r="F83" s="86"/>
      <c r="G83" s="51"/>
      <c r="H83" s="50" t="s">
        <v>17</v>
      </c>
      <c r="I83" s="1"/>
      <c r="J83" s="1"/>
    </row>
    <row r="84" spans="2:10" ht="12.75">
      <c r="B84" s="52" t="s">
        <v>638</v>
      </c>
      <c r="C84" s="53"/>
      <c r="D84" s="54"/>
      <c r="E84" s="87"/>
      <c r="F84" s="88"/>
      <c r="G84" s="57"/>
      <c r="H84" s="66">
        <f>'01a  Rek'!I35+'01b  Rek'!I20</f>
        <v>0</v>
      </c>
      <c r="I84" s="1"/>
      <c r="J84" s="1"/>
    </row>
    <row r="85" spans="2:10" ht="12.75">
      <c r="B85" s="60" t="s">
        <v>710</v>
      </c>
      <c r="C85" s="61"/>
      <c r="D85" s="62"/>
      <c r="E85" s="89"/>
      <c r="F85" s="90"/>
      <c r="G85" s="65"/>
      <c r="H85" s="66">
        <f>'01a  Rek'!I36+'01b  Rek'!I21</f>
        <v>0</v>
      </c>
      <c r="I85" s="1"/>
      <c r="J85" s="1"/>
    </row>
    <row r="86" spans="2:10" ht="12.75">
      <c r="B86" s="60" t="s">
        <v>639</v>
      </c>
      <c r="C86" s="61"/>
      <c r="D86" s="62"/>
      <c r="E86" s="89"/>
      <c r="F86" s="90"/>
      <c r="G86" s="65"/>
      <c r="H86" s="66">
        <f>'01a  Rek'!I37+'01b  Rek'!I22</f>
        <v>0</v>
      </c>
      <c r="I86" s="1"/>
      <c r="J86" s="1"/>
    </row>
    <row r="87" spans="2:10" ht="12.75">
      <c r="B87" s="60" t="s">
        <v>640</v>
      </c>
      <c r="C87" s="61"/>
      <c r="D87" s="62"/>
      <c r="E87" s="89"/>
      <c r="F87" s="90"/>
      <c r="G87" s="65"/>
      <c r="H87" s="66">
        <f>'01a  Rek'!I38+'01b  Rek'!I23</f>
        <v>0</v>
      </c>
      <c r="I87" s="1"/>
      <c r="J87" s="1"/>
    </row>
    <row r="88" spans="2:10" ht="12.75">
      <c r="B88" s="60" t="s">
        <v>641</v>
      </c>
      <c r="C88" s="61"/>
      <c r="D88" s="62"/>
      <c r="E88" s="89"/>
      <c r="F88" s="90"/>
      <c r="G88" s="65"/>
      <c r="H88" s="66">
        <f>'01a  Rek'!I39+'01b  Rek'!I24</f>
        <v>0</v>
      </c>
      <c r="I88" s="1"/>
      <c r="J88" s="1"/>
    </row>
    <row r="89" spans="2:10" ht="12.75">
      <c r="B89" s="60" t="s">
        <v>642</v>
      </c>
      <c r="C89" s="61"/>
      <c r="D89" s="62"/>
      <c r="E89" s="89"/>
      <c r="F89" s="90"/>
      <c r="G89" s="65"/>
      <c r="H89" s="66">
        <f>'01a  Rek'!I40+'01b  Rek'!I25</f>
        <v>0</v>
      </c>
      <c r="I89" s="1"/>
      <c r="J89" s="1"/>
    </row>
    <row r="90" spans="2:10" ht="12.75">
      <c r="B90" s="60" t="s">
        <v>643</v>
      </c>
      <c r="C90" s="61"/>
      <c r="D90" s="62"/>
      <c r="E90" s="89"/>
      <c r="F90" s="90"/>
      <c r="G90" s="65"/>
      <c r="H90" s="66">
        <f>'01a  Rek'!I41+'01b  Rek'!I26</f>
        <v>0</v>
      </c>
      <c r="I90" s="1"/>
      <c r="J90" s="1"/>
    </row>
    <row r="91" spans="2:10" ht="12.75">
      <c r="B91" s="60" t="s">
        <v>714</v>
      </c>
      <c r="C91" s="61"/>
      <c r="D91" s="62"/>
      <c r="E91" s="89"/>
      <c r="F91" s="90"/>
      <c r="G91" s="65"/>
      <c r="H91" s="66">
        <f>'01a  Rek'!I42+'01b  Rek'!I27</f>
        <v>0</v>
      </c>
      <c r="I91" s="1"/>
      <c r="J91" s="1"/>
    </row>
    <row r="92" spans="2:10" ht="12.75">
      <c r="B92" s="67" t="s">
        <v>19</v>
      </c>
      <c r="C92" s="68"/>
      <c r="D92" s="69"/>
      <c r="E92" s="91"/>
      <c r="F92" s="92"/>
      <c r="G92" s="80"/>
      <c r="H92" s="71">
        <f>SUM(H84:H91)</f>
        <v>0</v>
      </c>
      <c r="I92" s="1"/>
      <c r="J92" s="1"/>
    </row>
    <row r="93" spans="9:10" ht="12.75">
      <c r="I93" s="1"/>
      <c r="J93" s="1"/>
    </row>
  </sheetData>
  <sheetProtection/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100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 t="s">
        <v>110</v>
      </c>
      <c r="D2" s="97" t="s">
        <v>110</v>
      </c>
      <c r="E2" s="98"/>
      <c r="F2" s="99" t="s">
        <v>33</v>
      </c>
      <c r="G2" s="100" t="s">
        <v>108</v>
      </c>
    </row>
    <row r="3" spans="1:7" ht="3" customHeight="1" hidden="1">
      <c r="A3" s="101"/>
      <c r="B3" s="102"/>
      <c r="C3" s="103"/>
      <c r="D3" s="103"/>
      <c r="E3" s="104"/>
      <c r="F3" s="105"/>
      <c r="G3" s="106"/>
    </row>
    <row r="4" spans="1: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7" ht="12.75" customHeight="1">
      <c r="A5" s="109" t="s">
        <v>105</v>
      </c>
      <c r="B5" s="110"/>
      <c r="C5" s="111" t="s">
        <v>106</v>
      </c>
      <c r="D5" s="112"/>
      <c r="E5" s="110"/>
      <c r="F5" s="105" t="s">
        <v>36</v>
      </c>
      <c r="G5" s="106" t="s">
        <v>109</v>
      </c>
    </row>
    <row r="6" spans="1:15" ht="12.75" customHeight="1">
      <c r="A6" s="107" t="s">
        <v>37</v>
      </c>
      <c r="B6" s="102"/>
      <c r="C6" s="103"/>
      <c r="D6" s="103"/>
      <c r="E6" s="104"/>
      <c r="F6" s="113" t="s">
        <v>38</v>
      </c>
      <c r="G6" s="114"/>
      <c r="O6" s="115"/>
    </row>
    <row r="7" spans="1:7" ht="12.75" customHeight="1">
      <c r="A7" s="116" t="s">
        <v>102</v>
      </c>
      <c r="B7" s="117"/>
      <c r="C7" s="118" t="s">
        <v>103</v>
      </c>
      <c r="D7" s="119"/>
      <c r="E7" s="119"/>
      <c r="F7" s="120" t="s">
        <v>39</v>
      </c>
      <c r="G7" s="114">
        <f>IF(G6=0,,ROUND((F30+F32)/G6,1))</f>
        <v>0</v>
      </c>
    </row>
    <row r="8" spans="1:9" ht="12.75">
      <c r="A8" s="121" t="s">
        <v>40</v>
      </c>
      <c r="B8" s="105"/>
      <c r="C8" s="309"/>
      <c r="D8" s="309"/>
      <c r="E8" s="310"/>
      <c r="F8" s="122" t="s">
        <v>41</v>
      </c>
      <c r="G8" s="123"/>
      <c r="H8" s="124"/>
      <c r="I8" s="125"/>
    </row>
    <row r="9" spans="1:8" ht="12.75">
      <c r="A9" s="121" t="s">
        <v>42</v>
      </c>
      <c r="B9" s="105"/>
      <c r="C9" s="309"/>
      <c r="D9" s="309"/>
      <c r="E9" s="310"/>
      <c r="F9" s="105"/>
      <c r="G9" s="126"/>
      <c r="H9" s="127"/>
    </row>
    <row r="10" spans="1:8" ht="12.75">
      <c r="A10" s="121" t="s">
        <v>43</v>
      </c>
      <c r="B10" s="105"/>
      <c r="C10" s="309"/>
      <c r="D10" s="309"/>
      <c r="E10" s="309"/>
      <c r="F10" s="128"/>
      <c r="G10" s="129"/>
      <c r="H10" s="130"/>
    </row>
    <row r="11" spans="1:57" ht="13.5" customHeight="1">
      <c r="A11" s="121" t="s">
        <v>44</v>
      </c>
      <c r="B11" s="105"/>
      <c r="C11" s="309"/>
      <c r="D11" s="309"/>
      <c r="E11" s="309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8" ht="12.75" customHeight="1">
      <c r="A12" s="134" t="s">
        <v>46</v>
      </c>
      <c r="B12" s="102"/>
      <c r="C12" s="311"/>
      <c r="D12" s="311"/>
      <c r="E12" s="311"/>
      <c r="F12" s="135" t="s">
        <v>47</v>
      </c>
      <c r="G12" s="136"/>
      <c r="H12" s="127"/>
    </row>
    <row r="13" spans="1:8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7" ht="15.75" customHeight="1">
      <c r="A15" s="146"/>
      <c r="B15" s="147" t="s">
        <v>51</v>
      </c>
      <c r="C15" s="148">
        <f>'01a  Rek'!E30</f>
        <v>0</v>
      </c>
      <c r="D15" s="299" t="s">
        <v>638</v>
      </c>
      <c r="E15" s="149"/>
      <c r="F15" s="150"/>
      <c r="G15" s="148">
        <f>'01a  Rek'!I35</f>
        <v>0</v>
      </c>
    </row>
    <row r="16" spans="1:7" ht="15.75" customHeight="1">
      <c r="A16" s="146" t="s">
        <v>52</v>
      </c>
      <c r="B16" s="147" t="s">
        <v>53</v>
      </c>
      <c r="C16" s="148">
        <f>'01a  Rek'!F30</f>
        <v>0</v>
      </c>
      <c r="D16" s="300" t="s">
        <v>710</v>
      </c>
      <c r="E16" s="151"/>
      <c r="F16" s="152"/>
      <c r="G16" s="148">
        <f>'01a  Rek'!I36</f>
        <v>0</v>
      </c>
    </row>
    <row r="17" spans="1:7" ht="15.75" customHeight="1">
      <c r="A17" s="146" t="s">
        <v>54</v>
      </c>
      <c r="B17" s="147" t="s">
        <v>55</v>
      </c>
      <c r="C17" s="148">
        <f>'01a  Rek'!H30</f>
        <v>0</v>
      </c>
      <c r="D17" s="300" t="s">
        <v>639</v>
      </c>
      <c r="E17" s="151"/>
      <c r="F17" s="152"/>
      <c r="G17" s="148">
        <f>'01a  Rek'!I37</f>
        <v>0</v>
      </c>
    </row>
    <row r="18" spans="1:7" ht="15.75" customHeight="1">
      <c r="A18" s="153" t="s">
        <v>56</v>
      </c>
      <c r="B18" s="154" t="s">
        <v>57</v>
      </c>
      <c r="C18" s="148">
        <f>'01a  Rek'!G30</f>
        <v>0</v>
      </c>
      <c r="D18" s="300" t="s">
        <v>640</v>
      </c>
      <c r="E18" s="151"/>
      <c r="F18" s="152"/>
      <c r="G18" s="148">
        <f>'01a  Rek'!I38</f>
        <v>0</v>
      </c>
    </row>
    <row r="19" spans="1:7" ht="15.75" customHeight="1">
      <c r="A19" s="155" t="s">
        <v>58</v>
      </c>
      <c r="B19" s="147"/>
      <c r="C19" s="148">
        <f>SUM(C15:C18)</f>
        <v>0</v>
      </c>
      <c r="D19" s="300" t="s">
        <v>641</v>
      </c>
      <c r="E19" s="151"/>
      <c r="F19" s="152"/>
      <c r="G19" s="148">
        <f>'01a  Rek'!I39</f>
        <v>0</v>
      </c>
    </row>
    <row r="20" spans="1:7" ht="15.75" customHeight="1">
      <c r="A20" s="155"/>
      <c r="B20" s="147"/>
      <c r="C20" s="148"/>
      <c r="D20" s="300" t="s">
        <v>642</v>
      </c>
      <c r="E20" s="151"/>
      <c r="F20" s="152"/>
      <c r="G20" s="148">
        <f>'01a  Rek'!I40</f>
        <v>0</v>
      </c>
    </row>
    <row r="21" spans="1:7" ht="15.75" customHeight="1">
      <c r="A21" s="155" t="s">
        <v>29</v>
      </c>
      <c r="B21" s="147"/>
      <c r="C21" s="148">
        <f>'01a  Rek'!I30</f>
        <v>0</v>
      </c>
      <c r="D21" s="300" t="s">
        <v>643</v>
      </c>
      <c r="E21" s="151"/>
      <c r="F21" s="152"/>
      <c r="G21" s="148">
        <f>'01a  Rek'!I41</f>
        <v>0</v>
      </c>
    </row>
    <row r="22" spans="1:7" ht="15.75" customHeight="1">
      <c r="A22" s="156" t="s">
        <v>59</v>
      </c>
      <c r="B22" s="127"/>
      <c r="C22" s="148">
        <f>C19+C21</f>
        <v>0</v>
      </c>
      <c r="D22" s="60" t="s">
        <v>713</v>
      </c>
      <c r="E22" s="151"/>
      <c r="F22" s="152"/>
      <c r="G22" s="148">
        <f>G23-SUM(G15:G21)</f>
        <v>0</v>
      </c>
    </row>
    <row r="23" spans="1:7" ht="15.75" customHeight="1" thickBot="1">
      <c r="A23" s="312" t="s">
        <v>60</v>
      </c>
      <c r="B23" s="313"/>
      <c r="C23" s="157">
        <f>C22+G23</f>
        <v>0</v>
      </c>
      <c r="D23" s="158" t="s">
        <v>61</v>
      </c>
      <c r="E23" s="159"/>
      <c r="F23" s="160"/>
      <c r="G23" s="148">
        <f>'01a  Rek'!H43</f>
        <v>0</v>
      </c>
    </row>
    <row r="24" spans="1:7" ht="12.75">
      <c r="A24" s="161" t="s">
        <v>62</v>
      </c>
      <c r="B24" s="162"/>
      <c r="C24" s="163"/>
      <c r="D24" s="162" t="s">
        <v>63</v>
      </c>
      <c r="E24" s="162"/>
      <c r="F24" s="164" t="s">
        <v>64</v>
      </c>
      <c r="G24" s="165"/>
    </row>
    <row r="25" spans="1:7" ht="12.75">
      <c r="A25" s="156" t="s">
        <v>65</v>
      </c>
      <c r="B25" s="127"/>
      <c r="C25" s="166"/>
      <c r="D25" s="127" t="s">
        <v>65</v>
      </c>
      <c r="F25" s="167" t="s">
        <v>65</v>
      </c>
      <c r="G25" s="168"/>
    </row>
    <row r="26" spans="1:7" ht="37.5" customHeight="1">
      <c r="A26" s="156" t="s">
        <v>66</v>
      </c>
      <c r="B26" s="169"/>
      <c r="C26" s="166"/>
      <c r="D26" s="127" t="s">
        <v>66</v>
      </c>
      <c r="F26" s="167" t="s">
        <v>66</v>
      </c>
      <c r="G26" s="168"/>
    </row>
    <row r="27" spans="1:7" ht="12.75">
      <c r="A27" s="156"/>
      <c r="B27" s="170"/>
      <c r="C27" s="166"/>
      <c r="D27" s="127"/>
      <c r="F27" s="167"/>
      <c r="G27" s="168"/>
    </row>
    <row r="28" spans="1:7" ht="12.75">
      <c r="A28" s="156" t="s">
        <v>67</v>
      </c>
      <c r="B28" s="127"/>
      <c r="C28" s="166"/>
      <c r="D28" s="167" t="s">
        <v>68</v>
      </c>
      <c r="E28" s="166"/>
      <c r="F28" s="171" t="s">
        <v>68</v>
      </c>
      <c r="G28" s="168"/>
    </row>
    <row r="29" spans="1:7" ht="69" customHeight="1">
      <c r="A29" s="156"/>
      <c r="B29" s="127"/>
      <c r="C29" s="172"/>
      <c r="D29" s="173"/>
      <c r="E29" s="172"/>
      <c r="F29" s="127"/>
      <c r="G29" s="168"/>
    </row>
    <row r="30" spans="1:7" ht="12.75">
      <c r="A30" s="174" t="s">
        <v>11</v>
      </c>
      <c r="B30" s="175"/>
      <c r="C30" s="176">
        <v>21</v>
      </c>
      <c r="D30" s="175" t="s">
        <v>69</v>
      </c>
      <c r="E30" s="177"/>
      <c r="F30" s="314">
        <f>C23-F32</f>
        <v>0</v>
      </c>
      <c r="G30" s="315"/>
    </row>
    <row r="31" spans="1:7" ht="12.75">
      <c r="A31" s="174" t="s">
        <v>70</v>
      </c>
      <c r="B31" s="175"/>
      <c r="C31" s="176">
        <f>C30</f>
        <v>21</v>
      </c>
      <c r="D31" s="175" t="s">
        <v>71</v>
      </c>
      <c r="E31" s="177"/>
      <c r="F31" s="314">
        <f>ROUND(PRODUCT(F30,C31/100),0)</f>
        <v>0</v>
      </c>
      <c r="G31" s="315"/>
    </row>
    <row r="32" spans="1:7" ht="12.75">
      <c r="A32" s="174" t="s">
        <v>11</v>
      </c>
      <c r="B32" s="175"/>
      <c r="C32" s="176">
        <v>0</v>
      </c>
      <c r="D32" s="175" t="s">
        <v>71</v>
      </c>
      <c r="E32" s="177"/>
      <c r="F32" s="314">
        <v>0</v>
      </c>
      <c r="G32" s="315"/>
    </row>
    <row r="33" spans="1:7" ht="12.75">
      <c r="A33" s="174" t="s">
        <v>70</v>
      </c>
      <c r="B33" s="178"/>
      <c r="C33" s="179">
        <f>C32</f>
        <v>0</v>
      </c>
      <c r="D33" s="175" t="s">
        <v>71</v>
      </c>
      <c r="E33" s="152"/>
      <c r="F33" s="314">
        <f>ROUND(PRODUCT(F32,C33/100),0)</f>
        <v>0</v>
      </c>
      <c r="G33" s="315"/>
    </row>
    <row r="34" spans="1:7" s="183" customFormat="1" ht="19.5" customHeight="1" thickBot="1">
      <c r="A34" s="180" t="s">
        <v>72</v>
      </c>
      <c r="B34" s="181"/>
      <c r="C34" s="181"/>
      <c r="D34" s="181"/>
      <c r="E34" s="182"/>
      <c r="F34" s="316">
        <f>ROUND(SUM(F30:F33),0)</f>
        <v>0</v>
      </c>
      <c r="G34" s="317"/>
    </row>
    <row r="36" spans="1:8" ht="12.75">
      <c r="A36" s="2" t="s">
        <v>73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8"/>
      <c r="C37" s="318"/>
      <c r="D37" s="318"/>
      <c r="E37" s="318"/>
      <c r="F37" s="318"/>
      <c r="G37" s="318"/>
      <c r="H37" s="1" t="s">
        <v>1</v>
      </c>
    </row>
    <row r="38" spans="1:8" ht="12.75" customHeight="1">
      <c r="A38" s="184"/>
      <c r="B38" s="318"/>
      <c r="C38" s="318"/>
      <c r="D38" s="318"/>
      <c r="E38" s="318"/>
      <c r="F38" s="318"/>
      <c r="G38" s="318"/>
      <c r="H38" s="1" t="s">
        <v>1</v>
      </c>
    </row>
    <row r="39" spans="1:8" ht="12.75">
      <c r="A39" s="184"/>
      <c r="B39" s="318"/>
      <c r="C39" s="318"/>
      <c r="D39" s="318"/>
      <c r="E39" s="318"/>
      <c r="F39" s="318"/>
      <c r="G39" s="318"/>
      <c r="H39" s="1" t="s">
        <v>1</v>
      </c>
    </row>
    <row r="40" spans="1:8" ht="12.75">
      <c r="A40" s="184"/>
      <c r="B40" s="318"/>
      <c r="C40" s="318"/>
      <c r="D40" s="318"/>
      <c r="E40" s="318"/>
      <c r="F40" s="318"/>
      <c r="G40" s="318"/>
      <c r="H40" s="1" t="s">
        <v>1</v>
      </c>
    </row>
    <row r="41" spans="1:8" ht="12.75">
      <c r="A41" s="184"/>
      <c r="B41" s="318"/>
      <c r="C41" s="318"/>
      <c r="D41" s="318"/>
      <c r="E41" s="318"/>
      <c r="F41" s="318"/>
      <c r="G41" s="318"/>
      <c r="H41" s="1" t="s">
        <v>1</v>
      </c>
    </row>
    <row r="42" spans="1:8" ht="12.75">
      <c r="A42" s="184"/>
      <c r="B42" s="318"/>
      <c r="C42" s="318"/>
      <c r="D42" s="318"/>
      <c r="E42" s="318"/>
      <c r="F42" s="318"/>
      <c r="G42" s="318"/>
      <c r="H42" s="1" t="s">
        <v>1</v>
      </c>
    </row>
    <row r="43" spans="1:8" ht="12.75">
      <c r="A43" s="184"/>
      <c r="B43" s="318"/>
      <c r="C43" s="318"/>
      <c r="D43" s="318"/>
      <c r="E43" s="318"/>
      <c r="F43" s="318"/>
      <c r="G43" s="318"/>
      <c r="H43" s="1" t="s">
        <v>1</v>
      </c>
    </row>
    <row r="44" spans="1:8" ht="12.75" customHeight="1">
      <c r="A44" s="184"/>
      <c r="B44" s="318"/>
      <c r="C44" s="318"/>
      <c r="D44" s="318"/>
      <c r="E44" s="318"/>
      <c r="F44" s="318"/>
      <c r="G44" s="318"/>
      <c r="H44" s="1" t="s">
        <v>1</v>
      </c>
    </row>
    <row r="45" spans="1:8" ht="12.75" customHeight="1">
      <c r="A45" s="184"/>
      <c r="B45" s="318"/>
      <c r="C45" s="318"/>
      <c r="D45" s="318"/>
      <c r="E45" s="318"/>
      <c r="F45" s="318"/>
      <c r="G45" s="318"/>
      <c r="H45" s="1" t="s">
        <v>1</v>
      </c>
    </row>
    <row r="46" spans="2:7" ht="12.75">
      <c r="B46" s="319"/>
      <c r="C46" s="319"/>
      <c r="D46" s="319"/>
      <c r="E46" s="319"/>
      <c r="F46" s="319"/>
      <c r="G46" s="319"/>
    </row>
    <row r="47" spans="2:7" ht="12.75">
      <c r="B47" s="319"/>
      <c r="C47" s="319"/>
      <c r="D47" s="319"/>
      <c r="E47" s="319"/>
      <c r="F47" s="319"/>
      <c r="G47" s="319"/>
    </row>
    <row r="48" spans="2:7" ht="12.75">
      <c r="B48" s="319"/>
      <c r="C48" s="319"/>
      <c r="D48" s="319"/>
      <c r="E48" s="319"/>
      <c r="F48" s="319"/>
      <c r="G48" s="319"/>
    </row>
    <row r="49" spans="2:7" ht="12.75">
      <c r="B49" s="319"/>
      <c r="C49" s="319"/>
      <c r="D49" s="319"/>
      <c r="E49" s="319"/>
      <c r="F49" s="319"/>
      <c r="G49" s="319"/>
    </row>
    <row r="50" spans="2:7" ht="12.75">
      <c r="B50" s="319"/>
      <c r="C50" s="319"/>
      <c r="D50" s="319"/>
      <c r="E50" s="319"/>
      <c r="F50" s="319"/>
      <c r="G50" s="319"/>
    </row>
    <row r="51" spans="2:7" ht="12.75">
      <c r="B51" s="319"/>
      <c r="C51" s="319"/>
      <c r="D51" s="319"/>
      <c r="E51" s="319"/>
      <c r="F51" s="319"/>
      <c r="G51" s="319"/>
    </row>
  </sheetData>
  <sheetProtection/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94"/>
  <sheetViews>
    <sheetView view="pageLayout" workbookViewId="0" topLeftCell="A10">
      <selection activeCell="A42" sqref="A42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20" t="s">
        <v>2</v>
      </c>
      <c r="B1" s="321"/>
      <c r="C1" s="185" t="s">
        <v>104</v>
      </c>
      <c r="D1" s="186"/>
      <c r="E1" s="187"/>
      <c r="F1" s="186"/>
      <c r="G1" s="188" t="s">
        <v>74</v>
      </c>
      <c r="H1" s="189" t="s">
        <v>110</v>
      </c>
      <c r="I1" s="190"/>
    </row>
    <row r="2" spans="1:9" ht="13.5" thickBot="1">
      <c r="A2" s="322" t="s">
        <v>75</v>
      </c>
      <c r="B2" s="323"/>
      <c r="C2" s="191" t="s">
        <v>107</v>
      </c>
      <c r="D2" s="192"/>
      <c r="E2" s="193"/>
      <c r="F2" s="192"/>
      <c r="G2" s="324"/>
      <c r="H2" s="325"/>
      <c r="I2" s="326"/>
    </row>
    <row r="3" ht="13.5" thickTop="1">
      <c r="F3" s="127"/>
    </row>
    <row r="4" spans="1:9" ht="19.5" customHeight="1">
      <c r="A4" s="194" t="s">
        <v>76</v>
      </c>
      <c r="B4" s="195"/>
      <c r="C4" s="195"/>
      <c r="D4" s="195"/>
      <c r="E4" s="196"/>
      <c r="F4" s="195"/>
      <c r="G4" s="195"/>
      <c r="H4" s="195"/>
      <c r="I4" s="195"/>
    </row>
    <row r="5" ht="13.5" thickBot="1"/>
    <row r="6" spans="1:9" s="127" customFormat="1" ht="13.5" thickBot="1">
      <c r="A6" s="197"/>
      <c r="B6" s="198" t="s">
        <v>77</v>
      </c>
      <c r="C6" s="198"/>
      <c r="D6" s="199"/>
      <c r="E6" s="200" t="s">
        <v>25</v>
      </c>
      <c r="F6" s="201" t="s">
        <v>26</v>
      </c>
      <c r="G6" s="201" t="s">
        <v>27</v>
      </c>
      <c r="H6" s="201" t="s">
        <v>28</v>
      </c>
      <c r="I6" s="202" t="s">
        <v>29</v>
      </c>
    </row>
    <row r="7" spans="1:9" s="127" customFormat="1" ht="12.75">
      <c r="A7" s="293" t="str">
        <f>'01a  Pol'!B7</f>
        <v>31</v>
      </c>
      <c r="B7" s="62" t="str">
        <f>'01a  Pol'!C7</f>
        <v>Zdi podpěrné a volné</v>
      </c>
      <c r="D7" s="203"/>
      <c r="E7" s="294">
        <f>'01a  Pol'!BA21</f>
        <v>0</v>
      </c>
      <c r="F7" s="295">
        <f>'01a  Pol'!BB21</f>
        <v>0</v>
      </c>
      <c r="G7" s="295">
        <f>'01a  Pol'!BC21</f>
        <v>0</v>
      </c>
      <c r="H7" s="295">
        <f>'01a  Pol'!BD21</f>
        <v>0</v>
      </c>
      <c r="I7" s="296">
        <f>'01a  Pol'!BE21</f>
        <v>0</v>
      </c>
    </row>
    <row r="8" spans="1:9" s="127" customFormat="1" ht="12.75">
      <c r="A8" s="293" t="str">
        <f>'01a  Pol'!B22</f>
        <v>61</v>
      </c>
      <c r="B8" s="62" t="str">
        <f>'01a  Pol'!C22</f>
        <v>Upravy povrchů vnitřní</v>
      </c>
      <c r="D8" s="203"/>
      <c r="E8" s="294">
        <f>'01a  Pol'!BA44</f>
        <v>0</v>
      </c>
      <c r="F8" s="295">
        <f>'01a  Pol'!BB44</f>
        <v>0</v>
      </c>
      <c r="G8" s="295">
        <f>'01a  Pol'!BC44</f>
        <v>0</v>
      </c>
      <c r="H8" s="295">
        <f>'01a  Pol'!BD44</f>
        <v>0</v>
      </c>
      <c r="I8" s="296">
        <f>'01a  Pol'!BE44</f>
        <v>0</v>
      </c>
    </row>
    <row r="9" spans="1:9" s="127" customFormat="1" ht="12.75">
      <c r="A9" s="293" t="str">
        <f>'01a  Pol'!B45</f>
        <v>62</v>
      </c>
      <c r="B9" s="62" t="str">
        <f>'01a  Pol'!C45</f>
        <v>Úpravy povrchů vnější</v>
      </c>
      <c r="D9" s="203"/>
      <c r="E9" s="294">
        <f>'01a  Pol'!BA136</f>
        <v>0</v>
      </c>
      <c r="F9" s="295">
        <f>'01a  Pol'!BB136</f>
        <v>0</v>
      </c>
      <c r="G9" s="295">
        <f>'01a  Pol'!BC136</f>
        <v>0</v>
      </c>
      <c r="H9" s="295">
        <f>'01a  Pol'!BD136</f>
        <v>0</v>
      </c>
      <c r="I9" s="296">
        <f>'01a  Pol'!BE136</f>
        <v>0</v>
      </c>
    </row>
    <row r="10" spans="1:9" s="127" customFormat="1" ht="12.75">
      <c r="A10" s="293" t="str">
        <f>'01a  Pol'!B137</f>
        <v>63</v>
      </c>
      <c r="B10" s="62" t="str">
        <f>'01a  Pol'!C137</f>
        <v>Podlahy a podlahové konstrukce</v>
      </c>
      <c r="D10" s="203"/>
      <c r="E10" s="294">
        <f>'01a  Pol'!BA141</f>
        <v>0</v>
      </c>
      <c r="F10" s="295">
        <f>'01a  Pol'!BB141</f>
        <v>0</v>
      </c>
      <c r="G10" s="295">
        <f>'01a  Pol'!BC141</f>
        <v>0</v>
      </c>
      <c r="H10" s="295">
        <f>'01a  Pol'!BD141</f>
        <v>0</v>
      </c>
      <c r="I10" s="296">
        <f>'01a  Pol'!BE141</f>
        <v>0</v>
      </c>
    </row>
    <row r="11" spans="1:9" s="127" customFormat="1" ht="12.75">
      <c r="A11" s="293" t="str">
        <f>'01a  Pol'!B142</f>
        <v>64</v>
      </c>
      <c r="B11" s="62" t="str">
        <f>'01a  Pol'!C142</f>
        <v>Výplně otvorů</v>
      </c>
      <c r="D11" s="203"/>
      <c r="E11" s="294">
        <f>'01a  Pol'!BA153</f>
        <v>0</v>
      </c>
      <c r="F11" s="295">
        <f>'01a  Pol'!BB153</f>
        <v>0</v>
      </c>
      <c r="G11" s="295">
        <f>'01a  Pol'!BC153</f>
        <v>0</v>
      </c>
      <c r="H11" s="295">
        <f>'01a  Pol'!BD153</f>
        <v>0</v>
      </c>
      <c r="I11" s="296">
        <f>'01a  Pol'!BE153</f>
        <v>0</v>
      </c>
    </row>
    <row r="12" spans="1:9" s="127" customFormat="1" ht="12.75">
      <c r="A12" s="293" t="str">
        <f>'01a  Pol'!B154</f>
        <v>94</v>
      </c>
      <c r="B12" s="62" t="str">
        <f>'01a  Pol'!C154</f>
        <v>Lešení a stavební výtahy</v>
      </c>
      <c r="D12" s="203"/>
      <c r="E12" s="294">
        <f>'01a  Pol'!BA163</f>
        <v>0</v>
      </c>
      <c r="F12" s="295">
        <f>'01a  Pol'!BB163</f>
        <v>0</v>
      </c>
      <c r="G12" s="295">
        <f>'01a  Pol'!BC163</f>
        <v>0</v>
      </c>
      <c r="H12" s="295">
        <f>'01a  Pol'!BD163</f>
        <v>0</v>
      </c>
      <c r="I12" s="296">
        <f>'01a  Pol'!BE163</f>
        <v>0</v>
      </c>
    </row>
    <row r="13" spans="1:9" s="127" customFormat="1" ht="12.75">
      <c r="A13" s="293" t="str">
        <f>'01a  Pol'!B164</f>
        <v>95</v>
      </c>
      <c r="B13" s="62" t="str">
        <f>'01a  Pol'!C164</f>
        <v>Dokončovací konstrukce na pozemních stavbách</v>
      </c>
      <c r="D13" s="203"/>
      <c r="E13" s="294">
        <f>'01a  Pol'!BA178</f>
        <v>0</v>
      </c>
      <c r="F13" s="295">
        <f>'01a  Pol'!BB178</f>
        <v>0</v>
      </c>
      <c r="G13" s="295">
        <f>'01a  Pol'!BC178</f>
        <v>0</v>
      </c>
      <c r="H13" s="295">
        <f>'01a  Pol'!BD178</f>
        <v>0</v>
      </c>
      <c r="I13" s="296">
        <f>'01a  Pol'!BE178</f>
        <v>0</v>
      </c>
    </row>
    <row r="14" spans="1:9" s="127" customFormat="1" ht="12.75">
      <c r="A14" s="293" t="str">
        <f>'01a  Pol'!B179</f>
        <v>96</v>
      </c>
      <c r="B14" s="62" t="str">
        <f>'01a  Pol'!C179</f>
        <v>Bourání konstrukcí</v>
      </c>
      <c r="D14" s="203"/>
      <c r="E14" s="294">
        <f>'01a  Pol'!BA220</f>
        <v>0</v>
      </c>
      <c r="F14" s="295">
        <f>'01a  Pol'!BB220</f>
        <v>0</v>
      </c>
      <c r="G14" s="295">
        <f>'01a  Pol'!BC220</f>
        <v>0</v>
      </c>
      <c r="H14" s="295">
        <f>'01a  Pol'!BD220</f>
        <v>0</v>
      </c>
      <c r="I14" s="296">
        <f>'01a  Pol'!BE220</f>
        <v>0</v>
      </c>
    </row>
    <row r="15" spans="1:9" s="127" customFormat="1" ht="12.75">
      <c r="A15" s="293" t="str">
        <f>'01a  Pol'!B221</f>
        <v>97</v>
      </c>
      <c r="B15" s="62" t="str">
        <f>'01a  Pol'!C221</f>
        <v>Prorážení otvorů</v>
      </c>
      <c r="D15" s="203"/>
      <c r="E15" s="294">
        <f>'01a  Pol'!BA248</f>
        <v>0</v>
      </c>
      <c r="F15" s="295">
        <f>'01a  Pol'!BB248</f>
        <v>0</v>
      </c>
      <c r="G15" s="295">
        <f>'01a  Pol'!BC248</f>
        <v>0</v>
      </c>
      <c r="H15" s="295">
        <f>'01a  Pol'!BD248</f>
        <v>0</v>
      </c>
      <c r="I15" s="296">
        <f>'01a  Pol'!BE248</f>
        <v>0</v>
      </c>
    </row>
    <row r="16" spans="1:9" s="127" customFormat="1" ht="12.75">
      <c r="A16" s="293" t="str">
        <f>'01a  Pol'!B249</f>
        <v>99</v>
      </c>
      <c r="B16" s="62" t="str">
        <f>'01a  Pol'!C249</f>
        <v>Staveništní přesun hmot</v>
      </c>
      <c r="D16" s="203"/>
      <c r="E16" s="294">
        <f>'01a  Pol'!BA251</f>
        <v>0</v>
      </c>
      <c r="F16" s="295">
        <f>'01a  Pol'!BB251</f>
        <v>0</v>
      </c>
      <c r="G16" s="295">
        <f>'01a  Pol'!BC251</f>
        <v>0</v>
      </c>
      <c r="H16" s="295">
        <f>'01a  Pol'!BD251</f>
        <v>0</v>
      </c>
      <c r="I16" s="296">
        <f>'01a  Pol'!BE251</f>
        <v>0</v>
      </c>
    </row>
    <row r="17" spans="1:9" s="127" customFormat="1" ht="12.75">
      <c r="A17" s="293" t="str">
        <f>'01a  Pol'!B252</f>
        <v>713</v>
      </c>
      <c r="B17" s="62" t="str">
        <f>'01a  Pol'!C252</f>
        <v>Izolace tepelné</v>
      </c>
      <c r="D17" s="203"/>
      <c r="E17" s="294">
        <f>'01a  Pol'!BA258</f>
        <v>0</v>
      </c>
      <c r="F17" s="295">
        <f>'01a  Pol'!BB258</f>
        <v>0</v>
      </c>
      <c r="G17" s="295">
        <f>'01a  Pol'!BC258</f>
        <v>0</v>
      </c>
      <c r="H17" s="295">
        <f>'01a  Pol'!BD258</f>
        <v>0</v>
      </c>
      <c r="I17" s="296">
        <f>'01a  Pol'!BE258</f>
        <v>0</v>
      </c>
    </row>
    <row r="18" spans="1:9" s="127" customFormat="1" ht="12.75">
      <c r="A18" s="293" t="str">
        <f>'01a  Pol'!B259</f>
        <v>721</v>
      </c>
      <c r="B18" s="62" t="str">
        <f>'01a  Pol'!C259</f>
        <v>Vnitřní kanalizace</v>
      </c>
      <c r="D18" s="203"/>
      <c r="E18" s="294">
        <f>'01a  Pol'!BA263</f>
        <v>0</v>
      </c>
      <c r="F18" s="295">
        <f>'01a  Pol'!BB263</f>
        <v>0</v>
      </c>
      <c r="G18" s="295">
        <f>'01a  Pol'!BC263</f>
        <v>0</v>
      </c>
      <c r="H18" s="295">
        <f>'01a  Pol'!BD263</f>
        <v>0</v>
      </c>
      <c r="I18" s="296">
        <f>'01a  Pol'!BE263</f>
        <v>0</v>
      </c>
    </row>
    <row r="19" spans="1:9" s="127" customFormat="1" ht="12.75">
      <c r="A19" s="293" t="str">
        <f>'01a  Pol'!B264</f>
        <v>762</v>
      </c>
      <c r="B19" s="62" t="str">
        <f>'01a  Pol'!C264</f>
        <v>Konstrukce tesařské</v>
      </c>
      <c r="D19" s="203"/>
      <c r="E19" s="294">
        <f>'01a  Pol'!BA286</f>
        <v>0</v>
      </c>
      <c r="F19" s="295">
        <f>'01a  Pol'!BB286</f>
        <v>0</v>
      </c>
      <c r="G19" s="295">
        <f>'01a  Pol'!BC286</f>
        <v>0</v>
      </c>
      <c r="H19" s="295">
        <f>'01a  Pol'!BD286</f>
        <v>0</v>
      </c>
      <c r="I19" s="296">
        <f>'01a  Pol'!BE286</f>
        <v>0</v>
      </c>
    </row>
    <row r="20" spans="1:9" s="127" customFormat="1" ht="12.75">
      <c r="A20" s="293" t="str">
        <f>'01a  Pol'!B287</f>
        <v>764</v>
      </c>
      <c r="B20" s="62" t="str">
        <f>'01a  Pol'!C287</f>
        <v>Konstrukce klempířské</v>
      </c>
      <c r="D20" s="203"/>
      <c r="E20" s="294">
        <f>'01a  Pol'!BA319</f>
        <v>0</v>
      </c>
      <c r="F20" s="295">
        <f>'01a  Pol'!BB319</f>
        <v>0</v>
      </c>
      <c r="G20" s="295">
        <f>'01a  Pol'!BC319</f>
        <v>0</v>
      </c>
      <c r="H20" s="295">
        <f>'01a  Pol'!BD319</f>
        <v>0</v>
      </c>
      <c r="I20" s="296">
        <f>'01a  Pol'!BE319</f>
        <v>0</v>
      </c>
    </row>
    <row r="21" spans="1:9" s="127" customFormat="1" ht="12.75">
      <c r="A21" s="293" t="str">
        <f>'01a  Pol'!B320</f>
        <v>765</v>
      </c>
      <c r="B21" s="62" t="str">
        <f>'01a  Pol'!C320</f>
        <v>Krytiny tvrdé</v>
      </c>
      <c r="D21" s="203"/>
      <c r="E21" s="294">
        <f>'01a  Pol'!BA329</f>
        <v>0</v>
      </c>
      <c r="F21" s="295">
        <f>'01a  Pol'!BB329</f>
        <v>0</v>
      </c>
      <c r="G21" s="295">
        <f>'01a  Pol'!BC329</f>
        <v>0</v>
      </c>
      <c r="H21" s="295">
        <f>'01a  Pol'!BD329</f>
        <v>0</v>
      </c>
      <c r="I21" s="296">
        <f>'01a  Pol'!BE329</f>
        <v>0</v>
      </c>
    </row>
    <row r="22" spans="1:9" s="127" customFormat="1" ht="12.75">
      <c r="A22" s="293" t="str">
        <f>'01a  Pol'!B330</f>
        <v>767</v>
      </c>
      <c r="B22" s="62" t="str">
        <f>'01a  Pol'!C330</f>
        <v>Konstrukce zámečnické</v>
      </c>
      <c r="D22" s="203"/>
      <c r="E22" s="294">
        <f>'01a  Pol'!BA337</f>
        <v>0</v>
      </c>
      <c r="F22" s="295">
        <f>'01a  Pol'!BB337</f>
        <v>0</v>
      </c>
      <c r="G22" s="295">
        <f>'01a  Pol'!BC337</f>
        <v>0</v>
      </c>
      <c r="H22" s="295">
        <f>'01a  Pol'!BD337</f>
        <v>0</v>
      </c>
      <c r="I22" s="296">
        <f>'01a  Pol'!BE337</f>
        <v>0</v>
      </c>
    </row>
    <row r="23" spans="1:9" s="127" customFormat="1" ht="12.75">
      <c r="A23" s="293" t="str">
        <f>'01a  Pol'!B338</f>
        <v>769</v>
      </c>
      <c r="B23" s="62" t="str">
        <f>'01a  Pol'!C338</f>
        <v>Otvorové prvky z plastu</v>
      </c>
      <c r="D23" s="203"/>
      <c r="E23" s="294">
        <f>'01a  Pol'!BA364</f>
        <v>0</v>
      </c>
      <c r="F23" s="295">
        <f>'01a  Pol'!BB364</f>
        <v>0</v>
      </c>
      <c r="G23" s="295">
        <f>'01a  Pol'!BC364</f>
        <v>0</v>
      </c>
      <c r="H23" s="295">
        <f>'01a  Pol'!BD364</f>
        <v>0</v>
      </c>
      <c r="I23" s="296">
        <f>'01a  Pol'!BE364</f>
        <v>0</v>
      </c>
    </row>
    <row r="24" spans="1:9" s="127" customFormat="1" ht="12.75">
      <c r="A24" s="293" t="str">
        <f>'01a  Pol'!B365</f>
        <v>781</v>
      </c>
      <c r="B24" s="62" t="str">
        <f>'01a  Pol'!C365</f>
        <v>Obklady keramické</v>
      </c>
      <c r="D24" s="203"/>
      <c r="E24" s="294">
        <f>'01a  Pol'!BA401</f>
        <v>0</v>
      </c>
      <c r="F24" s="295">
        <f>'01a  Pol'!BB401</f>
        <v>0</v>
      </c>
      <c r="G24" s="295">
        <f>'01a  Pol'!BC401</f>
        <v>0</v>
      </c>
      <c r="H24" s="295">
        <f>'01a  Pol'!BD401</f>
        <v>0</v>
      </c>
      <c r="I24" s="296">
        <f>'01a  Pol'!BE401</f>
        <v>0</v>
      </c>
    </row>
    <row r="25" spans="1:9" s="127" customFormat="1" ht="12.75">
      <c r="A25" s="293" t="str">
        <f>'01a  Pol'!B402</f>
        <v>786</v>
      </c>
      <c r="B25" s="62" t="str">
        <f>'01a  Pol'!C402</f>
        <v>Čalounické úpravy</v>
      </c>
      <c r="D25" s="203"/>
      <c r="E25" s="294">
        <f>'01a  Pol'!BA407</f>
        <v>0</v>
      </c>
      <c r="F25" s="295">
        <f>'01a  Pol'!BB407</f>
        <v>0</v>
      </c>
      <c r="G25" s="295">
        <f>'01a  Pol'!BC407</f>
        <v>0</v>
      </c>
      <c r="H25" s="295">
        <f>'01a  Pol'!BD407</f>
        <v>0</v>
      </c>
      <c r="I25" s="296">
        <f>'01a  Pol'!BE407</f>
        <v>0</v>
      </c>
    </row>
    <row r="26" spans="1:9" s="127" customFormat="1" ht="12.75">
      <c r="A26" s="293" t="str">
        <f>'01a  Pol'!B408</f>
        <v>799ON</v>
      </c>
      <c r="B26" s="62" t="str">
        <f>'01a  Pol'!C408</f>
        <v>Ostatní náklady</v>
      </c>
      <c r="D26" s="203"/>
      <c r="E26" s="294">
        <f>'01a  Pol'!BA413</f>
        <v>0</v>
      </c>
      <c r="F26" s="295">
        <f>'01a  Pol'!BB413</f>
        <v>0</v>
      </c>
      <c r="G26" s="295">
        <f>'01a  Pol'!BC413</f>
        <v>0</v>
      </c>
      <c r="H26" s="295">
        <f>'01a  Pol'!BD413</f>
        <v>0</v>
      </c>
      <c r="I26" s="296">
        <f>'01a  Pol'!BE413</f>
        <v>0</v>
      </c>
    </row>
    <row r="27" spans="1:9" s="127" customFormat="1" ht="12.75">
      <c r="A27" s="293" t="str">
        <f>'01a  Pol'!B414</f>
        <v>799VN</v>
      </c>
      <c r="B27" s="62" t="str">
        <f>'01a  Pol'!C414</f>
        <v>Vedlejší náklady</v>
      </c>
      <c r="D27" s="203"/>
      <c r="E27" s="294">
        <f>'01a  Pol'!BA416</f>
        <v>0</v>
      </c>
      <c r="F27" s="295">
        <f>'01a  Pol'!BB416</f>
        <v>0</v>
      </c>
      <c r="G27" s="295">
        <f>'01a  Pol'!BC416</f>
        <v>0</v>
      </c>
      <c r="H27" s="295">
        <f>'01a  Pol'!BD416</f>
        <v>0</v>
      </c>
      <c r="I27" s="296">
        <f>'01a  Pol'!BE416</f>
        <v>0</v>
      </c>
    </row>
    <row r="28" spans="1:9" s="127" customFormat="1" ht="12.75">
      <c r="A28" s="293" t="str">
        <f>'01a  Pol'!B417</f>
        <v>M21a</v>
      </c>
      <c r="B28" s="62" t="str">
        <f>'01a  Pol'!C417</f>
        <v>Hromosvod</v>
      </c>
      <c r="D28" s="203"/>
      <c r="E28" s="294">
        <f>'01a  Pol'!BA419</f>
        <v>0</v>
      </c>
      <c r="F28" s="295">
        <f>'01a  Pol'!BB419</f>
        <v>0</v>
      </c>
      <c r="G28" s="295">
        <f>'01a  Pol'!BC419</f>
        <v>0</v>
      </c>
      <c r="H28" s="295">
        <f>'01a  Pol'!BD419</f>
        <v>0</v>
      </c>
      <c r="I28" s="296">
        <f>'01a  Pol'!BE419</f>
        <v>0</v>
      </c>
    </row>
    <row r="29" spans="1:9" s="127" customFormat="1" ht="13.5" thickBot="1">
      <c r="A29" s="293" t="str">
        <f>'01a  Pol'!B420</f>
        <v>D96</v>
      </c>
      <c r="B29" s="62" t="str">
        <f>'01a  Pol'!C420</f>
        <v>Přesuny suti a vybouraných hmot</v>
      </c>
      <c r="D29" s="203"/>
      <c r="E29" s="294">
        <f>'01a  Pol'!BA430</f>
        <v>0</v>
      </c>
      <c r="F29" s="295">
        <f>'01a  Pol'!BB430</f>
        <v>0</v>
      </c>
      <c r="G29" s="295">
        <f>'01a  Pol'!BC430</f>
        <v>0</v>
      </c>
      <c r="H29" s="295">
        <f>'01a  Pol'!BD430</f>
        <v>0</v>
      </c>
      <c r="I29" s="296">
        <f>'01a  Pol'!BE430</f>
        <v>0</v>
      </c>
    </row>
    <row r="30" spans="1:9" s="14" customFormat="1" ht="13.5" thickBot="1">
      <c r="A30" s="204"/>
      <c r="B30" s="205" t="s">
        <v>78</v>
      </c>
      <c r="C30" s="205"/>
      <c r="D30" s="206"/>
      <c r="E30" s="207">
        <f>SUM(E7:E29)</f>
        <v>0</v>
      </c>
      <c r="F30" s="208">
        <f>SUM(F7:F29)</f>
        <v>0</v>
      </c>
      <c r="G30" s="208">
        <f>SUM(G7:G29)</f>
        <v>0</v>
      </c>
      <c r="H30" s="208">
        <f>SUM(H7:H29)</f>
        <v>0</v>
      </c>
      <c r="I30" s="209">
        <f>SUM(I7:I29)</f>
        <v>0</v>
      </c>
    </row>
    <row r="31" spans="1:9" ht="12.75">
      <c r="A31" s="127"/>
      <c r="B31" s="127"/>
      <c r="C31" s="127"/>
      <c r="D31" s="127"/>
      <c r="E31" s="127"/>
      <c r="F31" s="127"/>
      <c r="G31" s="127"/>
      <c r="H31" s="127"/>
      <c r="I31" s="127"/>
    </row>
    <row r="32" spans="1:57" ht="19.5" customHeight="1">
      <c r="A32" s="195" t="s">
        <v>79</v>
      </c>
      <c r="B32" s="195"/>
      <c r="C32" s="195"/>
      <c r="D32" s="195"/>
      <c r="E32" s="195"/>
      <c r="F32" s="195"/>
      <c r="G32" s="210"/>
      <c r="H32" s="195"/>
      <c r="I32" s="195"/>
      <c r="BA32" s="133"/>
      <c r="BB32" s="133"/>
      <c r="BC32" s="133"/>
      <c r="BD32" s="133"/>
      <c r="BE32" s="133"/>
    </row>
    <row r="33" ht="13.5" thickBot="1"/>
    <row r="34" spans="1:9" ht="12.75">
      <c r="A34" s="161" t="s">
        <v>80</v>
      </c>
      <c r="B34" s="162"/>
      <c r="C34" s="162"/>
      <c r="D34" s="211"/>
      <c r="E34" s="212" t="s">
        <v>81</v>
      </c>
      <c r="F34" s="213" t="s">
        <v>12</v>
      </c>
      <c r="G34" s="214" t="s">
        <v>82</v>
      </c>
      <c r="H34" s="215"/>
      <c r="I34" s="216" t="s">
        <v>81</v>
      </c>
    </row>
    <row r="35" spans="1:53" ht="12.75">
      <c r="A35" s="298" t="s">
        <v>638</v>
      </c>
      <c r="B35" s="147"/>
      <c r="C35" s="147"/>
      <c r="D35" s="217"/>
      <c r="E35" s="218"/>
      <c r="F35" s="219"/>
      <c r="G35" s="220">
        <v>0</v>
      </c>
      <c r="H35" s="221"/>
      <c r="I35" s="222">
        <f aca="true" t="shared" si="0" ref="I35:I42">E35+F35*G35/100</f>
        <v>0</v>
      </c>
      <c r="BA35" s="1">
        <v>0</v>
      </c>
    </row>
    <row r="36" spans="1:53" ht="12.75">
      <c r="A36" s="298" t="s">
        <v>710</v>
      </c>
      <c r="B36" s="147"/>
      <c r="C36" s="147"/>
      <c r="D36" s="217"/>
      <c r="E36" s="218"/>
      <c r="F36" s="219"/>
      <c r="G36" s="220">
        <v>0</v>
      </c>
      <c r="H36" s="221"/>
      <c r="I36" s="222">
        <f t="shared" si="0"/>
        <v>0</v>
      </c>
      <c r="BA36" s="1">
        <v>0</v>
      </c>
    </row>
    <row r="37" spans="1:53" ht="12.75">
      <c r="A37" s="298" t="s">
        <v>639</v>
      </c>
      <c r="B37" s="147"/>
      <c r="C37" s="147"/>
      <c r="D37" s="217"/>
      <c r="E37" s="218"/>
      <c r="F37" s="219"/>
      <c r="G37" s="220">
        <v>0</v>
      </c>
      <c r="H37" s="221"/>
      <c r="I37" s="222">
        <f t="shared" si="0"/>
        <v>0</v>
      </c>
      <c r="BA37" s="1">
        <v>0</v>
      </c>
    </row>
    <row r="38" spans="1:53" ht="12.75">
      <c r="A38" s="298" t="s">
        <v>640</v>
      </c>
      <c r="B38" s="147"/>
      <c r="C38" s="147"/>
      <c r="D38" s="217"/>
      <c r="E38" s="218"/>
      <c r="F38" s="219"/>
      <c r="G38" s="220">
        <v>0</v>
      </c>
      <c r="H38" s="221"/>
      <c r="I38" s="222">
        <f t="shared" si="0"/>
        <v>0</v>
      </c>
      <c r="BA38" s="1">
        <v>0</v>
      </c>
    </row>
    <row r="39" spans="1:53" ht="12.75">
      <c r="A39" s="298" t="s">
        <v>641</v>
      </c>
      <c r="B39" s="147"/>
      <c r="C39" s="147"/>
      <c r="D39" s="217"/>
      <c r="E39" s="218"/>
      <c r="F39" s="219"/>
      <c r="G39" s="220">
        <v>0</v>
      </c>
      <c r="H39" s="221"/>
      <c r="I39" s="222">
        <f t="shared" si="0"/>
        <v>0</v>
      </c>
      <c r="BA39" s="1">
        <v>1</v>
      </c>
    </row>
    <row r="40" spans="1:53" ht="12.75">
      <c r="A40" s="298" t="s">
        <v>642</v>
      </c>
      <c r="B40" s="147"/>
      <c r="C40" s="147"/>
      <c r="D40" s="217"/>
      <c r="E40" s="218"/>
      <c r="F40" s="219"/>
      <c r="G40" s="220">
        <v>0</v>
      </c>
      <c r="H40" s="221"/>
      <c r="I40" s="222">
        <f t="shared" si="0"/>
        <v>0</v>
      </c>
      <c r="BA40" s="1">
        <v>1</v>
      </c>
    </row>
    <row r="41" spans="1:53" ht="12.75">
      <c r="A41" s="298" t="s">
        <v>643</v>
      </c>
      <c r="B41" s="147"/>
      <c r="C41" s="147"/>
      <c r="D41" s="217"/>
      <c r="E41" s="218"/>
      <c r="F41" s="219"/>
      <c r="G41" s="220">
        <v>0</v>
      </c>
      <c r="H41" s="221"/>
      <c r="I41" s="222">
        <f t="shared" si="0"/>
        <v>0</v>
      </c>
      <c r="BA41" s="1">
        <v>2</v>
      </c>
    </row>
    <row r="42" spans="1:53" ht="12.75">
      <c r="A42" s="60" t="s">
        <v>714</v>
      </c>
      <c r="B42" s="147"/>
      <c r="C42" s="147"/>
      <c r="D42" s="217"/>
      <c r="E42" s="218"/>
      <c r="F42" s="219"/>
      <c r="G42" s="220">
        <v>0</v>
      </c>
      <c r="H42" s="221"/>
      <c r="I42" s="222">
        <f t="shared" si="0"/>
        <v>0</v>
      </c>
      <c r="BA42" s="1">
        <v>2</v>
      </c>
    </row>
    <row r="43" spans="1:9" ht="13.5" thickBot="1">
      <c r="A43" s="223"/>
      <c r="B43" s="224" t="s">
        <v>83</v>
      </c>
      <c r="C43" s="225"/>
      <c r="D43" s="226"/>
      <c r="E43" s="227"/>
      <c r="F43" s="228"/>
      <c r="G43" s="228"/>
      <c r="H43" s="327">
        <f>SUM(I35:I42)</f>
        <v>0</v>
      </c>
      <c r="I43" s="328"/>
    </row>
    <row r="45" spans="2:9" ht="12.75">
      <c r="B45" s="14"/>
      <c r="F45" s="229"/>
      <c r="G45" s="230"/>
      <c r="H45" s="230"/>
      <c r="I45" s="46"/>
    </row>
    <row r="46" spans="6:9" ht="12.75">
      <c r="F46" s="229"/>
      <c r="G46" s="230"/>
      <c r="H46" s="230"/>
      <c r="I46" s="46"/>
    </row>
    <row r="47" spans="6:9" ht="12.75">
      <c r="F47" s="229"/>
      <c r="G47" s="230"/>
      <c r="H47" s="230"/>
      <c r="I47" s="46"/>
    </row>
    <row r="48" spans="6:9" ht="12.75">
      <c r="F48" s="229"/>
      <c r="G48" s="230"/>
      <c r="H48" s="230"/>
      <c r="I48" s="46"/>
    </row>
    <row r="49" spans="6:9" ht="12.75">
      <c r="F49" s="229"/>
      <c r="G49" s="230"/>
      <c r="H49" s="230"/>
      <c r="I49" s="46"/>
    </row>
    <row r="50" spans="6:9" ht="12.75">
      <c r="F50" s="229"/>
      <c r="G50" s="230"/>
      <c r="H50" s="230"/>
      <c r="I50" s="46"/>
    </row>
    <row r="51" spans="6:9" ht="12.75">
      <c r="F51" s="229"/>
      <c r="G51" s="230"/>
      <c r="H51" s="230"/>
      <c r="I51" s="46"/>
    </row>
    <row r="52" spans="6:9" ht="12.75">
      <c r="F52" s="229"/>
      <c r="G52" s="230"/>
      <c r="H52" s="230"/>
      <c r="I52" s="46"/>
    </row>
    <row r="53" spans="6:9" ht="12.75">
      <c r="F53" s="229"/>
      <c r="G53" s="230"/>
      <c r="H53" s="230"/>
      <c r="I53" s="46"/>
    </row>
    <row r="54" spans="6:9" ht="12.75">
      <c r="F54" s="229"/>
      <c r="G54" s="230"/>
      <c r="H54" s="230"/>
      <c r="I54" s="46"/>
    </row>
    <row r="55" spans="6:9" ht="12.75">
      <c r="F55" s="229"/>
      <c r="G55" s="230"/>
      <c r="H55" s="230"/>
      <c r="I55" s="46"/>
    </row>
    <row r="56" spans="6:9" ht="12.75">
      <c r="F56" s="229"/>
      <c r="G56" s="230"/>
      <c r="H56" s="230"/>
      <c r="I56" s="46"/>
    </row>
    <row r="57" spans="6:9" ht="12.75">
      <c r="F57" s="229"/>
      <c r="G57" s="230"/>
      <c r="H57" s="230"/>
      <c r="I57" s="46"/>
    </row>
    <row r="58" spans="6:9" ht="12.75">
      <c r="F58" s="229"/>
      <c r="G58" s="230"/>
      <c r="H58" s="230"/>
      <c r="I58" s="46"/>
    </row>
    <row r="59" spans="6:9" ht="12.75">
      <c r="F59" s="229"/>
      <c r="G59" s="230"/>
      <c r="H59" s="230"/>
      <c r="I59" s="46"/>
    </row>
    <row r="60" spans="6:9" ht="12.75">
      <c r="F60" s="229"/>
      <c r="G60" s="230"/>
      <c r="H60" s="230"/>
      <c r="I60" s="46"/>
    </row>
    <row r="61" spans="6:9" ht="12.75">
      <c r="F61" s="229"/>
      <c r="G61" s="230"/>
      <c r="H61" s="230"/>
      <c r="I61" s="46"/>
    </row>
    <row r="62" spans="6:9" ht="12.75">
      <c r="F62" s="229"/>
      <c r="G62" s="230"/>
      <c r="H62" s="230"/>
      <c r="I62" s="46"/>
    </row>
    <row r="63" spans="6:9" ht="12.75">
      <c r="F63" s="229"/>
      <c r="G63" s="230"/>
      <c r="H63" s="230"/>
      <c r="I63" s="46"/>
    </row>
    <row r="64" spans="6:9" ht="12.75">
      <c r="F64" s="229"/>
      <c r="G64" s="230"/>
      <c r="H64" s="230"/>
      <c r="I64" s="46"/>
    </row>
    <row r="65" spans="6:9" ht="12.75">
      <c r="F65" s="229"/>
      <c r="G65" s="230"/>
      <c r="H65" s="230"/>
      <c r="I65" s="46"/>
    </row>
    <row r="66" spans="6:9" ht="12.75">
      <c r="F66" s="229"/>
      <c r="G66" s="230"/>
      <c r="H66" s="230"/>
      <c r="I66" s="46"/>
    </row>
    <row r="67" spans="6:9" ht="12.75">
      <c r="F67" s="229"/>
      <c r="G67" s="230"/>
      <c r="H67" s="230"/>
      <c r="I67" s="46"/>
    </row>
    <row r="68" spans="6:9" ht="12.75">
      <c r="F68" s="229"/>
      <c r="G68" s="230"/>
      <c r="H68" s="230"/>
      <c r="I68" s="46"/>
    </row>
    <row r="69" spans="6:9" ht="12.75">
      <c r="F69" s="229"/>
      <c r="G69" s="230"/>
      <c r="H69" s="230"/>
      <c r="I69" s="46"/>
    </row>
    <row r="70" spans="6:9" ht="12.75">
      <c r="F70" s="229"/>
      <c r="G70" s="230"/>
      <c r="H70" s="230"/>
      <c r="I70" s="46"/>
    </row>
    <row r="71" spans="6:9" ht="12.75">
      <c r="F71" s="229"/>
      <c r="G71" s="230"/>
      <c r="H71" s="230"/>
      <c r="I71" s="46"/>
    </row>
    <row r="72" spans="6:9" ht="12.75">
      <c r="F72" s="229"/>
      <c r="G72" s="230"/>
      <c r="H72" s="230"/>
      <c r="I72" s="46"/>
    </row>
    <row r="73" spans="6:9" ht="12.75">
      <c r="F73" s="229"/>
      <c r="G73" s="230"/>
      <c r="H73" s="230"/>
      <c r="I73" s="46"/>
    </row>
    <row r="74" spans="6:9" ht="12.75">
      <c r="F74" s="229"/>
      <c r="G74" s="230"/>
      <c r="H74" s="230"/>
      <c r="I74" s="46"/>
    </row>
    <row r="75" spans="6:9" ht="12.75">
      <c r="F75" s="229"/>
      <c r="G75" s="230"/>
      <c r="H75" s="230"/>
      <c r="I75" s="46"/>
    </row>
    <row r="76" spans="6:9" ht="12.75">
      <c r="F76" s="229"/>
      <c r="G76" s="230"/>
      <c r="H76" s="230"/>
      <c r="I76" s="46"/>
    </row>
    <row r="77" spans="6:9" ht="12.75">
      <c r="F77" s="229"/>
      <c r="G77" s="230"/>
      <c r="H77" s="230"/>
      <c r="I77" s="46"/>
    </row>
    <row r="78" spans="6:9" ht="12.75">
      <c r="F78" s="229"/>
      <c r="G78" s="230"/>
      <c r="H78" s="230"/>
      <c r="I78" s="46"/>
    </row>
    <row r="79" spans="6:9" ht="12.75">
      <c r="F79" s="229"/>
      <c r="G79" s="230"/>
      <c r="H79" s="230"/>
      <c r="I79" s="46"/>
    </row>
    <row r="80" spans="6:9" ht="12.75">
      <c r="F80" s="229"/>
      <c r="G80" s="230"/>
      <c r="H80" s="230"/>
      <c r="I80" s="46"/>
    </row>
    <row r="81" spans="6:9" ht="12.75">
      <c r="F81" s="229"/>
      <c r="G81" s="230"/>
      <c r="H81" s="230"/>
      <c r="I81" s="46"/>
    </row>
    <row r="82" spans="6:9" ht="12.75">
      <c r="F82" s="229"/>
      <c r="G82" s="230"/>
      <c r="H82" s="230"/>
      <c r="I82" s="46"/>
    </row>
    <row r="83" spans="6:9" ht="12.75">
      <c r="F83" s="229"/>
      <c r="G83" s="230"/>
      <c r="H83" s="230"/>
      <c r="I83" s="46"/>
    </row>
    <row r="84" spans="6:9" ht="12.75">
      <c r="F84" s="229"/>
      <c r="G84" s="230"/>
      <c r="H84" s="230"/>
      <c r="I84" s="46"/>
    </row>
    <row r="85" spans="6:9" ht="12.75">
      <c r="F85" s="229"/>
      <c r="G85" s="230"/>
      <c r="H85" s="230"/>
      <c r="I85" s="46"/>
    </row>
    <row r="86" spans="6:9" ht="12.75">
      <c r="F86" s="229"/>
      <c r="G86" s="230"/>
      <c r="H86" s="230"/>
      <c r="I86" s="46"/>
    </row>
    <row r="87" spans="6:9" ht="12.75">
      <c r="F87" s="229"/>
      <c r="G87" s="230"/>
      <c r="H87" s="230"/>
      <c r="I87" s="46"/>
    </row>
    <row r="88" spans="6:9" ht="12.75">
      <c r="F88" s="229"/>
      <c r="G88" s="230"/>
      <c r="H88" s="230"/>
      <c r="I88" s="46"/>
    </row>
    <row r="89" spans="6:9" ht="12.75">
      <c r="F89" s="229"/>
      <c r="G89" s="230"/>
      <c r="H89" s="230"/>
      <c r="I89" s="46"/>
    </row>
    <row r="90" spans="6:9" ht="12.75">
      <c r="F90" s="229"/>
      <c r="G90" s="230"/>
      <c r="H90" s="230"/>
      <c r="I90" s="46"/>
    </row>
    <row r="91" spans="6:9" ht="12.75">
      <c r="F91" s="229"/>
      <c r="G91" s="230"/>
      <c r="H91" s="230"/>
      <c r="I91" s="46"/>
    </row>
    <row r="92" spans="6:9" ht="12.75">
      <c r="F92" s="229"/>
      <c r="G92" s="230"/>
      <c r="H92" s="230"/>
      <c r="I92" s="46"/>
    </row>
    <row r="93" spans="6:9" ht="12.75">
      <c r="F93" s="229"/>
      <c r="G93" s="230"/>
      <c r="H93" s="230"/>
      <c r="I93" s="46"/>
    </row>
    <row r="94" spans="6:9" ht="12.75">
      <c r="F94" s="229"/>
      <c r="G94" s="230"/>
      <c r="H94" s="230"/>
      <c r="I94" s="46"/>
    </row>
  </sheetData>
  <sheetProtection/>
  <mergeCells count="4">
    <mergeCell ref="A1:B1"/>
    <mergeCell ref="A2:B2"/>
    <mergeCell ref="G2:I2"/>
    <mergeCell ref="H43:I4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503"/>
  <sheetViews>
    <sheetView showGridLines="0" showZeros="0" zoomScaleSheetLayoutView="100" zoomScalePageLayoutView="0" workbookViewId="0" topLeftCell="A406">
      <selection activeCell="L58" sqref="L58"/>
    </sheetView>
  </sheetViews>
  <sheetFormatPr defaultColWidth="9.00390625" defaultRowHeight="12.75"/>
  <cols>
    <col min="1" max="1" width="4.375" style="231" customWidth="1"/>
    <col min="2" max="2" width="11.625" style="231" customWidth="1"/>
    <col min="3" max="3" width="40.375" style="231" customWidth="1"/>
    <col min="4" max="4" width="5.625" style="231" customWidth="1"/>
    <col min="5" max="5" width="8.625" style="241" customWidth="1"/>
    <col min="6" max="6" width="9.875" style="231" customWidth="1"/>
    <col min="7" max="7" width="13.875" style="231" customWidth="1"/>
    <col min="8" max="8" width="11.75390625" style="231" hidden="1" customWidth="1"/>
    <col min="9" max="9" width="11.625" style="231" hidden="1" customWidth="1"/>
    <col min="10" max="10" width="11.00390625" style="231" hidden="1" customWidth="1"/>
    <col min="11" max="11" width="10.375" style="231" hidden="1" customWidth="1"/>
    <col min="12" max="12" width="75.375" style="231" customWidth="1"/>
    <col min="13" max="13" width="45.25390625" style="231" customWidth="1"/>
    <col min="14" max="16384" width="9.125" style="231" customWidth="1"/>
  </cols>
  <sheetData>
    <row r="1" spans="1:7" ht="15.75">
      <c r="A1" s="332" t="s">
        <v>101</v>
      </c>
      <c r="B1" s="332"/>
      <c r="C1" s="332"/>
      <c r="D1" s="332"/>
      <c r="E1" s="332"/>
      <c r="F1" s="332"/>
      <c r="G1" s="332"/>
    </row>
    <row r="2" spans="2:7" ht="14.25" customHeight="1" thickBot="1">
      <c r="B2" s="232"/>
      <c r="C2" s="233"/>
      <c r="D2" s="233"/>
      <c r="E2" s="234"/>
      <c r="F2" s="233"/>
      <c r="G2" s="233"/>
    </row>
    <row r="3" spans="1:7" ht="13.5" thickTop="1">
      <c r="A3" s="320" t="s">
        <v>2</v>
      </c>
      <c r="B3" s="321"/>
      <c r="C3" s="185" t="s">
        <v>104</v>
      </c>
      <c r="D3" s="235"/>
      <c r="E3" s="236" t="s">
        <v>84</v>
      </c>
      <c r="F3" s="237">
        <f>'01a  Rek'!H1</f>
      </c>
      <c r="G3" s="238"/>
    </row>
    <row r="4" spans="1:7" ht="13.5" thickBot="1">
      <c r="A4" s="333" t="s">
        <v>75</v>
      </c>
      <c r="B4" s="323"/>
      <c r="C4" s="191" t="s">
        <v>107</v>
      </c>
      <c r="D4" s="239"/>
      <c r="E4" s="334">
        <f>'01a  Rek'!G2</f>
        <v>0</v>
      </c>
      <c r="F4" s="335"/>
      <c r="G4" s="336"/>
    </row>
    <row r="5" spans="1:7" ht="13.5" thickTop="1">
      <c r="A5" s="240"/>
      <c r="G5" s="242"/>
    </row>
    <row r="6" spans="1:11" ht="27" customHeight="1">
      <c r="A6" s="243" t="s">
        <v>85</v>
      </c>
      <c r="B6" s="244" t="s">
        <v>86</v>
      </c>
      <c r="C6" s="244" t="s">
        <v>87</v>
      </c>
      <c r="D6" s="244" t="s">
        <v>88</v>
      </c>
      <c r="E6" s="245" t="s">
        <v>89</v>
      </c>
      <c r="F6" s="244" t="s">
        <v>90</v>
      </c>
      <c r="G6" s="246" t="s">
        <v>91</v>
      </c>
      <c r="H6" s="247" t="s">
        <v>92</v>
      </c>
      <c r="I6" s="247" t="s">
        <v>93</v>
      </c>
      <c r="J6" s="247" t="s">
        <v>94</v>
      </c>
      <c r="K6" s="247" t="s">
        <v>95</v>
      </c>
    </row>
    <row r="7" spans="1:15" ht="12.75">
      <c r="A7" s="248" t="s">
        <v>96</v>
      </c>
      <c r="B7" s="249" t="s">
        <v>111</v>
      </c>
      <c r="C7" s="250" t="s">
        <v>112</v>
      </c>
      <c r="D7" s="251"/>
      <c r="E7" s="252"/>
      <c r="F7" s="252"/>
      <c r="G7" s="253"/>
      <c r="H7" s="254"/>
      <c r="I7" s="255"/>
      <c r="J7" s="256"/>
      <c r="K7" s="257"/>
      <c r="O7" s="258">
        <v>1</v>
      </c>
    </row>
    <row r="8" spans="1:80" ht="12.75">
      <c r="A8" s="259">
        <v>1</v>
      </c>
      <c r="B8" s="260" t="s">
        <v>114</v>
      </c>
      <c r="C8" s="261" t="s">
        <v>115</v>
      </c>
      <c r="D8" s="262" t="s">
        <v>116</v>
      </c>
      <c r="E8" s="263">
        <v>5.13</v>
      </c>
      <c r="F8" s="263">
        <v>0</v>
      </c>
      <c r="G8" s="264">
        <f>E8*F8</f>
        <v>0</v>
      </c>
      <c r="H8" s="265">
        <v>0.20765</v>
      </c>
      <c r="I8" s="266">
        <f>E8*H8</f>
        <v>1.0652445</v>
      </c>
      <c r="J8" s="265">
        <v>0</v>
      </c>
      <c r="K8" s="266">
        <f>E8*J8</f>
        <v>0</v>
      </c>
      <c r="O8" s="258">
        <v>2</v>
      </c>
      <c r="AA8" s="231">
        <v>1</v>
      </c>
      <c r="AB8" s="231">
        <v>0</v>
      </c>
      <c r="AC8" s="231">
        <v>0</v>
      </c>
      <c r="AZ8" s="231">
        <v>1</v>
      </c>
      <c r="BA8" s="231">
        <f>IF(AZ8=1,G8,0)</f>
        <v>0</v>
      </c>
      <c r="BB8" s="231">
        <f>IF(AZ8=2,G8,0)</f>
        <v>0</v>
      </c>
      <c r="BC8" s="231">
        <f>IF(AZ8=3,G8,0)</f>
        <v>0</v>
      </c>
      <c r="BD8" s="231">
        <f>IF(AZ8=4,G8,0)</f>
        <v>0</v>
      </c>
      <c r="BE8" s="231">
        <f>IF(AZ8=5,G8,0)</f>
        <v>0</v>
      </c>
      <c r="CA8" s="258">
        <v>1</v>
      </c>
      <c r="CB8" s="258">
        <v>0</v>
      </c>
    </row>
    <row r="9" spans="1:15" ht="22.5">
      <c r="A9" s="267"/>
      <c r="B9" s="268"/>
      <c r="C9" s="329" t="s">
        <v>117</v>
      </c>
      <c r="D9" s="330"/>
      <c r="E9" s="330"/>
      <c r="F9" s="330"/>
      <c r="G9" s="331"/>
      <c r="I9" s="269"/>
      <c r="K9" s="269"/>
      <c r="L9" s="270" t="s">
        <v>117</v>
      </c>
      <c r="O9" s="258">
        <v>3</v>
      </c>
    </row>
    <row r="10" spans="1:15" ht="12.75">
      <c r="A10" s="267"/>
      <c r="B10" s="271"/>
      <c r="C10" s="337" t="s">
        <v>118</v>
      </c>
      <c r="D10" s="338"/>
      <c r="E10" s="272">
        <v>5.13</v>
      </c>
      <c r="F10" s="273"/>
      <c r="G10" s="274"/>
      <c r="H10" s="275"/>
      <c r="I10" s="269"/>
      <c r="J10" s="276"/>
      <c r="K10" s="269"/>
      <c r="M10" s="270" t="s">
        <v>118</v>
      </c>
      <c r="O10" s="258"/>
    </row>
    <row r="11" spans="1:80" ht="12.75">
      <c r="A11" s="259">
        <v>2</v>
      </c>
      <c r="B11" s="260" t="s">
        <v>119</v>
      </c>
      <c r="C11" s="261" t="s">
        <v>120</v>
      </c>
      <c r="D11" s="262" t="s">
        <v>109</v>
      </c>
      <c r="E11" s="263">
        <v>0.0828</v>
      </c>
      <c r="F11" s="263">
        <v>0</v>
      </c>
      <c r="G11" s="264">
        <f>E11*F11</f>
        <v>0</v>
      </c>
      <c r="H11" s="265">
        <v>2.52501</v>
      </c>
      <c r="I11" s="266">
        <f>E11*H11</f>
        <v>0.209070828</v>
      </c>
      <c r="J11" s="265">
        <v>0</v>
      </c>
      <c r="K11" s="266">
        <f>E11*J11</f>
        <v>0</v>
      </c>
      <c r="O11" s="258">
        <v>2</v>
      </c>
      <c r="AA11" s="231">
        <v>1</v>
      </c>
      <c r="AB11" s="231">
        <v>0</v>
      </c>
      <c r="AC11" s="231">
        <v>0</v>
      </c>
      <c r="AZ11" s="231">
        <v>1</v>
      </c>
      <c r="BA11" s="231">
        <f>IF(AZ11=1,G11,0)</f>
        <v>0</v>
      </c>
      <c r="BB11" s="231">
        <f>IF(AZ11=2,G11,0)</f>
        <v>0</v>
      </c>
      <c r="BC11" s="231">
        <f>IF(AZ11=3,G11,0)</f>
        <v>0</v>
      </c>
      <c r="BD11" s="231">
        <f>IF(AZ11=4,G11,0)</f>
        <v>0</v>
      </c>
      <c r="BE11" s="231">
        <f>IF(AZ11=5,G11,0)</f>
        <v>0</v>
      </c>
      <c r="CA11" s="258">
        <v>1</v>
      </c>
      <c r="CB11" s="258">
        <v>0</v>
      </c>
    </row>
    <row r="12" spans="1:15" ht="33.75">
      <c r="A12" s="267"/>
      <c r="B12" s="268"/>
      <c r="C12" s="329" t="s">
        <v>121</v>
      </c>
      <c r="D12" s="330"/>
      <c r="E12" s="330"/>
      <c r="F12" s="330"/>
      <c r="G12" s="331"/>
      <c r="I12" s="269"/>
      <c r="K12" s="269"/>
      <c r="L12" s="270" t="s">
        <v>121</v>
      </c>
      <c r="O12" s="258">
        <v>3</v>
      </c>
    </row>
    <row r="13" spans="1:15" ht="12.75">
      <c r="A13" s="267"/>
      <c r="B13" s="271"/>
      <c r="C13" s="337" t="s">
        <v>122</v>
      </c>
      <c r="D13" s="338"/>
      <c r="E13" s="272">
        <v>0.0828</v>
      </c>
      <c r="F13" s="273"/>
      <c r="G13" s="274"/>
      <c r="H13" s="275"/>
      <c r="I13" s="269"/>
      <c r="J13" s="276"/>
      <c r="K13" s="269"/>
      <c r="M13" s="270" t="s">
        <v>122</v>
      </c>
      <c r="O13" s="258"/>
    </row>
    <row r="14" spans="1:80" ht="12.75">
      <c r="A14" s="259">
        <v>3</v>
      </c>
      <c r="B14" s="260" t="s">
        <v>123</v>
      </c>
      <c r="C14" s="261" t="s">
        <v>124</v>
      </c>
      <c r="D14" s="262" t="s">
        <v>116</v>
      </c>
      <c r="E14" s="263">
        <v>1.092</v>
      </c>
      <c r="F14" s="263">
        <v>0</v>
      </c>
      <c r="G14" s="264">
        <f>E14*F14</f>
        <v>0</v>
      </c>
      <c r="H14" s="265">
        <v>0.00884</v>
      </c>
      <c r="I14" s="266">
        <f>E14*H14</f>
        <v>0.009653280000000002</v>
      </c>
      <c r="J14" s="265">
        <v>0</v>
      </c>
      <c r="K14" s="266">
        <f>E14*J14</f>
        <v>0</v>
      </c>
      <c r="O14" s="258">
        <v>2</v>
      </c>
      <c r="AA14" s="231">
        <v>1</v>
      </c>
      <c r="AB14" s="231">
        <v>0</v>
      </c>
      <c r="AC14" s="231">
        <v>0</v>
      </c>
      <c r="AZ14" s="231">
        <v>1</v>
      </c>
      <c r="BA14" s="231">
        <f>IF(AZ14=1,G14,0)</f>
        <v>0</v>
      </c>
      <c r="BB14" s="231">
        <f>IF(AZ14=2,G14,0)</f>
        <v>0</v>
      </c>
      <c r="BC14" s="231">
        <f>IF(AZ14=3,G14,0)</f>
        <v>0</v>
      </c>
      <c r="BD14" s="231">
        <f>IF(AZ14=4,G14,0)</f>
        <v>0</v>
      </c>
      <c r="BE14" s="231">
        <f>IF(AZ14=5,G14,0)</f>
        <v>0</v>
      </c>
      <c r="CA14" s="258">
        <v>1</v>
      </c>
      <c r="CB14" s="258">
        <v>0</v>
      </c>
    </row>
    <row r="15" spans="1:15" ht="22.5">
      <c r="A15" s="267"/>
      <c r="B15" s="268"/>
      <c r="C15" s="329" t="s">
        <v>125</v>
      </c>
      <c r="D15" s="330"/>
      <c r="E15" s="330"/>
      <c r="F15" s="330"/>
      <c r="G15" s="331"/>
      <c r="I15" s="269"/>
      <c r="K15" s="269"/>
      <c r="L15" s="270" t="s">
        <v>125</v>
      </c>
      <c r="O15" s="258">
        <v>3</v>
      </c>
    </row>
    <row r="16" spans="1:15" ht="12.75">
      <c r="A16" s="267"/>
      <c r="B16" s="271"/>
      <c r="C16" s="337" t="s">
        <v>126</v>
      </c>
      <c r="D16" s="338"/>
      <c r="E16" s="272">
        <v>1.092</v>
      </c>
      <c r="F16" s="273"/>
      <c r="G16" s="274"/>
      <c r="H16" s="275"/>
      <c r="I16" s="269"/>
      <c r="J16" s="276"/>
      <c r="K16" s="269"/>
      <c r="M16" s="270" t="s">
        <v>126</v>
      </c>
      <c r="O16" s="258"/>
    </row>
    <row r="17" spans="1:80" ht="12.75">
      <c r="A17" s="259">
        <v>4</v>
      </c>
      <c r="B17" s="260" t="s">
        <v>127</v>
      </c>
      <c r="C17" s="261" t="s">
        <v>128</v>
      </c>
      <c r="D17" s="262" t="s">
        <v>116</v>
      </c>
      <c r="E17" s="263">
        <v>1.092</v>
      </c>
      <c r="F17" s="263">
        <v>0</v>
      </c>
      <c r="G17" s="264">
        <f>E17*F17</f>
        <v>0</v>
      </c>
      <c r="H17" s="265">
        <v>0</v>
      </c>
      <c r="I17" s="266">
        <f>E17*H17</f>
        <v>0</v>
      </c>
      <c r="J17" s="265">
        <v>0</v>
      </c>
      <c r="K17" s="266">
        <f>E17*J17</f>
        <v>0</v>
      </c>
      <c r="O17" s="258">
        <v>2</v>
      </c>
      <c r="AA17" s="231">
        <v>1</v>
      </c>
      <c r="AB17" s="231">
        <v>1</v>
      </c>
      <c r="AC17" s="231">
        <v>1</v>
      </c>
      <c r="AZ17" s="231">
        <v>1</v>
      </c>
      <c r="BA17" s="231">
        <f>IF(AZ17=1,G17,0)</f>
        <v>0</v>
      </c>
      <c r="BB17" s="231">
        <f>IF(AZ17=2,G17,0)</f>
        <v>0</v>
      </c>
      <c r="BC17" s="231">
        <f>IF(AZ17=3,G17,0)</f>
        <v>0</v>
      </c>
      <c r="BD17" s="231">
        <f>IF(AZ17=4,G17,0)</f>
        <v>0</v>
      </c>
      <c r="BE17" s="231">
        <f>IF(AZ17=5,G17,0)</f>
        <v>0</v>
      </c>
      <c r="CA17" s="258">
        <v>1</v>
      </c>
      <c r="CB17" s="258">
        <v>1</v>
      </c>
    </row>
    <row r="18" spans="1:80" ht="22.5">
      <c r="A18" s="259">
        <v>5</v>
      </c>
      <c r="B18" s="260" t="s">
        <v>129</v>
      </c>
      <c r="C18" s="261" t="s">
        <v>130</v>
      </c>
      <c r="D18" s="262" t="s">
        <v>131</v>
      </c>
      <c r="E18" s="263">
        <v>0.0511</v>
      </c>
      <c r="F18" s="263">
        <v>0</v>
      </c>
      <c r="G18" s="264">
        <f>E18*F18</f>
        <v>0</v>
      </c>
      <c r="H18" s="265">
        <v>1.09</v>
      </c>
      <c r="I18" s="266">
        <f>E18*H18</f>
        <v>0.055699000000000005</v>
      </c>
      <c r="J18" s="265">
        <v>0</v>
      </c>
      <c r="K18" s="266">
        <f>E18*J18</f>
        <v>0</v>
      </c>
      <c r="O18" s="258">
        <v>2</v>
      </c>
      <c r="AA18" s="231">
        <v>1</v>
      </c>
      <c r="AB18" s="231">
        <v>0</v>
      </c>
      <c r="AC18" s="231">
        <v>0</v>
      </c>
      <c r="AZ18" s="231">
        <v>1</v>
      </c>
      <c r="BA18" s="231">
        <f>IF(AZ18=1,G18,0)</f>
        <v>0</v>
      </c>
      <c r="BB18" s="231">
        <f>IF(AZ18=2,G18,0)</f>
        <v>0</v>
      </c>
      <c r="BC18" s="231">
        <f>IF(AZ18=3,G18,0)</f>
        <v>0</v>
      </c>
      <c r="BD18" s="231">
        <f>IF(AZ18=4,G18,0)</f>
        <v>0</v>
      </c>
      <c r="BE18" s="231">
        <f>IF(AZ18=5,G18,0)</f>
        <v>0</v>
      </c>
      <c r="CA18" s="258">
        <v>1</v>
      </c>
      <c r="CB18" s="258">
        <v>0</v>
      </c>
    </row>
    <row r="19" spans="1:15" ht="12.75">
      <c r="A19" s="267"/>
      <c r="B19" s="268"/>
      <c r="C19" s="329" t="s">
        <v>132</v>
      </c>
      <c r="D19" s="330"/>
      <c r="E19" s="330"/>
      <c r="F19" s="330"/>
      <c r="G19" s="331"/>
      <c r="I19" s="269"/>
      <c r="K19" s="269"/>
      <c r="L19" s="270" t="s">
        <v>132</v>
      </c>
      <c r="O19" s="258">
        <v>3</v>
      </c>
    </row>
    <row r="20" spans="1:15" ht="12.75">
      <c r="A20" s="267"/>
      <c r="B20" s="271"/>
      <c r="C20" s="337" t="s">
        <v>133</v>
      </c>
      <c r="D20" s="338"/>
      <c r="E20" s="272">
        <v>0.0511</v>
      </c>
      <c r="F20" s="273"/>
      <c r="G20" s="274"/>
      <c r="H20" s="275"/>
      <c r="I20" s="269"/>
      <c r="J20" s="276"/>
      <c r="K20" s="269"/>
      <c r="M20" s="270" t="s">
        <v>133</v>
      </c>
      <c r="O20" s="258"/>
    </row>
    <row r="21" spans="1:57" ht="12.75">
      <c r="A21" s="277"/>
      <c r="B21" s="278" t="s">
        <v>99</v>
      </c>
      <c r="C21" s="279" t="s">
        <v>113</v>
      </c>
      <c r="D21" s="280"/>
      <c r="E21" s="281"/>
      <c r="F21" s="282"/>
      <c r="G21" s="283">
        <f>SUM(G7:G20)</f>
        <v>0</v>
      </c>
      <c r="H21" s="284"/>
      <c r="I21" s="285">
        <f>SUM(I7:I20)</f>
        <v>1.3396676079999998</v>
      </c>
      <c r="J21" s="284"/>
      <c r="K21" s="285">
        <f>SUM(K7:K20)</f>
        <v>0</v>
      </c>
      <c r="O21" s="258">
        <v>4</v>
      </c>
      <c r="BA21" s="286">
        <f>SUM(BA7:BA20)</f>
        <v>0</v>
      </c>
      <c r="BB21" s="286">
        <f>SUM(BB7:BB20)</f>
        <v>0</v>
      </c>
      <c r="BC21" s="286">
        <f>SUM(BC7:BC20)</f>
        <v>0</v>
      </c>
      <c r="BD21" s="286">
        <f>SUM(BD7:BD20)</f>
        <v>0</v>
      </c>
      <c r="BE21" s="286">
        <f>SUM(BE7:BE20)</f>
        <v>0</v>
      </c>
    </row>
    <row r="22" spans="1:15" ht="12.75">
      <c r="A22" s="248" t="s">
        <v>96</v>
      </c>
      <c r="B22" s="249" t="s">
        <v>134</v>
      </c>
      <c r="C22" s="250" t="s">
        <v>135</v>
      </c>
      <c r="D22" s="251"/>
      <c r="E22" s="252"/>
      <c r="F22" s="252"/>
      <c r="G22" s="253"/>
      <c r="H22" s="254"/>
      <c r="I22" s="255"/>
      <c r="J22" s="256"/>
      <c r="K22" s="257"/>
      <c r="O22" s="258">
        <v>1</v>
      </c>
    </row>
    <row r="23" spans="1:80" ht="12.75">
      <c r="A23" s="259">
        <v>6</v>
      </c>
      <c r="B23" s="260" t="s">
        <v>137</v>
      </c>
      <c r="C23" s="261" t="s">
        <v>138</v>
      </c>
      <c r="D23" s="262" t="s">
        <v>116</v>
      </c>
      <c r="E23" s="263">
        <v>5.13</v>
      </c>
      <c r="F23" s="263">
        <v>0</v>
      </c>
      <c r="G23" s="264">
        <f>E23*F23</f>
        <v>0</v>
      </c>
      <c r="H23" s="265">
        <v>0.0025</v>
      </c>
      <c r="I23" s="266">
        <f>E23*H23</f>
        <v>0.012825</v>
      </c>
      <c r="J23" s="265">
        <v>0</v>
      </c>
      <c r="K23" s="266">
        <f>E23*J23</f>
        <v>0</v>
      </c>
      <c r="O23" s="258">
        <v>2</v>
      </c>
      <c r="AA23" s="231">
        <v>1</v>
      </c>
      <c r="AB23" s="231">
        <v>1</v>
      </c>
      <c r="AC23" s="231">
        <v>1</v>
      </c>
      <c r="AZ23" s="231">
        <v>1</v>
      </c>
      <c r="BA23" s="231">
        <f>IF(AZ23=1,G23,0)</f>
        <v>0</v>
      </c>
      <c r="BB23" s="231">
        <f>IF(AZ23=2,G23,0)</f>
        <v>0</v>
      </c>
      <c r="BC23" s="231">
        <f>IF(AZ23=3,G23,0)</f>
        <v>0</v>
      </c>
      <c r="BD23" s="231">
        <f>IF(AZ23=4,G23,0)</f>
        <v>0</v>
      </c>
      <c r="BE23" s="231">
        <f>IF(AZ23=5,G23,0)</f>
        <v>0</v>
      </c>
      <c r="CA23" s="258">
        <v>1</v>
      </c>
      <c r="CB23" s="258">
        <v>1</v>
      </c>
    </row>
    <row r="24" spans="1:15" ht="12.75">
      <c r="A24" s="267"/>
      <c r="B24" s="268"/>
      <c r="C24" s="329" t="s">
        <v>139</v>
      </c>
      <c r="D24" s="330"/>
      <c r="E24" s="330"/>
      <c r="F24" s="330"/>
      <c r="G24" s="331"/>
      <c r="I24" s="269"/>
      <c r="K24" s="269"/>
      <c r="L24" s="270" t="s">
        <v>139</v>
      </c>
      <c r="O24" s="258">
        <v>3</v>
      </c>
    </row>
    <row r="25" spans="1:15" ht="22.5">
      <c r="A25" s="267"/>
      <c r="B25" s="268"/>
      <c r="C25" s="329" t="s">
        <v>140</v>
      </c>
      <c r="D25" s="330"/>
      <c r="E25" s="330"/>
      <c r="F25" s="330"/>
      <c r="G25" s="331"/>
      <c r="I25" s="269"/>
      <c r="K25" s="269"/>
      <c r="L25" s="270" t="s">
        <v>140</v>
      </c>
      <c r="O25" s="258">
        <v>3</v>
      </c>
    </row>
    <row r="26" spans="1:15" ht="22.5">
      <c r="A26" s="267"/>
      <c r="B26" s="268"/>
      <c r="C26" s="329" t="s">
        <v>141</v>
      </c>
      <c r="D26" s="330"/>
      <c r="E26" s="330"/>
      <c r="F26" s="330"/>
      <c r="G26" s="331"/>
      <c r="I26" s="269"/>
      <c r="K26" s="269"/>
      <c r="L26" s="270" t="s">
        <v>141</v>
      </c>
      <c r="O26" s="258">
        <v>3</v>
      </c>
    </row>
    <row r="27" spans="1:80" ht="12.75">
      <c r="A27" s="259">
        <v>7</v>
      </c>
      <c r="B27" s="260" t="s">
        <v>142</v>
      </c>
      <c r="C27" s="261" t="s">
        <v>143</v>
      </c>
      <c r="D27" s="262" t="s">
        <v>116</v>
      </c>
      <c r="E27" s="263">
        <v>5.13</v>
      </c>
      <c r="F27" s="263">
        <v>0</v>
      </c>
      <c r="G27" s="264">
        <f>E27*F27</f>
        <v>0</v>
      </c>
      <c r="H27" s="265">
        <v>0.00035</v>
      </c>
      <c r="I27" s="266">
        <f>E27*H27</f>
        <v>0.0017955</v>
      </c>
      <c r="J27" s="265">
        <v>0</v>
      </c>
      <c r="K27" s="266">
        <f>E27*J27</f>
        <v>0</v>
      </c>
      <c r="O27" s="258">
        <v>2</v>
      </c>
      <c r="AA27" s="231">
        <v>1</v>
      </c>
      <c r="AB27" s="231">
        <v>1</v>
      </c>
      <c r="AC27" s="231">
        <v>1</v>
      </c>
      <c r="AZ27" s="231">
        <v>1</v>
      </c>
      <c r="BA27" s="231">
        <f>IF(AZ27=1,G27,0)</f>
        <v>0</v>
      </c>
      <c r="BB27" s="231">
        <f>IF(AZ27=2,G27,0)</f>
        <v>0</v>
      </c>
      <c r="BC27" s="231">
        <f>IF(AZ27=3,G27,0)</f>
        <v>0</v>
      </c>
      <c r="BD27" s="231">
        <f>IF(AZ27=4,G27,0)</f>
        <v>0</v>
      </c>
      <c r="BE27" s="231">
        <f>IF(AZ27=5,G27,0)</f>
        <v>0</v>
      </c>
      <c r="CA27" s="258">
        <v>1</v>
      </c>
      <c r="CB27" s="258">
        <v>1</v>
      </c>
    </row>
    <row r="28" spans="1:15" ht="22.5">
      <c r="A28" s="267"/>
      <c r="B28" s="268"/>
      <c r="C28" s="329" t="s">
        <v>140</v>
      </c>
      <c r="D28" s="330"/>
      <c r="E28" s="330"/>
      <c r="F28" s="330"/>
      <c r="G28" s="331"/>
      <c r="I28" s="269"/>
      <c r="K28" s="269"/>
      <c r="L28" s="270" t="s">
        <v>140</v>
      </c>
      <c r="O28" s="258">
        <v>3</v>
      </c>
    </row>
    <row r="29" spans="1:15" ht="22.5">
      <c r="A29" s="267"/>
      <c r="B29" s="268"/>
      <c r="C29" s="329" t="s">
        <v>144</v>
      </c>
      <c r="D29" s="330"/>
      <c r="E29" s="330"/>
      <c r="F29" s="330"/>
      <c r="G29" s="331"/>
      <c r="I29" s="269"/>
      <c r="K29" s="269"/>
      <c r="L29" s="270" t="s">
        <v>144</v>
      </c>
      <c r="O29" s="258">
        <v>3</v>
      </c>
    </row>
    <row r="30" spans="1:80" ht="22.5">
      <c r="A30" s="259">
        <v>8</v>
      </c>
      <c r="B30" s="260" t="s">
        <v>145</v>
      </c>
      <c r="C30" s="261" t="s">
        <v>146</v>
      </c>
      <c r="D30" s="262" t="s">
        <v>116</v>
      </c>
      <c r="E30" s="263">
        <v>41.865</v>
      </c>
      <c r="F30" s="263">
        <v>0</v>
      </c>
      <c r="G30" s="264">
        <f>E30*F30</f>
        <v>0</v>
      </c>
      <c r="H30" s="265">
        <v>0.03491</v>
      </c>
      <c r="I30" s="266">
        <f>E30*H30</f>
        <v>1.4615071499999999</v>
      </c>
      <c r="J30" s="265">
        <v>0</v>
      </c>
      <c r="K30" s="266">
        <f>E30*J30</f>
        <v>0</v>
      </c>
      <c r="O30" s="258">
        <v>2</v>
      </c>
      <c r="AA30" s="231">
        <v>1</v>
      </c>
      <c r="AB30" s="231">
        <v>1</v>
      </c>
      <c r="AC30" s="231">
        <v>1</v>
      </c>
      <c r="AZ30" s="231">
        <v>1</v>
      </c>
      <c r="BA30" s="231">
        <f>IF(AZ30=1,G30,0)</f>
        <v>0</v>
      </c>
      <c r="BB30" s="231">
        <f>IF(AZ30=2,G30,0)</f>
        <v>0</v>
      </c>
      <c r="BC30" s="231">
        <f>IF(AZ30=3,G30,0)</f>
        <v>0</v>
      </c>
      <c r="BD30" s="231">
        <f>IF(AZ30=4,G30,0)</f>
        <v>0</v>
      </c>
      <c r="BE30" s="231">
        <f>IF(AZ30=5,G30,0)</f>
        <v>0</v>
      </c>
      <c r="CA30" s="258">
        <v>1</v>
      </c>
      <c r="CB30" s="258">
        <v>1</v>
      </c>
    </row>
    <row r="31" spans="1:15" ht="22.5">
      <c r="A31" s="267"/>
      <c r="B31" s="268"/>
      <c r="C31" s="329" t="s">
        <v>147</v>
      </c>
      <c r="D31" s="330"/>
      <c r="E31" s="330"/>
      <c r="F31" s="330"/>
      <c r="G31" s="331"/>
      <c r="I31" s="269"/>
      <c r="K31" s="269"/>
      <c r="L31" s="270" t="s">
        <v>147</v>
      </c>
      <c r="O31" s="258">
        <v>3</v>
      </c>
    </row>
    <row r="32" spans="1:15" ht="12.75">
      <c r="A32" s="267"/>
      <c r="B32" s="271"/>
      <c r="C32" s="337" t="s">
        <v>148</v>
      </c>
      <c r="D32" s="338"/>
      <c r="E32" s="272">
        <v>2.52</v>
      </c>
      <c r="F32" s="273"/>
      <c r="G32" s="274"/>
      <c r="H32" s="275"/>
      <c r="I32" s="269"/>
      <c r="J32" s="276"/>
      <c r="K32" s="269"/>
      <c r="M32" s="270" t="s">
        <v>148</v>
      </c>
      <c r="O32" s="258"/>
    </row>
    <row r="33" spans="1:15" ht="12.75">
      <c r="A33" s="267"/>
      <c r="B33" s="271"/>
      <c r="C33" s="337" t="s">
        <v>149</v>
      </c>
      <c r="D33" s="338"/>
      <c r="E33" s="272">
        <v>6.72</v>
      </c>
      <c r="F33" s="273"/>
      <c r="G33" s="274"/>
      <c r="H33" s="275"/>
      <c r="I33" s="269"/>
      <c r="J33" s="276"/>
      <c r="K33" s="269"/>
      <c r="M33" s="270" t="s">
        <v>149</v>
      </c>
      <c r="O33" s="258"/>
    </row>
    <row r="34" spans="1:15" ht="12.75">
      <c r="A34" s="267"/>
      <c r="B34" s="271"/>
      <c r="C34" s="337" t="s">
        <v>150</v>
      </c>
      <c r="D34" s="338"/>
      <c r="E34" s="272">
        <v>27.84</v>
      </c>
      <c r="F34" s="273"/>
      <c r="G34" s="274"/>
      <c r="H34" s="275"/>
      <c r="I34" s="269"/>
      <c r="J34" s="276"/>
      <c r="K34" s="269"/>
      <c r="M34" s="270" t="s">
        <v>150</v>
      </c>
      <c r="O34" s="258"/>
    </row>
    <row r="35" spans="1:15" ht="12.75">
      <c r="A35" s="267"/>
      <c r="B35" s="271"/>
      <c r="C35" s="337" t="s">
        <v>151</v>
      </c>
      <c r="D35" s="338"/>
      <c r="E35" s="272">
        <v>2.04</v>
      </c>
      <c r="F35" s="273"/>
      <c r="G35" s="274"/>
      <c r="H35" s="275"/>
      <c r="I35" s="269"/>
      <c r="J35" s="276"/>
      <c r="K35" s="269"/>
      <c r="M35" s="270" t="s">
        <v>151</v>
      </c>
      <c r="O35" s="258"/>
    </row>
    <row r="36" spans="1:15" ht="12.75">
      <c r="A36" s="267"/>
      <c r="B36" s="271"/>
      <c r="C36" s="337" t="s">
        <v>152</v>
      </c>
      <c r="D36" s="338"/>
      <c r="E36" s="272">
        <v>0.66</v>
      </c>
      <c r="F36" s="273"/>
      <c r="G36" s="274"/>
      <c r="H36" s="275"/>
      <c r="I36" s="269"/>
      <c r="J36" s="276"/>
      <c r="K36" s="269"/>
      <c r="M36" s="270" t="s">
        <v>152</v>
      </c>
      <c r="O36" s="258"/>
    </row>
    <row r="37" spans="1:15" ht="12.75">
      <c r="A37" s="267"/>
      <c r="B37" s="271"/>
      <c r="C37" s="337" t="s">
        <v>153</v>
      </c>
      <c r="D37" s="338"/>
      <c r="E37" s="272">
        <v>0.38</v>
      </c>
      <c r="F37" s="273"/>
      <c r="G37" s="274"/>
      <c r="H37" s="275"/>
      <c r="I37" s="269"/>
      <c r="J37" s="276"/>
      <c r="K37" s="269"/>
      <c r="M37" s="270" t="s">
        <v>153</v>
      </c>
      <c r="O37" s="258"/>
    </row>
    <row r="38" spans="1:15" ht="12.75">
      <c r="A38" s="267"/>
      <c r="B38" s="271"/>
      <c r="C38" s="337" t="s">
        <v>154</v>
      </c>
      <c r="D38" s="338"/>
      <c r="E38" s="272">
        <v>0.48</v>
      </c>
      <c r="F38" s="273"/>
      <c r="G38" s="274"/>
      <c r="H38" s="275"/>
      <c r="I38" s="269"/>
      <c r="J38" s="276"/>
      <c r="K38" s="269"/>
      <c r="M38" s="270" t="s">
        <v>154</v>
      </c>
      <c r="O38" s="258"/>
    </row>
    <row r="39" spans="1:15" ht="12.75">
      <c r="A39" s="267"/>
      <c r="B39" s="271"/>
      <c r="C39" s="337" t="s">
        <v>155</v>
      </c>
      <c r="D39" s="338"/>
      <c r="E39" s="272">
        <v>0.6</v>
      </c>
      <c r="F39" s="273"/>
      <c r="G39" s="274"/>
      <c r="H39" s="275"/>
      <c r="I39" s="269"/>
      <c r="J39" s="276"/>
      <c r="K39" s="269"/>
      <c r="M39" s="270" t="s">
        <v>155</v>
      </c>
      <c r="O39" s="258"/>
    </row>
    <row r="40" spans="1:15" ht="12.75">
      <c r="A40" s="267"/>
      <c r="B40" s="271"/>
      <c r="C40" s="337" t="s">
        <v>156</v>
      </c>
      <c r="D40" s="338"/>
      <c r="E40" s="272">
        <v>0.625</v>
      </c>
      <c r="F40" s="273"/>
      <c r="G40" s="274"/>
      <c r="H40" s="275"/>
      <c r="I40" s="269"/>
      <c r="J40" s="276"/>
      <c r="K40" s="269"/>
      <c r="M40" s="270" t="s">
        <v>156</v>
      </c>
      <c r="O40" s="258"/>
    </row>
    <row r="41" spans="1:80" ht="22.5">
      <c r="A41" s="259">
        <v>9</v>
      </c>
      <c r="B41" s="260" t="s">
        <v>157</v>
      </c>
      <c r="C41" s="261" t="s">
        <v>158</v>
      </c>
      <c r="D41" s="262" t="s">
        <v>116</v>
      </c>
      <c r="E41" s="263">
        <v>5.13</v>
      </c>
      <c r="F41" s="263">
        <v>0</v>
      </c>
      <c r="G41" s="264">
        <f>E41*F41</f>
        <v>0</v>
      </c>
      <c r="H41" s="265">
        <v>0.00491</v>
      </c>
      <c r="I41" s="266">
        <f>E41*H41</f>
        <v>0.0251883</v>
      </c>
      <c r="J41" s="265">
        <v>0</v>
      </c>
      <c r="K41" s="266">
        <f>E41*J41</f>
        <v>0</v>
      </c>
      <c r="O41" s="258">
        <v>2</v>
      </c>
      <c r="AA41" s="231">
        <v>1</v>
      </c>
      <c r="AB41" s="231">
        <v>1</v>
      </c>
      <c r="AC41" s="231">
        <v>1</v>
      </c>
      <c r="AZ41" s="231">
        <v>1</v>
      </c>
      <c r="BA41" s="231">
        <f>IF(AZ41=1,G41,0)</f>
        <v>0</v>
      </c>
      <c r="BB41" s="231">
        <f>IF(AZ41=2,G41,0)</f>
        <v>0</v>
      </c>
      <c r="BC41" s="231">
        <f>IF(AZ41=3,G41,0)</f>
        <v>0</v>
      </c>
      <c r="BD41" s="231">
        <f>IF(AZ41=4,G41,0)</f>
        <v>0</v>
      </c>
      <c r="BE41" s="231">
        <f>IF(AZ41=5,G41,0)</f>
        <v>0</v>
      </c>
      <c r="CA41" s="258">
        <v>1</v>
      </c>
      <c r="CB41" s="258">
        <v>1</v>
      </c>
    </row>
    <row r="42" spans="1:15" ht="12.75">
      <c r="A42" s="267"/>
      <c r="B42" s="268"/>
      <c r="C42" s="329" t="s">
        <v>159</v>
      </c>
      <c r="D42" s="330"/>
      <c r="E42" s="330"/>
      <c r="F42" s="330"/>
      <c r="G42" s="331"/>
      <c r="I42" s="269"/>
      <c r="K42" s="269"/>
      <c r="L42" s="270" t="s">
        <v>159</v>
      </c>
      <c r="O42" s="258">
        <v>3</v>
      </c>
    </row>
    <row r="43" spans="1:15" ht="12.75">
      <c r="A43" s="267"/>
      <c r="B43" s="271"/>
      <c r="C43" s="337" t="s">
        <v>118</v>
      </c>
      <c r="D43" s="338"/>
      <c r="E43" s="272">
        <v>5.13</v>
      </c>
      <c r="F43" s="273"/>
      <c r="G43" s="274"/>
      <c r="H43" s="275"/>
      <c r="I43" s="269"/>
      <c r="J43" s="276"/>
      <c r="K43" s="269"/>
      <c r="M43" s="270" t="s">
        <v>118</v>
      </c>
      <c r="O43" s="258"/>
    </row>
    <row r="44" spans="1:57" ht="12.75">
      <c r="A44" s="277"/>
      <c r="B44" s="278" t="s">
        <v>99</v>
      </c>
      <c r="C44" s="279" t="s">
        <v>136</v>
      </c>
      <c r="D44" s="280"/>
      <c r="E44" s="281"/>
      <c r="F44" s="282"/>
      <c r="G44" s="283">
        <f>SUM(G22:G43)</f>
        <v>0</v>
      </c>
      <c r="H44" s="284"/>
      <c r="I44" s="285">
        <f>SUM(I22:I43)</f>
        <v>1.5013159499999997</v>
      </c>
      <c r="J44" s="284"/>
      <c r="K44" s="285">
        <f>SUM(K22:K43)</f>
        <v>0</v>
      </c>
      <c r="O44" s="258">
        <v>4</v>
      </c>
      <c r="BA44" s="286">
        <f>SUM(BA22:BA43)</f>
        <v>0</v>
      </c>
      <c r="BB44" s="286">
        <f>SUM(BB22:BB43)</f>
        <v>0</v>
      </c>
      <c r="BC44" s="286">
        <f>SUM(BC22:BC43)</f>
        <v>0</v>
      </c>
      <c r="BD44" s="286">
        <f>SUM(BD22:BD43)</f>
        <v>0</v>
      </c>
      <c r="BE44" s="286">
        <f>SUM(BE22:BE43)</f>
        <v>0</v>
      </c>
    </row>
    <row r="45" spans="1:15" ht="12.75">
      <c r="A45" s="248" t="s">
        <v>96</v>
      </c>
      <c r="B45" s="249" t="s">
        <v>160</v>
      </c>
      <c r="C45" s="250" t="s">
        <v>161</v>
      </c>
      <c r="D45" s="251"/>
      <c r="E45" s="252"/>
      <c r="F45" s="252"/>
      <c r="G45" s="253"/>
      <c r="H45" s="254"/>
      <c r="I45" s="255"/>
      <c r="J45" s="256"/>
      <c r="K45" s="257"/>
      <c r="O45" s="258">
        <v>1</v>
      </c>
    </row>
    <row r="46" spans="1:80" ht="12.75">
      <c r="A46" s="259">
        <v>10</v>
      </c>
      <c r="B46" s="260" t="s">
        <v>163</v>
      </c>
      <c r="C46" s="261" t="s">
        <v>164</v>
      </c>
      <c r="D46" s="262" t="s">
        <v>116</v>
      </c>
      <c r="E46" s="263">
        <v>46.71</v>
      </c>
      <c r="F46" s="263">
        <v>0</v>
      </c>
      <c r="G46" s="264">
        <f>E46*F46</f>
        <v>0</v>
      </c>
      <c r="H46" s="265">
        <v>0.00545</v>
      </c>
      <c r="I46" s="266">
        <f>E46*H46</f>
        <v>0.2545695</v>
      </c>
      <c r="J46" s="265">
        <v>0</v>
      </c>
      <c r="K46" s="266">
        <f>E46*J46</f>
        <v>0</v>
      </c>
      <c r="O46" s="258">
        <v>2</v>
      </c>
      <c r="AA46" s="231">
        <v>1</v>
      </c>
      <c r="AB46" s="231">
        <v>0</v>
      </c>
      <c r="AC46" s="231">
        <v>0</v>
      </c>
      <c r="AZ46" s="231">
        <v>1</v>
      </c>
      <c r="BA46" s="231">
        <f>IF(AZ46=1,G46,0)</f>
        <v>0</v>
      </c>
      <c r="BB46" s="231">
        <f>IF(AZ46=2,G46,0)</f>
        <v>0</v>
      </c>
      <c r="BC46" s="231">
        <f>IF(AZ46=3,G46,0)</f>
        <v>0</v>
      </c>
      <c r="BD46" s="231">
        <f>IF(AZ46=4,G46,0)</f>
        <v>0</v>
      </c>
      <c r="BE46" s="231">
        <f>IF(AZ46=5,G46,0)</f>
        <v>0</v>
      </c>
      <c r="CA46" s="258">
        <v>1</v>
      </c>
      <c r="CB46" s="258">
        <v>0</v>
      </c>
    </row>
    <row r="47" spans="1:15" ht="12.75">
      <c r="A47" s="267"/>
      <c r="B47" s="268"/>
      <c r="C47" s="329" t="s">
        <v>165</v>
      </c>
      <c r="D47" s="330"/>
      <c r="E47" s="330"/>
      <c r="F47" s="330"/>
      <c r="G47" s="331"/>
      <c r="I47" s="269"/>
      <c r="K47" s="269"/>
      <c r="L47" s="270" t="s">
        <v>165</v>
      </c>
      <c r="O47" s="258">
        <v>3</v>
      </c>
    </row>
    <row r="48" spans="1:15" ht="22.5">
      <c r="A48" s="267"/>
      <c r="B48" s="268"/>
      <c r="C48" s="329" t="s">
        <v>166</v>
      </c>
      <c r="D48" s="330"/>
      <c r="E48" s="330"/>
      <c r="F48" s="330"/>
      <c r="G48" s="331"/>
      <c r="I48" s="269"/>
      <c r="K48" s="269"/>
      <c r="L48" s="270" t="s">
        <v>166</v>
      </c>
      <c r="O48" s="258">
        <v>3</v>
      </c>
    </row>
    <row r="49" spans="1:15" ht="12.75">
      <c r="A49" s="267"/>
      <c r="B49" s="271"/>
      <c r="C49" s="337" t="s">
        <v>167</v>
      </c>
      <c r="D49" s="338"/>
      <c r="E49" s="272">
        <v>32.7</v>
      </c>
      <c r="F49" s="273"/>
      <c r="G49" s="274"/>
      <c r="H49" s="275"/>
      <c r="I49" s="269"/>
      <c r="J49" s="276"/>
      <c r="K49" s="269"/>
      <c r="M49" s="270" t="s">
        <v>167</v>
      </c>
      <c r="O49" s="258"/>
    </row>
    <row r="50" spans="1:15" ht="12.75">
      <c r="A50" s="267"/>
      <c r="B50" s="271"/>
      <c r="C50" s="337" t="s">
        <v>168</v>
      </c>
      <c r="D50" s="338"/>
      <c r="E50" s="272">
        <v>1.4</v>
      </c>
      <c r="F50" s="273"/>
      <c r="G50" s="274"/>
      <c r="H50" s="275"/>
      <c r="I50" s="269"/>
      <c r="J50" s="276"/>
      <c r="K50" s="269"/>
      <c r="M50" s="270" t="s">
        <v>168</v>
      </c>
      <c r="O50" s="258"/>
    </row>
    <row r="51" spans="1:15" ht="12.75">
      <c r="A51" s="267"/>
      <c r="B51" s="271"/>
      <c r="C51" s="337" t="s">
        <v>169</v>
      </c>
      <c r="D51" s="338"/>
      <c r="E51" s="272">
        <v>12.61</v>
      </c>
      <c r="F51" s="273"/>
      <c r="G51" s="274"/>
      <c r="H51" s="275"/>
      <c r="I51" s="269"/>
      <c r="J51" s="276"/>
      <c r="K51" s="269"/>
      <c r="M51" s="270" t="s">
        <v>169</v>
      </c>
      <c r="O51" s="258"/>
    </row>
    <row r="52" spans="1:80" ht="12.75">
      <c r="A52" s="259">
        <v>11</v>
      </c>
      <c r="B52" s="260" t="s">
        <v>170</v>
      </c>
      <c r="C52" s="261" t="s">
        <v>171</v>
      </c>
      <c r="D52" s="262" t="s">
        <v>116</v>
      </c>
      <c r="E52" s="263">
        <v>46.71</v>
      </c>
      <c r="F52" s="263">
        <v>0</v>
      </c>
      <c r="G52" s="264">
        <f>E52*F52</f>
        <v>0</v>
      </c>
      <c r="H52" s="265">
        <v>0.026</v>
      </c>
      <c r="I52" s="266">
        <f>E52*H52</f>
        <v>1.2144599999999999</v>
      </c>
      <c r="J52" s="265">
        <v>0</v>
      </c>
      <c r="K52" s="266">
        <f>E52*J52</f>
        <v>0</v>
      </c>
      <c r="O52" s="258">
        <v>2</v>
      </c>
      <c r="AA52" s="231">
        <v>1</v>
      </c>
      <c r="AB52" s="231">
        <v>0</v>
      </c>
      <c r="AC52" s="231">
        <v>0</v>
      </c>
      <c r="AZ52" s="231">
        <v>1</v>
      </c>
      <c r="BA52" s="231">
        <f>IF(AZ52=1,G52,0)</f>
        <v>0</v>
      </c>
      <c r="BB52" s="231">
        <f>IF(AZ52=2,G52,0)</f>
        <v>0</v>
      </c>
      <c r="BC52" s="231">
        <f>IF(AZ52=3,G52,0)</f>
        <v>0</v>
      </c>
      <c r="BD52" s="231">
        <f>IF(AZ52=4,G52,0)</f>
        <v>0</v>
      </c>
      <c r="BE52" s="231">
        <f>IF(AZ52=5,G52,0)</f>
        <v>0</v>
      </c>
      <c r="CA52" s="258">
        <v>1</v>
      </c>
      <c r="CB52" s="258">
        <v>0</v>
      </c>
    </row>
    <row r="53" spans="1:15" ht="12.75">
      <c r="A53" s="267"/>
      <c r="B53" s="268"/>
      <c r="C53" s="329" t="s">
        <v>172</v>
      </c>
      <c r="D53" s="330"/>
      <c r="E53" s="330"/>
      <c r="F53" s="330"/>
      <c r="G53" s="331"/>
      <c r="I53" s="269"/>
      <c r="K53" s="269"/>
      <c r="L53" s="270" t="s">
        <v>172</v>
      </c>
      <c r="O53" s="258">
        <v>3</v>
      </c>
    </row>
    <row r="54" spans="1:15" ht="22.5">
      <c r="A54" s="267"/>
      <c r="B54" s="268"/>
      <c r="C54" s="329" t="s">
        <v>140</v>
      </c>
      <c r="D54" s="330"/>
      <c r="E54" s="330"/>
      <c r="F54" s="330"/>
      <c r="G54" s="331"/>
      <c r="I54" s="269"/>
      <c r="K54" s="269"/>
      <c r="L54" s="270" t="s">
        <v>140</v>
      </c>
      <c r="O54" s="258">
        <v>3</v>
      </c>
    </row>
    <row r="55" spans="1:15" ht="22.5">
      <c r="A55" s="267"/>
      <c r="B55" s="268"/>
      <c r="C55" s="329" t="s">
        <v>166</v>
      </c>
      <c r="D55" s="330"/>
      <c r="E55" s="330"/>
      <c r="F55" s="330"/>
      <c r="G55" s="331"/>
      <c r="I55" s="269"/>
      <c r="K55" s="269"/>
      <c r="L55" s="270" t="s">
        <v>166</v>
      </c>
      <c r="O55" s="258">
        <v>3</v>
      </c>
    </row>
    <row r="56" spans="1:80" ht="12.75">
      <c r="A56" s="259">
        <v>12</v>
      </c>
      <c r="B56" s="260" t="s">
        <v>173</v>
      </c>
      <c r="C56" s="261" t="s">
        <v>174</v>
      </c>
      <c r="D56" s="262" t="s">
        <v>116</v>
      </c>
      <c r="E56" s="263">
        <v>9.455</v>
      </c>
      <c r="F56" s="263">
        <v>0</v>
      </c>
      <c r="G56" s="264">
        <f>E56*F56</f>
        <v>0</v>
      </c>
      <c r="H56" s="265">
        <v>0.00473</v>
      </c>
      <c r="I56" s="266">
        <f>E56*H56</f>
        <v>0.04472215</v>
      </c>
      <c r="J56" s="265">
        <v>0</v>
      </c>
      <c r="K56" s="266">
        <f>E56*J56</f>
        <v>0</v>
      </c>
      <c r="O56" s="258">
        <v>2</v>
      </c>
      <c r="AA56" s="231">
        <v>1</v>
      </c>
      <c r="AB56" s="231">
        <v>0</v>
      </c>
      <c r="AC56" s="231">
        <v>0</v>
      </c>
      <c r="AZ56" s="231">
        <v>1</v>
      </c>
      <c r="BA56" s="231">
        <f>IF(AZ56=1,G56,0)</f>
        <v>0</v>
      </c>
      <c r="BB56" s="231">
        <f>IF(AZ56=2,G56,0)</f>
        <v>0</v>
      </c>
      <c r="BC56" s="231">
        <f>IF(AZ56=3,G56,0)</f>
        <v>0</v>
      </c>
      <c r="BD56" s="231">
        <f>IF(AZ56=4,G56,0)</f>
        <v>0</v>
      </c>
      <c r="BE56" s="231">
        <f>IF(AZ56=5,G56,0)</f>
        <v>0</v>
      </c>
      <c r="CA56" s="258">
        <v>1</v>
      </c>
      <c r="CB56" s="258">
        <v>0</v>
      </c>
    </row>
    <row r="57" spans="1:15" ht="12.75">
      <c r="A57" s="267"/>
      <c r="B57" s="268"/>
      <c r="C57" s="329" t="s">
        <v>175</v>
      </c>
      <c r="D57" s="330"/>
      <c r="E57" s="330"/>
      <c r="F57" s="330"/>
      <c r="G57" s="331"/>
      <c r="I57" s="269"/>
      <c r="K57" s="269"/>
      <c r="L57" s="270" t="s">
        <v>175</v>
      </c>
      <c r="O57" s="258">
        <v>3</v>
      </c>
    </row>
    <row r="58" spans="1:15" ht="22.5">
      <c r="A58" s="267"/>
      <c r="B58" s="268"/>
      <c r="C58" s="329" t="s">
        <v>140</v>
      </c>
      <c r="D58" s="330"/>
      <c r="E58" s="330"/>
      <c r="F58" s="330"/>
      <c r="G58" s="331"/>
      <c r="I58" s="269"/>
      <c r="K58" s="269"/>
      <c r="L58" s="270" t="s">
        <v>140</v>
      </c>
      <c r="O58" s="258">
        <v>3</v>
      </c>
    </row>
    <row r="59" spans="1:15" ht="22.5">
      <c r="A59" s="267"/>
      <c r="B59" s="268"/>
      <c r="C59" s="329" t="s">
        <v>176</v>
      </c>
      <c r="D59" s="330"/>
      <c r="E59" s="330"/>
      <c r="F59" s="330"/>
      <c r="G59" s="331"/>
      <c r="I59" s="269"/>
      <c r="K59" s="269"/>
      <c r="L59" s="270" t="s">
        <v>176</v>
      </c>
      <c r="O59" s="258">
        <v>3</v>
      </c>
    </row>
    <row r="60" spans="1:15" ht="12.75">
      <c r="A60" s="267"/>
      <c r="B60" s="271"/>
      <c r="C60" s="337" t="s">
        <v>177</v>
      </c>
      <c r="D60" s="338"/>
      <c r="E60" s="272">
        <v>4.26</v>
      </c>
      <c r="F60" s="273"/>
      <c r="G60" s="274"/>
      <c r="H60" s="275"/>
      <c r="I60" s="269"/>
      <c r="J60" s="276"/>
      <c r="K60" s="269"/>
      <c r="M60" s="270" t="s">
        <v>177</v>
      </c>
      <c r="O60" s="258"/>
    </row>
    <row r="61" spans="1:15" ht="12.75">
      <c r="A61" s="267"/>
      <c r="B61" s="271"/>
      <c r="C61" s="337" t="s">
        <v>178</v>
      </c>
      <c r="D61" s="338"/>
      <c r="E61" s="272">
        <v>0.315</v>
      </c>
      <c r="F61" s="273"/>
      <c r="G61" s="274"/>
      <c r="H61" s="275"/>
      <c r="I61" s="269"/>
      <c r="J61" s="276"/>
      <c r="K61" s="269"/>
      <c r="M61" s="270" t="s">
        <v>178</v>
      </c>
      <c r="O61" s="258"/>
    </row>
    <row r="62" spans="1:15" ht="12.75">
      <c r="A62" s="267"/>
      <c r="B62" s="271"/>
      <c r="C62" s="337" t="s">
        <v>179</v>
      </c>
      <c r="D62" s="338"/>
      <c r="E62" s="272">
        <v>4.88</v>
      </c>
      <c r="F62" s="273"/>
      <c r="G62" s="274"/>
      <c r="H62" s="275"/>
      <c r="I62" s="269"/>
      <c r="J62" s="276"/>
      <c r="K62" s="269"/>
      <c r="M62" s="270" t="s">
        <v>179</v>
      </c>
      <c r="O62" s="258"/>
    </row>
    <row r="63" spans="1:80" ht="12.75">
      <c r="A63" s="259">
        <v>13</v>
      </c>
      <c r="B63" s="260" t="s">
        <v>180</v>
      </c>
      <c r="C63" s="261" t="s">
        <v>181</v>
      </c>
      <c r="D63" s="262" t="s">
        <v>116</v>
      </c>
      <c r="E63" s="263">
        <v>9.455</v>
      </c>
      <c r="F63" s="263">
        <v>0</v>
      </c>
      <c r="G63" s="264">
        <f>E63*F63</f>
        <v>0</v>
      </c>
      <c r="H63" s="265">
        <v>0.00043</v>
      </c>
      <c r="I63" s="266">
        <f>E63*H63</f>
        <v>0.00406565</v>
      </c>
      <c r="J63" s="265">
        <v>0</v>
      </c>
      <c r="K63" s="266">
        <f>E63*J63</f>
        <v>0</v>
      </c>
      <c r="O63" s="258">
        <v>2</v>
      </c>
      <c r="AA63" s="231">
        <v>1</v>
      </c>
      <c r="AB63" s="231">
        <v>0</v>
      </c>
      <c r="AC63" s="231">
        <v>0</v>
      </c>
      <c r="AZ63" s="231">
        <v>1</v>
      </c>
      <c r="BA63" s="231">
        <f>IF(AZ63=1,G63,0)</f>
        <v>0</v>
      </c>
      <c r="BB63" s="231">
        <f>IF(AZ63=2,G63,0)</f>
        <v>0</v>
      </c>
      <c r="BC63" s="231">
        <f>IF(AZ63=3,G63,0)</f>
        <v>0</v>
      </c>
      <c r="BD63" s="231">
        <f>IF(AZ63=4,G63,0)</f>
        <v>0</v>
      </c>
      <c r="BE63" s="231">
        <f>IF(AZ63=5,G63,0)</f>
        <v>0</v>
      </c>
      <c r="CA63" s="258">
        <v>1</v>
      </c>
      <c r="CB63" s="258">
        <v>0</v>
      </c>
    </row>
    <row r="64" spans="1:15" ht="22.5">
      <c r="A64" s="267"/>
      <c r="B64" s="268"/>
      <c r="C64" s="329" t="s">
        <v>140</v>
      </c>
      <c r="D64" s="330"/>
      <c r="E64" s="330"/>
      <c r="F64" s="330"/>
      <c r="G64" s="331"/>
      <c r="I64" s="269"/>
      <c r="K64" s="269"/>
      <c r="L64" s="270" t="s">
        <v>140</v>
      </c>
      <c r="O64" s="258">
        <v>3</v>
      </c>
    </row>
    <row r="65" spans="1:15" ht="22.5">
      <c r="A65" s="267"/>
      <c r="B65" s="268"/>
      <c r="C65" s="329" t="s">
        <v>182</v>
      </c>
      <c r="D65" s="330"/>
      <c r="E65" s="330"/>
      <c r="F65" s="330"/>
      <c r="G65" s="331"/>
      <c r="I65" s="269"/>
      <c r="K65" s="269"/>
      <c r="L65" s="270" t="s">
        <v>182</v>
      </c>
      <c r="O65" s="258">
        <v>3</v>
      </c>
    </row>
    <row r="66" spans="1:80" ht="22.5">
      <c r="A66" s="259">
        <v>14</v>
      </c>
      <c r="B66" s="260" t="s">
        <v>183</v>
      </c>
      <c r="C66" s="261" t="s">
        <v>184</v>
      </c>
      <c r="D66" s="262" t="s">
        <v>116</v>
      </c>
      <c r="E66" s="263">
        <v>62.824</v>
      </c>
      <c r="F66" s="263">
        <v>0</v>
      </c>
      <c r="G66" s="264">
        <f>E66*F66</f>
        <v>0</v>
      </c>
      <c r="H66" s="265">
        <v>0.00263</v>
      </c>
      <c r="I66" s="266">
        <f>E66*H66</f>
        <v>0.16522712</v>
      </c>
      <c r="J66" s="265">
        <v>0</v>
      </c>
      <c r="K66" s="266">
        <f>E66*J66</f>
        <v>0</v>
      </c>
      <c r="O66" s="258">
        <v>2</v>
      </c>
      <c r="AA66" s="231">
        <v>1</v>
      </c>
      <c r="AB66" s="231">
        <v>0</v>
      </c>
      <c r="AC66" s="231">
        <v>0</v>
      </c>
      <c r="AZ66" s="231">
        <v>1</v>
      </c>
      <c r="BA66" s="231">
        <f>IF(AZ66=1,G66,0)</f>
        <v>0</v>
      </c>
      <c r="BB66" s="231">
        <f>IF(AZ66=2,G66,0)</f>
        <v>0</v>
      </c>
      <c r="BC66" s="231">
        <f>IF(AZ66=3,G66,0)</f>
        <v>0</v>
      </c>
      <c r="BD66" s="231">
        <f>IF(AZ66=4,G66,0)</f>
        <v>0</v>
      </c>
      <c r="BE66" s="231">
        <f>IF(AZ66=5,G66,0)</f>
        <v>0</v>
      </c>
      <c r="CA66" s="258">
        <v>1</v>
      </c>
      <c r="CB66" s="258">
        <v>0</v>
      </c>
    </row>
    <row r="67" spans="1:15" ht="12.75">
      <c r="A67" s="267"/>
      <c r="B67" s="268"/>
      <c r="C67" s="329" t="s">
        <v>185</v>
      </c>
      <c r="D67" s="330"/>
      <c r="E67" s="330"/>
      <c r="F67" s="330"/>
      <c r="G67" s="331"/>
      <c r="I67" s="269"/>
      <c r="K67" s="269"/>
      <c r="L67" s="270" t="s">
        <v>185</v>
      </c>
      <c r="O67" s="258">
        <v>3</v>
      </c>
    </row>
    <row r="68" spans="1:15" ht="22.5">
      <c r="A68" s="267"/>
      <c r="B68" s="268"/>
      <c r="C68" s="329" t="s">
        <v>140</v>
      </c>
      <c r="D68" s="330"/>
      <c r="E68" s="330"/>
      <c r="F68" s="330"/>
      <c r="G68" s="331"/>
      <c r="I68" s="269"/>
      <c r="K68" s="269"/>
      <c r="L68" s="270" t="s">
        <v>140</v>
      </c>
      <c r="O68" s="258">
        <v>3</v>
      </c>
    </row>
    <row r="69" spans="1:15" ht="12.75">
      <c r="A69" s="267"/>
      <c r="B69" s="268"/>
      <c r="C69" s="329" t="s">
        <v>186</v>
      </c>
      <c r="D69" s="330"/>
      <c r="E69" s="330"/>
      <c r="F69" s="330"/>
      <c r="G69" s="331"/>
      <c r="I69" s="269"/>
      <c r="K69" s="269"/>
      <c r="L69" s="270" t="s">
        <v>186</v>
      </c>
      <c r="O69" s="258">
        <v>3</v>
      </c>
    </row>
    <row r="70" spans="1:15" ht="12.75">
      <c r="A70" s="267"/>
      <c r="B70" s="268"/>
      <c r="C70" s="329" t="s">
        <v>187</v>
      </c>
      <c r="D70" s="330"/>
      <c r="E70" s="330"/>
      <c r="F70" s="330"/>
      <c r="G70" s="331"/>
      <c r="I70" s="269"/>
      <c r="K70" s="269"/>
      <c r="L70" s="270" t="s">
        <v>187</v>
      </c>
      <c r="O70" s="258">
        <v>3</v>
      </c>
    </row>
    <row r="71" spans="1:15" ht="12.75">
      <c r="A71" s="267"/>
      <c r="B71" s="268"/>
      <c r="C71" s="329" t="s">
        <v>188</v>
      </c>
      <c r="D71" s="330"/>
      <c r="E71" s="330"/>
      <c r="F71" s="330"/>
      <c r="G71" s="331"/>
      <c r="I71" s="269"/>
      <c r="K71" s="269"/>
      <c r="L71" s="270" t="s">
        <v>188</v>
      </c>
      <c r="O71" s="258">
        <v>3</v>
      </c>
    </row>
    <row r="72" spans="1:15" ht="12.75">
      <c r="A72" s="267"/>
      <c r="B72" s="271"/>
      <c r="C72" s="337" t="s">
        <v>189</v>
      </c>
      <c r="D72" s="338"/>
      <c r="E72" s="272">
        <v>62.824</v>
      </c>
      <c r="F72" s="273"/>
      <c r="G72" s="274"/>
      <c r="H72" s="275"/>
      <c r="I72" s="269"/>
      <c r="J72" s="276"/>
      <c r="K72" s="269"/>
      <c r="M72" s="270" t="s">
        <v>189</v>
      </c>
      <c r="O72" s="258"/>
    </row>
    <row r="73" spans="1:80" ht="12.75">
      <c r="A73" s="259">
        <v>15</v>
      </c>
      <c r="B73" s="260" t="s">
        <v>190</v>
      </c>
      <c r="C73" s="261" t="s">
        <v>191</v>
      </c>
      <c r="D73" s="262" t="s">
        <v>116</v>
      </c>
      <c r="E73" s="263">
        <v>773.1045</v>
      </c>
      <c r="F73" s="263">
        <v>0</v>
      </c>
      <c r="G73" s="264">
        <f>E73*F73</f>
        <v>0</v>
      </c>
      <c r="H73" s="265">
        <v>0.00019</v>
      </c>
      <c r="I73" s="266">
        <f>E73*H73</f>
        <v>0.146889855</v>
      </c>
      <c r="J73" s="265">
        <v>0</v>
      </c>
      <c r="K73" s="266">
        <f>E73*J73</f>
        <v>0</v>
      </c>
      <c r="O73" s="258">
        <v>2</v>
      </c>
      <c r="AA73" s="231">
        <v>1</v>
      </c>
      <c r="AB73" s="231">
        <v>1</v>
      </c>
      <c r="AC73" s="231">
        <v>1</v>
      </c>
      <c r="AZ73" s="231">
        <v>1</v>
      </c>
      <c r="BA73" s="231">
        <f>IF(AZ73=1,G73,0)</f>
        <v>0</v>
      </c>
      <c r="BB73" s="231">
        <f>IF(AZ73=2,G73,0)</f>
        <v>0</v>
      </c>
      <c r="BC73" s="231">
        <f>IF(AZ73=3,G73,0)</f>
        <v>0</v>
      </c>
      <c r="BD73" s="231">
        <f>IF(AZ73=4,G73,0)</f>
        <v>0</v>
      </c>
      <c r="BE73" s="231">
        <f>IF(AZ73=5,G73,0)</f>
        <v>0</v>
      </c>
      <c r="CA73" s="258">
        <v>1</v>
      </c>
      <c r="CB73" s="258">
        <v>1</v>
      </c>
    </row>
    <row r="74" spans="1:15" ht="22.5">
      <c r="A74" s="267"/>
      <c r="B74" s="268"/>
      <c r="C74" s="329" t="s">
        <v>140</v>
      </c>
      <c r="D74" s="330"/>
      <c r="E74" s="330"/>
      <c r="F74" s="330"/>
      <c r="G74" s="331"/>
      <c r="I74" s="269"/>
      <c r="K74" s="269"/>
      <c r="L74" s="270" t="s">
        <v>140</v>
      </c>
      <c r="O74" s="258">
        <v>3</v>
      </c>
    </row>
    <row r="75" spans="1:15" ht="12.75">
      <c r="A75" s="267"/>
      <c r="B75" s="268"/>
      <c r="C75" s="329" t="s">
        <v>187</v>
      </c>
      <c r="D75" s="330"/>
      <c r="E75" s="330"/>
      <c r="F75" s="330"/>
      <c r="G75" s="331"/>
      <c r="I75" s="269"/>
      <c r="K75" s="269"/>
      <c r="L75" s="270" t="s">
        <v>187</v>
      </c>
      <c r="O75" s="258">
        <v>3</v>
      </c>
    </row>
    <row r="76" spans="1:15" ht="12.75">
      <c r="A76" s="267"/>
      <c r="B76" s="268"/>
      <c r="C76" s="329" t="s">
        <v>188</v>
      </c>
      <c r="D76" s="330"/>
      <c r="E76" s="330"/>
      <c r="F76" s="330"/>
      <c r="G76" s="331"/>
      <c r="I76" s="269"/>
      <c r="K76" s="269"/>
      <c r="L76" s="270" t="s">
        <v>188</v>
      </c>
      <c r="O76" s="258">
        <v>3</v>
      </c>
    </row>
    <row r="77" spans="1:15" ht="12.75">
      <c r="A77" s="267"/>
      <c r="B77" s="271"/>
      <c r="C77" s="337" t="s">
        <v>192</v>
      </c>
      <c r="D77" s="338"/>
      <c r="E77" s="272">
        <v>0</v>
      </c>
      <c r="F77" s="273"/>
      <c r="G77" s="274"/>
      <c r="H77" s="275"/>
      <c r="I77" s="269"/>
      <c r="J77" s="276"/>
      <c r="K77" s="269"/>
      <c r="M77" s="270" t="s">
        <v>192</v>
      </c>
      <c r="O77" s="258"/>
    </row>
    <row r="78" spans="1:15" ht="12.75">
      <c r="A78" s="267"/>
      <c r="B78" s="271"/>
      <c r="C78" s="337" t="s">
        <v>193</v>
      </c>
      <c r="D78" s="338"/>
      <c r="E78" s="272">
        <v>645.32</v>
      </c>
      <c r="F78" s="273"/>
      <c r="G78" s="274"/>
      <c r="H78" s="275"/>
      <c r="I78" s="269"/>
      <c r="J78" s="276"/>
      <c r="K78" s="269"/>
      <c r="M78" s="270" t="s">
        <v>193</v>
      </c>
      <c r="O78" s="258"/>
    </row>
    <row r="79" spans="1:15" ht="12.75">
      <c r="A79" s="267"/>
      <c r="B79" s="271"/>
      <c r="C79" s="337" t="s">
        <v>194</v>
      </c>
      <c r="D79" s="338"/>
      <c r="E79" s="272">
        <v>64.1925</v>
      </c>
      <c r="F79" s="273"/>
      <c r="G79" s="274"/>
      <c r="H79" s="275"/>
      <c r="I79" s="269"/>
      <c r="J79" s="276"/>
      <c r="K79" s="269"/>
      <c r="M79" s="270" t="s">
        <v>194</v>
      </c>
      <c r="O79" s="258"/>
    </row>
    <row r="80" spans="1:15" ht="12.75">
      <c r="A80" s="267"/>
      <c r="B80" s="271"/>
      <c r="C80" s="337" t="s">
        <v>195</v>
      </c>
      <c r="D80" s="338"/>
      <c r="E80" s="272">
        <v>63.592</v>
      </c>
      <c r="F80" s="273"/>
      <c r="G80" s="274"/>
      <c r="H80" s="275"/>
      <c r="I80" s="269"/>
      <c r="J80" s="276"/>
      <c r="K80" s="269"/>
      <c r="M80" s="270" t="s">
        <v>195</v>
      </c>
      <c r="O80" s="258"/>
    </row>
    <row r="81" spans="1:80" ht="12.75">
      <c r="A81" s="259">
        <v>16</v>
      </c>
      <c r="B81" s="260" t="s">
        <v>196</v>
      </c>
      <c r="C81" s="261" t="s">
        <v>197</v>
      </c>
      <c r="D81" s="262" t="s">
        <v>116</v>
      </c>
      <c r="E81" s="263">
        <v>188.27</v>
      </c>
      <c r="F81" s="263">
        <v>0</v>
      </c>
      <c r="G81" s="264">
        <f>E81*F81</f>
        <v>0</v>
      </c>
      <c r="H81" s="265">
        <v>4E-05</v>
      </c>
      <c r="I81" s="266">
        <f>E81*H81</f>
        <v>0.007530800000000001</v>
      </c>
      <c r="J81" s="265">
        <v>0</v>
      </c>
      <c r="K81" s="266">
        <f>E81*J81</f>
        <v>0</v>
      </c>
      <c r="O81" s="258">
        <v>2</v>
      </c>
      <c r="AA81" s="231">
        <v>1</v>
      </c>
      <c r="AB81" s="231">
        <v>1</v>
      </c>
      <c r="AC81" s="231">
        <v>1</v>
      </c>
      <c r="AZ81" s="231">
        <v>1</v>
      </c>
      <c r="BA81" s="231">
        <f>IF(AZ81=1,G81,0)</f>
        <v>0</v>
      </c>
      <c r="BB81" s="231">
        <f>IF(AZ81=2,G81,0)</f>
        <v>0</v>
      </c>
      <c r="BC81" s="231">
        <f>IF(AZ81=3,G81,0)</f>
        <v>0</v>
      </c>
      <c r="BD81" s="231">
        <f>IF(AZ81=4,G81,0)</f>
        <v>0</v>
      </c>
      <c r="BE81" s="231">
        <f>IF(AZ81=5,G81,0)</f>
        <v>0</v>
      </c>
      <c r="CA81" s="258">
        <v>1</v>
      </c>
      <c r="CB81" s="258">
        <v>1</v>
      </c>
    </row>
    <row r="82" spans="1:15" ht="33.75">
      <c r="A82" s="267"/>
      <c r="B82" s="268"/>
      <c r="C82" s="329" t="s">
        <v>198</v>
      </c>
      <c r="D82" s="330"/>
      <c r="E82" s="330"/>
      <c r="F82" s="330"/>
      <c r="G82" s="331"/>
      <c r="I82" s="269"/>
      <c r="K82" s="269"/>
      <c r="L82" s="270" t="s">
        <v>198</v>
      </c>
      <c r="O82" s="258">
        <v>3</v>
      </c>
    </row>
    <row r="83" spans="1:15" ht="12.75">
      <c r="A83" s="267"/>
      <c r="B83" s="268"/>
      <c r="C83" s="329" t="s">
        <v>199</v>
      </c>
      <c r="D83" s="330"/>
      <c r="E83" s="330"/>
      <c r="F83" s="330"/>
      <c r="G83" s="331"/>
      <c r="I83" s="269"/>
      <c r="K83" s="269"/>
      <c r="L83" s="270" t="s">
        <v>199</v>
      </c>
      <c r="O83" s="258">
        <v>3</v>
      </c>
    </row>
    <row r="84" spans="1:15" ht="56.25">
      <c r="A84" s="267"/>
      <c r="B84" s="268"/>
      <c r="C84" s="329" t="s">
        <v>200</v>
      </c>
      <c r="D84" s="330"/>
      <c r="E84" s="330"/>
      <c r="F84" s="330"/>
      <c r="G84" s="331"/>
      <c r="I84" s="269"/>
      <c r="K84" s="269"/>
      <c r="L84" s="270" t="s">
        <v>200</v>
      </c>
      <c r="O84" s="258">
        <v>3</v>
      </c>
    </row>
    <row r="85" spans="1:15" ht="12.75">
      <c r="A85" s="267"/>
      <c r="B85" s="271"/>
      <c r="C85" s="337" t="s">
        <v>201</v>
      </c>
      <c r="D85" s="338"/>
      <c r="E85" s="272">
        <v>180.18</v>
      </c>
      <c r="F85" s="273"/>
      <c r="G85" s="274"/>
      <c r="H85" s="275"/>
      <c r="I85" s="269"/>
      <c r="J85" s="276"/>
      <c r="K85" s="269"/>
      <c r="M85" s="270" t="s">
        <v>201</v>
      </c>
      <c r="O85" s="258"/>
    </row>
    <row r="86" spans="1:15" ht="12.75">
      <c r="A86" s="267"/>
      <c r="B86" s="271"/>
      <c r="C86" s="337" t="s">
        <v>202</v>
      </c>
      <c r="D86" s="338"/>
      <c r="E86" s="272">
        <v>8.09</v>
      </c>
      <c r="F86" s="273"/>
      <c r="G86" s="274"/>
      <c r="H86" s="275"/>
      <c r="I86" s="269"/>
      <c r="J86" s="276"/>
      <c r="K86" s="269"/>
      <c r="M86" s="270" t="s">
        <v>202</v>
      </c>
      <c r="O86" s="258"/>
    </row>
    <row r="87" spans="1:80" ht="12.75">
      <c r="A87" s="259">
        <v>17</v>
      </c>
      <c r="B87" s="260" t="s">
        <v>203</v>
      </c>
      <c r="C87" s="261" t="s">
        <v>204</v>
      </c>
      <c r="D87" s="262" t="s">
        <v>205</v>
      </c>
      <c r="E87" s="263">
        <v>465.9</v>
      </c>
      <c r="F87" s="263">
        <v>0</v>
      </c>
      <c r="G87" s="264">
        <f>E87*F87</f>
        <v>0</v>
      </c>
      <c r="H87" s="265">
        <v>0</v>
      </c>
      <c r="I87" s="266">
        <f>E87*H87</f>
        <v>0</v>
      </c>
      <c r="J87" s="265">
        <v>0</v>
      </c>
      <c r="K87" s="266">
        <f>E87*J87</f>
        <v>0</v>
      </c>
      <c r="O87" s="258">
        <v>2</v>
      </c>
      <c r="AA87" s="231">
        <v>1</v>
      </c>
      <c r="AB87" s="231">
        <v>1</v>
      </c>
      <c r="AC87" s="231">
        <v>1</v>
      </c>
      <c r="AZ87" s="231">
        <v>1</v>
      </c>
      <c r="BA87" s="231">
        <f>IF(AZ87=1,G87,0)</f>
        <v>0</v>
      </c>
      <c r="BB87" s="231">
        <f>IF(AZ87=2,G87,0)</f>
        <v>0</v>
      </c>
      <c r="BC87" s="231">
        <f>IF(AZ87=3,G87,0)</f>
        <v>0</v>
      </c>
      <c r="BD87" s="231">
        <f>IF(AZ87=4,G87,0)</f>
        <v>0</v>
      </c>
      <c r="BE87" s="231">
        <f>IF(AZ87=5,G87,0)</f>
        <v>0</v>
      </c>
      <c r="CA87" s="258">
        <v>1</v>
      </c>
      <c r="CB87" s="258">
        <v>1</v>
      </c>
    </row>
    <row r="88" spans="1:15" ht="22.5">
      <c r="A88" s="267"/>
      <c r="B88" s="271"/>
      <c r="C88" s="337" t="s">
        <v>206</v>
      </c>
      <c r="D88" s="338"/>
      <c r="E88" s="272">
        <v>115.15</v>
      </c>
      <c r="F88" s="273"/>
      <c r="G88" s="274"/>
      <c r="H88" s="275"/>
      <c r="I88" s="269"/>
      <c r="J88" s="276"/>
      <c r="K88" s="269"/>
      <c r="M88" s="270" t="s">
        <v>206</v>
      </c>
      <c r="O88" s="258"/>
    </row>
    <row r="89" spans="1:15" ht="12.75">
      <c r="A89" s="267"/>
      <c r="B89" s="271"/>
      <c r="C89" s="337" t="s">
        <v>207</v>
      </c>
      <c r="D89" s="338"/>
      <c r="E89" s="272">
        <v>2</v>
      </c>
      <c r="F89" s="273"/>
      <c r="G89" s="274"/>
      <c r="H89" s="275"/>
      <c r="I89" s="269"/>
      <c r="J89" s="276"/>
      <c r="K89" s="269"/>
      <c r="M89" s="270" t="s">
        <v>207</v>
      </c>
      <c r="O89" s="258"/>
    </row>
    <row r="90" spans="1:15" ht="22.5">
      <c r="A90" s="267"/>
      <c r="B90" s="271"/>
      <c r="C90" s="337" t="s">
        <v>208</v>
      </c>
      <c r="D90" s="338"/>
      <c r="E90" s="272">
        <v>312.8</v>
      </c>
      <c r="F90" s="273"/>
      <c r="G90" s="274"/>
      <c r="H90" s="275"/>
      <c r="I90" s="269"/>
      <c r="J90" s="276"/>
      <c r="K90" s="269"/>
      <c r="M90" s="270" t="s">
        <v>208</v>
      </c>
      <c r="O90" s="258"/>
    </row>
    <row r="91" spans="1:15" ht="12.75">
      <c r="A91" s="267"/>
      <c r="B91" s="271"/>
      <c r="C91" s="337" t="s">
        <v>209</v>
      </c>
      <c r="D91" s="338"/>
      <c r="E91" s="272">
        <v>35.95</v>
      </c>
      <c r="F91" s="273"/>
      <c r="G91" s="274"/>
      <c r="H91" s="275"/>
      <c r="I91" s="269"/>
      <c r="J91" s="276"/>
      <c r="K91" s="269"/>
      <c r="M91" s="270" t="s">
        <v>209</v>
      </c>
      <c r="O91" s="258"/>
    </row>
    <row r="92" spans="1:80" ht="12.75">
      <c r="A92" s="259">
        <v>18</v>
      </c>
      <c r="B92" s="260" t="s">
        <v>210</v>
      </c>
      <c r="C92" s="261" t="s">
        <v>211</v>
      </c>
      <c r="D92" s="262" t="s">
        <v>205</v>
      </c>
      <c r="E92" s="263">
        <v>92</v>
      </c>
      <c r="F92" s="263">
        <v>0</v>
      </c>
      <c r="G92" s="264">
        <f>E92*F92</f>
        <v>0</v>
      </c>
      <c r="H92" s="265">
        <v>0.00085</v>
      </c>
      <c r="I92" s="266">
        <f>E92*H92</f>
        <v>0.07819999999999999</v>
      </c>
      <c r="J92" s="265">
        <v>0</v>
      </c>
      <c r="K92" s="266">
        <f>E92*J92</f>
        <v>0</v>
      </c>
      <c r="O92" s="258">
        <v>2</v>
      </c>
      <c r="AA92" s="231">
        <v>1</v>
      </c>
      <c r="AB92" s="231">
        <v>1</v>
      </c>
      <c r="AC92" s="231">
        <v>1</v>
      </c>
      <c r="AZ92" s="231">
        <v>1</v>
      </c>
      <c r="BA92" s="231">
        <f>IF(AZ92=1,G92,0)</f>
        <v>0</v>
      </c>
      <c r="BB92" s="231">
        <f>IF(AZ92=2,G92,0)</f>
        <v>0</v>
      </c>
      <c r="BC92" s="231">
        <f>IF(AZ92=3,G92,0)</f>
        <v>0</v>
      </c>
      <c r="BD92" s="231">
        <f>IF(AZ92=4,G92,0)</f>
        <v>0</v>
      </c>
      <c r="BE92" s="231">
        <f>IF(AZ92=5,G92,0)</f>
        <v>0</v>
      </c>
      <c r="CA92" s="258">
        <v>1</v>
      </c>
      <c r="CB92" s="258">
        <v>1</v>
      </c>
    </row>
    <row r="93" spans="1:15" ht="12.75">
      <c r="A93" s="267"/>
      <c r="B93" s="271"/>
      <c r="C93" s="337" t="s">
        <v>212</v>
      </c>
      <c r="D93" s="338"/>
      <c r="E93" s="272">
        <v>92</v>
      </c>
      <c r="F93" s="273"/>
      <c r="G93" s="274"/>
      <c r="H93" s="275"/>
      <c r="I93" s="269"/>
      <c r="J93" s="276"/>
      <c r="K93" s="269"/>
      <c r="M93" s="270" t="s">
        <v>212</v>
      </c>
      <c r="O93" s="258"/>
    </row>
    <row r="94" spans="1:80" ht="22.5">
      <c r="A94" s="259">
        <v>19</v>
      </c>
      <c r="B94" s="260" t="s">
        <v>213</v>
      </c>
      <c r="C94" s="261" t="s">
        <v>214</v>
      </c>
      <c r="D94" s="262" t="s">
        <v>116</v>
      </c>
      <c r="E94" s="263">
        <v>46.71</v>
      </c>
      <c r="F94" s="263">
        <v>0</v>
      </c>
      <c r="G94" s="264">
        <f>E94*F94</f>
        <v>0</v>
      </c>
      <c r="H94" s="265">
        <v>0.01888</v>
      </c>
      <c r="I94" s="266">
        <f>E94*H94</f>
        <v>0.8818848</v>
      </c>
      <c r="J94" s="265">
        <v>0</v>
      </c>
      <c r="K94" s="266">
        <f>E94*J94</f>
        <v>0</v>
      </c>
      <c r="O94" s="258">
        <v>2</v>
      </c>
      <c r="AA94" s="231">
        <v>1</v>
      </c>
      <c r="AB94" s="231">
        <v>0</v>
      </c>
      <c r="AC94" s="231">
        <v>0</v>
      </c>
      <c r="AZ94" s="231">
        <v>1</v>
      </c>
      <c r="BA94" s="231">
        <f>IF(AZ94=1,G94,0)</f>
        <v>0</v>
      </c>
      <c r="BB94" s="231">
        <f>IF(AZ94=2,G94,0)</f>
        <v>0</v>
      </c>
      <c r="BC94" s="231">
        <f>IF(AZ94=3,G94,0)</f>
        <v>0</v>
      </c>
      <c r="BD94" s="231">
        <f>IF(AZ94=4,G94,0)</f>
        <v>0</v>
      </c>
      <c r="BE94" s="231">
        <f>IF(AZ94=5,G94,0)</f>
        <v>0</v>
      </c>
      <c r="CA94" s="258">
        <v>1</v>
      </c>
      <c r="CB94" s="258">
        <v>0</v>
      </c>
    </row>
    <row r="95" spans="1:15" ht="45">
      <c r="A95" s="267"/>
      <c r="B95" s="268"/>
      <c r="C95" s="329" t="s">
        <v>215</v>
      </c>
      <c r="D95" s="330"/>
      <c r="E95" s="330"/>
      <c r="F95" s="330"/>
      <c r="G95" s="331"/>
      <c r="I95" s="269"/>
      <c r="K95" s="269"/>
      <c r="L95" s="270" t="s">
        <v>215</v>
      </c>
      <c r="O95" s="258">
        <v>3</v>
      </c>
    </row>
    <row r="96" spans="1:15" ht="12.75">
      <c r="A96" s="267"/>
      <c r="B96" s="271"/>
      <c r="C96" s="337" t="s">
        <v>167</v>
      </c>
      <c r="D96" s="338"/>
      <c r="E96" s="272">
        <v>32.7</v>
      </c>
      <c r="F96" s="273"/>
      <c r="G96" s="274"/>
      <c r="H96" s="275"/>
      <c r="I96" s="269"/>
      <c r="J96" s="276"/>
      <c r="K96" s="269"/>
      <c r="M96" s="270" t="s">
        <v>167</v>
      </c>
      <c r="O96" s="258"/>
    </row>
    <row r="97" spans="1:15" ht="12.75">
      <c r="A97" s="267"/>
      <c r="B97" s="271"/>
      <c r="C97" s="337" t="s">
        <v>168</v>
      </c>
      <c r="D97" s="338"/>
      <c r="E97" s="272">
        <v>1.4</v>
      </c>
      <c r="F97" s="273"/>
      <c r="G97" s="274"/>
      <c r="H97" s="275"/>
      <c r="I97" s="269"/>
      <c r="J97" s="276"/>
      <c r="K97" s="269"/>
      <c r="M97" s="270" t="s">
        <v>168</v>
      </c>
      <c r="O97" s="258"/>
    </row>
    <row r="98" spans="1:15" ht="12.75">
      <c r="A98" s="267"/>
      <c r="B98" s="271"/>
      <c r="C98" s="337" t="s">
        <v>169</v>
      </c>
      <c r="D98" s="338"/>
      <c r="E98" s="272">
        <v>12.61</v>
      </c>
      <c r="F98" s="273"/>
      <c r="G98" s="274"/>
      <c r="H98" s="275"/>
      <c r="I98" s="269"/>
      <c r="J98" s="276"/>
      <c r="K98" s="269"/>
      <c r="M98" s="270" t="s">
        <v>169</v>
      </c>
      <c r="O98" s="258"/>
    </row>
    <row r="99" spans="1:80" ht="22.5">
      <c r="A99" s="259">
        <v>20</v>
      </c>
      <c r="B99" s="260" t="s">
        <v>216</v>
      </c>
      <c r="C99" s="261" t="s">
        <v>217</v>
      </c>
      <c r="D99" s="262" t="s">
        <v>116</v>
      </c>
      <c r="E99" s="263">
        <v>598.61</v>
      </c>
      <c r="F99" s="263">
        <v>0</v>
      </c>
      <c r="G99" s="264">
        <f>E99*F99</f>
        <v>0</v>
      </c>
      <c r="H99" s="265">
        <v>0.01406</v>
      </c>
      <c r="I99" s="266">
        <f>E99*H99</f>
        <v>8.4164566</v>
      </c>
      <c r="J99" s="265">
        <v>0</v>
      </c>
      <c r="K99" s="266">
        <f>E99*J99</f>
        <v>0</v>
      </c>
      <c r="O99" s="258">
        <v>2</v>
      </c>
      <c r="AA99" s="231">
        <v>1</v>
      </c>
      <c r="AB99" s="231">
        <v>1</v>
      </c>
      <c r="AC99" s="231">
        <v>1</v>
      </c>
      <c r="AZ99" s="231">
        <v>1</v>
      </c>
      <c r="BA99" s="231">
        <f>IF(AZ99=1,G99,0)</f>
        <v>0</v>
      </c>
      <c r="BB99" s="231">
        <f>IF(AZ99=2,G99,0)</f>
        <v>0</v>
      </c>
      <c r="BC99" s="231">
        <f>IF(AZ99=3,G99,0)</f>
        <v>0</v>
      </c>
      <c r="BD99" s="231">
        <f>IF(AZ99=4,G99,0)</f>
        <v>0</v>
      </c>
      <c r="BE99" s="231">
        <f>IF(AZ99=5,G99,0)</f>
        <v>0</v>
      </c>
      <c r="CA99" s="258">
        <v>1</v>
      </c>
      <c r="CB99" s="258">
        <v>1</v>
      </c>
    </row>
    <row r="100" spans="1:15" ht="45">
      <c r="A100" s="267"/>
      <c r="B100" s="268"/>
      <c r="C100" s="329" t="s">
        <v>218</v>
      </c>
      <c r="D100" s="330"/>
      <c r="E100" s="330"/>
      <c r="F100" s="330"/>
      <c r="G100" s="331"/>
      <c r="I100" s="269"/>
      <c r="K100" s="269"/>
      <c r="L100" s="270" t="s">
        <v>218</v>
      </c>
      <c r="O100" s="258">
        <v>3</v>
      </c>
    </row>
    <row r="101" spans="1:15" ht="12.75">
      <c r="A101" s="267"/>
      <c r="B101" s="271"/>
      <c r="C101" s="337" t="s">
        <v>219</v>
      </c>
      <c r="D101" s="338"/>
      <c r="E101" s="272">
        <v>165.17</v>
      </c>
      <c r="F101" s="273"/>
      <c r="G101" s="274"/>
      <c r="H101" s="275"/>
      <c r="I101" s="269"/>
      <c r="J101" s="276"/>
      <c r="K101" s="269"/>
      <c r="M101" s="270" t="s">
        <v>219</v>
      </c>
      <c r="O101" s="258"/>
    </row>
    <row r="102" spans="1:15" ht="12.75">
      <c r="A102" s="267"/>
      <c r="B102" s="271"/>
      <c r="C102" s="337" t="s">
        <v>220</v>
      </c>
      <c r="D102" s="338"/>
      <c r="E102" s="272">
        <v>204.31</v>
      </c>
      <c r="F102" s="273"/>
      <c r="G102" s="274"/>
      <c r="H102" s="275"/>
      <c r="I102" s="269"/>
      <c r="J102" s="276"/>
      <c r="K102" s="269"/>
      <c r="M102" s="270" t="s">
        <v>220</v>
      </c>
      <c r="O102" s="258"/>
    </row>
    <row r="103" spans="1:15" ht="12.75">
      <c r="A103" s="267"/>
      <c r="B103" s="271"/>
      <c r="C103" s="337" t="s">
        <v>221</v>
      </c>
      <c r="D103" s="338"/>
      <c r="E103" s="272">
        <v>103.45</v>
      </c>
      <c r="F103" s="273"/>
      <c r="G103" s="274"/>
      <c r="H103" s="275"/>
      <c r="I103" s="269"/>
      <c r="J103" s="276"/>
      <c r="K103" s="269"/>
      <c r="M103" s="270" t="s">
        <v>221</v>
      </c>
      <c r="O103" s="258"/>
    </row>
    <row r="104" spans="1:15" ht="12.75">
      <c r="A104" s="267"/>
      <c r="B104" s="271"/>
      <c r="C104" s="337" t="s">
        <v>222</v>
      </c>
      <c r="D104" s="338"/>
      <c r="E104" s="272">
        <v>125.68</v>
      </c>
      <c r="F104" s="273"/>
      <c r="G104" s="274"/>
      <c r="H104" s="275"/>
      <c r="I104" s="269"/>
      <c r="J104" s="276"/>
      <c r="K104" s="269"/>
      <c r="M104" s="270" t="s">
        <v>222</v>
      </c>
      <c r="O104" s="258"/>
    </row>
    <row r="105" spans="1:80" ht="22.5">
      <c r="A105" s="259">
        <v>21</v>
      </c>
      <c r="B105" s="260" t="s">
        <v>223</v>
      </c>
      <c r="C105" s="261" t="s">
        <v>224</v>
      </c>
      <c r="D105" s="262" t="s">
        <v>116</v>
      </c>
      <c r="E105" s="263">
        <v>59.6175</v>
      </c>
      <c r="F105" s="263">
        <v>0</v>
      </c>
      <c r="G105" s="264">
        <f>E105*F105</f>
        <v>0</v>
      </c>
      <c r="H105" s="265">
        <v>0.01363</v>
      </c>
      <c r="I105" s="266">
        <f>E105*H105</f>
        <v>0.812586525</v>
      </c>
      <c r="J105" s="265">
        <v>0</v>
      </c>
      <c r="K105" s="266">
        <f>E105*J105</f>
        <v>0</v>
      </c>
      <c r="O105" s="258">
        <v>2</v>
      </c>
      <c r="AA105" s="231">
        <v>1</v>
      </c>
      <c r="AB105" s="231">
        <v>0</v>
      </c>
      <c r="AC105" s="231">
        <v>0</v>
      </c>
      <c r="AZ105" s="231">
        <v>1</v>
      </c>
      <c r="BA105" s="231">
        <f>IF(AZ105=1,G105,0)</f>
        <v>0</v>
      </c>
      <c r="BB105" s="231">
        <f>IF(AZ105=2,G105,0)</f>
        <v>0</v>
      </c>
      <c r="BC105" s="231">
        <f>IF(AZ105=3,G105,0)</f>
        <v>0</v>
      </c>
      <c r="BD105" s="231">
        <f>IF(AZ105=4,G105,0)</f>
        <v>0</v>
      </c>
      <c r="BE105" s="231">
        <f>IF(AZ105=5,G105,0)</f>
        <v>0</v>
      </c>
      <c r="CA105" s="258">
        <v>1</v>
      </c>
      <c r="CB105" s="258">
        <v>0</v>
      </c>
    </row>
    <row r="106" spans="1:15" ht="33.75">
      <c r="A106" s="267"/>
      <c r="B106" s="268"/>
      <c r="C106" s="329" t="s">
        <v>225</v>
      </c>
      <c r="D106" s="330"/>
      <c r="E106" s="330"/>
      <c r="F106" s="330"/>
      <c r="G106" s="331"/>
      <c r="I106" s="269"/>
      <c r="K106" s="269"/>
      <c r="L106" s="270" t="s">
        <v>225</v>
      </c>
      <c r="O106" s="258">
        <v>3</v>
      </c>
    </row>
    <row r="107" spans="1:15" ht="22.5">
      <c r="A107" s="267"/>
      <c r="B107" s="271"/>
      <c r="C107" s="337" t="s">
        <v>226</v>
      </c>
      <c r="D107" s="338"/>
      <c r="E107" s="272">
        <v>21.33</v>
      </c>
      <c r="F107" s="273"/>
      <c r="G107" s="274"/>
      <c r="H107" s="275"/>
      <c r="I107" s="269"/>
      <c r="J107" s="276"/>
      <c r="K107" s="269"/>
      <c r="M107" s="270" t="s">
        <v>226</v>
      </c>
      <c r="O107" s="258"/>
    </row>
    <row r="108" spans="1:15" ht="12.75">
      <c r="A108" s="267"/>
      <c r="B108" s="271"/>
      <c r="C108" s="337" t="s">
        <v>227</v>
      </c>
      <c r="D108" s="338"/>
      <c r="E108" s="272">
        <v>33.12</v>
      </c>
      <c r="F108" s="273"/>
      <c r="G108" s="274"/>
      <c r="H108" s="275"/>
      <c r="I108" s="269"/>
      <c r="J108" s="276"/>
      <c r="K108" s="269"/>
      <c r="M108" s="270" t="s">
        <v>227</v>
      </c>
      <c r="O108" s="258"/>
    </row>
    <row r="109" spans="1:15" ht="12.75">
      <c r="A109" s="267"/>
      <c r="B109" s="271"/>
      <c r="C109" s="337" t="s">
        <v>228</v>
      </c>
      <c r="D109" s="338"/>
      <c r="E109" s="272">
        <v>3.015</v>
      </c>
      <c r="F109" s="273"/>
      <c r="G109" s="274"/>
      <c r="H109" s="275"/>
      <c r="I109" s="269"/>
      <c r="J109" s="276"/>
      <c r="K109" s="269"/>
      <c r="M109" s="270" t="s">
        <v>228</v>
      </c>
      <c r="O109" s="258"/>
    </row>
    <row r="110" spans="1:15" ht="12.75">
      <c r="A110" s="267"/>
      <c r="B110" s="271"/>
      <c r="C110" s="337" t="s">
        <v>229</v>
      </c>
      <c r="D110" s="338"/>
      <c r="E110" s="272">
        <v>2.1525</v>
      </c>
      <c r="F110" s="273"/>
      <c r="G110" s="274"/>
      <c r="H110" s="275"/>
      <c r="I110" s="269"/>
      <c r="J110" s="276"/>
      <c r="K110" s="269"/>
      <c r="M110" s="270" t="s">
        <v>229</v>
      </c>
      <c r="O110" s="258"/>
    </row>
    <row r="111" spans="1:80" ht="22.5">
      <c r="A111" s="259">
        <v>22</v>
      </c>
      <c r="B111" s="260" t="s">
        <v>230</v>
      </c>
      <c r="C111" s="261" t="s">
        <v>231</v>
      </c>
      <c r="D111" s="262" t="s">
        <v>116</v>
      </c>
      <c r="E111" s="263">
        <v>4.575</v>
      </c>
      <c r="F111" s="263">
        <v>0</v>
      </c>
      <c r="G111" s="264">
        <f>E111*F111</f>
        <v>0</v>
      </c>
      <c r="H111" s="265">
        <v>0.00998</v>
      </c>
      <c r="I111" s="266">
        <f>E111*H111</f>
        <v>0.0456585</v>
      </c>
      <c r="J111" s="265">
        <v>0</v>
      </c>
      <c r="K111" s="266">
        <f>E111*J111</f>
        <v>0</v>
      </c>
      <c r="O111" s="258">
        <v>2</v>
      </c>
      <c r="AA111" s="231">
        <v>1</v>
      </c>
      <c r="AB111" s="231">
        <v>0</v>
      </c>
      <c r="AC111" s="231">
        <v>0</v>
      </c>
      <c r="AZ111" s="231">
        <v>1</v>
      </c>
      <c r="BA111" s="231">
        <f>IF(AZ111=1,G111,0)</f>
        <v>0</v>
      </c>
      <c r="BB111" s="231">
        <f>IF(AZ111=2,G111,0)</f>
        <v>0</v>
      </c>
      <c r="BC111" s="231">
        <f>IF(AZ111=3,G111,0)</f>
        <v>0</v>
      </c>
      <c r="BD111" s="231">
        <f>IF(AZ111=4,G111,0)</f>
        <v>0</v>
      </c>
      <c r="BE111" s="231">
        <f>IF(AZ111=5,G111,0)</f>
        <v>0</v>
      </c>
      <c r="CA111" s="258">
        <v>1</v>
      </c>
      <c r="CB111" s="258">
        <v>0</v>
      </c>
    </row>
    <row r="112" spans="1:15" ht="33.75">
      <c r="A112" s="267"/>
      <c r="B112" s="268"/>
      <c r="C112" s="329" t="s">
        <v>232</v>
      </c>
      <c r="D112" s="330"/>
      <c r="E112" s="330"/>
      <c r="F112" s="330"/>
      <c r="G112" s="331"/>
      <c r="I112" s="269"/>
      <c r="K112" s="269"/>
      <c r="L112" s="270" t="s">
        <v>232</v>
      </c>
      <c r="O112" s="258">
        <v>3</v>
      </c>
    </row>
    <row r="113" spans="1:15" ht="12.75">
      <c r="A113" s="267"/>
      <c r="B113" s="271"/>
      <c r="C113" s="337" t="s">
        <v>177</v>
      </c>
      <c r="D113" s="338"/>
      <c r="E113" s="272">
        <v>4.26</v>
      </c>
      <c r="F113" s="273"/>
      <c r="G113" s="274"/>
      <c r="H113" s="275"/>
      <c r="I113" s="269"/>
      <c r="J113" s="276"/>
      <c r="K113" s="269"/>
      <c r="M113" s="270" t="s">
        <v>177</v>
      </c>
      <c r="O113" s="258"/>
    </row>
    <row r="114" spans="1:15" ht="12.75">
      <c r="A114" s="267"/>
      <c r="B114" s="271"/>
      <c r="C114" s="337" t="s">
        <v>178</v>
      </c>
      <c r="D114" s="338"/>
      <c r="E114" s="272">
        <v>0.315</v>
      </c>
      <c r="F114" s="273"/>
      <c r="G114" s="274"/>
      <c r="H114" s="275"/>
      <c r="I114" s="269"/>
      <c r="J114" s="276"/>
      <c r="K114" s="269"/>
      <c r="M114" s="270" t="s">
        <v>178</v>
      </c>
      <c r="O114" s="258"/>
    </row>
    <row r="115" spans="1:80" ht="12.75">
      <c r="A115" s="259">
        <v>23</v>
      </c>
      <c r="B115" s="260" t="s">
        <v>233</v>
      </c>
      <c r="C115" s="261" t="s">
        <v>234</v>
      </c>
      <c r="D115" s="262" t="s">
        <v>116</v>
      </c>
      <c r="E115" s="263">
        <v>16.155</v>
      </c>
      <c r="F115" s="263">
        <v>0</v>
      </c>
      <c r="G115" s="264">
        <f>E115*F115</f>
        <v>0</v>
      </c>
      <c r="H115" s="265">
        <v>0.00903</v>
      </c>
      <c r="I115" s="266">
        <f>E115*H115</f>
        <v>0.14587965</v>
      </c>
      <c r="J115" s="265">
        <v>0</v>
      </c>
      <c r="K115" s="266">
        <f>E115*J115</f>
        <v>0</v>
      </c>
      <c r="O115" s="258">
        <v>2</v>
      </c>
      <c r="AA115" s="231">
        <v>1</v>
      </c>
      <c r="AB115" s="231">
        <v>1</v>
      </c>
      <c r="AC115" s="231">
        <v>1</v>
      </c>
      <c r="AZ115" s="231">
        <v>1</v>
      </c>
      <c r="BA115" s="231">
        <f>IF(AZ115=1,G115,0)</f>
        <v>0</v>
      </c>
      <c r="BB115" s="231">
        <f>IF(AZ115=2,G115,0)</f>
        <v>0</v>
      </c>
      <c r="BC115" s="231">
        <f>IF(AZ115=3,G115,0)</f>
        <v>0</v>
      </c>
      <c r="BD115" s="231">
        <f>IF(AZ115=4,G115,0)</f>
        <v>0</v>
      </c>
      <c r="BE115" s="231">
        <f>IF(AZ115=5,G115,0)</f>
        <v>0</v>
      </c>
      <c r="CA115" s="258">
        <v>1</v>
      </c>
      <c r="CB115" s="258">
        <v>1</v>
      </c>
    </row>
    <row r="116" spans="1:15" ht="22.5">
      <c r="A116" s="267"/>
      <c r="B116" s="268"/>
      <c r="C116" s="329" t="s">
        <v>235</v>
      </c>
      <c r="D116" s="330"/>
      <c r="E116" s="330"/>
      <c r="F116" s="330"/>
      <c r="G116" s="331"/>
      <c r="I116" s="269"/>
      <c r="K116" s="269"/>
      <c r="L116" s="270" t="s">
        <v>235</v>
      </c>
      <c r="O116" s="258">
        <v>3</v>
      </c>
    </row>
    <row r="117" spans="1:15" ht="12.75">
      <c r="A117" s="267"/>
      <c r="B117" s="271"/>
      <c r="C117" s="337" t="s">
        <v>236</v>
      </c>
      <c r="D117" s="338"/>
      <c r="E117" s="272">
        <v>6.03</v>
      </c>
      <c r="F117" s="273"/>
      <c r="G117" s="274"/>
      <c r="H117" s="275"/>
      <c r="I117" s="269"/>
      <c r="J117" s="276"/>
      <c r="K117" s="269"/>
      <c r="M117" s="270" t="s">
        <v>236</v>
      </c>
      <c r="O117" s="258"/>
    </row>
    <row r="118" spans="1:15" ht="12.75">
      <c r="A118" s="267"/>
      <c r="B118" s="271"/>
      <c r="C118" s="337" t="s">
        <v>237</v>
      </c>
      <c r="D118" s="338"/>
      <c r="E118" s="272">
        <v>8.64</v>
      </c>
      <c r="F118" s="273"/>
      <c r="G118" s="274"/>
      <c r="H118" s="275"/>
      <c r="I118" s="269"/>
      <c r="J118" s="276"/>
      <c r="K118" s="269"/>
      <c r="M118" s="270" t="s">
        <v>237</v>
      </c>
      <c r="O118" s="258"/>
    </row>
    <row r="119" spans="1:15" ht="12.75">
      <c r="A119" s="267"/>
      <c r="B119" s="271"/>
      <c r="C119" s="337" t="s">
        <v>238</v>
      </c>
      <c r="D119" s="338"/>
      <c r="E119" s="272">
        <v>1.035</v>
      </c>
      <c r="F119" s="273"/>
      <c r="G119" s="274"/>
      <c r="H119" s="275"/>
      <c r="I119" s="269"/>
      <c r="J119" s="276"/>
      <c r="K119" s="269"/>
      <c r="M119" s="270" t="s">
        <v>238</v>
      </c>
      <c r="O119" s="258"/>
    </row>
    <row r="120" spans="1:15" ht="12.75">
      <c r="A120" s="267"/>
      <c r="B120" s="271"/>
      <c r="C120" s="337" t="s">
        <v>239</v>
      </c>
      <c r="D120" s="338"/>
      <c r="E120" s="272">
        <v>0.45</v>
      </c>
      <c r="F120" s="273"/>
      <c r="G120" s="274"/>
      <c r="H120" s="275"/>
      <c r="I120" s="269"/>
      <c r="J120" s="276"/>
      <c r="K120" s="269"/>
      <c r="M120" s="270" t="s">
        <v>239</v>
      </c>
      <c r="O120" s="258"/>
    </row>
    <row r="121" spans="1:80" ht="12.75">
      <c r="A121" s="259">
        <v>24</v>
      </c>
      <c r="B121" s="260" t="s">
        <v>240</v>
      </c>
      <c r="C121" s="261" t="s">
        <v>241</v>
      </c>
      <c r="D121" s="262" t="s">
        <v>116</v>
      </c>
      <c r="E121" s="263">
        <v>46.71</v>
      </c>
      <c r="F121" s="263">
        <v>0</v>
      </c>
      <c r="G121" s="264">
        <f>E121*F121</f>
        <v>0</v>
      </c>
      <c r="H121" s="265">
        <v>0</v>
      </c>
      <c r="I121" s="266">
        <f>E121*H121</f>
        <v>0</v>
      </c>
      <c r="J121" s="265">
        <v>0</v>
      </c>
      <c r="K121" s="266">
        <f>E121*J121</f>
        <v>0</v>
      </c>
      <c r="O121" s="258">
        <v>2</v>
      </c>
      <c r="AA121" s="231">
        <v>1</v>
      </c>
      <c r="AB121" s="231">
        <v>0</v>
      </c>
      <c r="AC121" s="231">
        <v>0</v>
      </c>
      <c r="AZ121" s="231">
        <v>1</v>
      </c>
      <c r="BA121" s="231">
        <f>IF(AZ121=1,G121,0)</f>
        <v>0</v>
      </c>
      <c r="BB121" s="231">
        <f>IF(AZ121=2,G121,0)</f>
        <v>0</v>
      </c>
      <c r="BC121" s="231">
        <f>IF(AZ121=3,G121,0)</f>
        <v>0</v>
      </c>
      <c r="BD121" s="231">
        <f>IF(AZ121=4,G121,0)</f>
        <v>0</v>
      </c>
      <c r="BE121" s="231">
        <f>IF(AZ121=5,G121,0)</f>
        <v>0</v>
      </c>
      <c r="CA121" s="258">
        <v>1</v>
      </c>
      <c r="CB121" s="258">
        <v>0</v>
      </c>
    </row>
    <row r="122" spans="1:15" ht="22.5">
      <c r="A122" s="267"/>
      <c r="B122" s="268"/>
      <c r="C122" s="329" t="s">
        <v>242</v>
      </c>
      <c r="D122" s="330"/>
      <c r="E122" s="330"/>
      <c r="F122" s="330"/>
      <c r="G122" s="331"/>
      <c r="I122" s="269"/>
      <c r="K122" s="269"/>
      <c r="L122" s="270" t="s">
        <v>242</v>
      </c>
      <c r="O122" s="258">
        <v>3</v>
      </c>
    </row>
    <row r="123" spans="1:15" ht="22.5">
      <c r="A123" s="267"/>
      <c r="B123" s="268"/>
      <c r="C123" s="329" t="s">
        <v>243</v>
      </c>
      <c r="D123" s="330"/>
      <c r="E123" s="330"/>
      <c r="F123" s="330"/>
      <c r="G123" s="331"/>
      <c r="I123" s="269"/>
      <c r="K123" s="269"/>
      <c r="L123" s="270" t="s">
        <v>243</v>
      </c>
      <c r="O123" s="258">
        <v>3</v>
      </c>
    </row>
    <row r="124" spans="1:15" ht="12.75">
      <c r="A124" s="267"/>
      <c r="B124" s="271"/>
      <c r="C124" s="337" t="s">
        <v>167</v>
      </c>
      <c r="D124" s="338"/>
      <c r="E124" s="272">
        <v>32.7</v>
      </c>
      <c r="F124" s="273"/>
      <c r="G124" s="274"/>
      <c r="H124" s="275"/>
      <c r="I124" s="269"/>
      <c r="J124" s="276"/>
      <c r="K124" s="269"/>
      <c r="M124" s="270" t="s">
        <v>167</v>
      </c>
      <c r="O124" s="258"/>
    </row>
    <row r="125" spans="1:15" ht="12.75">
      <c r="A125" s="267"/>
      <c r="B125" s="271"/>
      <c r="C125" s="337" t="s">
        <v>168</v>
      </c>
      <c r="D125" s="338"/>
      <c r="E125" s="272">
        <v>1.4</v>
      </c>
      <c r="F125" s="273"/>
      <c r="G125" s="274"/>
      <c r="H125" s="275"/>
      <c r="I125" s="269"/>
      <c r="J125" s="276"/>
      <c r="K125" s="269"/>
      <c r="M125" s="270" t="s">
        <v>168</v>
      </c>
      <c r="O125" s="258"/>
    </row>
    <row r="126" spans="1:15" ht="12.75">
      <c r="A126" s="267"/>
      <c r="B126" s="271"/>
      <c r="C126" s="337" t="s">
        <v>169</v>
      </c>
      <c r="D126" s="338"/>
      <c r="E126" s="272">
        <v>12.61</v>
      </c>
      <c r="F126" s="273"/>
      <c r="G126" s="274"/>
      <c r="H126" s="275"/>
      <c r="I126" s="269"/>
      <c r="J126" s="276"/>
      <c r="K126" s="269"/>
      <c r="M126" s="270" t="s">
        <v>169</v>
      </c>
      <c r="O126" s="258"/>
    </row>
    <row r="127" spans="1:80" ht="12.75">
      <c r="A127" s="259">
        <v>25</v>
      </c>
      <c r="B127" s="260" t="s">
        <v>244</v>
      </c>
      <c r="C127" s="261" t="s">
        <v>245</v>
      </c>
      <c r="D127" s="262" t="s">
        <v>116</v>
      </c>
      <c r="E127" s="263">
        <v>644.78</v>
      </c>
      <c r="F127" s="263">
        <v>0</v>
      </c>
      <c r="G127" s="264">
        <f>E127*F127</f>
        <v>0</v>
      </c>
      <c r="H127" s="265">
        <v>0</v>
      </c>
      <c r="I127" s="266">
        <f>E127*H127</f>
        <v>0</v>
      </c>
      <c r="J127" s="265">
        <v>0</v>
      </c>
      <c r="K127" s="266">
        <f>E127*J127</f>
        <v>0</v>
      </c>
      <c r="O127" s="258">
        <v>2</v>
      </c>
      <c r="AA127" s="231">
        <v>1</v>
      </c>
      <c r="AB127" s="231">
        <v>1</v>
      </c>
      <c r="AC127" s="231">
        <v>1</v>
      </c>
      <c r="AZ127" s="231">
        <v>1</v>
      </c>
      <c r="BA127" s="231">
        <f>IF(AZ127=1,G127,0)</f>
        <v>0</v>
      </c>
      <c r="BB127" s="231">
        <f>IF(AZ127=2,G127,0)</f>
        <v>0</v>
      </c>
      <c r="BC127" s="231">
        <f>IF(AZ127=3,G127,0)</f>
        <v>0</v>
      </c>
      <c r="BD127" s="231">
        <f>IF(AZ127=4,G127,0)</f>
        <v>0</v>
      </c>
      <c r="BE127" s="231">
        <f>IF(AZ127=5,G127,0)</f>
        <v>0</v>
      </c>
      <c r="CA127" s="258">
        <v>1</v>
      </c>
      <c r="CB127" s="258">
        <v>1</v>
      </c>
    </row>
    <row r="128" spans="1:15" ht="12.75">
      <c r="A128" s="267"/>
      <c r="B128" s="271"/>
      <c r="C128" s="337" t="s">
        <v>246</v>
      </c>
      <c r="D128" s="338"/>
      <c r="E128" s="272">
        <v>644.78</v>
      </c>
      <c r="F128" s="273"/>
      <c r="G128" s="274"/>
      <c r="H128" s="275"/>
      <c r="I128" s="269"/>
      <c r="J128" s="276"/>
      <c r="K128" s="269"/>
      <c r="M128" s="270" t="s">
        <v>246</v>
      </c>
      <c r="O128" s="258"/>
    </row>
    <row r="129" spans="1:80" ht="12.75">
      <c r="A129" s="259">
        <v>26</v>
      </c>
      <c r="B129" s="260" t="s">
        <v>247</v>
      </c>
      <c r="C129" s="261" t="s">
        <v>248</v>
      </c>
      <c r="D129" s="262" t="s">
        <v>116</v>
      </c>
      <c r="E129" s="263">
        <v>598.61</v>
      </c>
      <c r="F129" s="263">
        <v>0</v>
      </c>
      <c r="G129" s="264">
        <f>E129*F129</f>
        <v>0</v>
      </c>
      <c r="H129" s="265">
        <v>0.00258</v>
      </c>
      <c r="I129" s="266">
        <f>E129*H129</f>
        <v>1.5444137999999998</v>
      </c>
      <c r="J129" s="265">
        <v>0</v>
      </c>
      <c r="K129" s="266">
        <f>E129*J129</f>
        <v>0</v>
      </c>
      <c r="O129" s="258">
        <v>2</v>
      </c>
      <c r="AA129" s="231">
        <v>1</v>
      </c>
      <c r="AB129" s="231">
        <v>1</v>
      </c>
      <c r="AC129" s="231">
        <v>1</v>
      </c>
      <c r="AZ129" s="231">
        <v>1</v>
      </c>
      <c r="BA129" s="231">
        <f>IF(AZ129=1,G129,0)</f>
        <v>0</v>
      </c>
      <c r="BB129" s="231">
        <f>IF(AZ129=2,G129,0)</f>
        <v>0</v>
      </c>
      <c r="BC129" s="231">
        <f>IF(AZ129=3,G129,0)</f>
        <v>0</v>
      </c>
      <c r="BD129" s="231">
        <f>IF(AZ129=4,G129,0)</f>
        <v>0</v>
      </c>
      <c r="BE129" s="231">
        <f>IF(AZ129=5,G129,0)</f>
        <v>0</v>
      </c>
      <c r="CA129" s="258">
        <v>1</v>
      </c>
      <c r="CB129" s="258">
        <v>1</v>
      </c>
    </row>
    <row r="130" spans="1:80" ht="12.75">
      <c r="A130" s="259">
        <v>27</v>
      </c>
      <c r="B130" s="260" t="s">
        <v>249</v>
      </c>
      <c r="C130" s="261" t="s">
        <v>250</v>
      </c>
      <c r="D130" s="262" t="s">
        <v>116</v>
      </c>
      <c r="E130" s="263">
        <v>709.5125</v>
      </c>
      <c r="F130" s="263">
        <v>0</v>
      </c>
      <c r="G130" s="264">
        <f>E130*F130</f>
        <v>0</v>
      </c>
      <c r="H130" s="265">
        <v>2E-05</v>
      </c>
      <c r="I130" s="266">
        <f>E130*H130</f>
        <v>0.014190250000000001</v>
      </c>
      <c r="J130" s="265">
        <v>0</v>
      </c>
      <c r="K130" s="266">
        <f>E130*J130</f>
        <v>0</v>
      </c>
      <c r="O130" s="258">
        <v>2</v>
      </c>
      <c r="AA130" s="231">
        <v>1</v>
      </c>
      <c r="AB130" s="231">
        <v>0</v>
      </c>
      <c r="AC130" s="231">
        <v>0</v>
      </c>
      <c r="AZ130" s="231">
        <v>1</v>
      </c>
      <c r="BA130" s="231">
        <f>IF(AZ130=1,G130,0)</f>
        <v>0</v>
      </c>
      <c r="BB130" s="231">
        <f>IF(AZ130=2,G130,0)</f>
        <v>0</v>
      </c>
      <c r="BC130" s="231">
        <f>IF(AZ130=3,G130,0)</f>
        <v>0</v>
      </c>
      <c r="BD130" s="231">
        <f>IF(AZ130=4,G130,0)</f>
        <v>0</v>
      </c>
      <c r="BE130" s="231">
        <f>IF(AZ130=5,G130,0)</f>
        <v>0</v>
      </c>
      <c r="CA130" s="258">
        <v>1</v>
      </c>
      <c r="CB130" s="258">
        <v>0</v>
      </c>
    </row>
    <row r="131" spans="1:15" ht="12.75">
      <c r="A131" s="267"/>
      <c r="B131" s="271"/>
      <c r="C131" s="337" t="s">
        <v>251</v>
      </c>
      <c r="D131" s="338"/>
      <c r="E131" s="272">
        <v>645.32</v>
      </c>
      <c r="F131" s="273"/>
      <c r="G131" s="274"/>
      <c r="H131" s="275"/>
      <c r="I131" s="269"/>
      <c r="J131" s="276"/>
      <c r="K131" s="269"/>
      <c r="M131" s="270" t="s">
        <v>251</v>
      </c>
      <c r="O131" s="258"/>
    </row>
    <row r="132" spans="1:15" ht="12.75">
      <c r="A132" s="267"/>
      <c r="B132" s="271"/>
      <c r="C132" s="337" t="s">
        <v>252</v>
      </c>
      <c r="D132" s="338"/>
      <c r="E132" s="272">
        <v>64.1925</v>
      </c>
      <c r="F132" s="273"/>
      <c r="G132" s="274"/>
      <c r="H132" s="275"/>
      <c r="I132" s="269"/>
      <c r="J132" s="276"/>
      <c r="K132" s="269"/>
      <c r="M132" s="270" t="s">
        <v>252</v>
      </c>
      <c r="O132" s="258"/>
    </row>
    <row r="133" spans="1:80" ht="12.75">
      <c r="A133" s="259">
        <v>28</v>
      </c>
      <c r="B133" s="260" t="s">
        <v>253</v>
      </c>
      <c r="C133" s="261" t="s">
        <v>254</v>
      </c>
      <c r="D133" s="262" t="s">
        <v>255</v>
      </c>
      <c r="E133" s="263">
        <v>4</v>
      </c>
      <c r="F133" s="263">
        <v>0</v>
      </c>
      <c r="G133" s="264">
        <f>E133*F133</f>
        <v>0</v>
      </c>
      <c r="H133" s="265">
        <v>0</v>
      </c>
      <c r="I133" s="266">
        <f>E133*H133</f>
        <v>0</v>
      </c>
      <c r="J133" s="265"/>
      <c r="K133" s="266">
        <f>E133*J133</f>
        <v>0</v>
      </c>
      <c r="O133" s="258">
        <v>2</v>
      </c>
      <c r="AA133" s="231">
        <v>12</v>
      </c>
      <c r="AB133" s="231">
        <v>0</v>
      </c>
      <c r="AC133" s="231">
        <v>1</v>
      </c>
      <c r="AZ133" s="231">
        <v>1</v>
      </c>
      <c r="BA133" s="231">
        <f>IF(AZ133=1,G133,0)</f>
        <v>0</v>
      </c>
      <c r="BB133" s="231">
        <f>IF(AZ133=2,G133,0)</f>
        <v>0</v>
      </c>
      <c r="BC133" s="231">
        <f>IF(AZ133=3,G133,0)</f>
        <v>0</v>
      </c>
      <c r="BD133" s="231">
        <f>IF(AZ133=4,G133,0)</f>
        <v>0</v>
      </c>
      <c r="BE133" s="231">
        <f>IF(AZ133=5,G133,0)</f>
        <v>0</v>
      </c>
      <c r="CA133" s="258">
        <v>12</v>
      </c>
      <c r="CB133" s="258">
        <v>0</v>
      </c>
    </row>
    <row r="134" spans="1:80" ht="12.75">
      <c r="A134" s="259">
        <v>29</v>
      </c>
      <c r="B134" s="260" t="s">
        <v>256</v>
      </c>
      <c r="C134" s="261" t="s">
        <v>257</v>
      </c>
      <c r="D134" s="262" t="s">
        <v>205</v>
      </c>
      <c r="E134" s="263">
        <v>352.8</v>
      </c>
      <c r="F134" s="263">
        <v>0</v>
      </c>
      <c r="G134" s="264">
        <f>E134*F134</f>
        <v>0</v>
      </c>
      <c r="H134" s="265">
        <v>0.0001</v>
      </c>
      <c r="I134" s="266">
        <f>E134*H134</f>
        <v>0.035280000000000006</v>
      </c>
      <c r="J134" s="265"/>
      <c r="K134" s="266">
        <f>E134*J134</f>
        <v>0</v>
      </c>
      <c r="O134" s="258">
        <v>2</v>
      </c>
      <c r="AA134" s="231">
        <v>3</v>
      </c>
      <c r="AB134" s="231">
        <v>1</v>
      </c>
      <c r="AC134" s="231">
        <v>28350112</v>
      </c>
      <c r="AZ134" s="231">
        <v>1</v>
      </c>
      <c r="BA134" s="231">
        <f>IF(AZ134=1,G134,0)</f>
        <v>0</v>
      </c>
      <c r="BB134" s="231">
        <f>IF(AZ134=2,G134,0)</f>
        <v>0</v>
      </c>
      <c r="BC134" s="231">
        <f>IF(AZ134=3,G134,0)</f>
        <v>0</v>
      </c>
      <c r="BD134" s="231">
        <f>IF(AZ134=4,G134,0)</f>
        <v>0</v>
      </c>
      <c r="BE134" s="231">
        <f>IF(AZ134=5,G134,0)</f>
        <v>0</v>
      </c>
      <c r="CA134" s="258">
        <v>3</v>
      </c>
      <c r="CB134" s="258">
        <v>1</v>
      </c>
    </row>
    <row r="135" spans="1:80" ht="12.75">
      <c r="A135" s="259">
        <v>30</v>
      </c>
      <c r="B135" s="260" t="s">
        <v>258</v>
      </c>
      <c r="C135" s="261" t="s">
        <v>259</v>
      </c>
      <c r="D135" s="262" t="s">
        <v>205</v>
      </c>
      <c r="E135" s="263">
        <v>120</v>
      </c>
      <c r="F135" s="263">
        <v>0</v>
      </c>
      <c r="G135" s="264">
        <f>E135*F135</f>
        <v>0</v>
      </c>
      <c r="H135" s="265">
        <v>2E-05</v>
      </c>
      <c r="I135" s="266">
        <f>E135*H135</f>
        <v>0.0024000000000000002</v>
      </c>
      <c r="J135" s="265"/>
      <c r="K135" s="266">
        <f>E135*J135</f>
        <v>0</v>
      </c>
      <c r="O135" s="258">
        <v>2</v>
      </c>
      <c r="AA135" s="231">
        <v>3</v>
      </c>
      <c r="AB135" s="231">
        <v>1</v>
      </c>
      <c r="AC135" s="231">
        <v>28350229</v>
      </c>
      <c r="AZ135" s="231">
        <v>1</v>
      </c>
      <c r="BA135" s="231">
        <f>IF(AZ135=1,G135,0)</f>
        <v>0</v>
      </c>
      <c r="BB135" s="231">
        <f>IF(AZ135=2,G135,0)</f>
        <v>0</v>
      </c>
      <c r="BC135" s="231">
        <f>IF(AZ135=3,G135,0)</f>
        <v>0</v>
      </c>
      <c r="BD135" s="231">
        <f>IF(AZ135=4,G135,0)</f>
        <v>0</v>
      </c>
      <c r="BE135" s="231">
        <f>IF(AZ135=5,G135,0)</f>
        <v>0</v>
      </c>
      <c r="CA135" s="258">
        <v>3</v>
      </c>
      <c r="CB135" s="258">
        <v>1</v>
      </c>
    </row>
    <row r="136" spans="1:57" ht="12.75">
      <c r="A136" s="277"/>
      <c r="B136" s="278" t="s">
        <v>99</v>
      </c>
      <c r="C136" s="279" t="s">
        <v>162</v>
      </c>
      <c r="D136" s="280"/>
      <c r="E136" s="281"/>
      <c r="F136" s="282"/>
      <c r="G136" s="283">
        <f>SUM(G45:G135)</f>
        <v>0</v>
      </c>
      <c r="H136" s="284"/>
      <c r="I136" s="285">
        <f>SUM(I45:I135)</f>
        <v>13.8144152</v>
      </c>
      <c r="J136" s="284"/>
      <c r="K136" s="285">
        <f>SUM(K45:K135)</f>
        <v>0</v>
      </c>
      <c r="O136" s="258">
        <v>4</v>
      </c>
      <c r="BA136" s="286">
        <f>SUM(BA45:BA135)</f>
        <v>0</v>
      </c>
      <c r="BB136" s="286">
        <f>SUM(BB45:BB135)</f>
        <v>0</v>
      </c>
      <c r="BC136" s="286">
        <f>SUM(BC45:BC135)</f>
        <v>0</v>
      </c>
      <c r="BD136" s="286">
        <f>SUM(BD45:BD135)</f>
        <v>0</v>
      </c>
      <c r="BE136" s="286">
        <f>SUM(BE45:BE135)</f>
        <v>0</v>
      </c>
    </row>
    <row r="137" spans="1:15" ht="12.75">
      <c r="A137" s="248" t="s">
        <v>96</v>
      </c>
      <c r="B137" s="249" t="s">
        <v>260</v>
      </c>
      <c r="C137" s="250" t="s">
        <v>261</v>
      </c>
      <c r="D137" s="251"/>
      <c r="E137" s="252"/>
      <c r="F137" s="252"/>
      <c r="G137" s="253"/>
      <c r="H137" s="254"/>
      <c r="I137" s="255"/>
      <c r="J137" s="256"/>
      <c r="K137" s="257"/>
      <c r="O137" s="258">
        <v>1</v>
      </c>
    </row>
    <row r="138" spans="1:80" ht="12.75">
      <c r="A138" s="259">
        <v>31</v>
      </c>
      <c r="B138" s="260" t="s">
        <v>263</v>
      </c>
      <c r="C138" s="261" t="s">
        <v>264</v>
      </c>
      <c r="D138" s="262" t="s">
        <v>116</v>
      </c>
      <c r="E138" s="263">
        <v>32.58</v>
      </c>
      <c r="F138" s="263">
        <v>0</v>
      </c>
      <c r="G138" s="264">
        <f>E138*F138</f>
        <v>0</v>
      </c>
      <c r="H138" s="265">
        <v>0.04984</v>
      </c>
      <c r="I138" s="266">
        <f>E138*H138</f>
        <v>1.6237872</v>
      </c>
      <c r="J138" s="265">
        <v>0</v>
      </c>
      <c r="K138" s="266">
        <f>E138*J138</f>
        <v>0</v>
      </c>
      <c r="O138" s="258">
        <v>2</v>
      </c>
      <c r="AA138" s="231">
        <v>1</v>
      </c>
      <c r="AB138" s="231">
        <v>0</v>
      </c>
      <c r="AC138" s="231">
        <v>0</v>
      </c>
      <c r="AZ138" s="231">
        <v>1</v>
      </c>
      <c r="BA138" s="231">
        <f>IF(AZ138=1,G138,0)</f>
        <v>0</v>
      </c>
      <c r="BB138" s="231">
        <f>IF(AZ138=2,G138,0)</f>
        <v>0</v>
      </c>
      <c r="BC138" s="231">
        <f>IF(AZ138=3,G138,0)</f>
        <v>0</v>
      </c>
      <c r="BD138" s="231">
        <f>IF(AZ138=4,G138,0)</f>
        <v>0</v>
      </c>
      <c r="BE138" s="231">
        <f>IF(AZ138=5,G138,0)</f>
        <v>0</v>
      </c>
      <c r="CA138" s="258">
        <v>1</v>
      </c>
      <c r="CB138" s="258">
        <v>0</v>
      </c>
    </row>
    <row r="139" spans="1:15" ht="33.75">
      <c r="A139" s="267"/>
      <c r="B139" s="268"/>
      <c r="C139" s="329" t="s">
        <v>265</v>
      </c>
      <c r="D139" s="330"/>
      <c r="E139" s="330"/>
      <c r="F139" s="330"/>
      <c r="G139" s="331"/>
      <c r="I139" s="269"/>
      <c r="K139" s="269"/>
      <c r="L139" s="270" t="s">
        <v>265</v>
      </c>
      <c r="O139" s="258">
        <v>3</v>
      </c>
    </row>
    <row r="140" spans="1:15" ht="12.75">
      <c r="A140" s="267"/>
      <c r="B140" s="271"/>
      <c r="C140" s="337" t="s">
        <v>266</v>
      </c>
      <c r="D140" s="338"/>
      <c r="E140" s="272">
        <v>32.58</v>
      </c>
      <c r="F140" s="273"/>
      <c r="G140" s="274"/>
      <c r="H140" s="275"/>
      <c r="I140" s="269"/>
      <c r="J140" s="276"/>
      <c r="K140" s="269"/>
      <c r="M140" s="270" t="s">
        <v>266</v>
      </c>
      <c r="O140" s="258"/>
    </row>
    <row r="141" spans="1:57" ht="12.75">
      <c r="A141" s="277"/>
      <c r="B141" s="278" t="s">
        <v>99</v>
      </c>
      <c r="C141" s="279" t="s">
        <v>262</v>
      </c>
      <c r="D141" s="280"/>
      <c r="E141" s="281"/>
      <c r="F141" s="282"/>
      <c r="G141" s="283">
        <f>SUM(G137:G140)</f>
        <v>0</v>
      </c>
      <c r="H141" s="284"/>
      <c r="I141" s="285">
        <f>SUM(I137:I140)</f>
        <v>1.6237872</v>
      </c>
      <c r="J141" s="284"/>
      <c r="K141" s="285">
        <f>SUM(K137:K140)</f>
        <v>0</v>
      </c>
      <c r="O141" s="258">
        <v>4</v>
      </c>
      <c r="BA141" s="286">
        <f>SUM(BA137:BA140)</f>
        <v>0</v>
      </c>
      <c r="BB141" s="286">
        <f>SUM(BB137:BB140)</f>
        <v>0</v>
      </c>
      <c r="BC141" s="286">
        <f>SUM(BC137:BC140)</f>
        <v>0</v>
      </c>
      <c r="BD141" s="286">
        <f>SUM(BD137:BD140)</f>
        <v>0</v>
      </c>
      <c r="BE141" s="286">
        <f>SUM(BE137:BE140)</f>
        <v>0</v>
      </c>
    </row>
    <row r="142" spans="1:15" ht="12.75">
      <c r="A142" s="248" t="s">
        <v>96</v>
      </c>
      <c r="B142" s="249" t="s">
        <v>267</v>
      </c>
      <c r="C142" s="250" t="s">
        <v>268</v>
      </c>
      <c r="D142" s="251"/>
      <c r="E142" s="252"/>
      <c r="F142" s="252"/>
      <c r="G142" s="253"/>
      <c r="H142" s="254"/>
      <c r="I142" s="255"/>
      <c r="J142" s="256"/>
      <c r="K142" s="257"/>
      <c r="O142" s="258">
        <v>1</v>
      </c>
    </row>
    <row r="143" spans="1:80" ht="22.5">
      <c r="A143" s="259">
        <v>32</v>
      </c>
      <c r="B143" s="260" t="s">
        <v>270</v>
      </c>
      <c r="C143" s="261" t="s">
        <v>271</v>
      </c>
      <c r="D143" s="262" t="s">
        <v>205</v>
      </c>
      <c r="E143" s="263">
        <v>79.8</v>
      </c>
      <c r="F143" s="263">
        <v>0</v>
      </c>
      <c r="G143" s="264">
        <f>E143*F143</f>
        <v>0</v>
      </c>
      <c r="H143" s="265">
        <v>0.00421</v>
      </c>
      <c r="I143" s="266">
        <f>E143*H143</f>
        <v>0.335958</v>
      </c>
      <c r="J143" s="265">
        <v>0</v>
      </c>
      <c r="K143" s="266">
        <f>E143*J143</f>
        <v>0</v>
      </c>
      <c r="O143" s="258">
        <v>2</v>
      </c>
      <c r="AA143" s="231">
        <v>1</v>
      </c>
      <c r="AB143" s="231">
        <v>0</v>
      </c>
      <c r="AC143" s="231">
        <v>0</v>
      </c>
      <c r="AZ143" s="231">
        <v>1</v>
      </c>
      <c r="BA143" s="231">
        <f>IF(AZ143=1,G143,0)</f>
        <v>0</v>
      </c>
      <c r="BB143" s="231">
        <f>IF(AZ143=2,G143,0)</f>
        <v>0</v>
      </c>
      <c r="BC143" s="231">
        <f>IF(AZ143=3,G143,0)</f>
        <v>0</v>
      </c>
      <c r="BD143" s="231">
        <f>IF(AZ143=4,G143,0)</f>
        <v>0</v>
      </c>
      <c r="BE143" s="231">
        <f>IF(AZ143=5,G143,0)</f>
        <v>0</v>
      </c>
      <c r="CA143" s="258">
        <v>1</v>
      </c>
      <c r="CB143" s="258">
        <v>0</v>
      </c>
    </row>
    <row r="144" spans="1:15" ht="22.5">
      <c r="A144" s="267"/>
      <c r="B144" s="268"/>
      <c r="C144" s="329" t="s">
        <v>272</v>
      </c>
      <c r="D144" s="330"/>
      <c r="E144" s="330"/>
      <c r="F144" s="330"/>
      <c r="G144" s="331"/>
      <c r="I144" s="269"/>
      <c r="K144" s="269"/>
      <c r="L144" s="270" t="s">
        <v>272</v>
      </c>
      <c r="O144" s="258">
        <v>3</v>
      </c>
    </row>
    <row r="145" spans="1:15" ht="12.75">
      <c r="A145" s="267"/>
      <c r="B145" s="268"/>
      <c r="C145" s="329" t="s">
        <v>273</v>
      </c>
      <c r="D145" s="330"/>
      <c r="E145" s="330"/>
      <c r="F145" s="330"/>
      <c r="G145" s="331"/>
      <c r="I145" s="269"/>
      <c r="K145" s="269"/>
      <c r="L145" s="270" t="s">
        <v>273</v>
      </c>
      <c r="O145" s="258">
        <v>3</v>
      </c>
    </row>
    <row r="146" spans="1:15" ht="12.75">
      <c r="A146" s="267"/>
      <c r="B146" s="271"/>
      <c r="C146" s="337" t="s">
        <v>274</v>
      </c>
      <c r="D146" s="338"/>
      <c r="E146" s="272">
        <v>4.8</v>
      </c>
      <c r="F146" s="273"/>
      <c r="G146" s="274"/>
      <c r="H146" s="275"/>
      <c r="I146" s="269"/>
      <c r="J146" s="276"/>
      <c r="K146" s="269"/>
      <c r="M146" s="270" t="s">
        <v>274</v>
      </c>
      <c r="O146" s="258"/>
    </row>
    <row r="147" spans="1:15" ht="12.75">
      <c r="A147" s="267"/>
      <c r="B147" s="271"/>
      <c r="C147" s="337" t="s">
        <v>275</v>
      </c>
      <c r="D147" s="338"/>
      <c r="E147" s="272">
        <v>16.8</v>
      </c>
      <c r="F147" s="273"/>
      <c r="G147" s="274"/>
      <c r="H147" s="275"/>
      <c r="I147" s="269"/>
      <c r="J147" s="276"/>
      <c r="K147" s="269"/>
      <c r="M147" s="270" t="s">
        <v>275</v>
      </c>
      <c r="O147" s="258"/>
    </row>
    <row r="148" spans="1:15" ht="12.75">
      <c r="A148" s="267"/>
      <c r="B148" s="271"/>
      <c r="C148" s="337" t="s">
        <v>276</v>
      </c>
      <c r="D148" s="338"/>
      <c r="E148" s="272">
        <v>45.6</v>
      </c>
      <c r="F148" s="273"/>
      <c r="G148" s="274"/>
      <c r="H148" s="275"/>
      <c r="I148" s="269"/>
      <c r="J148" s="276"/>
      <c r="K148" s="269"/>
      <c r="M148" s="270" t="s">
        <v>276</v>
      </c>
      <c r="O148" s="258"/>
    </row>
    <row r="149" spans="1:15" ht="12.75">
      <c r="A149" s="267"/>
      <c r="B149" s="271"/>
      <c r="C149" s="337" t="s">
        <v>277</v>
      </c>
      <c r="D149" s="338"/>
      <c r="E149" s="272">
        <v>6</v>
      </c>
      <c r="F149" s="273"/>
      <c r="G149" s="274"/>
      <c r="H149" s="275"/>
      <c r="I149" s="269"/>
      <c r="J149" s="276"/>
      <c r="K149" s="269"/>
      <c r="M149" s="270" t="s">
        <v>277</v>
      </c>
      <c r="O149" s="258"/>
    </row>
    <row r="150" spans="1:15" ht="12.75">
      <c r="A150" s="267"/>
      <c r="B150" s="271"/>
      <c r="C150" s="337" t="s">
        <v>278</v>
      </c>
      <c r="D150" s="338"/>
      <c r="E150" s="272">
        <v>3</v>
      </c>
      <c r="F150" s="273"/>
      <c r="G150" s="274"/>
      <c r="H150" s="275"/>
      <c r="I150" s="269"/>
      <c r="J150" s="276"/>
      <c r="K150" s="269"/>
      <c r="M150" s="270" t="s">
        <v>278</v>
      </c>
      <c r="O150" s="258"/>
    </row>
    <row r="151" spans="1:15" ht="12.75">
      <c r="A151" s="267"/>
      <c r="B151" s="271"/>
      <c r="C151" s="337" t="s">
        <v>279</v>
      </c>
      <c r="D151" s="338"/>
      <c r="E151" s="272">
        <v>1.8</v>
      </c>
      <c r="F151" s="273"/>
      <c r="G151" s="274"/>
      <c r="H151" s="275"/>
      <c r="I151" s="269"/>
      <c r="J151" s="276"/>
      <c r="K151" s="269"/>
      <c r="M151" s="270" t="s">
        <v>279</v>
      </c>
      <c r="O151" s="258"/>
    </row>
    <row r="152" spans="1:15" ht="12.75">
      <c r="A152" s="267"/>
      <c r="B152" s="271"/>
      <c r="C152" s="337" t="s">
        <v>280</v>
      </c>
      <c r="D152" s="338"/>
      <c r="E152" s="272">
        <v>1.8</v>
      </c>
      <c r="F152" s="273"/>
      <c r="G152" s="274"/>
      <c r="H152" s="275"/>
      <c r="I152" s="269"/>
      <c r="J152" s="276"/>
      <c r="K152" s="269"/>
      <c r="M152" s="270" t="s">
        <v>280</v>
      </c>
      <c r="O152" s="258"/>
    </row>
    <row r="153" spans="1:57" ht="12.75">
      <c r="A153" s="277"/>
      <c r="B153" s="278" t="s">
        <v>99</v>
      </c>
      <c r="C153" s="279" t="s">
        <v>269</v>
      </c>
      <c r="D153" s="280"/>
      <c r="E153" s="281"/>
      <c r="F153" s="282"/>
      <c r="G153" s="283">
        <f>SUM(G142:G152)</f>
        <v>0</v>
      </c>
      <c r="H153" s="284"/>
      <c r="I153" s="285">
        <f>SUM(I142:I152)</f>
        <v>0.335958</v>
      </c>
      <c r="J153" s="284"/>
      <c r="K153" s="285">
        <f>SUM(K142:K152)</f>
        <v>0</v>
      </c>
      <c r="O153" s="258">
        <v>4</v>
      </c>
      <c r="BA153" s="286">
        <f>SUM(BA142:BA152)</f>
        <v>0</v>
      </c>
      <c r="BB153" s="286">
        <f>SUM(BB142:BB152)</f>
        <v>0</v>
      </c>
      <c r="BC153" s="286">
        <f>SUM(BC142:BC152)</f>
        <v>0</v>
      </c>
      <c r="BD153" s="286">
        <f>SUM(BD142:BD152)</f>
        <v>0</v>
      </c>
      <c r="BE153" s="286">
        <f>SUM(BE142:BE152)</f>
        <v>0</v>
      </c>
    </row>
    <row r="154" spans="1:15" ht="12.75">
      <c r="A154" s="248" t="s">
        <v>96</v>
      </c>
      <c r="B154" s="249" t="s">
        <v>281</v>
      </c>
      <c r="C154" s="250" t="s">
        <v>282</v>
      </c>
      <c r="D154" s="251"/>
      <c r="E154" s="252"/>
      <c r="F154" s="252"/>
      <c r="G154" s="253"/>
      <c r="H154" s="254"/>
      <c r="I154" s="255"/>
      <c r="J154" s="256"/>
      <c r="K154" s="257"/>
      <c r="O154" s="258">
        <v>1</v>
      </c>
    </row>
    <row r="155" spans="1:80" ht="12.75">
      <c r="A155" s="259">
        <v>33</v>
      </c>
      <c r="B155" s="260" t="s">
        <v>284</v>
      </c>
      <c r="C155" s="261" t="s">
        <v>285</v>
      </c>
      <c r="D155" s="262" t="s">
        <v>116</v>
      </c>
      <c r="E155" s="263">
        <v>1002.5</v>
      </c>
      <c r="F155" s="263">
        <v>0</v>
      </c>
      <c r="G155" s="264">
        <f>E155*F155</f>
        <v>0</v>
      </c>
      <c r="H155" s="265">
        <v>0.01838</v>
      </c>
      <c r="I155" s="266">
        <f>E155*H155</f>
        <v>18.42595</v>
      </c>
      <c r="J155" s="265">
        <v>0</v>
      </c>
      <c r="K155" s="266">
        <f>E155*J155</f>
        <v>0</v>
      </c>
      <c r="O155" s="258">
        <v>2</v>
      </c>
      <c r="AA155" s="231">
        <v>1</v>
      </c>
      <c r="AB155" s="231">
        <v>1</v>
      </c>
      <c r="AC155" s="231">
        <v>1</v>
      </c>
      <c r="AZ155" s="231">
        <v>1</v>
      </c>
      <c r="BA155" s="231">
        <f>IF(AZ155=1,G155,0)</f>
        <v>0</v>
      </c>
      <c r="BB155" s="231">
        <f>IF(AZ155=2,G155,0)</f>
        <v>0</v>
      </c>
      <c r="BC155" s="231">
        <f>IF(AZ155=3,G155,0)</f>
        <v>0</v>
      </c>
      <c r="BD155" s="231">
        <f>IF(AZ155=4,G155,0)</f>
        <v>0</v>
      </c>
      <c r="BE155" s="231">
        <f>IF(AZ155=5,G155,0)</f>
        <v>0</v>
      </c>
      <c r="CA155" s="258">
        <v>1</v>
      </c>
      <c r="CB155" s="258">
        <v>1</v>
      </c>
    </row>
    <row r="156" spans="1:15" ht="12.75">
      <c r="A156" s="267"/>
      <c r="B156" s="271"/>
      <c r="C156" s="337" t="s">
        <v>286</v>
      </c>
      <c r="D156" s="338"/>
      <c r="E156" s="272">
        <v>1002.5</v>
      </c>
      <c r="F156" s="273"/>
      <c r="G156" s="274"/>
      <c r="H156" s="275"/>
      <c r="I156" s="269"/>
      <c r="J156" s="276"/>
      <c r="K156" s="269"/>
      <c r="M156" s="270" t="s">
        <v>286</v>
      </c>
      <c r="O156" s="258"/>
    </row>
    <row r="157" spans="1:80" ht="12.75">
      <c r="A157" s="259">
        <v>34</v>
      </c>
      <c r="B157" s="260" t="s">
        <v>287</v>
      </c>
      <c r="C157" s="261" t="s">
        <v>288</v>
      </c>
      <c r="D157" s="262" t="s">
        <v>116</v>
      </c>
      <c r="E157" s="263">
        <v>2005</v>
      </c>
      <c r="F157" s="263">
        <v>0</v>
      </c>
      <c r="G157" s="264">
        <f>E157*F157</f>
        <v>0</v>
      </c>
      <c r="H157" s="265">
        <v>0.00095</v>
      </c>
      <c r="I157" s="266">
        <f>E157*H157</f>
        <v>1.90475</v>
      </c>
      <c r="J157" s="265">
        <v>0</v>
      </c>
      <c r="K157" s="266">
        <f>E157*J157</f>
        <v>0</v>
      </c>
      <c r="O157" s="258">
        <v>2</v>
      </c>
      <c r="AA157" s="231">
        <v>1</v>
      </c>
      <c r="AB157" s="231">
        <v>1</v>
      </c>
      <c r="AC157" s="231">
        <v>1</v>
      </c>
      <c r="AZ157" s="231">
        <v>1</v>
      </c>
      <c r="BA157" s="231">
        <f>IF(AZ157=1,G157,0)</f>
        <v>0</v>
      </c>
      <c r="BB157" s="231">
        <f>IF(AZ157=2,G157,0)</f>
        <v>0</v>
      </c>
      <c r="BC157" s="231">
        <f>IF(AZ157=3,G157,0)</f>
        <v>0</v>
      </c>
      <c r="BD157" s="231">
        <f>IF(AZ157=4,G157,0)</f>
        <v>0</v>
      </c>
      <c r="BE157" s="231">
        <f>IF(AZ157=5,G157,0)</f>
        <v>0</v>
      </c>
      <c r="CA157" s="258">
        <v>1</v>
      </c>
      <c r="CB157" s="258">
        <v>1</v>
      </c>
    </row>
    <row r="158" spans="1:15" ht="12.75">
      <c r="A158" s="267"/>
      <c r="B158" s="271"/>
      <c r="C158" s="337" t="s">
        <v>289</v>
      </c>
      <c r="D158" s="338"/>
      <c r="E158" s="272">
        <v>2005</v>
      </c>
      <c r="F158" s="273"/>
      <c r="G158" s="274"/>
      <c r="H158" s="275"/>
      <c r="I158" s="269"/>
      <c r="J158" s="276"/>
      <c r="K158" s="269"/>
      <c r="M158" s="270" t="s">
        <v>289</v>
      </c>
      <c r="O158" s="258"/>
    </row>
    <row r="159" spans="1:80" ht="12.75">
      <c r="A159" s="259">
        <v>35</v>
      </c>
      <c r="B159" s="260" t="s">
        <v>290</v>
      </c>
      <c r="C159" s="261" t="s">
        <v>291</v>
      </c>
      <c r="D159" s="262" t="s">
        <v>116</v>
      </c>
      <c r="E159" s="263">
        <v>1002.5</v>
      </c>
      <c r="F159" s="263">
        <v>0</v>
      </c>
      <c r="G159" s="264">
        <f>E159*F159</f>
        <v>0</v>
      </c>
      <c r="H159" s="265">
        <v>0</v>
      </c>
      <c r="I159" s="266">
        <f>E159*H159</f>
        <v>0</v>
      </c>
      <c r="J159" s="265">
        <v>0</v>
      </c>
      <c r="K159" s="266">
        <f>E159*J159</f>
        <v>0</v>
      </c>
      <c r="O159" s="258">
        <v>2</v>
      </c>
      <c r="AA159" s="231">
        <v>1</v>
      </c>
      <c r="AB159" s="231">
        <v>1</v>
      </c>
      <c r="AC159" s="231">
        <v>1</v>
      </c>
      <c r="AZ159" s="231">
        <v>1</v>
      </c>
      <c r="BA159" s="231">
        <f>IF(AZ159=1,G159,0)</f>
        <v>0</v>
      </c>
      <c r="BB159" s="231">
        <f>IF(AZ159=2,G159,0)</f>
        <v>0</v>
      </c>
      <c r="BC159" s="231">
        <f>IF(AZ159=3,G159,0)</f>
        <v>0</v>
      </c>
      <c r="BD159" s="231">
        <f>IF(AZ159=4,G159,0)</f>
        <v>0</v>
      </c>
      <c r="BE159" s="231">
        <f>IF(AZ159=5,G159,0)</f>
        <v>0</v>
      </c>
      <c r="CA159" s="258">
        <v>1</v>
      </c>
      <c r="CB159" s="258">
        <v>1</v>
      </c>
    </row>
    <row r="160" spans="1:80" ht="12.75">
      <c r="A160" s="259">
        <v>36</v>
      </c>
      <c r="B160" s="260" t="s">
        <v>292</v>
      </c>
      <c r="C160" s="261" t="s">
        <v>293</v>
      </c>
      <c r="D160" s="262" t="s">
        <v>116</v>
      </c>
      <c r="E160" s="263">
        <v>1002.5</v>
      </c>
      <c r="F160" s="263">
        <v>0</v>
      </c>
      <c r="G160" s="264">
        <f>E160*F160</f>
        <v>0</v>
      </c>
      <c r="H160" s="265">
        <v>0</v>
      </c>
      <c r="I160" s="266">
        <f>E160*H160</f>
        <v>0</v>
      </c>
      <c r="J160" s="265">
        <v>0</v>
      </c>
      <c r="K160" s="266">
        <f>E160*J160</f>
        <v>0</v>
      </c>
      <c r="O160" s="258">
        <v>2</v>
      </c>
      <c r="AA160" s="231">
        <v>1</v>
      </c>
      <c r="AB160" s="231">
        <v>1</v>
      </c>
      <c r="AC160" s="231">
        <v>1</v>
      </c>
      <c r="AZ160" s="231">
        <v>1</v>
      </c>
      <c r="BA160" s="231">
        <f>IF(AZ160=1,G160,0)</f>
        <v>0</v>
      </c>
      <c r="BB160" s="231">
        <f>IF(AZ160=2,G160,0)</f>
        <v>0</v>
      </c>
      <c r="BC160" s="231">
        <f>IF(AZ160=3,G160,0)</f>
        <v>0</v>
      </c>
      <c r="BD160" s="231">
        <f>IF(AZ160=4,G160,0)</f>
        <v>0</v>
      </c>
      <c r="BE160" s="231">
        <f>IF(AZ160=5,G160,0)</f>
        <v>0</v>
      </c>
      <c r="CA160" s="258">
        <v>1</v>
      </c>
      <c r="CB160" s="258">
        <v>1</v>
      </c>
    </row>
    <row r="161" spans="1:80" ht="12.75">
      <c r="A161" s="259">
        <v>37</v>
      </c>
      <c r="B161" s="260" t="s">
        <v>294</v>
      </c>
      <c r="C161" s="261" t="s">
        <v>295</v>
      </c>
      <c r="D161" s="262" t="s">
        <v>116</v>
      </c>
      <c r="E161" s="263">
        <v>2005</v>
      </c>
      <c r="F161" s="263">
        <v>0</v>
      </c>
      <c r="G161" s="264">
        <f>E161*F161</f>
        <v>0</v>
      </c>
      <c r="H161" s="265">
        <v>0</v>
      </c>
      <c r="I161" s="266">
        <f>E161*H161</f>
        <v>0</v>
      </c>
      <c r="J161" s="265">
        <v>0</v>
      </c>
      <c r="K161" s="266">
        <f>E161*J161</f>
        <v>0</v>
      </c>
      <c r="O161" s="258">
        <v>2</v>
      </c>
      <c r="AA161" s="231">
        <v>1</v>
      </c>
      <c r="AB161" s="231">
        <v>1</v>
      </c>
      <c r="AC161" s="231">
        <v>1</v>
      </c>
      <c r="AZ161" s="231">
        <v>1</v>
      </c>
      <c r="BA161" s="231">
        <f>IF(AZ161=1,G161,0)</f>
        <v>0</v>
      </c>
      <c r="BB161" s="231">
        <f>IF(AZ161=2,G161,0)</f>
        <v>0</v>
      </c>
      <c r="BC161" s="231">
        <f>IF(AZ161=3,G161,0)</f>
        <v>0</v>
      </c>
      <c r="BD161" s="231">
        <f>IF(AZ161=4,G161,0)</f>
        <v>0</v>
      </c>
      <c r="BE161" s="231">
        <f>IF(AZ161=5,G161,0)</f>
        <v>0</v>
      </c>
      <c r="CA161" s="258">
        <v>1</v>
      </c>
      <c r="CB161" s="258">
        <v>1</v>
      </c>
    </row>
    <row r="162" spans="1:80" ht="12.75">
      <c r="A162" s="259">
        <v>38</v>
      </c>
      <c r="B162" s="260" t="s">
        <v>296</v>
      </c>
      <c r="C162" s="261" t="s">
        <v>297</v>
      </c>
      <c r="D162" s="262" t="s">
        <v>116</v>
      </c>
      <c r="E162" s="263">
        <v>1002.5</v>
      </c>
      <c r="F162" s="263">
        <v>0</v>
      </c>
      <c r="G162" s="264">
        <f>E162*F162</f>
        <v>0</v>
      </c>
      <c r="H162" s="265">
        <v>0</v>
      </c>
      <c r="I162" s="266">
        <f>E162*H162</f>
        <v>0</v>
      </c>
      <c r="J162" s="265">
        <v>0</v>
      </c>
      <c r="K162" s="266">
        <f>E162*J162</f>
        <v>0</v>
      </c>
      <c r="O162" s="258">
        <v>2</v>
      </c>
      <c r="AA162" s="231">
        <v>1</v>
      </c>
      <c r="AB162" s="231">
        <v>1</v>
      </c>
      <c r="AC162" s="231">
        <v>1</v>
      </c>
      <c r="AZ162" s="231">
        <v>1</v>
      </c>
      <c r="BA162" s="231">
        <f>IF(AZ162=1,G162,0)</f>
        <v>0</v>
      </c>
      <c r="BB162" s="231">
        <f>IF(AZ162=2,G162,0)</f>
        <v>0</v>
      </c>
      <c r="BC162" s="231">
        <f>IF(AZ162=3,G162,0)</f>
        <v>0</v>
      </c>
      <c r="BD162" s="231">
        <f>IF(AZ162=4,G162,0)</f>
        <v>0</v>
      </c>
      <c r="BE162" s="231">
        <f>IF(AZ162=5,G162,0)</f>
        <v>0</v>
      </c>
      <c r="CA162" s="258">
        <v>1</v>
      </c>
      <c r="CB162" s="258">
        <v>1</v>
      </c>
    </row>
    <row r="163" spans="1:57" ht="12.75">
      <c r="A163" s="277"/>
      <c r="B163" s="278" t="s">
        <v>99</v>
      </c>
      <c r="C163" s="279" t="s">
        <v>283</v>
      </c>
      <c r="D163" s="280"/>
      <c r="E163" s="281"/>
      <c r="F163" s="282"/>
      <c r="G163" s="283">
        <f>SUM(G154:G162)</f>
        <v>0</v>
      </c>
      <c r="H163" s="284"/>
      <c r="I163" s="285">
        <f>SUM(I154:I162)</f>
        <v>20.3307</v>
      </c>
      <c r="J163" s="284"/>
      <c r="K163" s="285">
        <f>SUM(K154:K162)</f>
        <v>0</v>
      </c>
      <c r="O163" s="258">
        <v>4</v>
      </c>
      <c r="BA163" s="286">
        <f>SUM(BA154:BA162)</f>
        <v>0</v>
      </c>
      <c r="BB163" s="286">
        <f>SUM(BB154:BB162)</f>
        <v>0</v>
      </c>
      <c r="BC163" s="286">
        <f>SUM(BC154:BC162)</f>
        <v>0</v>
      </c>
      <c r="BD163" s="286">
        <f>SUM(BD154:BD162)</f>
        <v>0</v>
      </c>
      <c r="BE163" s="286">
        <f>SUM(BE154:BE162)</f>
        <v>0</v>
      </c>
    </row>
    <row r="164" spans="1:15" ht="12.75">
      <c r="A164" s="248" t="s">
        <v>96</v>
      </c>
      <c r="B164" s="249" t="s">
        <v>298</v>
      </c>
      <c r="C164" s="250" t="s">
        <v>299</v>
      </c>
      <c r="D164" s="251"/>
      <c r="E164" s="252"/>
      <c r="F164" s="252"/>
      <c r="G164" s="253"/>
      <c r="H164" s="254"/>
      <c r="I164" s="255"/>
      <c r="J164" s="256"/>
      <c r="K164" s="257"/>
      <c r="O164" s="258">
        <v>1</v>
      </c>
    </row>
    <row r="165" spans="1:80" ht="12.75">
      <c r="A165" s="259">
        <v>39</v>
      </c>
      <c r="B165" s="260" t="s">
        <v>301</v>
      </c>
      <c r="C165" s="261" t="s">
        <v>302</v>
      </c>
      <c r="D165" s="262" t="s">
        <v>116</v>
      </c>
      <c r="E165" s="263">
        <v>436.1</v>
      </c>
      <c r="F165" s="263">
        <v>0</v>
      </c>
      <c r="G165" s="264">
        <f>E165*F165</f>
        <v>0</v>
      </c>
      <c r="H165" s="265">
        <v>0</v>
      </c>
      <c r="I165" s="266">
        <f>E165*H165</f>
        <v>0</v>
      </c>
      <c r="J165" s="265">
        <v>0</v>
      </c>
      <c r="K165" s="266">
        <f>E165*J165</f>
        <v>0</v>
      </c>
      <c r="O165" s="258">
        <v>2</v>
      </c>
      <c r="AA165" s="231">
        <v>1</v>
      </c>
      <c r="AB165" s="231">
        <v>1</v>
      </c>
      <c r="AC165" s="231">
        <v>1</v>
      </c>
      <c r="AZ165" s="231">
        <v>1</v>
      </c>
      <c r="BA165" s="231">
        <f>IF(AZ165=1,G165,0)</f>
        <v>0</v>
      </c>
      <c r="BB165" s="231">
        <f>IF(AZ165=2,G165,0)</f>
        <v>0</v>
      </c>
      <c r="BC165" s="231">
        <f>IF(AZ165=3,G165,0)</f>
        <v>0</v>
      </c>
      <c r="BD165" s="231">
        <f>IF(AZ165=4,G165,0)</f>
        <v>0</v>
      </c>
      <c r="BE165" s="231">
        <f>IF(AZ165=5,G165,0)</f>
        <v>0</v>
      </c>
      <c r="CA165" s="258">
        <v>1</v>
      </c>
      <c r="CB165" s="258">
        <v>1</v>
      </c>
    </row>
    <row r="166" spans="1:15" ht="12.75">
      <c r="A166" s="267"/>
      <c r="B166" s="271"/>
      <c r="C166" s="337" t="s">
        <v>303</v>
      </c>
      <c r="D166" s="338"/>
      <c r="E166" s="272">
        <v>436.1</v>
      </c>
      <c r="F166" s="273"/>
      <c r="G166" s="274"/>
      <c r="H166" s="275"/>
      <c r="I166" s="269"/>
      <c r="J166" s="276"/>
      <c r="K166" s="269"/>
      <c r="M166" s="270" t="s">
        <v>303</v>
      </c>
      <c r="O166" s="258"/>
    </row>
    <row r="167" spans="1:80" ht="22.5">
      <c r="A167" s="259">
        <v>40</v>
      </c>
      <c r="B167" s="260" t="s">
        <v>304</v>
      </c>
      <c r="C167" s="261" t="s">
        <v>305</v>
      </c>
      <c r="D167" s="262" t="s">
        <v>255</v>
      </c>
      <c r="E167" s="263">
        <v>2</v>
      </c>
      <c r="F167" s="263">
        <v>0</v>
      </c>
      <c r="G167" s="264">
        <f aca="true" t="shared" si="0" ref="G167:G177">E167*F167</f>
        <v>0</v>
      </c>
      <c r="H167" s="265">
        <v>0</v>
      </c>
      <c r="I167" s="266">
        <f aca="true" t="shared" si="1" ref="I167:I177">E167*H167</f>
        <v>0</v>
      </c>
      <c r="J167" s="265"/>
      <c r="K167" s="266">
        <f aca="true" t="shared" si="2" ref="K167:K177">E167*J167</f>
        <v>0</v>
      </c>
      <c r="O167" s="258">
        <v>2</v>
      </c>
      <c r="AA167" s="231">
        <v>12</v>
      </c>
      <c r="AB167" s="231">
        <v>0</v>
      </c>
      <c r="AC167" s="231">
        <v>92</v>
      </c>
      <c r="AZ167" s="231">
        <v>1</v>
      </c>
      <c r="BA167" s="231">
        <f aca="true" t="shared" si="3" ref="BA167:BA177">IF(AZ167=1,G167,0)</f>
        <v>0</v>
      </c>
      <c r="BB167" s="231">
        <f aca="true" t="shared" si="4" ref="BB167:BB177">IF(AZ167=2,G167,0)</f>
        <v>0</v>
      </c>
      <c r="BC167" s="231">
        <f aca="true" t="shared" si="5" ref="BC167:BC177">IF(AZ167=3,G167,0)</f>
        <v>0</v>
      </c>
      <c r="BD167" s="231">
        <f aca="true" t="shared" si="6" ref="BD167:BD177">IF(AZ167=4,G167,0)</f>
        <v>0</v>
      </c>
      <c r="BE167" s="231">
        <f aca="true" t="shared" si="7" ref="BE167:BE177">IF(AZ167=5,G167,0)</f>
        <v>0</v>
      </c>
      <c r="CA167" s="258">
        <v>12</v>
      </c>
      <c r="CB167" s="258">
        <v>0</v>
      </c>
    </row>
    <row r="168" spans="1:80" ht="22.5">
      <c r="A168" s="259">
        <v>41</v>
      </c>
      <c r="B168" s="260" t="s">
        <v>306</v>
      </c>
      <c r="C168" s="261" t="s">
        <v>307</v>
      </c>
      <c r="D168" s="262" t="s">
        <v>255</v>
      </c>
      <c r="E168" s="263">
        <v>1</v>
      </c>
      <c r="F168" s="263">
        <v>0</v>
      </c>
      <c r="G168" s="264">
        <f t="shared" si="0"/>
        <v>0</v>
      </c>
      <c r="H168" s="265">
        <v>0</v>
      </c>
      <c r="I168" s="266">
        <f t="shared" si="1"/>
        <v>0</v>
      </c>
      <c r="J168" s="265"/>
      <c r="K168" s="266">
        <f t="shared" si="2"/>
        <v>0</v>
      </c>
      <c r="O168" s="258">
        <v>2</v>
      </c>
      <c r="AA168" s="231">
        <v>12</v>
      </c>
      <c r="AB168" s="231">
        <v>0</v>
      </c>
      <c r="AC168" s="231">
        <v>93</v>
      </c>
      <c r="AZ168" s="231">
        <v>1</v>
      </c>
      <c r="BA168" s="231">
        <f t="shared" si="3"/>
        <v>0</v>
      </c>
      <c r="BB168" s="231">
        <f t="shared" si="4"/>
        <v>0</v>
      </c>
      <c r="BC168" s="231">
        <f t="shared" si="5"/>
        <v>0</v>
      </c>
      <c r="BD168" s="231">
        <f t="shared" si="6"/>
        <v>0</v>
      </c>
      <c r="BE168" s="231">
        <f t="shared" si="7"/>
        <v>0</v>
      </c>
      <c r="CA168" s="258">
        <v>12</v>
      </c>
      <c r="CB168" s="258">
        <v>0</v>
      </c>
    </row>
    <row r="169" spans="1:80" ht="22.5">
      <c r="A169" s="259">
        <v>42</v>
      </c>
      <c r="B169" s="260" t="s">
        <v>308</v>
      </c>
      <c r="C169" s="261" t="s">
        <v>309</v>
      </c>
      <c r="D169" s="262" t="s">
        <v>255</v>
      </c>
      <c r="E169" s="263">
        <v>2</v>
      </c>
      <c r="F169" s="263">
        <v>0</v>
      </c>
      <c r="G169" s="264">
        <f t="shared" si="0"/>
        <v>0</v>
      </c>
      <c r="H169" s="265">
        <v>0</v>
      </c>
      <c r="I169" s="266">
        <f t="shared" si="1"/>
        <v>0</v>
      </c>
      <c r="J169" s="265"/>
      <c r="K169" s="266">
        <f t="shared" si="2"/>
        <v>0</v>
      </c>
      <c r="O169" s="258">
        <v>2</v>
      </c>
      <c r="AA169" s="231">
        <v>12</v>
      </c>
      <c r="AB169" s="231">
        <v>0</v>
      </c>
      <c r="AC169" s="231">
        <v>94</v>
      </c>
      <c r="AZ169" s="231">
        <v>1</v>
      </c>
      <c r="BA169" s="231">
        <f t="shared" si="3"/>
        <v>0</v>
      </c>
      <c r="BB169" s="231">
        <f t="shared" si="4"/>
        <v>0</v>
      </c>
      <c r="BC169" s="231">
        <f t="shared" si="5"/>
        <v>0</v>
      </c>
      <c r="BD169" s="231">
        <f t="shared" si="6"/>
        <v>0</v>
      </c>
      <c r="BE169" s="231">
        <f t="shared" si="7"/>
        <v>0</v>
      </c>
      <c r="CA169" s="258">
        <v>12</v>
      </c>
      <c r="CB169" s="258">
        <v>0</v>
      </c>
    </row>
    <row r="170" spans="1:80" ht="22.5">
      <c r="A170" s="259">
        <v>43</v>
      </c>
      <c r="B170" s="260" t="s">
        <v>310</v>
      </c>
      <c r="C170" s="261" t="s">
        <v>311</v>
      </c>
      <c r="D170" s="262" t="s">
        <v>255</v>
      </c>
      <c r="E170" s="263">
        <v>2</v>
      </c>
      <c r="F170" s="263">
        <v>0</v>
      </c>
      <c r="G170" s="264">
        <f t="shared" si="0"/>
        <v>0</v>
      </c>
      <c r="H170" s="265">
        <v>0</v>
      </c>
      <c r="I170" s="266">
        <f t="shared" si="1"/>
        <v>0</v>
      </c>
      <c r="J170" s="265"/>
      <c r="K170" s="266">
        <f t="shared" si="2"/>
        <v>0</v>
      </c>
      <c r="O170" s="258">
        <v>2</v>
      </c>
      <c r="AA170" s="231">
        <v>12</v>
      </c>
      <c r="AB170" s="231">
        <v>0</v>
      </c>
      <c r="AC170" s="231">
        <v>95</v>
      </c>
      <c r="AZ170" s="231">
        <v>1</v>
      </c>
      <c r="BA170" s="231">
        <f t="shared" si="3"/>
        <v>0</v>
      </c>
      <c r="BB170" s="231">
        <f t="shared" si="4"/>
        <v>0</v>
      </c>
      <c r="BC170" s="231">
        <f t="shared" si="5"/>
        <v>0</v>
      </c>
      <c r="BD170" s="231">
        <f t="shared" si="6"/>
        <v>0</v>
      </c>
      <c r="BE170" s="231">
        <f t="shared" si="7"/>
        <v>0</v>
      </c>
      <c r="CA170" s="258">
        <v>12</v>
      </c>
      <c r="CB170" s="258">
        <v>0</v>
      </c>
    </row>
    <row r="171" spans="1:80" ht="22.5">
      <c r="A171" s="259">
        <v>44</v>
      </c>
      <c r="B171" s="260" t="s">
        <v>312</v>
      </c>
      <c r="C171" s="261" t="s">
        <v>313</v>
      </c>
      <c r="D171" s="262" t="s">
        <v>255</v>
      </c>
      <c r="E171" s="263">
        <v>2</v>
      </c>
      <c r="F171" s="263">
        <v>0</v>
      </c>
      <c r="G171" s="264">
        <f t="shared" si="0"/>
        <v>0</v>
      </c>
      <c r="H171" s="265">
        <v>0</v>
      </c>
      <c r="I171" s="266">
        <f t="shared" si="1"/>
        <v>0</v>
      </c>
      <c r="J171" s="265"/>
      <c r="K171" s="266">
        <f t="shared" si="2"/>
        <v>0</v>
      </c>
      <c r="O171" s="258">
        <v>2</v>
      </c>
      <c r="AA171" s="231">
        <v>12</v>
      </c>
      <c r="AB171" s="231">
        <v>0</v>
      </c>
      <c r="AC171" s="231">
        <v>96</v>
      </c>
      <c r="AZ171" s="231">
        <v>1</v>
      </c>
      <c r="BA171" s="231">
        <f t="shared" si="3"/>
        <v>0</v>
      </c>
      <c r="BB171" s="231">
        <f t="shared" si="4"/>
        <v>0</v>
      </c>
      <c r="BC171" s="231">
        <f t="shared" si="5"/>
        <v>0</v>
      </c>
      <c r="BD171" s="231">
        <f t="shared" si="6"/>
        <v>0</v>
      </c>
      <c r="BE171" s="231">
        <f t="shared" si="7"/>
        <v>0</v>
      </c>
      <c r="CA171" s="258">
        <v>12</v>
      </c>
      <c r="CB171" s="258">
        <v>0</v>
      </c>
    </row>
    <row r="172" spans="1:80" ht="12.75">
      <c r="A172" s="259">
        <v>45</v>
      </c>
      <c r="B172" s="260" t="s">
        <v>314</v>
      </c>
      <c r="C172" s="261" t="s">
        <v>315</v>
      </c>
      <c r="D172" s="262" t="s">
        <v>255</v>
      </c>
      <c r="E172" s="263">
        <v>5</v>
      </c>
      <c r="F172" s="263">
        <v>0</v>
      </c>
      <c r="G172" s="264">
        <f t="shared" si="0"/>
        <v>0</v>
      </c>
      <c r="H172" s="265">
        <v>0</v>
      </c>
      <c r="I172" s="266">
        <f t="shared" si="1"/>
        <v>0</v>
      </c>
      <c r="J172" s="265"/>
      <c r="K172" s="266">
        <f t="shared" si="2"/>
        <v>0</v>
      </c>
      <c r="O172" s="258">
        <v>2</v>
      </c>
      <c r="AA172" s="231">
        <v>12</v>
      </c>
      <c r="AB172" s="231">
        <v>0</v>
      </c>
      <c r="AC172" s="231">
        <v>97</v>
      </c>
      <c r="AZ172" s="231">
        <v>1</v>
      </c>
      <c r="BA172" s="231">
        <f t="shared" si="3"/>
        <v>0</v>
      </c>
      <c r="BB172" s="231">
        <f t="shared" si="4"/>
        <v>0</v>
      </c>
      <c r="BC172" s="231">
        <f t="shared" si="5"/>
        <v>0</v>
      </c>
      <c r="BD172" s="231">
        <f t="shared" si="6"/>
        <v>0</v>
      </c>
      <c r="BE172" s="231">
        <f t="shared" si="7"/>
        <v>0</v>
      </c>
      <c r="CA172" s="258">
        <v>12</v>
      </c>
      <c r="CB172" s="258">
        <v>0</v>
      </c>
    </row>
    <row r="173" spans="1:80" ht="12.75">
      <c r="A173" s="259">
        <v>46</v>
      </c>
      <c r="B173" s="260" t="s">
        <v>316</v>
      </c>
      <c r="C173" s="261" t="s">
        <v>317</v>
      </c>
      <c r="D173" s="262" t="s">
        <v>255</v>
      </c>
      <c r="E173" s="263">
        <v>2</v>
      </c>
      <c r="F173" s="263">
        <v>0</v>
      </c>
      <c r="G173" s="264">
        <f t="shared" si="0"/>
        <v>0</v>
      </c>
      <c r="H173" s="265">
        <v>0</v>
      </c>
      <c r="I173" s="266">
        <f t="shared" si="1"/>
        <v>0</v>
      </c>
      <c r="J173" s="265"/>
      <c r="K173" s="266">
        <f t="shared" si="2"/>
        <v>0</v>
      </c>
      <c r="O173" s="258">
        <v>2</v>
      </c>
      <c r="AA173" s="231">
        <v>12</v>
      </c>
      <c r="AB173" s="231">
        <v>0</v>
      </c>
      <c r="AC173" s="231">
        <v>98</v>
      </c>
      <c r="AZ173" s="231">
        <v>1</v>
      </c>
      <c r="BA173" s="231">
        <f t="shared" si="3"/>
        <v>0</v>
      </c>
      <c r="BB173" s="231">
        <f t="shared" si="4"/>
        <v>0</v>
      </c>
      <c r="BC173" s="231">
        <f t="shared" si="5"/>
        <v>0</v>
      </c>
      <c r="BD173" s="231">
        <f t="shared" si="6"/>
        <v>0</v>
      </c>
      <c r="BE173" s="231">
        <f t="shared" si="7"/>
        <v>0</v>
      </c>
      <c r="CA173" s="258">
        <v>12</v>
      </c>
      <c r="CB173" s="258">
        <v>0</v>
      </c>
    </row>
    <row r="174" spans="1:80" ht="22.5">
      <c r="A174" s="259">
        <v>47</v>
      </c>
      <c r="B174" s="260" t="s">
        <v>318</v>
      </c>
      <c r="C174" s="261" t="s">
        <v>319</v>
      </c>
      <c r="D174" s="262" t="s">
        <v>255</v>
      </c>
      <c r="E174" s="263">
        <v>1</v>
      </c>
      <c r="F174" s="263">
        <v>0</v>
      </c>
      <c r="G174" s="264">
        <f t="shared" si="0"/>
        <v>0</v>
      </c>
      <c r="H174" s="265">
        <v>0</v>
      </c>
      <c r="I174" s="266">
        <f t="shared" si="1"/>
        <v>0</v>
      </c>
      <c r="J174" s="265"/>
      <c r="K174" s="266">
        <f t="shared" si="2"/>
        <v>0</v>
      </c>
      <c r="O174" s="258">
        <v>2</v>
      </c>
      <c r="AA174" s="231">
        <v>12</v>
      </c>
      <c r="AB174" s="231">
        <v>0</v>
      </c>
      <c r="AC174" s="231">
        <v>99</v>
      </c>
      <c r="AZ174" s="231">
        <v>1</v>
      </c>
      <c r="BA174" s="231">
        <f t="shared" si="3"/>
        <v>0</v>
      </c>
      <c r="BB174" s="231">
        <f t="shared" si="4"/>
        <v>0</v>
      </c>
      <c r="BC174" s="231">
        <f t="shared" si="5"/>
        <v>0</v>
      </c>
      <c r="BD174" s="231">
        <f t="shared" si="6"/>
        <v>0</v>
      </c>
      <c r="BE174" s="231">
        <f t="shared" si="7"/>
        <v>0</v>
      </c>
      <c r="CA174" s="258">
        <v>12</v>
      </c>
      <c r="CB174" s="258">
        <v>0</v>
      </c>
    </row>
    <row r="175" spans="1:80" ht="22.5">
      <c r="A175" s="259">
        <v>48</v>
      </c>
      <c r="B175" s="260" t="s">
        <v>320</v>
      </c>
      <c r="C175" s="261" t="s">
        <v>321</v>
      </c>
      <c r="D175" s="262" t="s">
        <v>255</v>
      </c>
      <c r="E175" s="263">
        <v>1</v>
      </c>
      <c r="F175" s="263">
        <v>0</v>
      </c>
      <c r="G175" s="264">
        <f t="shared" si="0"/>
        <v>0</v>
      </c>
      <c r="H175" s="265">
        <v>0</v>
      </c>
      <c r="I175" s="266">
        <f t="shared" si="1"/>
        <v>0</v>
      </c>
      <c r="J175" s="265"/>
      <c r="K175" s="266">
        <f t="shared" si="2"/>
        <v>0</v>
      </c>
      <c r="O175" s="258">
        <v>2</v>
      </c>
      <c r="AA175" s="231">
        <v>12</v>
      </c>
      <c r="AB175" s="231">
        <v>0</v>
      </c>
      <c r="AC175" s="231">
        <v>100</v>
      </c>
      <c r="AZ175" s="231">
        <v>1</v>
      </c>
      <c r="BA175" s="231">
        <f t="shared" si="3"/>
        <v>0</v>
      </c>
      <c r="BB175" s="231">
        <f t="shared" si="4"/>
        <v>0</v>
      </c>
      <c r="BC175" s="231">
        <f t="shared" si="5"/>
        <v>0</v>
      </c>
      <c r="BD175" s="231">
        <f t="shared" si="6"/>
        <v>0</v>
      </c>
      <c r="BE175" s="231">
        <f t="shared" si="7"/>
        <v>0</v>
      </c>
      <c r="CA175" s="258">
        <v>12</v>
      </c>
      <c r="CB175" s="258">
        <v>0</v>
      </c>
    </row>
    <row r="176" spans="1:80" ht="22.5">
      <c r="A176" s="259">
        <v>49</v>
      </c>
      <c r="B176" s="260" t="s">
        <v>322</v>
      </c>
      <c r="C176" s="261" t="s">
        <v>323</v>
      </c>
      <c r="D176" s="262" t="s">
        <v>205</v>
      </c>
      <c r="E176" s="263">
        <v>16</v>
      </c>
      <c r="F176" s="263">
        <v>0</v>
      </c>
      <c r="G176" s="264">
        <f t="shared" si="0"/>
        <v>0</v>
      </c>
      <c r="H176" s="265">
        <v>0</v>
      </c>
      <c r="I176" s="266">
        <f t="shared" si="1"/>
        <v>0</v>
      </c>
      <c r="J176" s="265"/>
      <c r="K176" s="266">
        <f t="shared" si="2"/>
        <v>0</v>
      </c>
      <c r="O176" s="258">
        <v>2</v>
      </c>
      <c r="AA176" s="231">
        <v>12</v>
      </c>
      <c r="AB176" s="231">
        <v>0</v>
      </c>
      <c r="AC176" s="231">
        <v>101</v>
      </c>
      <c r="AZ176" s="231">
        <v>1</v>
      </c>
      <c r="BA176" s="231">
        <f t="shared" si="3"/>
        <v>0</v>
      </c>
      <c r="BB176" s="231">
        <f t="shared" si="4"/>
        <v>0</v>
      </c>
      <c r="BC176" s="231">
        <f t="shared" si="5"/>
        <v>0</v>
      </c>
      <c r="BD176" s="231">
        <f t="shared" si="6"/>
        <v>0</v>
      </c>
      <c r="BE176" s="231">
        <f t="shared" si="7"/>
        <v>0</v>
      </c>
      <c r="CA176" s="258">
        <v>12</v>
      </c>
      <c r="CB176" s="258">
        <v>0</v>
      </c>
    </row>
    <row r="177" spans="1:80" ht="22.5">
      <c r="A177" s="259">
        <v>50</v>
      </c>
      <c r="B177" s="260" t="s">
        <v>324</v>
      </c>
      <c r="C177" s="261" t="s">
        <v>325</v>
      </c>
      <c r="D177" s="262" t="s">
        <v>326</v>
      </c>
      <c r="E177" s="263">
        <v>1</v>
      </c>
      <c r="F177" s="263">
        <v>0</v>
      </c>
      <c r="G177" s="264">
        <f t="shared" si="0"/>
        <v>0</v>
      </c>
      <c r="H177" s="265">
        <v>0</v>
      </c>
      <c r="I177" s="266">
        <f t="shared" si="1"/>
        <v>0</v>
      </c>
      <c r="J177" s="265"/>
      <c r="K177" s="266">
        <f t="shared" si="2"/>
        <v>0</v>
      </c>
      <c r="O177" s="258">
        <v>2</v>
      </c>
      <c r="AA177" s="231">
        <v>12</v>
      </c>
      <c r="AB177" s="231">
        <v>0</v>
      </c>
      <c r="AC177" s="231">
        <v>125</v>
      </c>
      <c r="AZ177" s="231">
        <v>1</v>
      </c>
      <c r="BA177" s="231">
        <f t="shared" si="3"/>
        <v>0</v>
      </c>
      <c r="BB177" s="231">
        <f t="shared" si="4"/>
        <v>0</v>
      </c>
      <c r="BC177" s="231">
        <f t="shared" si="5"/>
        <v>0</v>
      </c>
      <c r="BD177" s="231">
        <f t="shared" si="6"/>
        <v>0</v>
      </c>
      <c r="BE177" s="231">
        <f t="shared" si="7"/>
        <v>0</v>
      </c>
      <c r="CA177" s="258">
        <v>12</v>
      </c>
      <c r="CB177" s="258">
        <v>0</v>
      </c>
    </row>
    <row r="178" spans="1:57" ht="12.75">
      <c r="A178" s="277"/>
      <c r="B178" s="278" t="s">
        <v>99</v>
      </c>
      <c r="C178" s="279" t="s">
        <v>300</v>
      </c>
      <c r="D178" s="280"/>
      <c r="E178" s="281"/>
      <c r="F178" s="282"/>
      <c r="G178" s="283">
        <f>SUM(G164:G177)</f>
        <v>0</v>
      </c>
      <c r="H178" s="284"/>
      <c r="I178" s="285">
        <f>SUM(I164:I177)</f>
        <v>0</v>
      </c>
      <c r="J178" s="284"/>
      <c r="K178" s="285">
        <f>SUM(K164:K177)</f>
        <v>0</v>
      </c>
      <c r="O178" s="258">
        <v>4</v>
      </c>
      <c r="BA178" s="286">
        <f>SUM(BA164:BA177)</f>
        <v>0</v>
      </c>
      <c r="BB178" s="286">
        <f>SUM(BB164:BB177)</f>
        <v>0</v>
      </c>
      <c r="BC178" s="286">
        <f>SUM(BC164:BC177)</f>
        <v>0</v>
      </c>
      <c r="BD178" s="286">
        <f>SUM(BD164:BD177)</f>
        <v>0</v>
      </c>
      <c r="BE178" s="286">
        <f>SUM(BE164:BE177)</f>
        <v>0</v>
      </c>
    </row>
    <row r="179" spans="1:15" ht="12.75">
      <c r="A179" s="248" t="s">
        <v>96</v>
      </c>
      <c r="B179" s="249" t="s">
        <v>327</v>
      </c>
      <c r="C179" s="250" t="s">
        <v>328</v>
      </c>
      <c r="D179" s="251"/>
      <c r="E179" s="252"/>
      <c r="F179" s="252"/>
      <c r="G179" s="253"/>
      <c r="H179" s="254"/>
      <c r="I179" s="255"/>
      <c r="J179" s="256"/>
      <c r="K179" s="257"/>
      <c r="O179" s="258">
        <v>1</v>
      </c>
    </row>
    <row r="180" spans="1:80" ht="12.75">
      <c r="A180" s="259">
        <v>51</v>
      </c>
      <c r="B180" s="260" t="s">
        <v>330</v>
      </c>
      <c r="C180" s="261" t="s">
        <v>331</v>
      </c>
      <c r="D180" s="262" t="s">
        <v>116</v>
      </c>
      <c r="E180" s="263">
        <v>5</v>
      </c>
      <c r="F180" s="263">
        <v>0</v>
      </c>
      <c r="G180" s="264">
        <f>E180*F180</f>
        <v>0</v>
      </c>
      <c r="H180" s="265">
        <v>0</v>
      </c>
      <c r="I180" s="266">
        <f>E180*H180</f>
        <v>0</v>
      </c>
      <c r="J180" s="265">
        <v>-0.01098</v>
      </c>
      <c r="K180" s="266">
        <f>E180*J180</f>
        <v>-0.054900000000000004</v>
      </c>
      <c r="O180" s="258">
        <v>2</v>
      </c>
      <c r="AA180" s="231">
        <v>1</v>
      </c>
      <c r="AB180" s="231">
        <v>7</v>
      </c>
      <c r="AC180" s="231">
        <v>7</v>
      </c>
      <c r="AZ180" s="231">
        <v>1</v>
      </c>
      <c r="BA180" s="231">
        <f>IF(AZ180=1,G180,0)</f>
        <v>0</v>
      </c>
      <c r="BB180" s="231">
        <f>IF(AZ180=2,G180,0)</f>
        <v>0</v>
      </c>
      <c r="BC180" s="231">
        <f>IF(AZ180=3,G180,0)</f>
        <v>0</v>
      </c>
      <c r="BD180" s="231">
        <f>IF(AZ180=4,G180,0)</f>
        <v>0</v>
      </c>
      <c r="BE180" s="231">
        <f>IF(AZ180=5,G180,0)</f>
        <v>0</v>
      </c>
      <c r="CA180" s="258">
        <v>1</v>
      </c>
      <c r="CB180" s="258">
        <v>7</v>
      </c>
    </row>
    <row r="181" spans="1:15" ht="12.75">
      <c r="A181" s="267"/>
      <c r="B181" s="271"/>
      <c r="C181" s="337" t="s">
        <v>332</v>
      </c>
      <c r="D181" s="338"/>
      <c r="E181" s="272">
        <v>5</v>
      </c>
      <c r="F181" s="273"/>
      <c r="G181" s="274"/>
      <c r="H181" s="275"/>
      <c r="I181" s="269"/>
      <c r="J181" s="276"/>
      <c r="K181" s="269"/>
      <c r="M181" s="270" t="s">
        <v>332</v>
      </c>
      <c r="O181" s="258"/>
    </row>
    <row r="182" spans="1:80" ht="12.75">
      <c r="A182" s="259">
        <v>52</v>
      </c>
      <c r="B182" s="260" t="s">
        <v>333</v>
      </c>
      <c r="C182" s="261" t="s">
        <v>334</v>
      </c>
      <c r="D182" s="262" t="s">
        <v>116</v>
      </c>
      <c r="E182" s="263">
        <v>9.63</v>
      </c>
      <c r="F182" s="263">
        <v>0</v>
      </c>
      <c r="G182" s="264">
        <f>E182*F182</f>
        <v>0</v>
      </c>
      <c r="H182" s="265">
        <v>0.00067</v>
      </c>
      <c r="I182" s="266">
        <f>E182*H182</f>
        <v>0.0064521000000000005</v>
      </c>
      <c r="J182" s="265">
        <v>-0.055</v>
      </c>
      <c r="K182" s="266">
        <f>E182*J182</f>
        <v>-0.5296500000000001</v>
      </c>
      <c r="O182" s="258">
        <v>2</v>
      </c>
      <c r="AA182" s="231">
        <v>1</v>
      </c>
      <c r="AB182" s="231">
        <v>0</v>
      </c>
      <c r="AC182" s="231">
        <v>0</v>
      </c>
      <c r="AZ182" s="231">
        <v>1</v>
      </c>
      <c r="BA182" s="231">
        <f>IF(AZ182=1,G182,0)</f>
        <v>0</v>
      </c>
      <c r="BB182" s="231">
        <f>IF(AZ182=2,G182,0)</f>
        <v>0</v>
      </c>
      <c r="BC182" s="231">
        <f>IF(AZ182=3,G182,0)</f>
        <v>0</v>
      </c>
      <c r="BD182" s="231">
        <f>IF(AZ182=4,G182,0)</f>
        <v>0</v>
      </c>
      <c r="BE182" s="231">
        <f>IF(AZ182=5,G182,0)</f>
        <v>0</v>
      </c>
      <c r="CA182" s="258">
        <v>1</v>
      </c>
      <c r="CB182" s="258">
        <v>0</v>
      </c>
    </row>
    <row r="183" spans="1:15" ht="12.75">
      <c r="A183" s="267"/>
      <c r="B183" s="268"/>
      <c r="C183" s="329" t="s">
        <v>335</v>
      </c>
      <c r="D183" s="330"/>
      <c r="E183" s="330"/>
      <c r="F183" s="330"/>
      <c r="G183" s="331"/>
      <c r="I183" s="269"/>
      <c r="K183" s="269"/>
      <c r="L183" s="270" t="s">
        <v>335</v>
      </c>
      <c r="O183" s="258">
        <v>3</v>
      </c>
    </row>
    <row r="184" spans="1:15" ht="12.75">
      <c r="A184" s="267"/>
      <c r="B184" s="271"/>
      <c r="C184" s="337" t="s">
        <v>336</v>
      </c>
      <c r="D184" s="338"/>
      <c r="E184" s="272">
        <v>9.63</v>
      </c>
      <c r="F184" s="273"/>
      <c r="G184" s="274"/>
      <c r="H184" s="275"/>
      <c r="I184" s="269"/>
      <c r="J184" s="276"/>
      <c r="K184" s="269"/>
      <c r="M184" s="270" t="s">
        <v>336</v>
      </c>
      <c r="O184" s="258"/>
    </row>
    <row r="185" spans="1:80" ht="12.75">
      <c r="A185" s="259">
        <v>53</v>
      </c>
      <c r="B185" s="260" t="s">
        <v>337</v>
      </c>
      <c r="C185" s="261" t="s">
        <v>338</v>
      </c>
      <c r="D185" s="262" t="s">
        <v>255</v>
      </c>
      <c r="E185" s="263">
        <v>12</v>
      </c>
      <c r="F185" s="263">
        <v>0</v>
      </c>
      <c r="G185" s="264">
        <f>E185*F185</f>
        <v>0</v>
      </c>
      <c r="H185" s="265">
        <v>0</v>
      </c>
      <c r="I185" s="266">
        <f>E185*H185</f>
        <v>0</v>
      </c>
      <c r="J185" s="265">
        <v>0</v>
      </c>
      <c r="K185" s="266">
        <f>E185*J185</f>
        <v>0</v>
      </c>
      <c r="O185" s="258">
        <v>2</v>
      </c>
      <c r="AA185" s="231">
        <v>1</v>
      </c>
      <c r="AB185" s="231">
        <v>0</v>
      </c>
      <c r="AC185" s="231">
        <v>0</v>
      </c>
      <c r="AZ185" s="231">
        <v>1</v>
      </c>
      <c r="BA185" s="231">
        <f>IF(AZ185=1,G185,0)</f>
        <v>0</v>
      </c>
      <c r="BB185" s="231">
        <f>IF(AZ185=2,G185,0)</f>
        <v>0</v>
      </c>
      <c r="BC185" s="231">
        <f>IF(AZ185=3,G185,0)</f>
        <v>0</v>
      </c>
      <c r="BD185" s="231">
        <f>IF(AZ185=4,G185,0)</f>
        <v>0</v>
      </c>
      <c r="BE185" s="231">
        <f>IF(AZ185=5,G185,0)</f>
        <v>0</v>
      </c>
      <c r="CA185" s="258">
        <v>1</v>
      </c>
      <c r="CB185" s="258">
        <v>0</v>
      </c>
    </row>
    <row r="186" spans="1:15" ht="22.5">
      <c r="A186" s="267"/>
      <c r="B186" s="268"/>
      <c r="C186" s="329" t="s">
        <v>339</v>
      </c>
      <c r="D186" s="330"/>
      <c r="E186" s="330"/>
      <c r="F186" s="330"/>
      <c r="G186" s="331"/>
      <c r="I186" s="269"/>
      <c r="K186" s="269"/>
      <c r="L186" s="270" t="s">
        <v>339</v>
      </c>
      <c r="O186" s="258">
        <v>3</v>
      </c>
    </row>
    <row r="187" spans="1:15" ht="12.75">
      <c r="A187" s="267"/>
      <c r="B187" s="271"/>
      <c r="C187" s="337" t="s">
        <v>340</v>
      </c>
      <c r="D187" s="338"/>
      <c r="E187" s="272">
        <v>12</v>
      </c>
      <c r="F187" s="273"/>
      <c r="G187" s="274"/>
      <c r="H187" s="275"/>
      <c r="I187" s="269"/>
      <c r="J187" s="276"/>
      <c r="K187" s="269"/>
      <c r="M187" s="297">
        <v>0.049999999999999996</v>
      </c>
      <c r="O187" s="258"/>
    </row>
    <row r="188" spans="1:80" ht="12.75">
      <c r="A188" s="259">
        <v>54</v>
      </c>
      <c r="B188" s="260" t="s">
        <v>341</v>
      </c>
      <c r="C188" s="261" t="s">
        <v>342</v>
      </c>
      <c r="D188" s="262" t="s">
        <v>255</v>
      </c>
      <c r="E188" s="263">
        <v>80</v>
      </c>
      <c r="F188" s="263">
        <v>0</v>
      </c>
      <c r="G188" s="264">
        <f>E188*F188</f>
        <v>0</v>
      </c>
      <c r="H188" s="265">
        <v>0</v>
      </c>
      <c r="I188" s="266">
        <f>E188*H188</f>
        <v>0</v>
      </c>
      <c r="J188" s="265">
        <v>0</v>
      </c>
      <c r="K188" s="266">
        <f>E188*J188</f>
        <v>0</v>
      </c>
      <c r="O188" s="258">
        <v>2</v>
      </c>
      <c r="AA188" s="231">
        <v>1</v>
      </c>
      <c r="AB188" s="231">
        <v>0</v>
      </c>
      <c r="AC188" s="231">
        <v>0</v>
      </c>
      <c r="AZ188" s="231">
        <v>1</v>
      </c>
      <c r="BA188" s="231">
        <f>IF(AZ188=1,G188,0)</f>
        <v>0</v>
      </c>
      <c r="BB188" s="231">
        <f>IF(AZ188=2,G188,0)</f>
        <v>0</v>
      </c>
      <c r="BC188" s="231">
        <f>IF(AZ188=3,G188,0)</f>
        <v>0</v>
      </c>
      <c r="BD188" s="231">
        <f>IF(AZ188=4,G188,0)</f>
        <v>0</v>
      </c>
      <c r="BE188" s="231">
        <f>IF(AZ188=5,G188,0)</f>
        <v>0</v>
      </c>
      <c r="CA188" s="258">
        <v>1</v>
      </c>
      <c r="CB188" s="258">
        <v>0</v>
      </c>
    </row>
    <row r="189" spans="1:15" ht="22.5">
      <c r="A189" s="267"/>
      <c r="B189" s="268"/>
      <c r="C189" s="329" t="s">
        <v>339</v>
      </c>
      <c r="D189" s="330"/>
      <c r="E189" s="330"/>
      <c r="F189" s="330"/>
      <c r="G189" s="331"/>
      <c r="I189" s="269"/>
      <c r="K189" s="269"/>
      <c r="L189" s="270" t="s">
        <v>339</v>
      </c>
      <c r="O189" s="258">
        <v>3</v>
      </c>
    </row>
    <row r="190" spans="1:15" ht="12.75">
      <c r="A190" s="267"/>
      <c r="B190" s="271"/>
      <c r="C190" s="337" t="s">
        <v>343</v>
      </c>
      <c r="D190" s="338"/>
      <c r="E190" s="272">
        <v>16</v>
      </c>
      <c r="F190" s="273"/>
      <c r="G190" s="274"/>
      <c r="H190" s="275"/>
      <c r="I190" s="269"/>
      <c r="J190" s="276"/>
      <c r="K190" s="269"/>
      <c r="M190" s="270" t="s">
        <v>343</v>
      </c>
      <c r="O190" s="258"/>
    </row>
    <row r="191" spans="1:15" ht="12.75">
      <c r="A191" s="267"/>
      <c r="B191" s="271"/>
      <c r="C191" s="337" t="s">
        <v>344</v>
      </c>
      <c r="D191" s="338"/>
      <c r="E191" s="272">
        <v>58</v>
      </c>
      <c r="F191" s="273"/>
      <c r="G191" s="274"/>
      <c r="H191" s="275"/>
      <c r="I191" s="269"/>
      <c r="J191" s="276"/>
      <c r="K191" s="269"/>
      <c r="M191" s="270" t="s">
        <v>344</v>
      </c>
      <c r="O191" s="258"/>
    </row>
    <row r="192" spans="1:15" ht="12.75">
      <c r="A192" s="267"/>
      <c r="B192" s="271"/>
      <c r="C192" s="337" t="s">
        <v>345</v>
      </c>
      <c r="D192" s="338"/>
      <c r="E192" s="272">
        <v>4</v>
      </c>
      <c r="F192" s="273"/>
      <c r="G192" s="274"/>
      <c r="H192" s="275"/>
      <c r="I192" s="269"/>
      <c r="J192" s="276"/>
      <c r="K192" s="269"/>
      <c r="M192" s="297">
        <v>0.16944444444444443</v>
      </c>
      <c r="O192" s="258"/>
    </row>
    <row r="193" spans="1:15" ht="12.75">
      <c r="A193" s="267"/>
      <c r="B193" s="271"/>
      <c r="C193" s="337" t="s">
        <v>346</v>
      </c>
      <c r="D193" s="338"/>
      <c r="E193" s="272">
        <v>2</v>
      </c>
      <c r="F193" s="273"/>
      <c r="G193" s="274"/>
      <c r="H193" s="275"/>
      <c r="I193" s="269"/>
      <c r="J193" s="276"/>
      <c r="K193" s="269"/>
      <c r="M193" s="297">
        <v>0.20972222222222223</v>
      </c>
      <c r="O193" s="258"/>
    </row>
    <row r="194" spans="1:80" ht="12.75">
      <c r="A194" s="259">
        <v>55</v>
      </c>
      <c r="B194" s="260" t="s">
        <v>347</v>
      </c>
      <c r="C194" s="261" t="s">
        <v>348</v>
      </c>
      <c r="D194" s="262" t="s">
        <v>116</v>
      </c>
      <c r="E194" s="263">
        <v>5.4</v>
      </c>
      <c r="F194" s="263">
        <v>0</v>
      </c>
      <c r="G194" s="264">
        <f>E194*F194</f>
        <v>0</v>
      </c>
      <c r="H194" s="265">
        <v>0.00219</v>
      </c>
      <c r="I194" s="266">
        <f>E194*H194</f>
        <v>0.011826000000000001</v>
      </c>
      <c r="J194" s="265">
        <v>-0.041</v>
      </c>
      <c r="K194" s="266">
        <f>E194*J194</f>
        <v>-0.2214</v>
      </c>
      <c r="O194" s="258">
        <v>2</v>
      </c>
      <c r="AA194" s="231">
        <v>1</v>
      </c>
      <c r="AB194" s="231">
        <v>0</v>
      </c>
      <c r="AC194" s="231">
        <v>0</v>
      </c>
      <c r="AZ194" s="231">
        <v>1</v>
      </c>
      <c r="BA194" s="231">
        <f>IF(AZ194=1,G194,0)</f>
        <v>0</v>
      </c>
      <c r="BB194" s="231">
        <f>IF(AZ194=2,G194,0)</f>
        <v>0</v>
      </c>
      <c r="BC194" s="231">
        <f>IF(AZ194=3,G194,0)</f>
        <v>0</v>
      </c>
      <c r="BD194" s="231">
        <f>IF(AZ194=4,G194,0)</f>
        <v>0</v>
      </c>
      <c r="BE194" s="231">
        <f>IF(AZ194=5,G194,0)</f>
        <v>0</v>
      </c>
      <c r="CA194" s="258">
        <v>1</v>
      </c>
      <c r="CB194" s="258">
        <v>0</v>
      </c>
    </row>
    <row r="195" spans="1:15" ht="33.75">
      <c r="A195" s="267"/>
      <c r="B195" s="268"/>
      <c r="C195" s="329" t="s">
        <v>349</v>
      </c>
      <c r="D195" s="330"/>
      <c r="E195" s="330"/>
      <c r="F195" s="330"/>
      <c r="G195" s="331"/>
      <c r="I195" s="269"/>
      <c r="K195" s="269"/>
      <c r="L195" s="270" t="s">
        <v>349</v>
      </c>
      <c r="O195" s="258">
        <v>3</v>
      </c>
    </row>
    <row r="196" spans="1:15" ht="12.75">
      <c r="A196" s="267"/>
      <c r="B196" s="271"/>
      <c r="C196" s="337" t="s">
        <v>350</v>
      </c>
      <c r="D196" s="338"/>
      <c r="E196" s="272">
        <v>5.4</v>
      </c>
      <c r="F196" s="273"/>
      <c r="G196" s="274"/>
      <c r="H196" s="275"/>
      <c r="I196" s="269"/>
      <c r="J196" s="276"/>
      <c r="K196" s="269"/>
      <c r="M196" s="270" t="s">
        <v>350</v>
      </c>
      <c r="O196" s="258"/>
    </row>
    <row r="197" spans="1:80" ht="12.75">
      <c r="A197" s="259">
        <v>56</v>
      </c>
      <c r="B197" s="260" t="s">
        <v>351</v>
      </c>
      <c r="C197" s="261" t="s">
        <v>352</v>
      </c>
      <c r="D197" s="262" t="s">
        <v>116</v>
      </c>
      <c r="E197" s="263">
        <v>28.8</v>
      </c>
      <c r="F197" s="263">
        <v>0</v>
      </c>
      <c r="G197" s="264">
        <f>E197*F197</f>
        <v>0</v>
      </c>
      <c r="H197" s="265">
        <v>0.001</v>
      </c>
      <c r="I197" s="266">
        <f>E197*H197</f>
        <v>0.028800000000000003</v>
      </c>
      <c r="J197" s="265">
        <v>-0.062</v>
      </c>
      <c r="K197" s="266">
        <f>E197*J197</f>
        <v>-1.7856</v>
      </c>
      <c r="O197" s="258">
        <v>2</v>
      </c>
      <c r="AA197" s="231">
        <v>1</v>
      </c>
      <c r="AB197" s="231">
        <v>0</v>
      </c>
      <c r="AC197" s="231">
        <v>0</v>
      </c>
      <c r="AZ197" s="231">
        <v>1</v>
      </c>
      <c r="BA197" s="231">
        <f>IF(AZ197=1,G197,0)</f>
        <v>0</v>
      </c>
      <c r="BB197" s="231">
        <f>IF(AZ197=2,G197,0)</f>
        <v>0</v>
      </c>
      <c r="BC197" s="231">
        <f>IF(AZ197=3,G197,0)</f>
        <v>0</v>
      </c>
      <c r="BD197" s="231">
        <f>IF(AZ197=4,G197,0)</f>
        <v>0</v>
      </c>
      <c r="BE197" s="231">
        <f>IF(AZ197=5,G197,0)</f>
        <v>0</v>
      </c>
      <c r="CA197" s="258">
        <v>1</v>
      </c>
      <c r="CB197" s="258">
        <v>0</v>
      </c>
    </row>
    <row r="198" spans="1:15" ht="33.75">
      <c r="A198" s="267"/>
      <c r="B198" s="268"/>
      <c r="C198" s="329" t="s">
        <v>353</v>
      </c>
      <c r="D198" s="330"/>
      <c r="E198" s="330"/>
      <c r="F198" s="330"/>
      <c r="G198" s="331"/>
      <c r="I198" s="269"/>
      <c r="K198" s="269"/>
      <c r="L198" s="270" t="s">
        <v>353</v>
      </c>
      <c r="O198" s="258">
        <v>3</v>
      </c>
    </row>
    <row r="199" spans="1:15" ht="12.75">
      <c r="A199" s="267"/>
      <c r="B199" s="271"/>
      <c r="C199" s="337" t="s">
        <v>354</v>
      </c>
      <c r="D199" s="338"/>
      <c r="E199" s="272">
        <v>28.8</v>
      </c>
      <c r="F199" s="273"/>
      <c r="G199" s="274"/>
      <c r="H199" s="275"/>
      <c r="I199" s="269"/>
      <c r="J199" s="276"/>
      <c r="K199" s="269"/>
      <c r="M199" s="270" t="s">
        <v>354</v>
      </c>
      <c r="O199" s="258"/>
    </row>
    <row r="200" spans="1:80" ht="12.75">
      <c r="A200" s="259">
        <v>57</v>
      </c>
      <c r="B200" s="260" t="s">
        <v>355</v>
      </c>
      <c r="C200" s="261" t="s">
        <v>356</v>
      </c>
      <c r="D200" s="262" t="s">
        <v>116</v>
      </c>
      <c r="E200" s="263">
        <v>136.08</v>
      </c>
      <c r="F200" s="263">
        <v>0</v>
      </c>
      <c r="G200" s="264">
        <f>E200*F200</f>
        <v>0</v>
      </c>
      <c r="H200" s="265">
        <v>0.00092</v>
      </c>
      <c r="I200" s="266">
        <f>E200*H200</f>
        <v>0.12519360000000002</v>
      </c>
      <c r="J200" s="265">
        <v>-0.054</v>
      </c>
      <c r="K200" s="266">
        <f>E200*J200</f>
        <v>-7.34832</v>
      </c>
      <c r="O200" s="258">
        <v>2</v>
      </c>
      <c r="AA200" s="231">
        <v>1</v>
      </c>
      <c r="AB200" s="231">
        <v>0</v>
      </c>
      <c r="AC200" s="231">
        <v>0</v>
      </c>
      <c r="AZ200" s="231">
        <v>1</v>
      </c>
      <c r="BA200" s="231">
        <f>IF(AZ200=1,G200,0)</f>
        <v>0</v>
      </c>
      <c r="BB200" s="231">
        <f>IF(AZ200=2,G200,0)</f>
        <v>0</v>
      </c>
      <c r="BC200" s="231">
        <f>IF(AZ200=3,G200,0)</f>
        <v>0</v>
      </c>
      <c r="BD200" s="231">
        <f>IF(AZ200=4,G200,0)</f>
        <v>0</v>
      </c>
      <c r="BE200" s="231">
        <f>IF(AZ200=5,G200,0)</f>
        <v>0</v>
      </c>
      <c r="CA200" s="258">
        <v>1</v>
      </c>
      <c r="CB200" s="258">
        <v>0</v>
      </c>
    </row>
    <row r="201" spans="1:15" ht="33.75">
      <c r="A201" s="267"/>
      <c r="B201" s="268"/>
      <c r="C201" s="329" t="s">
        <v>353</v>
      </c>
      <c r="D201" s="330"/>
      <c r="E201" s="330"/>
      <c r="F201" s="330"/>
      <c r="G201" s="331"/>
      <c r="I201" s="269"/>
      <c r="K201" s="269"/>
      <c r="L201" s="270" t="s">
        <v>353</v>
      </c>
      <c r="O201" s="258">
        <v>3</v>
      </c>
    </row>
    <row r="202" spans="1:15" ht="12.75">
      <c r="A202" s="267"/>
      <c r="B202" s="271"/>
      <c r="C202" s="337" t="s">
        <v>357</v>
      </c>
      <c r="D202" s="338"/>
      <c r="E202" s="272">
        <v>125.28</v>
      </c>
      <c r="F202" s="273"/>
      <c r="G202" s="274"/>
      <c r="H202" s="275"/>
      <c r="I202" s="269"/>
      <c r="J202" s="276"/>
      <c r="K202" s="269"/>
      <c r="M202" s="270" t="s">
        <v>357</v>
      </c>
      <c r="O202" s="258"/>
    </row>
    <row r="203" spans="1:15" ht="12.75">
      <c r="A203" s="267"/>
      <c r="B203" s="271"/>
      <c r="C203" s="337" t="s">
        <v>358</v>
      </c>
      <c r="D203" s="338"/>
      <c r="E203" s="272">
        <v>10.8</v>
      </c>
      <c r="F203" s="273"/>
      <c r="G203" s="274"/>
      <c r="H203" s="275"/>
      <c r="I203" s="269"/>
      <c r="J203" s="276"/>
      <c r="K203" s="269"/>
      <c r="M203" s="270" t="s">
        <v>358</v>
      </c>
      <c r="O203" s="258"/>
    </row>
    <row r="204" spans="1:80" ht="12.75">
      <c r="A204" s="259">
        <v>58</v>
      </c>
      <c r="B204" s="260" t="s">
        <v>359</v>
      </c>
      <c r="C204" s="261" t="s">
        <v>360</v>
      </c>
      <c r="D204" s="262" t="s">
        <v>116</v>
      </c>
      <c r="E204" s="263">
        <v>5.4</v>
      </c>
      <c r="F204" s="263">
        <v>0</v>
      </c>
      <c r="G204" s="264">
        <f>E204*F204</f>
        <v>0</v>
      </c>
      <c r="H204" s="265">
        <v>0.00082</v>
      </c>
      <c r="I204" s="266">
        <f>E204*H204</f>
        <v>0.0044280000000000005</v>
      </c>
      <c r="J204" s="265">
        <v>-0.047</v>
      </c>
      <c r="K204" s="266">
        <f>E204*J204</f>
        <v>-0.2538</v>
      </c>
      <c r="O204" s="258">
        <v>2</v>
      </c>
      <c r="AA204" s="231">
        <v>1</v>
      </c>
      <c r="AB204" s="231">
        <v>0</v>
      </c>
      <c r="AC204" s="231">
        <v>0</v>
      </c>
      <c r="AZ204" s="231">
        <v>1</v>
      </c>
      <c r="BA204" s="231">
        <f>IF(AZ204=1,G204,0)</f>
        <v>0</v>
      </c>
      <c r="BB204" s="231">
        <f>IF(AZ204=2,G204,0)</f>
        <v>0</v>
      </c>
      <c r="BC204" s="231">
        <f>IF(AZ204=3,G204,0)</f>
        <v>0</v>
      </c>
      <c r="BD204" s="231">
        <f>IF(AZ204=4,G204,0)</f>
        <v>0</v>
      </c>
      <c r="BE204" s="231">
        <f>IF(AZ204=5,G204,0)</f>
        <v>0</v>
      </c>
      <c r="CA204" s="258">
        <v>1</v>
      </c>
      <c r="CB204" s="258">
        <v>0</v>
      </c>
    </row>
    <row r="205" spans="1:15" ht="33.75">
      <c r="A205" s="267"/>
      <c r="B205" s="268"/>
      <c r="C205" s="329" t="s">
        <v>353</v>
      </c>
      <c r="D205" s="330"/>
      <c r="E205" s="330"/>
      <c r="F205" s="330"/>
      <c r="G205" s="331"/>
      <c r="I205" s="269"/>
      <c r="K205" s="269"/>
      <c r="L205" s="270" t="s">
        <v>353</v>
      </c>
      <c r="O205" s="258">
        <v>3</v>
      </c>
    </row>
    <row r="206" spans="1:15" ht="12.75">
      <c r="A206" s="267"/>
      <c r="B206" s="271"/>
      <c r="C206" s="337" t="s">
        <v>361</v>
      </c>
      <c r="D206" s="338"/>
      <c r="E206" s="272">
        <v>5.4</v>
      </c>
      <c r="F206" s="273"/>
      <c r="G206" s="274"/>
      <c r="H206" s="275"/>
      <c r="I206" s="269"/>
      <c r="J206" s="276"/>
      <c r="K206" s="269"/>
      <c r="M206" s="270" t="s">
        <v>361</v>
      </c>
      <c r="O206" s="258"/>
    </row>
    <row r="207" spans="1:80" ht="12.75">
      <c r="A207" s="259">
        <v>59</v>
      </c>
      <c r="B207" s="260" t="s">
        <v>362</v>
      </c>
      <c r="C207" s="261" t="s">
        <v>363</v>
      </c>
      <c r="D207" s="262" t="s">
        <v>255</v>
      </c>
      <c r="E207" s="263">
        <v>2</v>
      </c>
      <c r="F207" s="263">
        <v>0</v>
      </c>
      <c r="G207" s="264">
        <f>E207*F207</f>
        <v>0</v>
      </c>
      <c r="H207" s="265">
        <v>0</v>
      </c>
      <c r="I207" s="266">
        <f>E207*H207</f>
        <v>0</v>
      </c>
      <c r="J207" s="265">
        <v>0</v>
      </c>
      <c r="K207" s="266">
        <f>E207*J207</f>
        <v>0</v>
      </c>
      <c r="O207" s="258">
        <v>2</v>
      </c>
      <c r="AA207" s="231">
        <v>1</v>
      </c>
      <c r="AB207" s="231">
        <v>0</v>
      </c>
      <c r="AC207" s="231">
        <v>0</v>
      </c>
      <c r="AZ207" s="231">
        <v>1</v>
      </c>
      <c r="BA207" s="231">
        <f>IF(AZ207=1,G207,0)</f>
        <v>0</v>
      </c>
      <c r="BB207" s="231">
        <f>IF(AZ207=2,G207,0)</f>
        <v>0</v>
      </c>
      <c r="BC207" s="231">
        <f>IF(AZ207=3,G207,0)</f>
        <v>0</v>
      </c>
      <c r="BD207" s="231">
        <f>IF(AZ207=4,G207,0)</f>
        <v>0</v>
      </c>
      <c r="BE207" s="231">
        <f>IF(AZ207=5,G207,0)</f>
        <v>0</v>
      </c>
      <c r="CA207" s="258">
        <v>1</v>
      </c>
      <c r="CB207" s="258">
        <v>0</v>
      </c>
    </row>
    <row r="208" spans="1:15" ht="22.5">
      <c r="A208" s="267"/>
      <c r="B208" s="268"/>
      <c r="C208" s="329" t="s">
        <v>339</v>
      </c>
      <c r="D208" s="330"/>
      <c r="E208" s="330"/>
      <c r="F208" s="330"/>
      <c r="G208" s="331"/>
      <c r="I208" s="269"/>
      <c r="K208" s="269"/>
      <c r="L208" s="270" t="s">
        <v>339</v>
      </c>
      <c r="O208" s="258">
        <v>3</v>
      </c>
    </row>
    <row r="209" spans="1:15" ht="12.75">
      <c r="A209" s="267"/>
      <c r="B209" s="271"/>
      <c r="C209" s="337" t="s">
        <v>364</v>
      </c>
      <c r="D209" s="338"/>
      <c r="E209" s="272">
        <v>2</v>
      </c>
      <c r="F209" s="273"/>
      <c r="G209" s="274"/>
      <c r="H209" s="275"/>
      <c r="I209" s="269"/>
      <c r="J209" s="276"/>
      <c r="K209" s="269"/>
      <c r="M209" s="297">
        <v>0.3347222222222222</v>
      </c>
      <c r="O209" s="258"/>
    </row>
    <row r="210" spans="1:80" ht="12.75">
      <c r="A210" s="259">
        <v>60</v>
      </c>
      <c r="B210" s="260" t="s">
        <v>365</v>
      </c>
      <c r="C210" s="261" t="s">
        <v>366</v>
      </c>
      <c r="D210" s="262" t="s">
        <v>255</v>
      </c>
      <c r="E210" s="263">
        <v>2</v>
      </c>
      <c r="F210" s="263">
        <v>0</v>
      </c>
      <c r="G210" s="264">
        <f>E210*F210</f>
        <v>0</v>
      </c>
      <c r="H210" s="265">
        <v>0</v>
      </c>
      <c r="I210" s="266">
        <f>E210*H210</f>
        <v>0</v>
      </c>
      <c r="J210" s="265">
        <v>0</v>
      </c>
      <c r="K210" s="266">
        <f>E210*J210</f>
        <v>0</v>
      </c>
      <c r="O210" s="258">
        <v>2</v>
      </c>
      <c r="AA210" s="231">
        <v>1</v>
      </c>
      <c r="AB210" s="231">
        <v>0</v>
      </c>
      <c r="AC210" s="231">
        <v>0</v>
      </c>
      <c r="AZ210" s="231">
        <v>1</v>
      </c>
      <c r="BA210" s="231">
        <f>IF(AZ210=1,G210,0)</f>
        <v>0</v>
      </c>
      <c r="BB210" s="231">
        <f>IF(AZ210=2,G210,0)</f>
        <v>0</v>
      </c>
      <c r="BC210" s="231">
        <f>IF(AZ210=3,G210,0)</f>
        <v>0</v>
      </c>
      <c r="BD210" s="231">
        <f>IF(AZ210=4,G210,0)</f>
        <v>0</v>
      </c>
      <c r="BE210" s="231">
        <f>IF(AZ210=5,G210,0)</f>
        <v>0</v>
      </c>
      <c r="CA210" s="258">
        <v>1</v>
      </c>
      <c r="CB210" s="258">
        <v>0</v>
      </c>
    </row>
    <row r="211" spans="1:15" ht="22.5">
      <c r="A211" s="267"/>
      <c r="B211" s="268"/>
      <c r="C211" s="329" t="s">
        <v>339</v>
      </c>
      <c r="D211" s="330"/>
      <c r="E211" s="330"/>
      <c r="F211" s="330"/>
      <c r="G211" s="331"/>
      <c r="I211" s="269"/>
      <c r="K211" s="269"/>
      <c r="L211" s="270" t="s">
        <v>339</v>
      </c>
      <c r="O211" s="258">
        <v>3</v>
      </c>
    </row>
    <row r="212" spans="1:15" ht="12.75">
      <c r="A212" s="267"/>
      <c r="B212" s="271"/>
      <c r="C212" s="337" t="s">
        <v>367</v>
      </c>
      <c r="D212" s="338"/>
      <c r="E212" s="272">
        <v>2</v>
      </c>
      <c r="F212" s="273"/>
      <c r="G212" s="274"/>
      <c r="H212" s="275"/>
      <c r="I212" s="269"/>
      <c r="J212" s="276"/>
      <c r="K212" s="269"/>
      <c r="M212" s="297">
        <v>0.41805555555555557</v>
      </c>
      <c r="O212" s="258"/>
    </row>
    <row r="213" spans="1:80" ht="12.75">
      <c r="A213" s="259">
        <v>61</v>
      </c>
      <c r="B213" s="260" t="s">
        <v>368</v>
      </c>
      <c r="C213" s="261" t="s">
        <v>369</v>
      </c>
      <c r="D213" s="262" t="s">
        <v>116</v>
      </c>
      <c r="E213" s="263">
        <v>0.52</v>
      </c>
      <c r="F213" s="263">
        <v>0</v>
      </c>
      <c r="G213" s="264">
        <f>E213*F213</f>
        <v>0</v>
      </c>
      <c r="H213" s="265">
        <v>0.00304</v>
      </c>
      <c r="I213" s="266">
        <f>E213*H213</f>
        <v>0.0015808</v>
      </c>
      <c r="J213" s="265">
        <v>-0.065</v>
      </c>
      <c r="K213" s="266">
        <f>E213*J213</f>
        <v>-0.033800000000000004</v>
      </c>
      <c r="O213" s="258">
        <v>2</v>
      </c>
      <c r="AA213" s="231">
        <v>1</v>
      </c>
      <c r="AB213" s="231">
        <v>0</v>
      </c>
      <c r="AC213" s="231">
        <v>0</v>
      </c>
      <c r="AZ213" s="231">
        <v>1</v>
      </c>
      <c r="BA213" s="231">
        <f>IF(AZ213=1,G213,0)</f>
        <v>0</v>
      </c>
      <c r="BB213" s="231">
        <f>IF(AZ213=2,G213,0)</f>
        <v>0</v>
      </c>
      <c r="BC213" s="231">
        <f>IF(AZ213=3,G213,0)</f>
        <v>0</v>
      </c>
      <c r="BD213" s="231">
        <f>IF(AZ213=4,G213,0)</f>
        <v>0</v>
      </c>
      <c r="BE213" s="231">
        <f>IF(AZ213=5,G213,0)</f>
        <v>0</v>
      </c>
      <c r="CA213" s="258">
        <v>1</v>
      </c>
      <c r="CB213" s="258">
        <v>0</v>
      </c>
    </row>
    <row r="214" spans="1:15" ht="33.75">
      <c r="A214" s="267"/>
      <c r="B214" s="268"/>
      <c r="C214" s="329" t="s">
        <v>370</v>
      </c>
      <c r="D214" s="330"/>
      <c r="E214" s="330"/>
      <c r="F214" s="330"/>
      <c r="G214" s="331"/>
      <c r="I214" s="269"/>
      <c r="K214" s="269"/>
      <c r="L214" s="270" t="s">
        <v>370</v>
      </c>
      <c r="O214" s="258">
        <v>3</v>
      </c>
    </row>
    <row r="215" spans="1:15" ht="12.75">
      <c r="A215" s="267"/>
      <c r="B215" s="271"/>
      <c r="C215" s="337" t="s">
        <v>371</v>
      </c>
      <c r="D215" s="338"/>
      <c r="E215" s="272">
        <v>0.52</v>
      </c>
      <c r="F215" s="273"/>
      <c r="G215" s="274"/>
      <c r="H215" s="275"/>
      <c r="I215" s="269"/>
      <c r="J215" s="276"/>
      <c r="K215" s="269"/>
      <c r="M215" s="270" t="s">
        <v>371</v>
      </c>
      <c r="O215" s="258"/>
    </row>
    <row r="216" spans="1:80" ht="12.75">
      <c r="A216" s="259">
        <v>62</v>
      </c>
      <c r="B216" s="260" t="s">
        <v>372</v>
      </c>
      <c r="C216" s="261" t="s">
        <v>373</v>
      </c>
      <c r="D216" s="262" t="s">
        <v>116</v>
      </c>
      <c r="E216" s="263">
        <v>8.085</v>
      </c>
      <c r="F216" s="263">
        <v>0</v>
      </c>
      <c r="G216" s="264">
        <f>E216*F216</f>
        <v>0</v>
      </c>
      <c r="H216" s="265">
        <v>0.001</v>
      </c>
      <c r="I216" s="266">
        <f>E216*H216</f>
        <v>0.008085</v>
      </c>
      <c r="J216" s="265">
        <v>-0.063</v>
      </c>
      <c r="K216" s="266">
        <f>E216*J216</f>
        <v>-0.509355</v>
      </c>
      <c r="O216" s="258">
        <v>2</v>
      </c>
      <c r="AA216" s="231">
        <v>1</v>
      </c>
      <c r="AB216" s="231">
        <v>0</v>
      </c>
      <c r="AC216" s="231">
        <v>0</v>
      </c>
      <c r="AZ216" s="231">
        <v>1</v>
      </c>
      <c r="BA216" s="231">
        <f>IF(AZ216=1,G216,0)</f>
        <v>0</v>
      </c>
      <c r="BB216" s="231">
        <f>IF(AZ216=2,G216,0)</f>
        <v>0</v>
      </c>
      <c r="BC216" s="231">
        <f>IF(AZ216=3,G216,0)</f>
        <v>0</v>
      </c>
      <c r="BD216" s="231">
        <f>IF(AZ216=4,G216,0)</f>
        <v>0</v>
      </c>
      <c r="BE216" s="231">
        <f>IF(AZ216=5,G216,0)</f>
        <v>0</v>
      </c>
      <c r="CA216" s="258">
        <v>1</v>
      </c>
      <c r="CB216" s="258">
        <v>0</v>
      </c>
    </row>
    <row r="217" spans="1:15" ht="33.75">
      <c r="A217" s="267"/>
      <c r="B217" s="268"/>
      <c r="C217" s="329" t="s">
        <v>374</v>
      </c>
      <c r="D217" s="330"/>
      <c r="E217" s="330"/>
      <c r="F217" s="330"/>
      <c r="G217" s="331"/>
      <c r="I217" s="269"/>
      <c r="K217" s="269"/>
      <c r="L217" s="270" t="s">
        <v>374</v>
      </c>
      <c r="O217" s="258">
        <v>3</v>
      </c>
    </row>
    <row r="218" spans="1:15" ht="12.75">
      <c r="A218" s="267"/>
      <c r="B218" s="271"/>
      <c r="C218" s="337" t="s">
        <v>375</v>
      </c>
      <c r="D218" s="338"/>
      <c r="E218" s="272">
        <v>3.78</v>
      </c>
      <c r="F218" s="273"/>
      <c r="G218" s="274"/>
      <c r="H218" s="275"/>
      <c r="I218" s="269"/>
      <c r="J218" s="276"/>
      <c r="K218" s="269"/>
      <c r="M218" s="270" t="s">
        <v>375</v>
      </c>
      <c r="O218" s="258"/>
    </row>
    <row r="219" spans="1:15" ht="12.75">
      <c r="A219" s="267"/>
      <c r="B219" s="271"/>
      <c r="C219" s="337" t="s">
        <v>376</v>
      </c>
      <c r="D219" s="338"/>
      <c r="E219" s="272">
        <v>4.305</v>
      </c>
      <c r="F219" s="273"/>
      <c r="G219" s="274"/>
      <c r="H219" s="275"/>
      <c r="I219" s="269"/>
      <c r="J219" s="276"/>
      <c r="K219" s="269"/>
      <c r="M219" s="270" t="s">
        <v>376</v>
      </c>
      <c r="O219" s="258"/>
    </row>
    <row r="220" spans="1:57" ht="12.75">
      <c r="A220" s="277"/>
      <c r="B220" s="278" t="s">
        <v>99</v>
      </c>
      <c r="C220" s="279" t="s">
        <v>329</v>
      </c>
      <c r="D220" s="280"/>
      <c r="E220" s="281"/>
      <c r="F220" s="282"/>
      <c r="G220" s="283">
        <f>SUM(G179:G219)</f>
        <v>0</v>
      </c>
      <c r="H220" s="284"/>
      <c r="I220" s="285">
        <f>SUM(I179:I219)</f>
        <v>0.18636550000000002</v>
      </c>
      <c r="J220" s="284"/>
      <c r="K220" s="285">
        <f>SUM(K179:K219)</f>
        <v>-10.736825</v>
      </c>
      <c r="O220" s="258">
        <v>4</v>
      </c>
      <c r="BA220" s="286">
        <f>SUM(BA179:BA219)</f>
        <v>0</v>
      </c>
      <c r="BB220" s="286">
        <f>SUM(BB179:BB219)</f>
        <v>0</v>
      </c>
      <c r="BC220" s="286">
        <f>SUM(BC179:BC219)</f>
        <v>0</v>
      </c>
      <c r="BD220" s="286">
        <f>SUM(BD179:BD219)</f>
        <v>0</v>
      </c>
      <c r="BE220" s="286">
        <f>SUM(BE179:BE219)</f>
        <v>0</v>
      </c>
    </row>
    <row r="221" spans="1:15" ht="12.75">
      <c r="A221" s="248" t="s">
        <v>96</v>
      </c>
      <c r="B221" s="249" t="s">
        <v>377</v>
      </c>
      <c r="C221" s="250" t="s">
        <v>378</v>
      </c>
      <c r="D221" s="251"/>
      <c r="E221" s="252"/>
      <c r="F221" s="252"/>
      <c r="G221" s="253"/>
      <c r="H221" s="254"/>
      <c r="I221" s="255"/>
      <c r="J221" s="256"/>
      <c r="K221" s="257"/>
      <c r="O221" s="258">
        <v>1</v>
      </c>
    </row>
    <row r="222" spans="1:80" ht="12.75">
      <c r="A222" s="259">
        <v>63</v>
      </c>
      <c r="B222" s="260" t="s">
        <v>380</v>
      </c>
      <c r="C222" s="261" t="s">
        <v>381</v>
      </c>
      <c r="D222" s="262" t="s">
        <v>255</v>
      </c>
      <c r="E222" s="263">
        <v>4</v>
      </c>
      <c r="F222" s="263">
        <v>0</v>
      </c>
      <c r="G222" s="264">
        <f>E222*F222</f>
        <v>0</v>
      </c>
      <c r="H222" s="265">
        <v>0.00049</v>
      </c>
      <c r="I222" s="266">
        <f>E222*H222</f>
        <v>0.00196</v>
      </c>
      <c r="J222" s="265">
        <v>-0.031</v>
      </c>
      <c r="K222" s="266">
        <f>E222*J222</f>
        <v>-0.124</v>
      </c>
      <c r="O222" s="258">
        <v>2</v>
      </c>
      <c r="AA222" s="231">
        <v>1</v>
      </c>
      <c r="AB222" s="231">
        <v>0</v>
      </c>
      <c r="AC222" s="231">
        <v>0</v>
      </c>
      <c r="AZ222" s="231">
        <v>1</v>
      </c>
      <c r="BA222" s="231">
        <f>IF(AZ222=1,G222,0)</f>
        <v>0</v>
      </c>
      <c r="BB222" s="231">
        <f>IF(AZ222=2,G222,0)</f>
        <v>0</v>
      </c>
      <c r="BC222" s="231">
        <f>IF(AZ222=3,G222,0)</f>
        <v>0</v>
      </c>
      <c r="BD222" s="231">
        <f>IF(AZ222=4,G222,0)</f>
        <v>0</v>
      </c>
      <c r="BE222" s="231">
        <f>IF(AZ222=5,G222,0)</f>
        <v>0</v>
      </c>
      <c r="CA222" s="258">
        <v>1</v>
      </c>
      <c r="CB222" s="258">
        <v>0</v>
      </c>
    </row>
    <row r="223" spans="1:15" ht="12.75">
      <c r="A223" s="267"/>
      <c r="B223" s="268"/>
      <c r="C223" s="329" t="s">
        <v>335</v>
      </c>
      <c r="D223" s="330"/>
      <c r="E223" s="330"/>
      <c r="F223" s="330"/>
      <c r="G223" s="331"/>
      <c r="I223" s="269"/>
      <c r="K223" s="269"/>
      <c r="L223" s="270" t="s">
        <v>335</v>
      </c>
      <c r="O223" s="258">
        <v>3</v>
      </c>
    </row>
    <row r="224" spans="1:15" ht="12.75">
      <c r="A224" s="267"/>
      <c r="B224" s="271"/>
      <c r="C224" s="337" t="s">
        <v>382</v>
      </c>
      <c r="D224" s="338"/>
      <c r="E224" s="272">
        <v>4</v>
      </c>
      <c r="F224" s="273"/>
      <c r="G224" s="274"/>
      <c r="H224" s="275"/>
      <c r="I224" s="269"/>
      <c r="J224" s="276"/>
      <c r="K224" s="269"/>
      <c r="M224" s="270" t="s">
        <v>382</v>
      </c>
      <c r="O224" s="258"/>
    </row>
    <row r="225" spans="1:80" ht="12.75">
      <c r="A225" s="259">
        <v>64</v>
      </c>
      <c r="B225" s="260" t="s">
        <v>383</v>
      </c>
      <c r="C225" s="261" t="s">
        <v>384</v>
      </c>
      <c r="D225" s="262" t="s">
        <v>255</v>
      </c>
      <c r="E225" s="263">
        <v>4</v>
      </c>
      <c r="F225" s="263">
        <v>0</v>
      </c>
      <c r="G225" s="264">
        <f>E225*F225</f>
        <v>0</v>
      </c>
      <c r="H225" s="265">
        <v>0</v>
      </c>
      <c r="I225" s="266">
        <f>E225*H225</f>
        <v>0</v>
      </c>
      <c r="J225" s="265">
        <v>-0.009</v>
      </c>
      <c r="K225" s="266">
        <f>E225*J225</f>
        <v>-0.036</v>
      </c>
      <c r="O225" s="258">
        <v>2</v>
      </c>
      <c r="AA225" s="231">
        <v>1</v>
      </c>
      <c r="AB225" s="231">
        <v>0</v>
      </c>
      <c r="AC225" s="231">
        <v>0</v>
      </c>
      <c r="AZ225" s="231">
        <v>1</v>
      </c>
      <c r="BA225" s="231">
        <f>IF(AZ225=1,G225,0)</f>
        <v>0</v>
      </c>
      <c r="BB225" s="231">
        <f>IF(AZ225=2,G225,0)</f>
        <v>0</v>
      </c>
      <c r="BC225" s="231">
        <f>IF(AZ225=3,G225,0)</f>
        <v>0</v>
      </c>
      <c r="BD225" s="231">
        <f>IF(AZ225=4,G225,0)</f>
        <v>0</v>
      </c>
      <c r="BE225" s="231">
        <f>IF(AZ225=5,G225,0)</f>
        <v>0</v>
      </c>
      <c r="CA225" s="258">
        <v>1</v>
      </c>
      <c r="CB225" s="258">
        <v>0</v>
      </c>
    </row>
    <row r="226" spans="1:15" ht="12.75">
      <c r="A226" s="267"/>
      <c r="B226" s="268"/>
      <c r="C226" s="329" t="s">
        <v>335</v>
      </c>
      <c r="D226" s="330"/>
      <c r="E226" s="330"/>
      <c r="F226" s="330"/>
      <c r="G226" s="331"/>
      <c r="I226" s="269"/>
      <c r="K226" s="269"/>
      <c r="L226" s="270" t="s">
        <v>335</v>
      </c>
      <c r="O226" s="258">
        <v>3</v>
      </c>
    </row>
    <row r="227" spans="1:80" ht="12.75">
      <c r="A227" s="259">
        <v>65</v>
      </c>
      <c r="B227" s="260" t="s">
        <v>385</v>
      </c>
      <c r="C227" s="261" t="s">
        <v>386</v>
      </c>
      <c r="D227" s="262" t="s">
        <v>116</v>
      </c>
      <c r="E227" s="263">
        <v>46.71</v>
      </c>
      <c r="F227" s="263">
        <v>0</v>
      </c>
      <c r="G227" s="264">
        <f>E227*F227</f>
        <v>0</v>
      </c>
      <c r="H227" s="265">
        <v>0</v>
      </c>
      <c r="I227" s="266">
        <f>E227*H227</f>
        <v>0</v>
      </c>
      <c r="J227" s="265">
        <v>-0.059</v>
      </c>
      <c r="K227" s="266">
        <f>E227*J227</f>
        <v>-2.75589</v>
      </c>
      <c r="O227" s="258">
        <v>2</v>
      </c>
      <c r="AA227" s="231">
        <v>1</v>
      </c>
      <c r="AB227" s="231">
        <v>0</v>
      </c>
      <c r="AC227" s="231">
        <v>0</v>
      </c>
      <c r="AZ227" s="231">
        <v>1</v>
      </c>
      <c r="BA227" s="231">
        <f>IF(AZ227=1,G227,0)</f>
        <v>0</v>
      </c>
      <c r="BB227" s="231">
        <f>IF(AZ227=2,G227,0)</f>
        <v>0</v>
      </c>
      <c r="BC227" s="231">
        <f>IF(AZ227=3,G227,0)</f>
        <v>0</v>
      </c>
      <c r="BD227" s="231">
        <f>IF(AZ227=4,G227,0)</f>
        <v>0</v>
      </c>
      <c r="BE227" s="231">
        <f>IF(AZ227=5,G227,0)</f>
        <v>0</v>
      </c>
      <c r="CA227" s="258">
        <v>1</v>
      </c>
      <c r="CB227" s="258">
        <v>0</v>
      </c>
    </row>
    <row r="228" spans="1:15" ht="12.75">
      <c r="A228" s="267"/>
      <c r="B228" s="268"/>
      <c r="C228" s="329" t="s">
        <v>387</v>
      </c>
      <c r="D228" s="330"/>
      <c r="E228" s="330"/>
      <c r="F228" s="330"/>
      <c r="G228" s="331"/>
      <c r="I228" s="269"/>
      <c r="K228" s="269"/>
      <c r="L228" s="270" t="s">
        <v>387</v>
      </c>
      <c r="O228" s="258">
        <v>3</v>
      </c>
    </row>
    <row r="229" spans="1:15" ht="12.75">
      <c r="A229" s="267"/>
      <c r="B229" s="268"/>
      <c r="C229" s="329" t="s">
        <v>335</v>
      </c>
      <c r="D229" s="330"/>
      <c r="E229" s="330"/>
      <c r="F229" s="330"/>
      <c r="G229" s="331"/>
      <c r="I229" s="269"/>
      <c r="K229" s="269"/>
      <c r="L229" s="270" t="s">
        <v>335</v>
      </c>
      <c r="O229" s="258">
        <v>3</v>
      </c>
    </row>
    <row r="230" spans="1:15" ht="12.75">
      <c r="A230" s="267"/>
      <c r="B230" s="271"/>
      <c r="C230" s="337" t="s">
        <v>388</v>
      </c>
      <c r="D230" s="338"/>
      <c r="E230" s="272">
        <v>46.71</v>
      </c>
      <c r="F230" s="273"/>
      <c r="G230" s="274"/>
      <c r="H230" s="275"/>
      <c r="I230" s="269"/>
      <c r="J230" s="276"/>
      <c r="K230" s="269"/>
      <c r="M230" s="270" t="s">
        <v>388</v>
      </c>
      <c r="O230" s="258"/>
    </row>
    <row r="231" spans="1:80" ht="12.75">
      <c r="A231" s="259">
        <v>66</v>
      </c>
      <c r="B231" s="260" t="s">
        <v>389</v>
      </c>
      <c r="C231" s="261" t="s">
        <v>390</v>
      </c>
      <c r="D231" s="262" t="s">
        <v>116</v>
      </c>
      <c r="E231" s="263">
        <v>19.05</v>
      </c>
      <c r="F231" s="263">
        <v>0</v>
      </c>
      <c r="G231" s="264">
        <f>E231*F231</f>
        <v>0</v>
      </c>
      <c r="H231" s="265">
        <v>0</v>
      </c>
      <c r="I231" s="266">
        <f>E231*H231</f>
        <v>0</v>
      </c>
      <c r="J231" s="265">
        <v>-0.068</v>
      </c>
      <c r="K231" s="266">
        <f>E231*J231</f>
        <v>-1.2954</v>
      </c>
      <c r="O231" s="258">
        <v>2</v>
      </c>
      <c r="AA231" s="231">
        <v>1</v>
      </c>
      <c r="AB231" s="231">
        <v>0</v>
      </c>
      <c r="AC231" s="231">
        <v>0</v>
      </c>
      <c r="AZ231" s="231">
        <v>1</v>
      </c>
      <c r="BA231" s="231">
        <f>IF(AZ231=1,G231,0)</f>
        <v>0</v>
      </c>
      <c r="BB231" s="231">
        <f>IF(AZ231=2,G231,0)</f>
        <v>0</v>
      </c>
      <c r="BC231" s="231">
        <f>IF(AZ231=3,G231,0)</f>
        <v>0</v>
      </c>
      <c r="BD231" s="231">
        <f>IF(AZ231=4,G231,0)</f>
        <v>0</v>
      </c>
      <c r="BE231" s="231">
        <f>IF(AZ231=5,G231,0)</f>
        <v>0</v>
      </c>
      <c r="CA231" s="258">
        <v>1</v>
      </c>
      <c r="CB231" s="258">
        <v>0</v>
      </c>
    </row>
    <row r="232" spans="1:15" ht="12.75">
      <c r="A232" s="267"/>
      <c r="B232" s="268"/>
      <c r="C232" s="329" t="s">
        <v>335</v>
      </c>
      <c r="D232" s="330"/>
      <c r="E232" s="330"/>
      <c r="F232" s="330"/>
      <c r="G232" s="331"/>
      <c r="I232" s="269"/>
      <c r="K232" s="269"/>
      <c r="L232" s="270" t="s">
        <v>335</v>
      </c>
      <c r="O232" s="258">
        <v>3</v>
      </c>
    </row>
    <row r="233" spans="1:15" ht="12.75">
      <c r="A233" s="267"/>
      <c r="B233" s="271"/>
      <c r="C233" s="337" t="s">
        <v>391</v>
      </c>
      <c r="D233" s="338"/>
      <c r="E233" s="272">
        <v>0</v>
      </c>
      <c r="F233" s="273"/>
      <c r="G233" s="274"/>
      <c r="H233" s="275"/>
      <c r="I233" s="269"/>
      <c r="J233" s="276"/>
      <c r="K233" s="269"/>
      <c r="M233" s="270" t="s">
        <v>391</v>
      </c>
      <c r="O233" s="258"/>
    </row>
    <row r="234" spans="1:15" ht="12.75">
      <c r="A234" s="267"/>
      <c r="B234" s="271"/>
      <c r="C234" s="337" t="s">
        <v>392</v>
      </c>
      <c r="D234" s="338"/>
      <c r="E234" s="272">
        <v>1.08</v>
      </c>
      <c r="F234" s="273"/>
      <c r="G234" s="274"/>
      <c r="H234" s="275"/>
      <c r="I234" s="269"/>
      <c r="J234" s="276"/>
      <c r="K234" s="269"/>
      <c r="M234" s="270" t="s">
        <v>392</v>
      </c>
      <c r="O234" s="258"/>
    </row>
    <row r="235" spans="1:15" ht="12.75">
      <c r="A235" s="267"/>
      <c r="B235" s="271"/>
      <c r="C235" s="337" t="s">
        <v>393</v>
      </c>
      <c r="D235" s="338"/>
      <c r="E235" s="272">
        <v>2.88</v>
      </c>
      <c r="F235" s="273"/>
      <c r="G235" s="274"/>
      <c r="H235" s="275"/>
      <c r="I235" s="269"/>
      <c r="J235" s="276"/>
      <c r="K235" s="269"/>
      <c r="M235" s="270" t="s">
        <v>393</v>
      </c>
      <c r="O235" s="258"/>
    </row>
    <row r="236" spans="1:15" ht="12.75">
      <c r="A236" s="267"/>
      <c r="B236" s="271"/>
      <c r="C236" s="337" t="s">
        <v>394</v>
      </c>
      <c r="D236" s="338"/>
      <c r="E236" s="272">
        <v>10.44</v>
      </c>
      <c r="F236" s="273"/>
      <c r="G236" s="274"/>
      <c r="H236" s="275"/>
      <c r="I236" s="269"/>
      <c r="J236" s="276"/>
      <c r="K236" s="269"/>
      <c r="M236" s="270" t="s">
        <v>394</v>
      </c>
      <c r="O236" s="258"/>
    </row>
    <row r="237" spans="1:15" ht="12.75">
      <c r="A237" s="267"/>
      <c r="B237" s="271"/>
      <c r="C237" s="337" t="s">
        <v>395</v>
      </c>
      <c r="D237" s="338"/>
      <c r="E237" s="272">
        <v>0.9</v>
      </c>
      <c r="F237" s="273"/>
      <c r="G237" s="274"/>
      <c r="H237" s="275"/>
      <c r="I237" s="269"/>
      <c r="J237" s="276"/>
      <c r="K237" s="269"/>
      <c r="M237" s="270" t="s">
        <v>395</v>
      </c>
      <c r="O237" s="258"/>
    </row>
    <row r="238" spans="1:15" ht="12.75">
      <c r="A238" s="267"/>
      <c r="B238" s="271"/>
      <c r="C238" s="337" t="s">
        <v>396</v>
      </c>
      <c r="D238" s="338"/>
      <c r="E238" s="272">
        <v>0.45</v>
      </c>
      <c r="F238" s="273"/>
      <c r="G238" s="274"/>
      <c r="H238" s="275"/>
      <c r="I238" s="269"/>
      <c r="J238" s="276"/>
      <c r="K238" s="269"/>
      <c r="M238" s="270" t="s">
        <v>396</v>
      </c>
      <c r="O238" s="258"/>
    </row>
    <row r="239" spans="1:15" ht="12.75">
      <c r="A239" s="267"/>
      <c r="B239" s="271"/>
      <c r="C239" s="337" t="s">
        <v>397</v>
      </c>
      <c r="D239" s="338"/>
      <c r="E239" s="272">
        <v>0</v>
      </c>
      <c r="F239" s="273"/>
      <c r="G239" s="274"/>
      <c r="H239" s="275"/>
      <c r="I239" s="269"/>
      <c r="J239" s="276"/>
      <c r="K239" s="269"/>
      <c r="M239" s="270" t="s">
        <v>397</v>
      </c>
      <c r="O239" s="258"/>
    </row>
    <row r="240" spans="1:15" ht="12.75">
      <c r="A240" s="267"/>
      <c r="B240" s="271"/>
      <c r="C240" s="337" t="s">
        <v>398</v>
      </c>
      <c r="D240" s="338"/>
      <c r="E240" s="272">
        <v>0.9</v>
      </c>
      <c r="F240" s="273"/>
      <c r="G240" s="274"/>
      <c r="H240" s="275"/>
      <c r="I240" s="269"/>
      <c r="J240" s="276"/>
      <c r="K240" s="269"/>
      <c r="M240" s="270" t="s">
        <v>398</v>
      </c>
      <c r="O240" s="258"/>
    </row>
    <row r="241" spans="1:15" ht="12.75">
      <c r="A241" s="267"/>
      <c r="B241" s="271"/>
      <c r="C241" s="337" t="s">
        <v>399</v>
      </c>
      <c r="D241" s="338"/>
      <c r="E241" s="272">
        <v>1.2</v>
      </c>
      <c r="F241" s="273"/>
      <c r="G241" s="274"/>
      <c r="H241" s="275"/>
      <c r="I241" s="269"/>
      <c r="J241" s="276"/>
      <c r="K241" s="269"/>
      <c r="M241" s="270" t="s">
        <v>399</v>
      </c>
      <c r="O241" s="258"/>
    </row>
    <row r="242" spans="1:15" ht="12.75">
      <c r="A242" s="267"/>
      <c r="B242" s="271"/>
      <c r="C242" s="337" t="s">
        <v>400</v>
      </c>
      <c r="D242" s="338"/>
      <c r="E242" s="272">
        <v>1.2</v>
      </c>
      <c r="F242" s="273"/>
      <c r="G242" s="274"/>
      <c r="H242" s="275"/>
      <c r="I242" s="269"/>
      <c r="J242" s="276"/>
      <c r="K242" s="269"/>
      <c r="M242" s="270" t="s">
        <v>400</v>
      </c>
      <c r="O242" s="258"/>
    </row>
    <row r="243" spans="1:80" ht="12.75">
      <c r="A243" s="259">
        <v>67</v>
      </c>
      <c r="B243" s="260" t="s">
        <v>401</v>
      </c>
      <c r="C243" s="261" t="s">
        <v>402</v>
      </c>
      <c r="D243" s="262" t="s">
        <v>116</v>
      </c>
      <c r="E243" s="263">
        <v>46.71</v>
      </c>
      <c r="F243" s="263">
        <v>0</v>
      </c>
      <c r="G243" s="264">
        <f>E243*F243</f>
        <v>0</v>
      </c>
      <c r="H243" s="265">
        <v>0</v>
      </c>
      <c r="I243" s="266">
        <f>E243*H243</f>
        <v>0</v>
      </c>
      <c r="J243" s="265">
        <v>-0.089</v>
      </c>
      <c r="K243" s="266">
        <f>E243*J243</f>
        <v>-4.15719</v>
      </c>
      <c r="O243" s="258">
        <v>2</v>
      </c>
      <c r="AA243" s="231">
        <v>1</v>
      </c>
      <c r="AB243" s="231">
        <v>0</v>
      </c>
      <c r="AC243" s="231">
        <v>0</v>
      </c>
      <c r="AZ243" s="231">
        <v>1</v>
      </c>
      <c r="BA243" s="231">
        <f>IF(AZ243=1,G243,0)</f>
        <v>0</v>
      </c>
      <c r="BB243" s="231">
        <f>IF(AZ243=2,G243,0)</f>
        <v>0</v>
      </c>
      <c r="BC243" s="231">
        <f>IF(AZ243=3,G243,0)</f>
        <v>0</v>
      </c>
      <c r="BD243" s="231">
        <f>IF(AZ243=4,G243,0)</f>
        <v>0</v>
      </c>
      <c r="BE243" s="231">
        <f>IF(AZ243=5,G243,0)</f>
        <v>0</v>
      </c>
      <c r="CA243" s="258">
        <v>1</v>
      </c>
      <c r="CB243" s="258">
        <v>0</v>
      </c>
    </row>
    <row r="244" spans="1:15" ht="12.75">
      <c r="A244" s="267"/>
      <c r="B244" s="268"/>
      <c r="C244" s="329" t="s">
        <v>335</v>
      </c>
      <c r="D244" s="330"/>
      <c r="E244" s="330"/>
      <c r="F244" s="330"/>
      <c r="G244" s="331"/>
      <c r="I244" s="269"/>
      <c r="K244" s="269"/>
      <c r="L244" s="270" t="s">
        <v>335</v>
      </c>
      <c r="O244" s="258">
        <v>3</v>
      </c>
    </row>
    <row r="245" spans="1:15" ht="12.75">
      <c r="A245" s="267"/>
      <c r="B245" s="271"/>
      <c r="C245" s="337" t="s">
        <v>167</v>
      </c>
      <c r="D245" s="338"/>
      <c r="E245" s="272">
        <v>32.7</v>
      </c>
      <c r="F245" s="273"/>
      <c r="G245" s="274"/>
      <c r="H245" s="275"/>
      <c r="I245" s="269"/>
      <c r="J245" s="276"/>
      <c r="K245" s="269"/>
      <c r="M245" s="270" t="s">
        <v>167</v>
      </c>
      <c r="O245" s="258"/>
    </row>
    <row r="246" spans="1:15" ht="12.75">
      <c r="A246" s="267"/>
      <c r="B246" s="271"/>
      <c r="C246" s="337" t="s">
        <v>168</v>
      </c>
      <c r="D246" s="338"/>
      <c r="E246" s="272">
        <v>1.4</v>
      </c>
      <c r="F246" s="273"/>
      <c r="G246" s="274"/>
      <c r="H246" s="275"/>
      <c r="I246" s="269"/>
      <c r="J246" s="276"/>
      <c r="K246" s="269"/>
      <c r="M246" s="270" t="s">
        <v>168</v>
      </c>
      <c r="O246" s="258"/>
    </row>
    <row r="247" spans="1:15" ht="12.75">
      <c r="A247" s="267"/>
      <c r="B247" s="271"/>
      <c r="C247" s="337" t="s">
        <v>169</v>
      </c>
      <c r="D247" s="338"/>
      <c r="E247" s="272">
        <v>12.61</v>
      </c>
      <c r="F247" s="273"/>
      <c r="G247" s="274"/>
      <c r="H247" s="275"/>
      <c r="I247" s="269"/>
      <c r="J247" s="276"/>
      <c r="K247" s="269"/>
      <c r="M247" s="270" t="s">
        <v>169</v>
      </c>
      <c r="O247" s="258"/>
    </row>
    <row r="248" spans="1:57" ht="12.75">
      <c r="A248" s="277"/>
      <c r="B248" s="278" t="s">
        <v>99</v>
      </c>
      <c r="C248" s="279" t="s">
        <v>379</v>
      </c>
      <c r="D248" s="280"/>
      <c r="E248" s="281"/>
      <c r="F248" s="282"/>
      <c r="G248" s="283">
        <f>SUM(G221:G247)</f>
        <v>0</v>
      </c>
      <c r="H248" s="284"/>
      <c r="I248" s="285">
        <f>SUM(I221:I247)</f>
        <v>0.00196</v>
      </c>
      <c r="J248" s="284"/>
      <c r="K248" s="285">
        <f>SUM(K221:K247)</f>
        <v>-8.36848</v>
      </c>
      <c r="O248" s="258">
        <v>4</v>
      </c>
      <c r="BA248" s="286">
        <f>SUM(BA221:BA247)</f>
        <v>0</v>
      </c>
      <c r="BB248" s="286">
        <f>SUM(BB221:BB247)</f>
        <v>0</v>
      </c>
      <c r="BC248" s="286">
        <f>SUM(BC221:BC247)</f>
        <v>0</v>
      </c>
      <c r="BD248" s="286">
        <f>SUM(BD221:BD247)</f>
        <v>0</v>
      </c>
      <c r="BE248" s="286">
        <f>SUM(BE221:BE247)</f>
        <v>0</v>
      </c>
    </row>
    <row r="249" spans="1:15" ht="12.75">
      <c r="A249" s="248" t="s">
        <v>96</v>
      </c>
      <c r="B249" s="249" t="s">
        <v>403</v>
      </c>
      <c r="C249" s="250" t="s">
        <v>404</v>
      </c>
      <c r="D249" s="251"/>
      <c r="E249" s="252"/>
      <c r="F249" s="252"/>
      <c r="G249" s="253"/>
      <c r="H249" s="254"/>
      <c r="I249" s="255"/>
      <c r="J249" s="256"/>
      <c r="K249" s="257"/>
      <c r="O249" s="258">
        <v>1</v>
      </c>
    </row>
    <row r="250" spans="1:80" ht="12.75">
      <c r="A250" s="259">
        <v>68</v>
      </c>
      <c r="B250" s="260" t="s">
        <v>406</v>
      </c>
      <c r="C250" s="261" t="s">
        <v>407</v>
      </c>
      <c r="D250" s="262" t="s">
        <v>131</v>
      </c>
      <c r="E250" s="263">
        <v>39.134169458</v>
      </c>
      <c r="F250" s="263">
        <v>0</v>
      </c>
      <c r="G250" s="264">
        <f>E250*F250</f>
        <v>0</v>
      </c>
      <c r="H250" s="265">
        <v>0</v>
      </c>
      <c r="I250" s="266">
        <f>E250*H250</f>
        <v>0</v>
      </c>
      <c r="J250" s="265"/>
      <c r="K250" s="266">
        <f>E250*J250</f>
        <v>0</v>
      </c>
      <c r="O250" s="258">
        <v>2</v>
      </c>
      <c r="AA250" s="231">
        <v>7</v>
      </c>
      <c r="AB250" s="231">
        <v>1</v>
      </c>
      <c r="AC250" s="231">
        <v>2</v>
      </c>
      <c r="AZ250" s="231">
        <v>1</v>
      </c>
      <c r="BA250" s="231">
        <f>IF(AZ250=1,G250,0)</f>
        <v>0</v>
      </c>
      <c r="BB250" s="231">
        <f>IF(AZ250=2,G250,0)</f>
        <v>0</v>
      </c>
      <c r="BC250" s="231">
        <f>IF(AZ250=3,G250,0)</f>
        <v>0</v>
      </c>
      <c r="BD250" s="231">
        <f>IF(AZ250=4,G250,0)</f>
        <v>0</v>
      </c>
      <c r="BE250" s="231">
        <f>IF(AZ250=5,G250,0)</f>
        <v>0</v>
      </c>
      <c r="CA250" s="258">
        <v>7</v>
      </c>
      <c r="CB250" s="258">
        <v>1</v>
      </c>
    </row>
    <row r="251" spans="1:57" ht="12.75">
      <c r="A251" s="277"/>
      <c r="B251" s="278" t="s">
        <v>99</v>
      </c>
      <c r="C251" s="279" t="s">
        <v>405</v>
      </c>
      <c r="D251" s="280"/>
      <c r="E251" s="281"/>
      <c r="F251" s="282"/>
      <c r="G251" s="283">
        <f>SUM(G249:G250)</f>
        <v>0</v>
      </c>
      <c r="H251" s="284"/>
      <c r="I251" s="285">
        <f>SUM(I249:I250)</f>
        <v>0</v>
      </c>
      <c r="J251" s="284"/>
      <c r="K251" s="285">
        <f>SUM(K249:K250)</f>
        <v>0</v>
      </c>
      <c r="O251" s="258">
        <v>4</v>
      </c>
      <c r="BA251" s="286">
        <f>SUM(BA249:BA250)</f>
        <v>0</v>
      </c>
      <c r="BB251" s="286">
        <f>SUM(BB249:BB250)</f>
        <v>0</v>
      </c>
      <c r="BC251" s="286">
        <f>SUM(BC249:BC250)</f>
        <v>0</v>
      </c>
      <c r="BD251" s="286">
        <f>SUM(BD249:BD250)</f>
        <v>0</v>
      </c>
      <c r="BE251" s="286">
        <f>SUM(BE249:BE250)</f>
        <v>0</v>
      </c>
    </row>
    <row r="252" spans="1:15" ht="12.75">
      <c r="A252" s="248" t="s">
        <v>96</v>
      </c>
      <c r="B252" s="249" t="s">
        <v>408</v>
      </c>
      <c r="C252" s="250" t="s">
        <v>409</v>
      </c>
      <c r="D252" s="251"/>
      <c r="E252" s="252"/>
      <c r="F252" s="252"/>
      <c r="G252" s="253"/>
      <c r="H252" s="254"/>
      <c r="I252" s="255"/>
      <c r="J252" s="256"/>
      <c r="K252" s="257"/>
      <c r="O252" s="258">
        <v>1</v>
      </c>
    </row>
    <row r="253" spans="1:80" ht="12.75">
      <c r="A253" s="259">
        <v>69</v>
      </c>
      <c r="B253" s="260" t="s">
        <v>411</v>
      </c>
      <c r="C253" s="261" t="s">
        <v>412</v>
      </c>
      <c r="D253" s="262" t="s">
        <v>116</v>
      </c>
      <c r="E253" s="263">
        <v>436.1</v>
      </c>
      <c r="F253" s="263">
        <v>0</v>
      </c>
      <c r="G253" s="264">
        <f>E253*F253</f>
        <v>0</v>
      </c>
      <c r="H253" s="265">
        <v>0</v>
      </c>
      <c r="I253" s="266">
        <f>E253*H253</f>
        <v>0</v>
      </c>
      <c r="J253" s="265">
        <v>-0.006</v>
      </c>
      <c r="K253" s="266">
        <f>E253*J253</f>
        <v>-2.6166</v>
      </c>
      <c r="O253" s="258">
        <v>2</v>
      </c>
      <c r="AA253" s="231">
        <v>1</v>
      </c>
      <c r="AB253" s="231">
        <v>7</v>
      </c>
      <c r="AC253" s="231">
        <v>7</v>
      </c>
      <c r="AZ253" s="231">
        <v>2</v>
      </c>
      <c r="BA253" s="231">
        <f>IF(AZ253=1,G253,0)</f>
        <v>0</v>
      </c>
      <c r="BB253" s="231">
        <f>IF(AZ253=2,G253,0)</f>
        <v>0</v>
      </c>
      <c r="BC253" s="231">
        <f>IF(AZ253=3,G253,0)</f>
        <v>0</v>
      </c>
      <c r="BD253" s="231">
        <f>IF(AZ253=4,G253,0)</f>
        <v>0</v>
      </c>
      <c r="BE253" s="231">
        <f>IF(AZ253=5,G253,0)</f>
        <v>0</v>
      </c>
      <c r="CA253" s="258">
        <v>1</v>
      </c>
      <c r="CB253" s="258">
        <v>7</v>
      </c>
    </row>
    <row r="254" spans="1:80" ht="22.5">
      <c r="A254" s="259">
        <v>70</v>
      </c>
      <c r="B254" s="260" t="s">
        <v>413</v>
      </c>
      <c r="C254" s="261" t="s">
        <v>414</v>
      </c>
      <c r="D254" s="262" t="s">
        <v>116</v>
      </c>
      <c r="E254" s="263">
        <v>436.1</v>
      </c>
      <c r="F254" s="263">
        <v>0</v>
      </c>
      <c r="G254" s="264">
        <f>E254*F254</f>
        <v>0</v>
      </c>
      <c r="H254" s="265">
        <v>0.00816</v>
      </c>
      <c r="I254" s="266">
        <f>E254*H254</f>
        <v>3.5585760000000004</v>
      </c>
      <c r="J254" s="265">
        <v>0</v>
      </c>
      <c r="K254" s="266">
        <f>E254*J254</f>
        <v>0</v>
      </c>
      <c r="O254" s="258">
        <v>2</v>
      </c>
      <c r="AA254" s="231">
        <v>1</v>
      </c>
      <c r="AB254" s="231">
        <v>0</v>
      </c>
      <c r="AC254" s="231">
        <v>0</v>
      </c>
      <c r="AZ254" s="231">
        <v>2</v>
      </c>
      <c r="BA254" s="231">
        <f>IF(AZ254=1,G254,0)</f>
        <v>0</v>
      </c>
      <c r="BB254" s="231">
        <f>IF(AZ254=2,G254,0)</f>
        <v>0</v>
      </c>
      <c r="BC254" s="231">
        <f>IF(AZ254=3,G254,0)</f>
        <v>0</v>
      </c>
      <c r="BD254" s="231">
        <f>IF(AZ254=4,G254,0)</f>
        <v>0</v>
      </c>
      <c r="BE254" s="231">
        <f>IF(AZ254=5,G254,0)</f>
        <v>0</v>
      </c>
      <c r="CA254" s="258">
        <v>1</v>
      </c>
      <c r="CB254" s="258">
        <v>0</v>
      </c>
    </row>
    <row r="255" spans="1:15" ht="22.5">
      <c r="A255" s="267"/>
      <c r="B255" s="268"/>
      <c r="C255" s="329" t="s">
        <v>415</v>
      </c>
      <c r="D255" s="330"/>
      <c r="E255" s="330"/>
      <c r="F255" s="330"/>
      <c r="G255" s="331"/>
      <c r="I255" s="269"/>
      <c r="K255" s="269"/>
      <c r="L255" s="270" t="s">
        <v>415</v>
      </c>
      <c r="O255" s="258">
        <v>3</v>
      </c>
    </row>
    <row r="256" spans="1:15" ht="12.75">
      <c r="A256" s="267"/>
      <c r="B256" s="271"/>
      <c r="C256" s="337" t="s">
        <v>416</v>
      </c>
      <c r="D256" s="338"/>
      <c r="E256" s="272">
        <v>436.1</v>
      </c>
      <c r="F256" s="273"/>
      <c r="G256" s="274"/>
      <c r="H256" s="275"/>
      <c r="I256" s="269"/>
      <c r="J256" s="276"/>
      <c r="K256" s="269"/>
      <c r="M256" s="270" t="s">
        <v>416</v>
      </c>
      <c r="O256" s="258"/>
    </row>
    <row r="257" spans="1:80" ht="12.75">
      <c r="A257" s="259">
        <v>71</v>
      </c>
      <c r="B257" s="260" t="s">
        <v>417</v>
      </c>
      <c r="C257" s="261" t="s">
        <v>418</v>
      </c>
      <c r="D257" s="262" t="s">
        <v>12</v>
      </c>
      <c r="E257" s="263"/>
      <c r="F257" s="263">
        <v>0</v>
      </c>
      <c r="G257" s="264">
        <f>E257*F257</f>
        <v>0</v>
      </c>
      <c r="H257" s="265">
        <v>0</v>
      </c>
      <c r="I257" s="266">
        <f>E257*H257</f>
        <v>0</v>
      </c>
      <c r="J257" s="265"/>
      <c r="K257" s="266">
        <f>E257*J257</f>
        <v>0</v>
      </c>
      <c r="O257" s="258">
        <v>2</v>
      </c>
      <c r="AA257" s="231">
        <v>7</v>
      </c>
      <c r="AB257" s="231">
        <v>1002</v>
      </c>
      <c r="AC257" s="231">
        <v>5</v>
      </c>
      <c r="AZ257" s="231">
        <v>2</v>
      </c>
      <c r="BA257" s="231">
        <f>IF(AZ257=1,G257,0)</f>
        <v>0</v>
      </c>
      <c r="BB257" s="231">
        <f>IF(AZ257=2,G257,0)</f>
        <v>0</v>
      </c>
      <c r="BC257" s="231">
        <f>IF(AZ257=3,G257,0)</f>
        <v>0</v>
      </c>
      <c r="BD257" s="231">
        <f>IF(AZ257=4,G257,0)</f>
        <v>0</v>
      </c>
      <c r="BE257" s="231">
        <f>IF(AZ257=5,G257,0)</f>
        <v>0</v>
      </c>
      <c r="CA257" s="258">
        <v>7</v>
      </c>
      <c r="CB257" s="258">
        <v>1002</v>
      </c>
    </row>
    <row r="258" spans="1:57" ht="12.75">
      <c r="A258" s="277"/>
      <c r="B258" s="278" t="s">
        <v>99</v>
      </c>
      <c r="C258" s="279" t="s">
        <v>410</v>
      </c>
      <c r="D258" s="280"/>
      <c r="E258" s="281"/>
      <c r="F258" s="282"/>
      <c r="G258" s="283">
        <f>SUM(G252:G257)</f>
        <v>0</v>
      </c>
      <c r="H258" s="284"/>
      <c r="I258" s="285">
        <f>SUM(I252:I257)</f>
        <v>3.5585760000000004</v>
      </c>
      <c r="J258" s="284"/>
      <c r="K258" s="285">
        <f>SUM(K252:K257)</f>
        <v>-2.6166</v>
      </c>
      <c r="O258" s="258">
        <v>4</v>
      </c>
      <c r="BA258" s="286">
        <f>SUM(BA252:BA257)</f>
        <v>0</v>
      </c>
      <c r="BB258" s="286">
        <f>SUM(BB252:BB257)</f>
        <v>0</v>
      </c>
      <c r="BC258" s="286">
        <f>SUM(BC252:BC257)</f>
        <v>0</v>
      </c>
      <c r="BD258" s="286">
        <f>SUM(BD252:BD257)</f>
        <v>0</v>
      </c>
      <c r="BE258" s="286">
        <f>SUM(BE252:BE257)</f>
        <v>0</v>
      </c>
    </row>
    <row r="259" spans="1:15" ht="12.75">
      <c r="A259" s="248" t="s">
        <v>96</v>
      </c>
      <c r="B259" s="249" t="s">
        <v>419</v>
      </c>
      <c r="C259" s="250" t="s">
        <v>420</v>
      </c>
      <c r="D259" s="251"/>
      <c r="E259" s="252"/>
      <c r="F259" s="252"/>
      <c r="G259" s="253"/>
      <c r="H259" s="254"/>
      <c r="I259" s="255"/>
      <c r="J259" s="256"/>
      <c r="K259" s="257"/>
      <c r="O259" s="258">
        <v>1</v>
      </c>
    </row>
    <row r="260" spans="1:80" ht="12.75">
      <c r="A260" s="259">
        <v>72</v>
      </c>
      <c r="B260" s="260" t="s">
        <v>422</v>
      </c>
      <c r="C260" s="261" t="s">
        <v>423</v>
      </c>
      <c r="D260" s="262" t="s">
        <v>255</v>
      </c>
      <c r="E260" s="263">
        <v>3</v>
      </c>
      <c r="F260" s="263">
        <v>0</v>
      </c>
      <c r="G260" s="264">
        <f>E260*F260</f>
        <v>0</v>
      </c>
      <c r="H260" s="265">
        <v>0.07643</v>
      </c>
      <c r="I260" s="266">
        <f>E260*H260</f>
        <v>0.22929</v>
      </c>
      <c r="J260" s="265">
        <v>0</v>
      </c>
      <c r="K260" s="266">
        <f>E260*J260</f>
        <v>0</v>
      </c>
      <c r="O260" s="258">
        <v>2</v>
      </c>
      <c r="AA260" s="231">
        <v>1</v>
      </c>
      <c r="AB260" s="231">
        <v>7</v>
      </c>
      <c r="AC260" s="231">
        <v>7</v>
      </c>
      <c r="AZ260" s="231">
        <v>2</v>
      </c>
      <c r="BA260" s="231">
        <f>IF(AZ260=1,G260,0)</f>
        <v>0</v>
      </c>
      <c r="BB260" s="231">
        <f>IF(AZ260=2,G260,0)</f>
        <v>0</v>
      </c>
      <c r="BC260" s="231">
        <f>IF(AZ260=3,G260,0)</f>
        <v>0</v>
      </c>
      <c r="BD260" s="231">
        <f>IF(AZ260=4,G260,0)</f>
        <v>0</v>
      </c>
      <c r="BE260" s="231">
        <f>IF(AZ260=5,G260,0)</f>
        <v>0</v>
      </c>
      <c r="CA260" s="258">
        <v>1</v>
      </c>
      <c r="CB260" s="258">
        <v>7</v>
      </c>
    </row>
    <row r="261" spans="1:80" ht="12.75">
      <c r="A261" s="259">
        <v>73</v>
      </c>
      <c r="B261" s="260" t="s">
        <v>424</v>
      </c>
      <c r="C261" s="261" t="s">
        <v>425</v>
      </c>
      <c r="D261" s="262" t="s">
        <v>255</v>
      </c>
      <c r="E261" s="263">
        <v>3</v>
      </c>
      <c r="F261" s="263">
        <v>0</v>
      </c>
      <c r="G261" s="264">
        <f>E261*F261</f>
        <v>0</v>
      </c>
      <c r="H261" s="265">
        <v>0</v>
      </c>
      <c r="I261" s="266">
        <f>E261*H261</f>
        <v>0</v>
      </c>
      <c r="J261" s="265">
        <v>0</v>
      </c>
      <c r="K261" s="266">
        <f>E261*J261</f>
        <v>0</v>
      </c>
      <c r="O261" s="258">
        <v>2</v>
      </c>
      <c r="AA261" s="231">
        <v>1</v>
      </c>
      <c r="AB261" s="231">
        <v>7</v>
      </c>
      <c r="AC261" s="231">
        <v>7</v>
      </c>
      <c r="AZ261" s="231">
        <v>2</v>
      </c>
      <c r="BA261" s="231">
        <f>IF(AZ261=1,G261,0)</f>
        <v>0</v>
      </c>
      <c r="BB261" s="231">
        <f>IF(AZ261=2,G261,0)</f>
        <v>0</v>
      </c>
      <c r="BC261" s="231">
        <f>IF(AZ261=3,G261,0)</f>
        <v>0</v>
      </c>
      <c r="BD261" s="231">
        <f>IF(AZ261=4,G261,0)</f>
        <v>0</v>
      </c>
      <c r="BE261" s="231">
        <f>IF(AZ261=5,G261,0)</f>
        <v>0</v>
      </c>
      <c r="CA261" s="258">
        <v>1</v>
      </c>
      <c r="CB261" s="258">
        <v>7</v>
      </c>
    </row>
    <row r="262" spans="1:80" ht="12.75">
      <c r="A262" s="259">
        <v>74</v>
      </c>
      <c r="B262" s="260" t="s">
        <v>426</v>
      </c>
      <c r="C262" s="261" t="s">
        <v>427</v>
      </c>
      <c r="D262" s="262" t="s">
        <v>12</v>
      </c>
      <c r="E262" s="263"/>
      <c r="F262" s="263">
        <v>0</v>
      </c>
      <c r="G262" s="264">
        <f>E262*F262</f>
        <v>0</v>
      </c>
      <c r="H262" s="265">
        <v>0</v>
      </c>
      <c r="I262" s="266">
        <f>E262*H262</f>
        <v>0</v>
      </c>
      <c r="J262" s="265"/>
      <c r="K262" s="266">
        <f>E262*J262</f>
        <v>0</v>
      </c>
      <c r="O262" s="258">
        <v>2</v>
      </c>
      <c r="AA262" s="231">
        <v>7</v>
      </c>
      <c r="AB262" s="231">
        <v>1002</v>
      </c>
      <c r="AC262" s="231">
        <v>5</v>
      </c>
      <c r="AZ262" s="231">
        <v>2</v>
      </c>
      <c r="BA262" s="231">
        <f>IF(AZ262=1,G262,0)</f>
        <v>0</v>
      </c>
      <c r="BB262" s="231">
        <f>IF(AZ262=2,G262,0)</f>
        <v>0</v>
      </c>
      <c r="BC262" s="231">
        <f>IF(AZ262=3,G262,0)</f>
        <v>0</v>
      </c>
      <c r="BD262" s="231">
        <f>IF(AZ262=4,G262,0)</f>
        <v>0</v>
      </c>
      <c r="BE262" s="231">
        <f>IF(AZ262=5,G262,0)</f>
        <v>0</v>
      </c>
      <c r="CA262" s="258">
        <v>7</v>
      </c>
      <c r="CB262" s="258">
        <v>1002</v>
      </c>
    </row>
    <row r="263" spans="1:57" ht="12.75">
      <c r="A263" s="277"/>
      <c r="B263" s="278" t="s">
        <v>99</v>
      </c>
      <c r="C263" s="279" t="s">
        <v>421</v>
      </c>
      <c r="D263" s="280"/>
      <c r="E263" s="281"/>
      <c r="F263" s="282"/>
      <c r="G263" s="283">
        <f>SUM(G259:G262)</f>
        <v>0</v>
      </c>
      <c r="H263" s="284"/>
      <c r="I263" s="285">
        <f>SUM(I259:I262)</f>
        <v>0.22929</v>
      </c>
      <c r="J263" s="284"/>
      <c r="K263" s="285">
        <f>SUM(K259:K262)</f>
        <v>0</v>
      </c>
      <c r="O263" s="258">
        <v>4</v>
      </c>
      <c r="BA263" s="286">
        <f>SUM(BA259:BA262)</f>
        <v>0</v>
      </c>
      <c r="BB263" s="286">
        <f>SUM(BB259:BB262)</f>
        <v>0</v>
      </c>
      <c r="BC263" s="286">
        <f>SUM(BC259:BC262)</f>
        <v>0</v>
      </c>
      <c r="BD263" s="286">
        <f>SUM(BD259:BD262)</f>
        <v>0</v>
      </c>
      <c r="BE263" s="286">
        <f>SUM(BE259:BE262)</f>
        <v>0</v>
      </c>
    </row>
    <row r="264" spans="1:15" ht="12.75">
      <c r="A264" s="248" t="s">
        <v>96</v>
      </c>
      <c r="B264" s="249" t="s">
        <v>428</v>
      </c>
      <c r="C264" s="250" t="s">
        <v>429</v>
      </c>
      <c r="D264" s="251"/>
      <c r="E264" s="252"/>
      <c r="F264" s="252"/>
      <c r="G264" s="253"/>
      <c r="H264" s="254"/>
      <c r="I264" s="255"/>
      <c r="J264" s="256"/>
      <c r="K264" s="257"/>
      <c r="O264" s="258">
        <v>1</v>
      </c>
    </row>
    <row r="265" spans="1:80" ht="12.75">
      <c r="A265" s="259">
        <v>75</v>
      </c>
      <c r="B265" s="260" t="s">
        <v>431</v>
      </c>
      <c r="C265" s="261" t="s">
        <v>432</v>
      </c>
      <c r="D265" s="262" t="s">
        <v>116</v>
      </c>
      <c r="E265" s="263">
        <v>50</v>
      </c>
      <c r="F265" s="263">
        <v>0</v>
      </c>
      <c r="G265" s="264">
        <f>E265*F265</f>
        <v>0</v>
      </c>
      <c r="H265" s="265">
        <v>0.01093</v>
      </c>
      <c r="I265" s="266">
        <f>E265*H265</f>
        <v>0.5465</v>
      </c>
      <c r="J265" s="265">
        <v>0</v>
      </c>
      <c r="K265" s="266">
        <f>E265*J265</f>
        <v>0</v>
      </c>
      <c r="O265" s="258">
        <v>2</v>
      </c>
      <c r="AA265" s="231">
        <v>1</v>
      </c>
      <c r="AB265" s="231">
        <v>7</v>
      </c>
      <c r="AC265" s="231">
        <v>7</v>
      </c>
      <c r="AZ265" s="231">
        <v>2</v>
      </c>
      <c r="BA265" s="231">
        <f>IF(AZ265=1,G265,0)</f>
        <v>0</v>
      </c>
      <c r="BB265" s="231">
        <f>IF(AZ265=2,G265,0)</f>
        <v>0</v>
      </c>
      <c r="BC265" s="231">
        <f>IF(AZ265=3,G265,0)</f>
        <v>0</v>
      </c>
      <c r="BD265" s="231">
        <f>IF(AZ265=4,G265,0)</f>
        <v>0</v>
      </c>
      <c r="BE265" s="231">
        <f>IF(AZ265=5,G265,0)</f>
        <v>0</v>
      </c>
      <c r="CA265" s="258">
        <v>1</v>
      </c>
      <c r="CB265" s="258">
        <v>7</v>
      </c>
    </row>
    <row r="266" spans="1:80" ht="12.75">
      <c r="A266" s="259">
        <v>76</v>
      </c>
      <c r="B266" s="260" t="s">
        <v>433</v>
      </c>
      <c r="C266" s="261" t="s">
        <v>434</v>
      </c>
      <c r="D266" s="262" t="s">
        <v>116</v>
      </c>
      <c r="E266" s="263">
        <v>5</v>
      </c>
      <c r="F266" s="263">
        <v>0</v>
      </c>
      <c r="G266" s="264">
        <f>E266*F266</f>
        <v>0</v>
      </c>
      <c r="H266" s="265">
        <v>0.01344</v>
      </c>
      <c r="I266" s="266">
        <f>E266*H266</f>
        <v>0.06720000000000001</v>
      </c>
      <c r="J266" s="265">
        <v>0</v>
      </c>
      <c r="K266" s="266">
        <f>E266*J266</f>
        <v>0</v>
      </c>
      <c r="O266" s="258">
        <v>2</v>
      </c>
      <c r="AA266" s="231">
        <v>1</v>
      </c>
      <c r="AB266" s="231">
        <v>7</v>
      </c>
      <c r="AC266" s="231">
        <v>7</v>
      </c>
      <c r="AZ266" s="231">
        <v>2</v>
      </c>
      <c r="BA266" s="231">
        <f>IF(AZ266=1,G266,0)</f>
        <v>0</v>
      </c>
      <c r="BB266" s="231">
        <f>IF(AZ266=2,G266,0)</f>
        <v>0</v>
      </c>
      <c r="BC266" s="231">
        <f>IF(AZ266=3,G266,0)</f>
        <v>0</v>
      </c>
      <c r="BD266" s="231">
        <f>IF(AZ266=4,G266,0)</f>
        <v>0</v>
      </c>
      <c r="BE266" s="231">
        <f>IF(AZ266=5,G266,0)</f>
        <v>0</v>
      </c>
      <c r="CA266" s="258">
        <v>1</v>
      </c>
      <c r="CB266" s="258">
        <v>7</v>
      </c>
    </row>
    <row r="267" spans="1:80" ht="12.75">
      <c r="A267" s="259">
        <v>77</v>
      </c>
      <c r="B267" s="260" t="s">
        <v>435</v>
      </c>
      <c r="C267" s="261" t="s">
        <v>436</v>
      </c>
      <c r="D267" s="262" t="s">
        <v>116</v>
      </c>
      <c r="E267" s="263">
        <v>55</v>
      </c>
      <c r="F267" s="263">
        <v>0</v>
      </c>
      <c r="G267" s="264">
        <f>E267*F267</f>
        <v>0</v>
      </c>
      <c r="H267" s="265">
        <v>0.00024</v>
      </c>
      <c r="I267" s="266">
        <f>E267*H267</f>
        <v>0.0132</v>
      </c>
      <c r="J267" s="265">
        <v>0</v>
      </c>
      <c r="K267" s="266">
        <f>E267*J267</f>
        <v>0</v>
      </c>
      <c r="O267" s="258">
        <v>2</v>
      </c>
      <c r="AA267" s="231">
        <v>1</v>
      </c>
      <c r="AB267" s="231">
        <v>0</v>
      </c>
      <c r="AC267" s="231">
        <v>0</v>
      </c>
      <c r="AZ267" s="231">
        <v>2</v>
      </c>
      <c r="BA267" s="231">
        <f>IF(AZ267=1,G267,0)</f>
        <v>0</v>
      </c>
      <c r="BB267" s="231">
        <f>IF(AZ267=2,G267,0)</f>
        <v>0</v>
      </c>
      <c r="BC267" s="231">
        <f>IF(AZ267=3,G267,0)</f>
        <v>0</v>
      </c>
      <c r="BD267" s="231">
        <f>IF(AZ267=4,G267,0)</f>
        <v>0</v>
      </c>
      <c r="BE267" s="231">
        <f>IF(AZ267=5,G267,0)</f>
        <v>0</v>
      </c>
      <c r="CA267" s="258">
        <v>1</v>
      </c>
      <c r="CB267" s="258">
        <v>0</v>
      </c>
    </row>
    <row r="268" spans="1:15" ht="12.75">
      <c r="A268" s="267"/>
      <c r="B268" s="268"/>
      <c r="C268" s="329" t="s">
        <v>437</v>
      </c>
      <c r="D268" s="330"/>
      <c r="E268" s="330"/>
      <c r="F268" s="330"/>
      <c r="G268" s="331"/>
      <c r="I268" s="269"/>
      <c r="K268" s="269"/>
      <c r="L268" s="270" t="s">
        <v>437</v>
      </c>
      <c r="O268" s="258">
        <v>3</v>
      </c>
    </row>
    <row r="269" spans="1:15" ht="12.75">
      <c r="A269" s="267"/>
      <c r="B269" s="268"/>
      <c r="C269" s="329" t="s">
        <v>438</v>
      </c>
      <c r="D269" s="330"/>
      <c r="E269" s="330"/>
      <c r="F269" s="330"/>
      <c r="G269" s="331"/>
      <c r="I269" s="269"/>
      <c r="K269" s="269"/>
      <c r="L269" s="270" t="s">
        <v>438</v>
      </c>
      <c r="O269" s="258">
        <v>3</v>
      </c>
    </row>
    <row r="270" spans="1:15" ht="12.75">
      <c r="A270" s="267"/>
      <c r="B270" s="268"/>
      <c r="C270" s="329" t="s">
        <v>439</v>
      </c>
      <c r="D270" s="330"/>
      <c r="E270" s="330"/>
      <c r="F270" s="330"/>
      <c r="G270" s="331"/>
      <c r="I270" s="269"/>
      <c r="K270" s="269"/>
      <c r="L270" s="270" t="s">
        <v>439</v>
      </c>
      <c r="O270" s="258">
        <v>3</v>
      </c>
    </row>
    <row r="271" spans="1:15" ht="12.75">
      <c r="A271" s="267"/>
      <c r="B271" s="268"/>
      <c r="C271" s="329" t="s">
        <v>440</v>
      </c>
      <c r="D271" s="330"/>
      <c r="E271" s="330"/>
      <c r="F271" s="330"/>
      <c r="G271" s="331"/>
      <c r="I271" s="269"/>
      <c r="K271" s="269"/>
      <c r="L271" s="270" t="s">
        <v>440</v>
      </c>
      <c r="O271" s="258">
        <v>3</v>
      </c>
    </row>
    <row r="272" spans="1:15" ht="12.75">
      <c r="A272" s="267"/>
      <c r="B272" s="268"/>
      <c r="C272" s="329" t="s">
        <v>441</v>
      </c>
      <c r="D272" s="330"/>
      <c r="E272" s="330"/>
      <c r="F272" s="330"/>
      <c r="G272" s="331"/>
      <c r="I272" s="269"/>
      <c r="K272" s="269"/>
      <c r="L272" s="270" t="s">
        <v>441</v>
      </c>
      <c r="O272" s="258">
        <v>3</v>
      </c>
    </row>
    <row r="273" spans="1:15" ht="12.75">
      <c r="A273" s="267"/>
      <c r="B273" s="271"/>
      <c r="C273" s="337" t="s">
        <v>442</v>
      </c>
      <c r="D273" s="338"/>
      <c r="E273" s="272">
        <v>55</v>
      </c>
      <c r="F273" s="273"/>
      <c r="G273" s="274"/>
      <c r="H273" s="275"/>
      <c r="I273" s="269"/>
      <c r="J273" s="276"/>
      <c r="K273" s="269"/>
      <c r="M273" s="270" t="s">
        <v>442</v>
      </c>
      <c r="O273" s="258"/>
    </row>
    <row r="274" spans="1:80" ht="22.5">
      <c r="A274" s="259">
        <v>78</v>
      </c>
      <c r="B274" s="260" t="s">
        <v>443</v>
      </c>
      <c r="C274" s="261" t="s">
        <v>444</v>
      </c>
      <c r="D274" s="262" t="s">
        <v>116</v>
      </c>
      <c r="E274" s="263">
        <v>50</v>
      </c>
      <c r="F274" s="263">
        <v>0</v>
      </c>
      <c r="G274" s="264">
        <f>E274*F274</f>
        <v>0</v>
      </c>
      <c r="H274" s="265">
        <v>0.0089</v>
      </c>
      <c r="I274" s="266">
        <f>E274*H274</f>
        <v>0.445</v>
      </c>
      <c r="J274" s="265">
        <v>0</v>
      </c>
      <c r="K274" s="266">
        <f>E274*J274</f>
        <v>0</v>
      </c>
      <c r="O274" s="258">
        <v>2</v>
      </c>
      <c r="AA274" s="231">
        <v>1</v>
      </c>
      <c r="AB274" s="231">
        <v>7</v>
      </c>
      <c r="AC274" s="231">
        <v>7</v>
      </c>
      <c r="AZ274" s="231">
        <v>2</v>
      </c>
      <c r="BA274" s="231">
        <f>IF(AZ274=1,G274,0)</f>
        <v>0</v>
      </c>
      <c r="BB274" s="231">
        <f>IF(AZ274=2,G274,0)</f>
        <v>0</v>
      </c>
      <c r="BC274" s="231">
        <f>IF(AZ274=3,G274,0)</f>
        <v>0</v>
      </c>
      <c r="BD274" s="231">
        <f>IF(AZ274=4,G274,0)</f>
        <v>0</v>
      </c>
      <c r="BE274" s="231">
        <f>IF(AZ274=5,G274,0)</f>
        <v>0</v>
      </c>
      <c r="CA274" s="258">
        <v>1</v>
      </c>
      <c r="CB274" s="258">
        <v>7</v>
      </c>
    </row>
    <row r="275" spans="1:15" ht="12.75">
      <c r="A275" s="267"/>
      <c r="B275" s="271"/>
      <c r="C275" s="337" t="s">
        <v>445</v>
      </c>
      <c r="D275" s="338"/>
      <c r="E275" s="272">
        <v>50</v>
      </c>
      <c r="F275" s="273"/>
      <c r="G275" s="274"/>
      <c r="H275" s="275"/>
      <c r="I275" s="269"/>
      <c r="J275" s="276"/>
      <c r="K275" s="269"/>
      <c r="M275" s="270" t="s">
        <v>445</v>
      </c>
      <c r="O275" s="258"/>
    </row>
    <row r="276" spans="1:80" ht="12.75">
      <c r="A276" s="259">
        <v>79</v>
      </c>
      <c r="B276" s="260" t="s">
        <v>446</v>
      </c>
      <c r="C276" s="261" t="s">
        <v>447</v>
      </c>
      <c r="D276" s="262" t="s">
        <v>109</v>
      </c>
      <c r="E276" s="263">
        <v>0.81</v>
      </c>
      <c r="F276" s="263">
        <v>0</v>
      </c>
      <c r="G276" s="264">
        <f>E276*F276</f>
        <v>0</v>
      </c>
      <c r="H276" s="265">
        <v>0.00295</v>
      </c>
      <c r="I276" s="266">
        <f>E276*H276</f>
        <v>0.0023895</v>
      </c>
      <c r="J276" s="265">
        <v>0</v>
      </c>
      <c r="K276" s="266">
        <f>E276*J276</f>
        <v>0</v>
      </c>
      <c r="O276" s="258">
        <v>2</v>
      </c>
      <c r="AA276" s="231">
        <v>1</v>
      </c>
      <c r="AB276" s="231">
        <v>0</v>
      </c>
      <c r="AC276" s="231">
        <v>0</v>
      </c>
      <c r="AZ276" s="231">
        <v>2</v>
      </c>
      <c r="BA276" s="231">
        <f>IF(AZ276=1,G276,0)</f>
        <v>0</v>
      </c>
      <c r="BB276" s="231">
        <f>IF(AZ276=2,G276,0)</f>
        <v>0</v>
      </c>
      <c r="BC276" s="231">
        <f>IF(AZ276=3,G276,0)</f>
        <v>0</v>
      </c>
      <c r="BD276" s="231">
        <f>IF(AZ276=4,G276,0)</f>
        <v>0</v>
      </c>
      <c r="BE276" s="231">
        <f>IF(AZ276=5,G276,0)</f>
        <v>0</v>
      </c>
      <c r="CA276" s="258">
        <v>1</v>
      </c>
      <c r="CB276" s="258">
        <v>0</v>
      </c>
    </row>
    <row r="277" spans="1:15" ht="12.75">
      <c r="A277" s="267"/>
      <c r="B277" s="268"/>
      <c r="C277" s="329" t="s">
        <v>448</v>
      </c>
      <c r="D277" s="330"/>
      <c r="E277" s="330"/>
      <c r="F277" s="330"/>
      <c r="G277" s="331"/>
      <c r="I277" s="269"/>
      <c r="K277" s="269"/>
      <c r="L277" s="270" t="s">
        <v>448</v>
      </c>
      <c r="O277" s="258">
        <v>3</v>
      </c>
    </row>
    <row r="278" spans="1:15" ht="12.75">
      <c r="A278" s="267"/>
      <c r="B278" s="268"/>
      <c r="C278" s="329" t="s">
        <v>449</v>
      </c>
      <c r="D278" s="330"/>
      <c r="E278" s="330"/>
      <c r="F278" s="330"/>
      <c r="G278" s="331"/>
      <c r="I278" s="269"/>
      <c r="K278" s="269"/>
      <c r="L278" s="270" t="s">
        <v>449</v>
      </c>
      <c r="O278" s="258">
        <v>3</v>
      </c>
    </row>
    <row r="279" spans="1:15" ht="12.75">
      <c r="A279" s="267"/>
      <c r="B279" s="268"/>
      <c r="C279" s="329" t="s">
        <v>450</v>
      </c>
      <c r="D279" s="330"/>
      <c r="E279" s="330"/>
      <c r="F279" s="330"/>
      <c r="G279" s="331"/>
      <c r="I279" s="269"/>
      <c r="K279" s="269"/>
      <c r="L279" s="270" t="s">
        <v>450</v>
      </c>
      <c r="O279" s="258">
        <v>3</v>
      </c>
    </row>
    <row r="280" spans="1:15" ht="12.75">
      <c r="A280" s="267"/>
      <c r="B280" s="268"/>
      <c r="C280" s="329" t="s">
        <v>451</v>
      </c>
      <c r="D280" s="330"/>
      <c r="E280" s="330"/>
      <c r="F280" s="330"/>
      <c r="G280" s="331"/>
      <c r="I280" s="269"/>
      <c r="K280" s="269"/>
      <c r="L280" s="270" t="s">
        <v>451</v>
      </c>
      <c r="O280" s="258">
        <v>3</v>
      </c>
    </row>
    <row r="281" spans="1:15" ht="12.75">
      <c r="A281" s="267"/>
      <c r="B281" s="271"/>
      <c r="C281" s="337" t="s">
        <v>452</v>
      </c>
      <c r="D281" s="338"/>
      <c r="E281" s="272">
        <v>0.81</v>
      </c>
      <c r="F281" s="273"/>
      <c r="G281" s="274"/>
      <c r="H281" s="275"/>
      <c r="I281" s="269"/>
      <c r="J281" s="276"/>
      <c r="K281" s="269"/>
      <c r="M281" s="270" t="s">
        <v>452</v>
      </c>
      <c r="O281" s="258"/>
    </row>
    <row r="282" spans="1:80" ht="12.75">
      <c r="A282" s="259">
        <v>80</v>
      </c>
      <c r="B282" s="260" t="s">
        <v>453</v>
      </c>
      <c r="C282" s="261" t="s">
        <v>454</v>
      </c>
      <c r="D282" s="262" t="s">
        <v>116</v>
      </c>
      <c r="E282" s="263">
        <v>116</v>
      </c>
      <c r="F282" s="263">
        <v>0</v>
      </c>
      <c r="G282" s="264">
        <f>E282*F282</f>
        <v>0</v>
      </c>
      <c r="H282" s="265">
        <v>6E-05</v>
      </c>
      <c r="I282" s="266">
        <f>E282*H282</f>
        <v>0.00696</v>
      </c>
      <c r="J282" s="265">
        <v>0</v>
      </c>
      <c r="K282" s="266">
        <f>E282*J282</f>
        <v>0</v>
      </c>
      <c r="O282" s="258">
        <v>2</v>
      </c>
      <c r="AA282" s="231">
        <v>1</v>
      </c>
      <c r="AB282" s="231">
        <v>0</v>
      </c>
      <c r="AC282" s="231">
        <v>0</v>
      </c>
      <c r="AZ282" s="231">
        <v>2</v>
      </c>
      <c r="BA282" s="231">
        <f>IF(AZ282=1,G282,0)</f>
        <v>0</v>
      </c>
      <c r="BB282" s="231">
        <f>IF(AZ282=2,G282,0)</f>
        <v>0</v>
      </c>
      <c r="BC282" s="231">
        <f>IF(AZ282=3,G282,0)</f>
        <v>0</v>
      </c>
      <c r="BD282" s="231">
        <f>IF(AZ282=4,G282,0)</f>
        <v>0</v>
      </c>
      <c r="BE282" s="231">
        <f>IF(AZ282=5,G282,0)</f>
        <v>0</v>
      </c>
      <c r="CA282" s="258">
        <v>1</v>
      </c>
      <c r="CB282" s="258">
        <v>0</v>
      </c>
    </row>
    <row r="283" spans="1:15" ht="33.75">
      <c r="A283" s="267"/>
      <c r="B283" s="268"/>
      <c r="C283" s="329" t="s">
        <v>455</v>
      </c>
      <c r="D283" s="330"/>
      <c r="E283" s="330"/>
      <c r="F283" s="330"/>
      <c r="G283" s="331"/>
      <c r="I283" s="269"/>
      <c r="K283" s="269"/>
      <c r="L283" s="270" t="s">
        <v>455</v>
      </c>
      <c r="O283" s="258">
        <v>3</v>
      </c>
    </row>
    <row r="284" spans="1:15" ht="12.75">
      <c r="A284" s="267"/>
      <c r="B284" s="271"/>
      <c r="C284" s="337" t="s">
        <v>456</v>
      </c>
      <c r="D284" s="338"/>
      <c r="E284" s="272">
        <v>116</v>
      </c>
      <c r="F284" s="273"/>
      <c r="G284" s="274"/>
      <c r="H284" s="275"/>
      <c r="I284" s="269"/>
      <c r="J284" s="276"/>
      <c r="K284" s="269"/>
      <c r="M284" s="270" t="s">
        <v>456</v>
      </c>
      <c r="O284" s="258"/>
    </row>
    <row r="285" spans="1:80" ht="12.75">
      <c r="A285" s="259">
        <v>81</v>
      </c>
      <c r="B285" s="260" t="s">
        <v>457</v>
      </c>
      <c r="C285" s="261" t="s">
        <v>458</v>
      </c>
      <c r="D285" s="262" t="s">
        <v>12</v>
      </c>
      <c r="E285" s="263"/>
      <c r="F285" s="263">
        <v>0</v>
      </c>
      <c r="G285" s="264">
        <f>E285*F285</f>
        <v>0</v>
      </c>
      <c r="H285" s="265">
        <v>0</v>
      </c>
      <c r="I285" s="266">
        <f>E285*H285</f>
        <v>0</v>
      </c>
      <c r="J285" s="265"/>
      <c r="K285" s="266">
        <f>E285*J285</f>
        <v>0</v>
      </c>
      <c r="O285" s="258">
        <v>2</v>
      </c>
      <c r="AA285" s="231">
        <v>7</v>
      </c>
      <c r="AB285" s="231">
        <v>1002</v>
      </c>
      <c r="AC285" s="231">
        <v>5</v>
      </c>
      <c r="AZ285" s="231">
        <v>2</v>
      </c>
      <c r="BA285" s="231">
        <f>IF(AZ285=1,G285,0)</f>
        <v>0</v>
      </c>
      <c r="BB285" s="231">
        <f>IF(AZ285=2,G285,0)</f>
        <v>0</v>
      </c>
      <c r="BC285" s="231">
        <f>IF(AZ285=3,G285,0)</f>
        <v>0</v>
      </c>
      <c r="BD285" s="231">
        <f>IF(AZ285=4,G285,0)</f>
        <v>0</v>
      </c>
      <c r="BE285" s="231">
        <f>IF(AZ285=5,G285,0)</f>
        <v>0</v>
      </c>
      <c r="CA285" s="258">
        <v>7</v>
      </c>
      <c r="CB285" s="258">
        <v>1002</v>
      </c>
    </row>
    <row r="286" spans="1:57" ht="12.75">
      <c r="A286" s="277"/>
      <c r="B286" s="278" t="s">
        <v>99</v>
      </c>
      <c r="C286" s="279" t="s">
        <v>430</v>
      </c>
      <c r="D286" s="280"/>
      <c r="E286" s="281"/>
      <c r="F286" s="282"/>
      <c r="G286" s="283">
        <f>SUM(G264:G285)</f>
        <v>0</v>
      </c>
      <c r="H286" s="284"/>
      <c r="I286" s="285">
        <f>SUM(I264:I285)</f>
        <v>1.0812495000000002</v>
      </c>
      <c r="J286" s="284"/>
      <c r="K286" s="285">
        <f>SUM(K264:K285)</f>
        <v>0</v>
      </c>
      <c r="O286" s="258">
        <v>4</v>
      </c>
      <c r="BA286" s="286">
        <f>SUM(BA264:BA285)</f>
        <v>0</v>
      </c>
      <c r="BB286" s="286">
        <f>SUM(BB264:BB285)</f>
        <v>0</v>
      </c>
      <c r="BC286" s="286">
        <f>SUM(BC264:BC285)</f>
        <v>0</v>
      </c>
      <c r="BD286" s="286">
        <f>SUM(BD264:BD285)</f>
        <v>0</v>
      </c>
      <c r="BE286" s="286">
        <f>SUM(BE264:BE285)</f>
        <v>0</v>
      </c>
    </row>
    <row r="287" spans="1:15" ht="12.75">
      <c r="A287" s="248" t="s">
        <v>96</v>
      </c>
      <c r="B287" s="249" t="s">
        <v>459</v>
      </c>
      <c r="C287" s="250" t="s">
        <v>460</v>
      </c>
      <c r="D287" s="251"/>
      <c r="E287" s="252"/>
      <c r="F287" s="252"/>
      <c r="G287" s="253"/>
      <c r="H287" s="254"/>
      <c r="I287" s="255"/>
      <c r="J287" s="256"/>
      <c r="K287" s="257"/>
      <c r="O287" s="258">
        <v>1</v>
      </c>
    </row>
    <row r="288" spans="1:80" ht="12.75">
      <c r="A288" s="259">
        <v>82</v>
      </c>
      <c r="B288" s="260" t="s">
        <v>462</v>
      </c>
      <c r="C288" s="261" t="s">
        <v>463</v>
      </c>
      <c r="D288" s="262" t="s">
        <v>116</v>
      </c>
      <c r="E288" s="263">
        <v>32</v>
      </c>
      <c r="F288" s="263">
        <v>0</v>
      </c>
      <c r="G288" s="264">
        <f>E288*F288</f>
        <v>0</v>
      </c>
      <c r="H288" s="265">
        <v>0.01304</v>
      </c>
      <c r="I288" s="266">
        <f>E288*H288</f>
        <v>0.41728</v>
      </c>
      <c r="J288" s="265">
        <v>0</v>
      </c>
      <c r="K288" s="266">
        <f>E288*J288</f>
        <v>0</v>
      </c>
      <c r="O288" s="258">
        <v>2</v>
      </c>
      <c r="AA288" s="231">
        <v>1</v>
      </c>
      <c r="AB288" s="231">
        <v>0</v>
      </c>
      <c r="AC288" s="231">
        <v>0</v>
      </c>
      <c r="AZ288" s="231">
        <v>2</v>
      </c>
      <c r="BA288" s="231">
        <f>IF(AZ288=1,G288,0)</f>
        <v>0</v>
      </c>
      <c r="BB288" s="231">
        <f>IF(AZ288=2,G288,0)</f>
        <v>0</v>
      </c>
      <c r="BC288" s="231">
        <f>IF(AZ288=3,G288,0)</f>
        <v>0</v>
      </c>
      <c r="BD288" s="231">
        <f>IF(AZ288=4,G288,0)</f>
        <v>0</v>
      </c>
      <c r="BE288" s="231">
        <f>IF(AZ288=5,G288,0)</f>
        <v>0</v>
      </c>
      <c r="CA288" s="258">
        <v>1</v>
      </c>
      <c r="CB288" s="258">
        <v>0</v>
      </c>
    </row>
    <row r="289" spans="1:15" ht="22.5">
      <c r="A289" s="267"/>
      <c r="B289" s="268"/>
      <c r="C289" s="329" t="s">
        <v>464</v>
      </c>
      <c r="D289" s="330"/>
      <c r="E289" s="330"/>
      <c r="F289" s="330"/>
      <c r="G289" s="331"/>
      <c r="I289" s="269"/>
      <c r="K289" s="269"/>
      <c r="L289" s="270" t="s">
        <v>464</v>
      </c>
      <c r="O289" s="258">
        <v>3</v>
      </c>
    </row>
    <row r="290" spans="1:15" ht="12.75">
      <c r="A290" s="267"/>
      <c r="B290" s="271"/>
      <c r="C290" s="337" t="s">
        <v>465</v>
      </c>
      <c r="D290" s="338"/>
      <c r="E290" s="272">
        <v>32</v>
      </c>
      <c r="F290" s="273"/>
      <c r="G290" s="274"/>
      <c r="H290" s="275"/>
      <c r="I290" s="269"/>
      <c r="J290" s="276"/>
      <c r="K290" s="269"/>
      <c r="M290" s="270" t="s">
        <v>465</v>
      </c>
      <c r="O290" s="258"/>
    </row>
    <row r="291" spans="1:80" ht="12.75">
      <c r="A291" s="259">
        <v>83</v>
      </c>
      <c r="B291" s="260" t="s">
        <v>466</v>
      </c>
      <c r="C291" s="261" t="s">
        <v>467</v>
      </c>
      <c r="D291" s="262" t="s">
        <v>116</v>
      </c>
      <c r="E291" s="263">
        <v>32</v>
      </c>
      <c r="F291" s="263">
        <v>0</v>
      </c>
      <c r="G291" s="264">
        <f>E291*F291</f>
        <v>0</v>
      </c>
      <c r="H291" s="265">
        <v>0</v>
      </c>
      <c r="I291" s="266">
        <f>E291*H291</f>
        <v>0</v>
      </c>
      <c r="J291" s="265">
        <v>-0.00732</v>
      </c>
      <c r="K291" s="266">
        <f>E291*J291</f>
        <v>-0.23424</v>
      </c>
      <c r="O291" s="258">
        <v>2</v>
      </c>
      <c r="AA291" s="231">
        <v>1</v>
      </c>
      <c r="AB291" s="231">
        <v>7</v>
      </c>
      <c r="AC291" s="231">
        <v>7</v>
      </c>
      <c r="AZ291" s="231">
        <v>2</v>
      </c>
      <c r="BA291" s="231">
        <f>IF(AZ291=1,G291,0)</f>
        <v>0</v>
      </c>
      <c r="BB291" s="231">
        <f>IF(AZ291=2,G291,0)</f>
        <v>0</v>
      </c>
      <c r="BC291" s="231">
        <f>IF(AZ291=3,G291,0)</f>
        <v>0</v>
      </c>
      <c r="BD291" s="231">
        <f>IF(AZ291=4,G291,0)</f>
        <v>0</v>
      </c>
      <c r="BE291" s="231">
        <f>IF(AZ291=5,G291,0)</f>
        <v>0</v>
      </c>
      <c r="CA291" s="258">
        <v>1</v>
      </c>
      <c r="CB291" s="258">
        <v>7</v>
      </c>
    </row>
    <row r="292" spans="1:15" ht="12.75">
      <c r="A292" s="267"/>
      <c r="B292" s="271"/>
      <c r="C292" s="337" t="s">
        <v>468</v>
      </c>
      <c r="D292" s="338"/>
      <c r="E292" s="272">
        <v>32</v>
      </c>
      <c r="F292" s="273"/>
      <c r="G292" s="274"/>
      <c r="H292" s="275"/>
      <c r="I292" s="269"/>
      <c r="J292" s="276"/>
      <c r="K292" s="269"/>
      <c r="M292" s="270" t="s">
        <v>468</v>
      </c>
      <c r="O292" s="258"/>
    </row>
    <row r="293" spans="1:80" ht="12.75">
      <c r="A293" s="259">
        <v>84</v>
      </c>
      <c r="B293" s="260" t="s">
        <v>469</v>
      </c>
      <c r="C293" s="261" t="s">
        <v>470</v>
      </c>
      <c r="D293" s="262" t="s">
        <v>205</v>
      </c>
      <c r="E293" s="263">
        <v>117</v>
      </c>
      <c r="F293" s="263">
        <v>0</v>
      </c>
      <c r="G293" s="264">
        <f>E293*F293</f>
        <v>0</v>
      </c>
      <c r="H293" s="265">
        <v>0</v>
      </c>
      <c r="I293" s="266">
        <f>E293*H293</f>
        <v>0</v>
      </c>
      <c r="J293" s="265">
        <v>-0.00135</v>
      </c>
      <c r="K293" s="266">
        <f>E293*J293</f>
        <v>-0.15795</v>
      </c>
      <c r="O293" s="258">
        <v>2</v>
      </c>
      <c r="AA293" s="231">
        <v>1</v>
      </c>
      <c r="AB293" s="231">
        <v>7</v>
      </c>
      <c r="AC293" s="231">
        <v>7</v>
      </c>
      <c r="AZ293" s="231">
        <v>2</v>
      </c>
      <c r="BA293" s="231">
        <f>IF(AZ293=1,G293,0)</f>
        <v>0</v>
      </c>
      <c r="BB293" s="231">
        <f>IF(AZ293=2,G293,0)</f>
        <v>0</v>
      </c>
      <c r="BC293" s="231">
        <f>IF(AZ293=3,G293,0)</f>
        <v>0</v>
      </c>
      <c r="BD293" s="231">
        <f>IF(AZ293=4,G293,0)</f>
        <v>0</v>
      </c>
      <c r="BE293" s="231">
        <f>IF(AZ293=5,G293,0)</f>
        <v>0</v>
      </c>
      <c r="CA293" s="258">
        <v>1</v>
      </c>
      <c r="CB293" s="258">
        <v>7</v>
      </c>
    </row>
    <row r="294" spans="1:15" ht="12.75">
      <c r="A294" s="267"/>
      <c r="B294" s="271"/>
      <c r="C294" s="337" t="s">
        <v>471</v>
      </c>
      <c r="D294" s="338"/>
      <c r="E294" s="272">
        <v>117</v>
      </c>
      <c r="F294" s="273"/>
      <c r="G294" s="274"/>
      <c r="H294" s="275"/>
      <c r="I294" s="269"/>
      <c r="J294" s="276"/>
      <c r="K294" s="269"/>
      <c r="M294" s="270" t="s">
        <v>471</v>
      </c>
      <c r="O294" s="258"/>
    </row>
    <row r="295" spans="1:80" ht="12.75">
      <c r="A295" s="259">
        <v>85</v>
      </c>
      <c r="B295" s="260" t="s">
        <v>472</v>
      </c>
      <c r="C295" s="261" t="s">
        <v>473</v>
      </c>
      <c r="D295" s="262" t="s">
        <v>205</v>
      </c>
      <c r="E295" s="263">
        <v>70.4</v>
      </c>
      <c r="F295" s="263">
        <v>0</v>
      </c>
      <c r="G295" s="264">
        <f>E295*F295</f>
        <v>0</v>
      </c>
      <c r="H295" s="265">
        <v>0</v>
      </c>
      <c r="I295" s="266">
        <f>E295*H295</f>
        <v>0</v>
      </c>
      <c r="J295" s="265">
        <v>0</v>
      </c>
      <c r="K295" s="266">
        <f>E295*J295</f>
        <v>0</v>
      </c>
      <c r="O295" s="258">
        <v>2</v>
      </c>
      <c r="AA295" s="231">
        <v>1</v>
      </c>
      <c r="AB295" s="231">
        <v>7</v>
      </c>
      <c r="AC295" s="231">
        <v>7</v>
      </c>
      <c r="AZ295" s="231">
        <v>2</v>
      </c>
      <c r="BA295" s="231">
        <f>IF(AZ295=1,G295,0)</f>
        <v>0</v>
      </c>
      <c r="BB295" s="231">
        <f>IF(AZ295=2,G295,0)</f>
        <v>0</v>
      </c>
      <c r="BC295" s="231">
        <f>IF(AZ295=3,G295,0)</f>
        <v>0</v>
      </c>
      <c r="BD295" s="231">
        <f>IF(AZ295=4,G295,0)</f>
        <v>0</v>
      </c>
      <c r="BE295" s="231">
        <f>IF(AZ295=5,G295,0)</f>
        <v>0</v>
      </c>
      <c r="CA295" s="258">
        <v>1</v>
      </c>
      <c r="CB295" s="258">
        <v>7</v>
      </c>
    </row>
    <row r="296" spans="1:80" ht="12.75">
      <c r="A296" s="259">
        <v>86</v>
      </c>
      <c r="B296" s="260" t="s">
        <v>474</v>
      </c>
      <c r="C296" s="261" t="s">
        <v>475</v>
      </c>
      <c r="D296" s="262" t="s">
        <v>205</v>
      </c>
      <c r="E296" s="263">
        <v>1</v>
      </c>
      <c r="F296" s="263">
        <v>0</v>
      </c>
      <c r="G296" s="264">
        <f>E296*F296</f>
        <v>0</v>
      </c>
      <c r="H296" s="265">
        <v>0.0031</v>
      </c>
      <c r="I296" s="266">
        <f>E296*H296</f>
        <v>0.0031</v>
      </c>
      <c r="J296" s="265">
        <v>0</v>
      </c>
      <c r="K296" s="266">
        <f>E296*J296</f>
        <v>0</v>
      </c>
      <c r="O296" s="258">
        <v>2</v>
      </c>
      <c r="AA296" s="231">
        <v>1</v>
      </c>
      <c r="AB296" s="231">
        <v>0</v>
      </c>
      <c r="AC296" s="231">
        <v>0</v>
      </c>
      <c r="AZ296" s="231">
        <v>2</v>
      </c>
      <c r="BA296" s="231">
        <f>IF(AZ296=1,G296,0)</f>
        <v>0</v>
      </c>
      <c r="BB296" s="231">
        <f>IF(AZ296=2,G296,0)</f>
        <v>0</v>
      </c>
      <c r="BC296" s="231">
        <f>IF(AZ296=3,G296,0)</f>
        <v>0</v>
      </c>
      <c r="BD296" s="231">
        <f>IF(AZ296=4,G296,0)</f>
        <v>0</v>
      </c>
      <c r="BE296" s="231">
        <f>IF(AZ296=5,G296,0)</f>
        <v>0</v>
      </c>
      <c r="CA296" s="258">
        <v>1</v>
      </c>
      <c r="CB296" s="258">
        <v>0</v>
      </c>
    </row>
    <row r="297" spans="1:15" ht="22.5">
      <c r="A297" s="267"/>
      <c r="B297" s="268"/>
      <c r="C297" s="329" t="s">
        <v>476</v>
      </c>
      <c r="D297" s="330"/>
      <c r="E297" s="330"/>
      <c r="F297" s="330"/>
      <c r="G297" s="331"/>
      <c r="I297" s="269"/>
      <c r="K297" s="269"/>
      <c r="L297" s="270" t="s">
        <v>476</v>
      </c>
      <c r="O297" s="258">
        <v>3</v>
      </c>
    </row>
    <row r="298" spans="1:15" ht="12.75">
      <c r="A298" s="267"/>
      <c r="B298" s="271"/>
      <c r="C298" s="337" t="s">
        <v>477</v>
      </c>
      <c r="D298" s="338"/>
      <c r="E298" s="272">
        <v>1</v>
      </c>
      <c r="F298" s="273"/>
      <c r="G298" s="274"/>
      <c r="H298" s="275"/>
      <c r="I298" s="269"/>
      <c r="J298" s="276"/>
      <c r="K298" s="269"/>
      <c r="M298" s="270" t="s">
        <v>477</v>
      </c>
      <c r="O298" s="258"/>
    </row>
    <row r="299" spans="1:80" ht="12.75">
      <c r="A299" s="259">
        <v>87</v>
      </c>
      <c r="B299" s="260" t="s">
        <v>478</v>
      </c>
      <c r="C299" s="261" t="s">
        <v>479</v>
      </c>
      <c r="D299" s="262" t="s">
        <v>205</v>
      </c>
      <c r="E299" s="263">
        <v>41.5</v>
      </c>
      <c r="F299" s="263">
        <v>0</v>
      </c>
      <c r="G299" s="264">
        <f>E299*F299</f>
        <v>0</v>
      </c>
      <c r="H299" s="265">
        <v>6E-05</v>
      </c>
      <c r="I299" s="266">
        <f>E299*H299</f>
        <v>0.00249</v>
      </c>
      <c r="J299" s="265">
        <v>0</v>
      </c>
      <c r="K299" s="266">
        <f>E299*J299</f>
        <v>0</v>
      </c>
      <c r="O299" s="258">
        <v>2</v>
      </c>
      <c r="AA299" s="231">
        <v>1</v>
      </c>
      <c r="AB299" s="231">
        <v>0</v>
      </c>
      <c r="AC299" s="231">
        <v>0</v>
      </c>
      <c r="AZ299" s="231">
        <v>2</v>
      </c>
      <c r="BA299" s="231">
        <f>IF(AZ299=1,G299,0)</f>
        <v>0</v>
      </c>
      <c r="BB299" s="231">
        <f>IF(AZ299=2,G299,0)</f>
        <v>0</v>
      </c>
      <c r="BC299" s="231">
        <f>IF(AZ299=3,G299,0)</f>
        <v>0</v>
      </c>
      <c r="BD299" s="231">
        <f>IF(AZ299=4,G299,0)</f>
        <v>0</v>
      </c>
      <c r="BE299" s="231">
        <f>IF(AZ299=5,G299,0)</f>
        <v>0</v>
      </c>
      <c r="CA299" s="258">
        <v>1</v>
      </c>
      <c r="CB299" s="258">
        <v>0</v>
      </c>
    </row>
    <row r="300" spans="1:15" ht="22.5">
      <c r="A300" s="267"/>
      <c r="B300" s="268"/>
      <c r="C300" s="329" t="s">
        <v>464</v>
      </c>
      <c r="D300" s="330"/>
      <c r="E300" s="330"/>
      <c r="F300" s="330"/>
      <c r="G300" s="331"/>
      <c r="I300" s="269"/>
      <c r="K300" s="269"/>
      <c r="L300" s="270" t="s">
        <v>464</v>
      </c>
      <c r="O300" s="258">
        <v>3</v>
      </c>
    </row>
    <row r="301" spans="1:80" ht="12.75">
      <c r="A301" s="259">
        <v>88</v>
      </c>
      <c r="B301" s="260" t="s">
        <v>480</v>
      </c>
      <c r="C301" s="261" t="s">
        <v>481</v>
      </c>
      <c r="D301" s="262" t="s">
        <v>255</v>
      </c>
      <c r="E301" s="263">
        <v>20</v>
      </c>
      <c r="F301" s="263">
        <v>0</v>
      </c>
      <c r="G301" s="264">
        <f>E301*F301</f>
        <v>0</v>
      </c>
      <c r="H301" s="265">
        <v>0.00053</v>
      </c>
      <c r="I301" s="266">
        <f>E301*H301</f>
        <v>0.0106</v>
      </c>
      <c r="J301" s="265">
        <v>0</v>
      </c>
      <c r="K301" s="266">
        <f>E301*J301</f>
        <v>0</v>
      </c>
      <c r="O301" s="258">
        <v>2</v>
      </c>
      <c r="AA301" s="231">
        <v>1</v>
      </c>
      <c r="AB301" s="231">
        <v>0</v>
      </c>
      <c r="AC301" s="231">
        <v>0</v>
      </c>
      <c r="AZ301" s="231">
        <v>2</v>
      </c>
      <c r="BA301" s="231">
        <f>IF(AZ301=1,G301,0)</f>
        <v>0</v>
      </c>
      <c r="BB301" s="231">
        <f>IF(AZ301=2,G301,0)</f>
        <v>0</v>
      </c>
      <c r="BC301" s="231">
        <f>IF(AZ301=3,G301,0)</f>
        <v>0</v>
      </c>
      <c r="BD301" s="231">
        <f>IF(AZ301=4,G301,0)</f>
        <v>0</v>
      </c>
      <c r="BE301" s="231">
        <f>IF(AZ301=5,G301,0)</f>
        <v>0</v>
      </c>
      <c r="CA301" s="258">
        <v>1</v>
      </c>
      <c r="CB301" s="258">
        <v>0</v>
      </c>
    </row>
    <row r="302" spans="1:15" ht="22.5">
      <c r="A302" s="267"/>
      <c r="B302" s="268"/>
      <c r="C302" s="329" t="s">
        <v>464</v>
      </c>
      <c r="D302" s="330"/>
      <c r="E302" s="330"/>
      <c r="F302" s="330"/>
      <c r="G302" s="331"/>
      <c r="I302" s="269"/>
      <c r="K302" s="269"/>
      <c r="L302" s="270" t="s">
        <v>464</v>
      </c>
      <c r="O302" s="258">
        <v>3</v>
      </c>
    </row>
    <row r="303" spans="1:80" ht="12.75">
      <c r="A303" s="259">
        <v>89</v>
      </c>
      <c r="B303" s="260" t="s">
        <v>482</v>
      </c>
      <c r="C303" s="261" t="s">
        <v>483</v>
      </c>
      <c r="D303" s="262" t="s">
        <v>205</v>
      </c>
      <c r="E303" s="263">
        <v>41.5</v>
      </c>
      <c r="F303" s="263">
        <v>0</v>
      </c>
      <c r="G303" s="264">
        <f>E303*F303</f>
        <v>0</v>
      </c>
      <c r="H303" s="265">
        <v>0</v>
      </c>
      <c r="I303" s="266">
        <f>E303*H303</f>
        <v>0</v>
      </c>
      <c r="J303" s="265">
        <v>0</v>
      </c>
      <c r="K303" s="266">
        <f>E303*J303</f>
        <v>0</v>
      </c>
      <c r="O303" s="258">
        <v>2</v>
      </c>
      <c r="AA303" s="231">
        <v>1</v>
      </c>
      <c r="AB303" s="231">
        <v>7</v>
      </c>
      <c r="AC303" s="231">
        <v>7</v>
      </c>
      <c r="AZ303" s="231">
        <v>2</v>
      </c>
      <c r="BA303" s="231">
        <f>IF(AZ303=1,G303,0)</f>
        <v>0</v>
      </c>
      <c r="BB303" s="231">
        <f>IF(AZ303=2,G303,0)</f>
        <v>0</v>
      </c>
      <c r="BC303" s="231">
        <f>IF(AZ303=3,G303,0)</f>
        <v>0</v>
      </c>
      <c r="BD303" s="231">
        <f>IF(AZ303=4,G303,0)</f>
        <v>0</v>
      </c>
      <c r="BE303" s="231">
        <f>IF(AZ303=5,G303,0)</f>
        <v>0</v>
      </c>
      <c r="CA303" s="258">
        <v>1</v>
      </c>
      <c r="CB303" s="258">
        <v>7</v>
      </c>
    </row>
    <row r="304" spans="1:80" ht="12.75">
      <c r="A304" s="259">
        <v>90</v>
      </c>
      <c r="B304" s="260" t="s">
        <v>484</v>
      </c>
      <c r="C304" s="261" t="s">
        <v>485</v>
      </c>
      <c r="D304" s="262" t="s">
        <v>205</v>
      </c>
      <c r="E304" s="263">
        <v>12</v>
      </c>
      <c r="F304" s="263">
        <v>0</v>
      </c>
      <c r="G304" s="264">
        <f>E304*F304</f>
        <v>0</v>
      </c>
      <c r="H304" s="265">
        <v>0.00248</v>
      </c>
      <c r="I304" s="266">
        <f>E304*H304</f>
        <v>0.02976</v>
      </c>
      <c r="J304" s="265">
        <v>0</v>
      </c>
      <c r="K304" s="266">
        <f>E304*J304</f>
        <v>0</v>
      </c>
      <c r="O304" s="258">
        <v>2</v>
      </c>
      <c r="AA304" s="231">
        <v>1</v>
      </c>
      <c r="AB304" s="231">
        <v>7</v>
      </c>
      <c r="AC304" s="231">
        <v>7</v>
      </c>
      <c r="AZ304" s="231">
        <v>2</v>
      </c>
      <c r="BA304" s="231">
        <f>IF(AZ304=1,G304,0)</f>
        <v>0</v>
      </c>
      <c r="BB304" s="231">
        <f>IF(AZ304=2,G304,0)</f>
        <v>0</v>
      </c>
      <c r="BC304" s="231">
        <f>IF(AZ304=3,G304,0)</f>
        <v>0</v>
      </c>
      <c r="BD304" s="231">
        <f>IF(AZ304=4,G304,0)</f>
        <v>0</v>
      </c>
      <c r="BE304" s="231">
        <f>IF(AZ304=5,G304,0)</f>
        <v>0</v>
      </c>
      <c r="CA304" s="258">
        <v>1</v>
      </c>
      <c r="CB304" s="258">
        <v>7</v>
      </c>
    </row>
    <row r="305" spans="1:15" ht="12.75">
      <c r="A305" s="267"/>
      <c r="B305" s="271"/>
      <c r="C305" s="337" t="s">
        <v>486</v>
      </c>
      <c r="D305" s="338"/>
      <c r="E305" s="272">
        <v>12</v>
      </c>
      <c r="F305" s="273"/>
      <c r="G305" s="274"/>
      <c r="H305" s="275"/>
      <c r="I305" s="269"/>
      <c r="J305" s="276"/>
      <c r="K305" s="269"/>
      <c r="M305" s="270" t="s">
        <v>486</v>
      </c>
      <c r="O305" s="258"/>
    </row>
    <row r="306" spans="1:80" ht="12.75">
      <c r="A306" s="259">
        <v>91</v>
      </c>
      <c r="B306" s="260" t="s">
        <v>487</v>
      </c>
      <c r="C306" s="261" t="s">
        <v>488</v>
      </c>
      <c r="D306" s="262" t="s">
        <v>205</v>
      </c>
      <c r="E306" s="263">
        <v>70.4</v>
      </c>
      <c r="F306" s="263">
        <v>0</v>
      </c>
      <c r="G306" s="264">
        <f>E306*F306</f>
        <v>0</v>
      </c>
      <c r="H306" s="265">
        <v>0.00622</v>
      </c>
      <c r="I306" s="266">
        <f>E306*H306</f>
        <v>0.437888</v>
      </c>
      <c r="J306" s="265">
        <v>0</v>
      </c>
      <c r="K306" s="266">
        <f>E306*J306</f>
        <v>0</v>
      </c>
      <c r="O306" s="258">
        <v>2</v>
      </c>
      <c r="AA306" s="231">
        <v>1</v>
      </c>
      <c r="AB306" s="231">
        <v>7</v>
      </c>
      <c r="AC306" s="231">
        <v>7</v>
      </c>
      <c r="AZ306" s="231">
        <v>2</v>
      </c>
      <c r="BA306" s="231">
        <f>IF(AZ306=1,G306,0)</f>
        <v>0</v>
      </c>
      <c r="BB306" s="231">
        <f>IF(AZ306=2,G306,0)</f>
        <v>0</v>
      </c>
      <c r="BC306" s="231">
        <f>IF(AZ306=3,G306,0)</f>
        <v>0</v>
      </c>
      <c r="BD306" s="231">
        <f>IF(AZ306=4,G306,0)</f>
        <v>0</v>
      </c>
      <c r="BE306" s="231">
        <f>IF(AZ306=5,G306,0)</f>
        <v>0</v>
      </c>
      <c r="CA306" s="258">
        <v>1</v>
      </c>
      <c r="CB306" s="258">
        <v>7</v>
      </c>
    </row>
    <row r="307" spans="1:15" ht="12.75">
      <c r="A307" s="267"/>
      <c r="B307" s="271"/>
      <c r="C307" s="337" t="s">
        <v>489</v>
      </c>
      <c r="D307" s="338"/>
      <c r="E307" s="272">
        <v>70.4</v>
      </c>
      <c r="F307" s="273"/>
      <c r="G307" s="274"/>
      <c r="H307" s="275"/>
      <c r="I307" s="269"/>
      <c r="J307" s="276"/>
      <c r="K307" s="269"/>
      <c r="M307" s="270" t="s">
        <v>489</v>
      </c>
      <c r="O307" s="258"/>
    </row>
    <row r="308" spans="1:80" ht="22.5">
      <c r="A308" s="259">
        <v>92</v>
      </c>
      <c r="B308" s="260" t="s">
        <v>490</v>
      </c>
      <c r="C308" s="261" t="s">
        <v>491</v>
      </c>
      <c r="D308" s="262" t="s">
        <v>205</v>
      </c>
      <c r="E308" s="263">
        <v>121.55</v>
      </c>
      <c r="F308" s="263">
        <v>0</v>
      </c>
      <c r="G308" s="264">
        <f>E308*F308</f>
        <v>0</v>
      </c>
      <c r="H308" s="265">
        <v>0.00335</v>
      </c>
      <c r="I308" s="266">
        <f>E308*H308</f>
        <v>0.4071925</v>
      </c>
      <c r="J308" s="265">
        <v>0</v>
      </c>
      <c r="K308" s="266">
        <f>E308*J308</f>
        <v>0</v>
      </c>
      <c r="O308" s="258">
        <v>2</v>
      </c>
      <c r="AA308" s="231">
        <v>1</v>
      </c>
      <c r="AB308" s="231">
        <v>0</v>
      </c>
      <c r="AC308" s="231">
        <v>0</v>
      </c>
      <c r="AZ308" s="231">
        <v>2</v>
      </c>
      <c r="BA308" s="231">
        <f>IF(AZ308=1,G308,0)</f>
        <v>0</v>
      </c>
      <c r="BB308" s="231">
        <f>IF(AZ308=2,G308,0)</f>
        <v>0</v>
      </c>
      <c r="BC308" s="231">
        <f>IF(AZ308=3,G308,0)</f>
        <v>0</v>
      </c>
      <c r="BD308" s="231">
        <f>IF(AZ308=4,G308,0)</f>
        <v>0</v>
      </c>
      <c r="BE308" s="231">
        <f>IF(AZ308=5,G308,0)</f>
        <v>0</v>
      </c>
      <c r="CA308" s="258">
        <v>1</v>
      </c>
      <c r="CB308" s="258">
        <v>0</v>
      </c>
    </row>
    <row r="309" spans="1:15" ht="12.75">
      <c r="A309" s="267"/>
      <c r="B309" s="271"/>
      <c r="C309" s="337" t="s">
        <v>492</v>
      </c>
      <c r="D309" s="338"/>
      <c r="E309" s="272">
        <v>99.9</v>
      </c>
      <c r="F309" s="273"/>
      <c r="G309" s="274"/>
      <c r="H309" s="275"/>
      <c r="I309" s="269"/>
      <c r="J309" s="276"/>
      <c r="K309" s="269"/>
      <c r="M309" s="270" t="s">
        <v>492</v>
      </c>
      <c r="O309" s="258"/>
    </row>
    <row r="310" spans="1:15" ht="12.75">
      <c r="A310" s="267"/>
      <c r="B310" s="271"/>
      <c r="C310" s="337" t="s">
        <v>493</v>
      </c>
      <c r="D310" s="338"/>
      <c r="E310" s="272">
        <v>7.2</v>
      </c>
      <c r="F310" s="273"/>
      <c r="G310" s="274"/>
      <c r="H310" s="275"/>
      <c r="I310" s="269"/>
      <c r="J310" s="276"/>
      <c r="K310" s="269"/>
      <c r="M310" s="270" t="s">
        <v>493</v>
      </c>
      <c r="O310" s="258"/>
    </row>
    <row r="311" spans="1:15" ht="12.75">
      <c r="A311" s="267"/>
      <c r="B311" s="271"/>
      <c r="C311" s="337" t="s">
        <v>277</v>
      </c>
      <c r="D311" s="338"/>
      <c r="E311" s="272">
        <v>6</v>
      </c>
      <c r="F311" s="273"/>
      <c r="G311" s="274"/>
      <c r="H311" s="275"/>
      <c r="I311" s="269"/>
      <c r="J311" s="276"/>
      <c r="K311" s="269"/>
      <c r="M311" s="270" t="s">
        <v>277</v>
      </c>
      <c r="O311" s="258"/>
    </row>
    <row r="312" spans="1:15" ht="12.75">
      <c r="A312" s="267"/>
      <c r="B312" s="271"/>
      <c r="C312" s="337" t="s">
        <v>278</v>
      </c>
      <c r="D312" s="338"/>
      <c r="E312" s="272">
        <v>3</v>
      </c>
      <c r="F312" s="273"/>
      <c r="G312" s="274"/>
      <c r="H312" s="275"/>
      <c r="I312" s="269"/>
      <c r="J312" s="276"/>
      <c r="K312" s="269"/>
      <c r="M312" s="270" t="s">
        <v>278</v>
      </c>
      <c r="O312" s="258"/>
    </row>
    <row r="313" spans="1:15" ht="12.75">
      <c r="A313" s="267"/>
      <c r="B313" s="271"/>
      <c r="C313" s="337" t="s">
        <v>279</v>
      </c>
      <c r="D313" s="338"/>
      <c r="E313" s="272">
        <v>1.8</v>
      </c>
      <c r="F313" s="273"/>
      <c r="G313" s="274"/>
      <c r="H313" s="275"/>
      <c r="I313" s="269"/>
      <c r="J313" s="276"/>
      <c r="K313" s="269"/>
      <c r="M313" s="270" t="s">
        <v>279</v>
      </c>
      <c r="O313" s="258"/>
    </row>
    <row r="314" spans="1:15" ht="12.75">
      <c r="A314" s="267"/>
      <c r="B314" s="271"/>
      <c r="C314" s="337" t="s">
        <v>280</v>
      </c>
      <c r="D314" s="338"/>
      <c r="E314" s="272">
        <v>1.8</v>
      </c>
      <c r="F314" s="273"/>
      <c r="G314" s="274"/>
      <c r="H314" s="275"/>
      <c r="I314" s="269"/>
      <c r="J314" s="276"/>
      <c r="K314" s="269"/>
      <c r="M314" s="270" t="s">
        <v>280</v>
      </c>
      <c r="O314" s="258"/>
    </row>
    <row r="315" spans="1:15" ht="12.75">
      <c r="A315" s="267"/>
      <c r="B315" s="271"/>
      <c r="C315" s="337" t="s">
        <v>494</v>
      </c>
      <c r="D315" s="338"/>
      <c r="E315" s="272">
        <v>0.9</v>
      </c>
      <c r="F315" s="273"/>
      <c r="G315" s="274"/>
      <c r="H315" s="275"/>
      <c r="I315" s="269"/>
      <c r="J315" s="276"/>
      <c r="K315" s="269"/>
      <c r="M315" s="270" t="s">
        <v>494</v>
      </c>
      <c r="O315" s="258"/>
    </row>
    <row r="316" spans="1:15" ht="12.75">
      <c r="A316" s="267"/>
      <c r="B316" s="271"/>
      <c r="C316" s="337" t="s">
        <v>495</v>
      </c>
      <c r="D316" s="338"/>
      <c r="E316" s="272">
        <v>0.95</v>
      </c>
      <c r="F316" s="273"/>
      <c r="G316" s="274"/>
      <c r="H316" s="275"/>
      <c r="I316" s="269"/>
      <c r="J316" s="276"/>
      <c r="K316" s="269"/>
      <c r="M316" s="270" t="s">
        <v>495</v>
      </c>
      <c r="O316" s="258"/>
    </row>
    <row r="317" spans="1:80" ht="12.75">
      <c r="A317" s="259">
        <v>93</v>
      </c>
      <c r="B317" s="260" t="s">
        <v>496</v>
      </c>
      <c r="C317" s="261" t="s">
        <v>497</v>
      </c>
      <c r="D317" s="262" t="s">
        <v>255</v>
      </c>
      <c r="E317" s="263">
        <v>20</v>
      </c>
      <c r="F317" s="263">
        <v>0</v>
      </c>
      <c r="G317" s="264">
        <f>E317*F317</f>
        <v>0</v>
      </c>
      <c r="H317" s="265">
        <v>0.00017</v>
      </c>
      <c r="I317" s="266">
        <f>E317*H317</f>
        <v>0.0034000000000000002</v>
      </c>
      <c r="J317" s="265"/>
      <c r="K317" s="266">
        <f>E317*J317</f>
        <v>0</v>
      </c>
      <c r="O317" s="258">
        <v>2</v>
      </c>
      <c r="AA317" s="231">
        <v>3</v>
      </c>
      <c r="AB317" s="231">
        <v>7</v>
      </c>
      <c r="AC317" s="231">
        <v>28341239</v>
      </c>
      <c r="AZ317" s="231">
        <v>2</v>
      </c>
      <c r="BA317" s="231">
        <f>IF(AZ317=1,G317,0)</f>
        <v>0</v>
      </c>
      <c r="BB317" s="231">
        <f>IF(AZ317=2,G317,0)</f>
        <v>0</v>
      </c>
      <c r="BC317" s="231">
        <f>IF(AZ317=3,G317,0)</f>
        <v>0</v>
      </c>
      <c r="BD317" s="231">
        <f>IF(AZ317=4,G317,0)</f>
        <v>0</v>
      </c>
      <c r="BE317" s="231">
        <f>IF(AZ317=5,G317,0)</f>
        <v>0</v>
      </c>
      <c r="CA317" s="258">
        <v>3</v>
      </c>
      <c r="CB317" s="258">
        <v>7</v>
      </c>
    </row>
    <row r="318" spans="1:80" ht="12.75">
      <c r="A318" s="259">
        <v>94</v>
      </c>
      <c r="B318" s="260" t="s">
        <v>498</v>
      </c>
      <c r="C318" s="261" t="s">
        <v>499</v>
      </c>
      <c r="D318" s="262" t="s">
        <v>12</v>
      </c>
      <c r="E318" s="263"/>
      <c r="F318" s="263">
        <v>0</v>
      </c>
      <c r="G318" s="264">
        <f>E318*F318</f>
        <v>0</v>
      </c>
      <c r="H318" s="265">
        <v>0</v>
      </c>
      <c r="I318" s="266">
        <f>E318*H318</f>
        <v>0</v>
      </c>
      <c r="J318" s="265"/>
      <c r="K318" s="266">
        <f>E318*J318</f>
        <v>0</v>
      </c>
      <c r="O318" s="258">
        <v>2</v>
      </c>
      <c r="AA318" s="231">
        <v>7</v>
      </c>
      <c r="AB318" s="231">
        <v>1002</v>
      </c>
      <c r="AC318" s="231">
        <v>5</v>
      </c>
      <c r="AZ318" s="231">
        <v>2</v>
      </c>
      <c r="BA318" s="231">
        <f>IF(AZ318=1,G318,0)</f>
        <v>0</v>
      </c>
      <c r="BB318" s="231">
        <f>IF(AZ318=2,G318,0)</f>
        <v>0</v>
      </c>
      <c r="BC318" s="231">
        <f>IF(AZ318=3,G318,0)</f>
        <v>0</v>
      </c>
      <c r="BD318" s="231">
        <f>IF(AZ318=4,G318,0)</f>
        <v>0</v>
      </c>
      <c r="BE318" s="231">
        <f>IF(AZ318=5,G318,0)</f>
        <v>0</v>
      </c>
      <c r="CA318" s="258">
        <v>7</v>
      </c>
      <c r="CB318" s="258">
        <v>1002</v>
      </c>
    </row>
    <row r="319" spans="1:57" ht="12.75">
      <c r="A319" s="277"/>
      <c r="B319" s="278" t="s">
        <v>99</v>
      </c>
      <c r="C319" s="279" t="s">
        <v>461</v>
      </c>
      <c r="D319" s="280"/>
      <c r="E319" s="281"/>
      <c r="F319" s="282"/>
      <c r="G319" s="283">
        <f>SUM(G287:G318)</f>
        <v>0</v>
      </c>
      <c r="H319" s="284"/>
      <c r="I319" s="285">
        <f>SUM(I287:I318)</f>
        <v>1.3117105</v>
      </c>
      <c r="J319" s="284"/>
      <c r="K319" s="285">
        <f>SUM(K287:K318)</f>
        <v>-0.39219000000000004</v>
      </c>
      <c r="O319" s="258">
        <v>4</v>
      </c>
      <c r="BA319" s="286">
        <f>SUM(BA287:BA318)</f>
        <v>0</v>
      </c>
      <c r="BB319" s="286">
        <f>SUM(BB287:BB318)</f>
        <v>0</v>
      </c>
      <c r="BC319" s="286">
        <f>SUM(BC287:BC318)</f>
        <v>0</v>
      </c>
      <c r="BD319" s="286">
        <f>SUM(BD287:BD318)</f>
        <v>0</v>
      </c>
      <c r="BE319" s="286">
        <f>SUM(BE287:BE318)</f>
        <v>0</v>
      </c>
    </row>
    <row r="320" spans="1:15" ht="12.75">
      <c r="A320" s="248" t="s">
        <v>96</v>
      </c>
      <c r="B320" s="249" t="s">
        <v>500</v>
      </c>
      <c r="C320" s="250" t="s">
        <v>501</v>
      </c>
      <c r="D320" s="251"/>
      <c r="E320" s="252"/>
      <c r="F320" s="252"/>
      <c r="G320" s="253"/>
      <c r="H320" s="254"/>
      <c r="I320" s="255"/>
      <c r="J320" s="256"/>
      <c r="K320" s="257"/>
      <c r="O320" s="258">
        <v>1</v>
      </c>
    </row>
    <row r="321" spans="1:80" ht="12.75">
      <c r="A321" s="259">
        <v>95</v>
      </c>
      <c r="B321" s="260" t="s">
        <v>503</v>
      </c>
      <c r="C321" s="261" t="s">
        <v>504</v>
      </c>
      <c r="D321" s="262" t="s">
        <v>116</v>
      </c>
      <c r="E321" s="263">
        <v>16.2</v>
      </c>
      <c r="F321" s="263">
        <v>0</v>
      </c>
      <c r="G321" s="264">
        <f>E321*F321</f>
        <v>0</v>
      </c>
      <c r="H321" s="265">
        <v>0</v>
      </c>
      <c r="I321" s="266">
        <f>E321*H321</f>
        <v>0</v>
      </c>
      <c r="J321" s="265">
        <v>0</v>
      </c>
      <c r="K321" s="266">
        <f>E321*J321</f>
        <v>0</v>
      </c>
      <c r="O321" s="258">
        <v>2</v>
      </c>
      <c r="AA321" s="231">
        <v>1</v>
      </c>
      <c r="AB321" s="231">
        <v>7</v>
      </c>
      <c r="AC321" s="231">
        <v>7</v>
      </c>
      <c r="AZ321" s="231">
        <v>2</v>
      </c>
      <c r="BA321" s="231">
        <f>IF(AZ321=1,G321,0)</f>
        <v>0</v>
      </c>
      <c r="BB321" s="231">
        <f>IF(AZ321=2,G321,0)</f>
        <v>0</v>
      </c>
      <c r="BC321" s="231">
        <f>IF(AZ321=3,G321,0)</f>
        <v>0</v>
      </c>
      <c r="BD321" s="231">
        <f>IF(AZ321=4,G321,0)</f>
        <v>0</v>
      </c>
      <c r="BE321" s="231">
        <f>IF(AZ321=5,G321,0)</f>
        <v>0</v>
      </c>
      <c r="CA321" s="258">
        <v>1</v>
      </c>
      <c r="CB321" s="258">
        <v>7</v>
      </c>
    </row>
    <row r="322" spans="1:15" ht="12.75">
      <c r="A322" s="267"/>
      <c r="B322" s="271"/>
      <c r="C322" s="337" t="s">
        <v>505</v>
      </c>
      <c r="D322" s="338"/>
      <c r="E322" s="272">
        <v>16.2</v>
      </c>
      <c r="F322" s="273"/>
      <c r="G322" s="274"/>
      <c r="H322" s="275"/>
      <c r="I322" s="269"/>
      <c r="J322" s="276"/>
      <c r="K322" s="269"/>
      <c r="M322" s="270" t="s">
        <v>505</v>
      </c>
      <c r="O322" s="258"/>
    </row>
    <row r="323" spans="1:80" ht="12.75">
      <c r="A323" s="259">
        <v>96</v>
      </c>
      <c r="B323" s="260" t="s">
        <v>506</v>
      </c>
      <c r="C323" s="261" t="s">
        <v>507</v>
      </c>
      <c r="D323" s="262" t="s">
        <v>116</v>
      </c>
      <c r="E323" s="263">
        <v>16.2</v>
      </c>
      <c r="F323" s="263">
        <v>0</v>
      </c>
      <c r="G323" s="264">
        <f>E323*F323</f>
        <v>0</v>
      </c>
      <c r="H323" s="265">
        <v>0</v>
      </c>
      <c r="I323" s="266">
        <f>E323*H323</f>
        <v>0</v>
      </c>
      <c r="J323" s="265">
        <v>0</v>
      </c>
      <c r="K323" s="266">
        <f>E323*J323</f>
        <v>0</v>
      </c>
      <c r="O323" s="258">
        <v>2</v>
      </c>
      <c r="AA323" s="231">
        <v>1</v>
      </c>
      <c r="AB323" s="231">
        <v>0</v>
      </c>
      <c r="AC323" s="231">
        <v>0</v>
      </c>
      <c r="AZ323" s="231">
        <v>2</v>
      </c>
      <c r="BA323" s="231">
        <f>IF(AZ323=1,G323,0)</f>
        <v>0</v>
      </c>
      <c r="BB323" s="231">
        <f>IF(AZ323=2,G323,0)</f>
        <v>0</v>
      </c>
      <c r="BC323" s="231">
        <f>IF(AZ323=3,G323,0)</f>
        <v>0</v>
      </c>
      <c r="BD323" s="231">
        <f>IF(AZ323=4,G323,0)</f>
        <v>0</v>
      </c>
      <c r="BE323" s="231">
        <f>IF(AZ323=5,G323,0)</f>
        <v>0</v>
      </c>
      <c r="CA323" s="258">
        <v>1</v>
      </c>
      <c r="CB323" s="258">
        <v>0</v>
      </c>
    </row>
    <row r="324" spans="1:15" ht="12.75">
      <c r="A324" s="267"/>
      <c r="B324" s="268"/>
      <c r="C324" s="329" t="s">
        <v>508</v>
      </c>
      <c r="D324" s="330"/>
      <c r="E324" s="330"/>
      <c r="F324" s="330"/>
      <c r="G324" s="331"/>
      <c r="I324" s="269"/>
      <c r="K324" s="269"/>
      <c r="L324" s="270" t="s">
        <v>508</v>
      </c>
      <c r="O324" s="258">
        <v>3</v>
      </c>
    </row>
    <row r="325" spans="1:15" ht="12.75">
      <c r="A325" s="267"/>
      <c r="B325" s="268"/>
      <c r="C325" s="329" t="s">
        <v>509</v>
      </c>
      <c r="D325" s="330"/>
      <c r="E325" s="330"/>
      <c r="F325" s="330"/>
      <c r="G325" s="331"/>
      <c r="I325" s="269"/>
      <c r="K325" s="269"/>
      <c r="L325" s="270" t="s">
        <v>509</v>
      </c>
      <c r="O325" s="258">
        <v>3</v>
      </c>
    </row>
    <row r="326" spans="1:15" ht="22.5">
      <c r="A326" s="267"/>
      <c r="B326" s="268"/>
      <c r="C326" s="329" t="s">
        <v>510</v>
      </c>
      <c r="D326" s="330"/>
      <c r="E326" s="330"/>
      <c r="F326" s="330"/>
      <c r="G326" s="331"/>
      <c r="I326" s="269"/>
      <c r="K326" s="269"/>
      <c r="L326" s="270" t="s">
        <v>510</v>
      </c>
      <c r="O326" s="258">
        <v>3</v>
      </c>
    </row>
    <row r="327" spans="1:15" ht="12.75">
      <c r="A327" s="267"/>
      <c r="B327" s="271"/>
      <c r="C327" s="337" t="s">
        <v>511</v>
      </c>
      <c r="D327" s="338"/>
      <c r="E327" s="272">
        <v>16.2</v>
      </c>
      <c r="F327" s="273"/>
      <c r="G327" s="274"/>
      <c r="H327" s="275"/>
      <c r="I327" s="269"/>
      <c r="J327" s="276"/>
      <c r="K327" s="269"/>
      <c r="M327" s="270" t="s">
        <v>511</v>
      </c>
      <c r="O327" s="258"/>
    </row>
    <row r="328" spans="1:80" ht="12.75">
      <c r="A328" s="259">
        <v>97</v>
      </c>
      <c r="B328" s="260" t="s">
        <v>512</v>
      </c>
      <c r="C328" s="261" t="s">
        <v>513</v>
      </c>
      <c r="D328" s="262" t="s">
        <v>12</v>
      </c>
      <c r="E328" s="263"/>
      <c r="F328" s="263">
        <v>0</v>
      </c>
      <c r="G328" s="264">
        <f>E328*F328</f>
        <v>0</v>
      </c>
      <c r="H328" s="265">
        <v>0</v>
      </c>
      <c r="I328" s="266">
        <f>E328*H328</f>
        <v>0</v>
      </c>
      <c r="J328" s="265"/>
      <c r="K328" s="266">
        <f>E328*J328</f>
        <v>0</v>
      </c>
      <c r="O328" s="258">
        <v>2</v>
      </c>
      <c r="AA328" s="231">
        <v>7</v>
      </c>
      <c r="AB328" s="231">
        <v>1002</v>
      </c>
      <c r="AC328" s="231">
        <v>5</v>
      </c>
      <c r="AZ328" s="231">
        <v>2</v>
      </c>
      <c r="BA328" s="231">
        <f>IF(AZ328=1,G328,0)</f>
        <v>0</v>
      </c>
      <c r="BB328" s="231">
        <f>IF(AZ328=2,G328,0)</f>
        <v>0</v>
      </c>
      <c r="BC328" s="231">
        <f>IF(AZ328=3,G328,0)</f>
        <v>0</v>
      </c>
      <c r="BD328" s="231">
        <f>IF(AZ328=4,G328,0)</f>
        <v>0</v>
      </c>
      <c r="BE328" s="231">
        <f>IF(AZ328=5,G328,0)</f>
        <v>0</v>
      </c>
      <c r="CA328" s="258">
        <v>7</v>
      </c>
      <c r="CB328" s="258">
        <v>1002</v>
      </c>
    </row>
    <row r="329" spans="1:57" ht="12.75">
      <c r="A329" s="277"/>
      <c r="B329" s="278" t="s">
        <v>99</v>
      </c>
      <c r="C329" s="279" t="s">
        <v>502</v>
      </c>
      <c r="D329" s="280"/>
      <c r="E329" s="281"/>
      <c r="F329" s="282"/>
      <c r="G329" s="283">
        <f>SUM(G320:G328)</f>
        <v>0</v>
      </c>
      <c r="H329" s="284"/>
      <c r="I329" s="285">
        <f>SUM(I320:I328)</f>
        <v>0</v>
      </c>
      <c r="J329" s="284"/>
      <c r="K329" s="285">
        <f>SUM(K320:K328)</f>
        <v>0</v>
      </c>
      <c r="O329" s="258">
        <v>4</v>
      </c>
      <c r="BA329" s="286">
        <f>SUM(BA320:BA328)</f>
        <v>0</v>
      </c>
      <c r="BB329" s="286">
        <f>SUM(BB320:BB328)</f>
        <v>0</v>
      </c>
      <c r="BC329" s="286">
        <f>SUM(BC320:BC328)</f>
        <v>0</v>
      </c>
      <c r="BD329" s="286">
        <f>SUM(BD320:BD328)</f>
        <v>0</v>
      </c>
      <c r="BE329" s="286">
        <f>SUM(BE320:BE328)</f>
        <v>0</v>
      </c>
    </row>
    <row r="330" spans="1:15" ht="12.75">
      <c r="A330" s="248" t="s">
        <v>96</v>
      </c>
      <c r="B330" s="249" t="s">
        <v>514</v>
      </c>
      <c r="C330" s="250" t="s">
        <v>515</v>
      </c>
      <c r="D330" s="251"/>
      <c r="E330" s="252"/>
      <c r="F330" s="252"/>
      <c r="G330" s="253"/>
      <c r="H330" s="254"/>
      <c r="I330" s="255"/>
      <c r="J330" s="256"/>
      <c r="K330" s="257"/>
      <c r="O330" s="258">
        <v>1</v>
      </c>
    </row>
    <row r="331" spans="1:80" ht="12.75">
      <c r="A331" s="259">
        <v>98</v>
      </c>
      <c r="B331" s="260" t="s">
        <v>517</v>
      </c>
      <c r="C331" s="261" t="s">
        <v>518</v>
      </c>
      <c r="D331" s="262" t="s">
        <v>255</v>
      </c>
      <c r="E331" s="263">
        <v>3</v>
      </c>
      <c r="F331" s="263">
        <v>0</v>
      </c>
      <c r="G331" s="264">
        <f>E331*F331</f>
        <v>0</v>
      </c>
      <c r="H331" s="265">
        <v>0</v>
      </c>
      <c r="I331" s="266">
        <f>E331*H331</f>
        <v>0</v>
      </c>
      <c r="J331" s="265"/>
      <c r="K331" s="266">
        <f>E331*J331</f>
        <v>0</v>
      </c>
      <c r="O331" s="258">
        <v>2</v>
      </c>
      <c r="AA331" s="231">
        <v>12</v>
      </c>
      <c r="AB331" s="231">
        <v>0</v>
      </c>
      <c r="AC331" s="231">
        <v>69</v>
      </c>
      <c r="AZ331" s="231">
        <v>2</v>
      </c>
      <c r="BA331" s="231">
        <f>IF(AZ331=1,G331,0)</f>
        <v>0</v>
      </c>
      <c r="BB331" s="231">
        <f>IF(AZ331=2,G331,0)</f>
        <v>0</v>
      </c>
      <c r="BC331" s="231">
        <f>IF(AZ331=3,G331,0)</f>
        <v>0</v>
      </c>
      <c r="BD331" s="231">
        <f>IF(AZ331=4,G331,0)</f>
        <v>0</v>
      </c>
      <c r="BE331" s="231">
        <f>IF(AZ331=5,G331,0)</f>
        <v>0</v>
      </c>
      <c r="CA331" s="258">
        <v>12</v>
      </c>
      <c r="CB331" s="258">
        <v>0</v>
      </c>
    </row>
    <row r="332" spans="1:15" ht="22.5">
      <c r="A332" s="267"/>
      <c r="B332" s="268"/>
      <c r="C332" s="329" t="s">
        <v>519</v>
      </c>
      <c r="D332" s="330"/>
      <c r="E332" s="330"/>
      <c r="F332" s="330"/>
      <c r="G332" s="331"/>
      <c r="I332" s="269"/>
      <c r="K332" s="269"/>
      <c r="L332" s="270" t="s">
        <v>519</v>
      </c>
      <c r="O332" s="258">
        <v>3</v>
      </c>
    </row>
    <row r="333" spans="1:80" ht="12.75">
      <c r="A333" s="259">
        <v>99</v>
      </c>
      <c r="B333" s="260" t="s">
        <v>520</v>
      </c>
      <c r="C333" s="261" t="s">
        <v>521</v>
      </c>
      <c r="D333" s="262" t="s">
        <v>255</v>
      </c>
      <c r="E333" s="263">
        <v>3</v>
      </c>
      <c r="F333" s="263">
        <v>0</v>
      </c>
      <c r="G333" s="264">
        <f>E333*F333</f>
        <v>0</v>
      </c>
      <c r="H333" s="265">
        <v>0</v>
      </c>
      <c r="I333" s="266">
        <f>E333*H333</f>
        <v>0</v>
      </c>
      <c r="J333" s="265"/>
      <c r="K333" s="266">
        <f>E333*J333</f>
        <v>0</v>
      </c>
      <c r="O333" s="258">
        <v>2</v>
      </c>
      <c r="AA333" s="231">
        <v>12</v>
      </c>
      <c r="AB333" s="231">
        <v>0</v>
      </c>
      <c r="AC333" s="231">
        <v>70</v>
      </c>
      <c r="AZ333" s="231">
        <v>2</v>
      </c>
      <c r="BA333" s="231">
        <f>IF(AZ333=1,G333,0)</f>
        <v>0</v>
      </c>
      <c r="BB333" s="231">
        <f>IF(AZ333=2,G333,0)</f>
        <v>0</v>
      </c>
      <c r="BC333" s="231">
        <f>IF(AZ333=3,G333,0)</f>
        <v>0</v>
      </c>
      <c r="BD333" s="231">
        <f>IF(AZ333=4,G333,0)</f>
        <v>0</v>
      </c>
      <c r="BE333" s="231">
        <f>IF(AZ333=5,G333,0)</f>
        <v>0</v>
      </c>
      <c r="CA333" s="258">
        <v>12</v>
      </c>
      <c r="CB333" s="258">
        <v>0</v>
      </c>
    </row>
    <row r="334" spans="1:80" ht="12.75">
      <c r="A334" s="259">
        <v>100</v>
      </c>
      <c r="B334" s="260" t="s">
        <v>522</v>
      </c>
      <c r="C334" s="261" t="s">
        <v>523</v>
      </c>
      <c r="D334" s="262" t="s">
        <v>255</v>
      </c>
      <c r="E334" s="263">
        <v>3</v>
      </c>
      <c r="F334" s="263">
        <v>0</v>
      </c>
      <c r="G334" s="264">
        <f>E334*F334</f>
        <v>0</v>
      </c>
      <c r="H334" s="265">
        <v>0</v>
      </c>
      <c r="I334" s="266">
        <f>E334*H334</f>
        <v>0</v>
      </c>
      <c r="J334" s="265"/>
      <c r="K334" s="266">
        <f>E334*J334</f>
        <v>0</v>
      </c>
      <c r="O334" s="258">
        <v>2</v>
      </c>
      <c r="AA334" s="231">
        <v>12</v>
      </c>
      <c r="AB334" s="231">
        <v>0</v>
      </c>
      <c r="AC334" s="231">
        <v>71</v>
      </c>
      <c r="AZ334" s="231">
        <v>2</v>
      </c>
      <c r="BA334" s="231">
        <f>IF(AZ334=1,G334,0)</f>
        <v>0</v>
      </c>
      <c r="BB334" s="231">
        <f>IF(AZ334=2,G334,0)</f>
        <v>0</v>
      </c>
      <c r="BC334" s="231">
        <f>IF(AZ334=3,G334,0)</f>
        <v>0</v>
      </c>
      <c r="BD334" s="231">
        <f>IF(AZ334=4,G334,0)</f>
        <v>0</v>
      </c>
      <c r="BE334" s="231">
        <f>IF(AZ334=5,G334,0)</f>
        <v>0</v>
      </c>
      <c r="CA334" s="258">
        <v>12</v>
      </c>
      <c r="CB334" s="258">
        <v>0</v>
      </c>
    </row>
    <row r="335" spans="1:80" ht="12.75">
      <c r="A335" s="259">
        <v>101</v>
      </c>
      <c r="B335" s="260" t="s">
        <v>524</v>
      </c>
      <c r="C335" s="261" t="s">
        <v>525</v>
      </c>
      <c r="D335" s="262" t="s">
        <v>255</v>
      </c>
      <c r="E335" s="263">
        <v>1</v>
      </c>
      <c r="F335" s="263">
        <v>0</v>
      </c>
      <c r="G335" s="264">
        <f>E335*F335</f>
        <v>0</v>
      </c>
      <c r="H335" s="265">
        <v>0</v>
      </c>
      <c r="I335" s="266">
        <f>E335*H335</f>
        <v>0</v>
      </c>
      <c r="J335" s="265"/>
      <c r="K335" s="266">
        <f>E335*J335</f>
        <v>0</v>
      </c>
      <c r="O335" s="258">
        <v>2</v>
      </c>
      <c r="AA335" s="231">
        <v>12</v>
      </c>
      <c r="AB335" s="231">
        <v>0</v>
      </c>
      <c r="AC335" s="231">
        <v>72</v>
      </c>
      <c r="AZ335" s="231">
        <v>2</v>
      </c>
      <c r="BA335" s="231">
        <f>IF(AZ335=1,G335,0)</f>
        <v>0</v>
      </c>
      <c r="BB335" s="231">
        <f>IF(AZ335=2,G335,0)</f>
        <v>0</v>
      </c>
      <c r="BC335" s="231">
        <f>IF(AZ335=3,G335,0)</f>
        <v>0</v>
      </c>
      <c r="BD335" s="231">
        <f>IF(AZ335=4,G335,0)</f>
        <v>0</v>
      </c>
      <c r="BE335" s="231">
        <f>IF(AZ335=5,G335,0)</f>
        <v>0</v>
      </c>
      <c r="CA335" s="258">
        <v>12</v>
      </c>
      <c r="CB335" s="258">
        <v>0</v>
      </c>
    </row>
    <row r="336" spans="1:80" ht="12.75">
      <c r="A336" s="259">
        <v>102</v>
      </c>
      <c r="B336" s="260" t="s">
        <v>526</v>
      </c>
      <c r="C336" s="261" t="s">
        <v>527</v>
      </c>
      <c r="D336" s="262" t="s">
        <v>12</v>
      </c>
      <c r="E336" s="263"/>
      <c r="F336" s="263">
        <v>0</v>
      </c>
      <c r="G336" s="264">
        <f>E336*F336</f>
        <v>0</v>
      </c>
      <c r="H336" s="265">
        <v>0</v>
      </c>
      <c r="I336" s="266">
        <f>E336*H336</f>
        <v>0</v>
      </c>
      <c r="J336" s="265"/>
      <c r="K336" s="266">
        <f>E336*J336</f>
        <v>0</v>
      </c>
      <c r="O336" s="258">
        <v>2</v>
      </c>
      <c r="AA336" s="231">
        <v>7</v>
      </c>
      <c r="AB336" s="231">
        <v>1002</v>
      </c>
      <c r="AC336" s="231">
        <v>5</v>
      </c>
      <c r="AZ336" s="231">
        <v>2</v>
      </c>
      <c r="BA336" s="231">
        <f>IF(AZ336=1,G336,0)</f>
        <v>0</v>
      </c>
      <c r="BB336" s="231">
        <f>IF(AZ336=2,G336,0)</f>
        <v>0</v>
      </c>
      <c r="BC336" s="231">
        <f>IF(AZ336=3,G336,0)</f>
        <v>0</v>
      </c>
      <c r="BD336" s="231">
        <f>IF(AZ336=4,G336,0)</f>
        <v>0</v>
      </c>
      <c r="BE336" s="231">
        <f>IF(AZ336=5,G336,0)</f>
        <v>0</v>
      </c>
      <c r="CA336" s="258">
        <v>7</v>
      </c>
      <c r="CB336" s="258">
        <v>1002</v>
      </c>
    </row>
    <row r="337" spans="1:57" ht="12.75">
      <c r="A337" s="277"/>
      <c r="B337" s="278" t="s">
        <v>99</v>
      </c>
      <c r="C337" s="279" t="s">
        <v>516</v>
      </c>
      <c r="D337" s="280"/>
      <c r="E337" s="281"/>
      <c r="F337" s="282"/>
      <c r="G337" s="283">
        <f>SUM(G330:G336)</f>
        <v>0</v>
      </c>
      <c r="H337" s="284"/>
      <c r="I337" s="285">
        <f>SUM(I330:I336)</f>
        <v>0</v>
      </c>
      <c r="J337" s="284"/>
      <c r="K337" s="285">
        <f>SUM(K330:K336)</f>
        <v>0</v>
      </c>
      <c r="O337" s="258">
        <v>4</v>
      </c>
      <c r="BA337" s="286">
        <f>SUM(BA330:BA336)</f>
        <v>0</v>
      </c>
      <c r="BB337" s="286">
        <f>SUM(BB330:BB336)</f>
        <v>0</v>
      </c>
      <c r="BC337" s="286">
        <f>SUM(BC330:BC336)</f>
        <v>0</v>
      </c>
      <c r="BD337" s="286">
        <f>SUM(BD330:BD336)</f>
        <v>0</v>
      </c>
      <c r="BE337" s="286">
        <f>SUM(BE330:BE336)</f>
        <v>0</v>
      </c>
    </row>
    <row r="338" spans="1:15" ht="12.75">
      <c r="A338" s="248" t="s">
        <v>96</v>
      </c>
      <c r="B338" s="249" t="s">
        <v>528</v>
      </c>
      <c r="C338" s="250" t="s">
        <v>529</v>
      </c>
      <c r="D338" s="251"/>
      <c r="E338" s="252"/>
      <c r="F338" s="252"/>
      <c r="G338" s="253"/>
      <c r="H338" s="254"/>
      <c r="I338" s="255"/>
      <c r="J338" s="256"/>
      <c r="K338" s="257"/>
      <c r="O338" s="258">
        <v>1</v>
      </c>
    </row>
    <row r="339" spans="1:80" ht="12.75">
      <c r="A339" s="259">
        <v>103</v>
      </c>
      <c r="B339" s="260" t="s">
        <v>531</v>
      </c>
      <c r="C339" s="261" t="s">
        <v>532</v>
      </c>
      <c r="D339" s="262" t="s">
        <v>205</v>
      </c>
      <c r="E339" s="263">
        <v>418.65</v>
      </c>
      <c r="F339" s="263">
        <v>0</v>
      </c>
      <c r="G339" s="264">
        <f>E339*F339</f>
        <v>0</v>
      </c>
      <c r="H339" s="265">
        <v>4E-05</v>
      </c>
      <c r="I339" s="266">
        <f>E339*H339</f>
        <v>0.016746</v>
      </c>
      <c r="J339" s="265">
        <v>0</v>
      </c>
      <c r="K339" s="266">
        <f>E339*J339</f>
        <v>0</v>
      </c>
      <c r="O339" s="258">
        <v>2</v>
      </c>
      <c r="AA339" s="231">
        <v>1</v>
      </c>
      <c r="AB339" s="231">
        <v>7</v>
      </c>
      <c r="AC339" s="231">
        <v>7</v>
      </c>
      <c r="AZ339" s="231">
        <v>2</v>
      </c>
      <c r="BA339" s="231">
        <f>IF(AZ339=1,G339,0)</f>
        <v>0</v>
      </c>
      <c r="BB339" s="231">
        <f>IF(AZ339=2,G339,0)</f>
        <v>0</v>
      </c>
      <c r="BC339" s="231">
        <f>IF(AZ339=3,G339,0)</f>
        <v>0</v>
      </c>
      <c r="BD339" s="231">
        <f>IF(AZ339=4,G339,0)</f>
        <v>0</v>
      </c>
      <c r="BE339" s="231">
        <f>IF(AZ339=5,G339,0)</f>
        <v>0</v>
      </c>
      <c r="CA339" s="258">
        <v>1</v>
      </c>
      <c r="CB339" s="258">
        <v>7</v>
      </c>
    </row>
    <row r="340" spans="1:15" ht="12.75">
      <c r="A340" s="267"/>
      <c r="B340" s="268"/>
      <c r="C340" s="329" t="s">
        <v>533</v>
      </c>
      <c r="D340" s="330"/>
      <c r="E340" s="330"/>
      <c r="F340" s="330"/>
      <c r="G340" s="331"/>
      <c r="I340" s="269"/>
      <c r="K340" s="269"/>
      <c r="L340" s="270" t="s">
        <v>533</v>
      </c>
      <c r="O340" s="258">
        <v>3</v>
      </c>
    </row>
    <row r="341" spans="1:15" ht="12.75">
      <c r="A341" s="267"/>
      <c r="B341" s="268"/>
      <c r="C341" s="329" t="s">
        <v>534</v>
      </c>
      <c r="D341" s="330"/>
      <c r="E341" s="330"/>
      <c r="F341" s="330"/>
      <c r="G341" s="331"/>
      <c r="I341" s="269"/>
      <c r="K341" s="269"/>
      <c r="L341" s="270" t="s">
        <v>534</v>
      </c>
      <c r="O341" s="258">
        <v>3</v>
      </c>
    </row>
    <row r="342" spans="1:15" ht="12.75">
      <c r="A342" s="267"/>
      <c r="B342" s="271"/>
      <c r="C342" s="337" t="s">
        <v>535</v>
      </c>
      <c r="D342" s="338"/>
      <c r="E342" s="272">
        <v>25.2</v>
      </c>
      <c r="F342" s="273"/>
      <c r="G342" s="274"/>
      <c r="H342" s="275"/>
      <c r="I342" s="269"/>
      <c r="J342" s="276"/>
      <c r="K342" s="269"/>
      <c r="M342" s="270" t="s">
        <v>535</v>
      </c>
      <c r="O342" s="258"/>
    </row>
    <row r="343" spans="1:15" ht="12.75">
      <c r="A343" s="267"/>
      <c r="B343" s="271"/>
      <c r="C343" s="337" t="s">
        <v>536</v>
      </c>
      <c r="D343" s="338"/>
      <c r="E343" s="272">
        <v>67.2</v>
      </c>
      <c r="F343" s="273"/>
      <c r="G343" s="274"/>
      <c r="H343" s="275"/>
      <c r="I343" s="269"/>
      <c r="J343" s="276"/>
      <c r="K343" s="269"/>
      <c r="M343" s="270" t="s">
        <v>536</v>
      </c>
      <c r="O343" s="258"/>
    </row>
    <row r="344" spans="1:15" ht="12.75">
      <c r="A344" s="267"/>
      <c r="B344" s="271"/>
      <c r="C344" s="337" t="s">
        <v>537</v>
      </c>
      <c r="D344" s="338"/>
      <c r="E344" s="272">
        <v>278.4</v>
      </c>
      <c r="F344" s="273"/>
      <c r="G344" s="274"/>
      <c r="H344" s="275"/>
      <c r="I344" s="269"/>
      <c r="J344" s="276"/>
      <c r="K344" s="269"/>
      <c r="M344" s="270" t="s">
        <v>537</v>
      </c>
      <c r="O344" s="258"/>
    </row>
    <row r="345" spans="1:15" ht="12.75">
      <c r="A345" s="267"/>
      <c r="B345" s="271"/>
      <c r="C345" s="337" t="s">
        <v>538</v>
      </c>
      <c r="D345" s="338"/>
      <c r="E345" s="272">
        <v>20.4</v>
      </c>
      <c r="F345" s="273"/>
      <c r="G345" s="274"/>
      <c r="H345" s="275"/>
      <c r="I345" s="269"/>
      <c r="J345" s="276"/>
      <c r="K345" s="269"/>
      <c r="M345" s="270" t="s">
        <v>538</v>
      </c>
      <c r="O345" s="258"/>
    </row>
    <row r="346" spans="1:15" ht="12.75">
      <c r="A346" s="267"/>
      <c r="B346" s="271"/>
      <c r="C346" s="337" t="s">
        <v>539</v>
      </c>
      <c r="D346" s="338"/>
      <c r="E346" s="272">
        <v>6.6</v>
      </c>
      <c r="F346" s="273"/>
      <c r="G346" s="274"/>
      <c r="H346" s="275"/>
      <c r="I346" s="269"/>
      <c r="J346" s="276"/>
      <c r="K346" s="269"/>
      <c r="M346" s="270" t="s">
        <v>539</v>
      </c>
      <c r="O346" s="258"/>
    </row>
    <row r="347" spans="1:15" ht="12.75">
      <c r="A347" s="267"/>
      <c r="B347" s="271"/>
      <c r="C347" s="337" t="s">
        <v>540</v>
      </c>
      <c r="D347" s="338"/>
      <c r="E347" s="272">
        <v>3.8</v>
      </c>
      <c r="F347" s="273"/>
      <c r="G347" s="274"/>
      <c r="H347" s="275"/>
      <c r="I347" s="269"/>
      <c r="J347" s="276"/>
      <c r="K347" s="269"/>
      <c r="M347" s="270" t="s">
        <v>540</v>
      </c>
      <c r="O347" s="258"/>
    </row>
    <row r="348" spans="1:15" ht="12.75">
      <c r="A348" s="267"/>
      <c r="B348" s="271"/>
      <c r="C348" s="337" t="s">
        <v>541</v>
      </c>
      <c r="D348" s="338"/>
      <c r="E348" s="272">
        <v>4.8</v>
      </c>
      <c r="F348" s="273"/>
      <c r="G348" s="274"/>
      <c r="H348" s="275"/>
      <c r="I348" s="269"/>
      <c r="J348" s="276"/>
      <c r="K348" s="269"/>
      <c r="M348" s="270" t="s">
        <v>541</v>
      </c>
      <c r="O348" s="258"/>
    </row>
    <row r="349" spans="1:15" ht="12.75">
      <c r="A349" s="267"/>
      <c r="B349" s="271"/>
      <c r="C349" s="337" t="s">
        <v>542</v>
      </c>
      <c r="D349" s="338"/>
      <c r="E349" s="272">
        <v>6</v>
      </c>
      <c r="F349" s="273"/>
      <c r="G349" s="274"/>
      <c r="H349" s="275"/>
      <c r="I349" s="269"/>
      <c r="J349" s="276"/>
      <c r="K349" s="269"/>
      <c r="M349" s="270" t="s">
        <v>542</v>
      </c>
      <c r="O349" s="258"/>
    </row>
    <row r="350" spans="1:15" ht="12.75">
      <c r="A350" s="267"/>
      <c r="B350" s="271"/>
      <c r="C350" s="337" t="s">
        <v>543</v>
      </c>
      <c r="D350" s="338"/>
      <c r="E350" s="272">
        <v>6.25</v>
      </c>
      <c r="F350" s="273"/>
      <c r="G350" s="274"/>
      <c r="H350" s="275"/>
      <c r="I350" s="269"/>
      <c r="J350" s="276"/>
      <c r="K350" s="269"/>
      <c r="M350" s="270" t="s">
        <v>543</v>
      </c>
      <c r="O350" s="258"/>
    </row>
    <row r="351" spans="1:80" ht="22.5">
      <c r="A351" s="259">
        <v>104</v>
      </c>
      <c r="B351" s="260" t="s">
        <v>304</v>
      </c>
      <c r="C351" s="261" t="s">
        <v>544</v>
      </c>
      <c r="D351" s="262" t="s">
        <v>255</v>
      </c>
      <c r="E351" s="263">
        <v>12</v>
      </c>
      <c r="F351" s="263">
        <v>0</v>
      </c>
      <c r="G351" s="264">
        <f aca="true" t="shared" si="8" ref="G351:G363">E351*F351</f>
        <v>0</v>
      </c>
      <c r="H351" s="265">
        <v>0</v>
      </c>
      <c r="I351" s="266">
        <f aca="true" t="shared" si="9" ref="I351:I363">E351*H351</f>
        <v>0</v>
      </c>
      <c r="J351" s="265"/>
      <c r="K351" s="266">
        <f aca="true" t="shared" si="10" ref="K351:K363">E351*J351</f>
        <v>0</v>
      </c>
      <c r="O351" s="258">
        <v>2</v>
      </c>
      <c r="AA351" s="231">
        <v>12</v>
      </c>
      <c r="AB351" s="231">
        <v>0</v>
      </c>
      <c r="AC351" s="231">
        <v>47</v>
      </c>
      <c r="AZ351" s="231">
        <v>2</v>
      </c>
      <c r="BA351" s="231">
        <f aca="true" t="shared" si="11" ref="BA351:BA363">IF(AZ351=1,G351,0)</f>
        <v>0</v>
      </c>
      <c r="BB351" s="231">
        <f aca="true" t="shared" si="12" ref="BB351:BB363">IF(AZ351=2,G351,0)</f>
        <v>0</v>
      </c>
      <c r="BC351" s="231">
        <f aca="true" t="shared" si="13" ref="BC351:BC363">IF(AZ351=3,G351,0)</f>
        <v>0</v>
      </c>
      <c r="BD351" s="231">
        <f aca="true" t="shared" si="14" ref="BD351:BD363">IF(AZ351=4,G351,0)</f>
        <v>0</v>
      </c>
      <c r="BE351" s="231">
        <f aca="true" t="shared" si="15" ref="BE351:BE363">IF(AZ351=5,G351,0)</f>
        <v>0</v>
      </c>
      <c r="CA351" s="258">
        <v>12</v>
      </c>
      <c r="CB351" s="258">
        <v>0</v>
      </c>
    </row>
    <row r="352" spans="1:80" ht="22.5">
      <c r="A352" s="259">
        <v>105</v>
      </c>
      <c r="B352" s="260" t="s">
        <v>545</v>
      </c>
      <c r="C352" s="261" t="s">
        <v>546</v>
      </c>
      <c r="D352" s="262" t="s">
        <v>255</v>
      </c>
      <c r="E352" s="263">
        <v>4</v>
      </c>
      <c r="F352" s="263">
        <v>0</v>
      </c>
      <c r="G352" s="264">
        <f t="shared" si="8"/>
        <v>0</v>
      </c>
      <c r="H352" s="265">
        <v>0</v>
      </c>
      <c r="I352" s="266">
        <f t="shared" si="9"/>
        <v>0</v>
      </c>
      <c r="J352" s="265"/>
      <c r="K352" s="266">
        <f t="shared" si="10"/>
        <v>0</v>
      </c>
      <c r="O352" s="258">
        <v>2</v>
      </c>
      <c r="AA352" s="231">
        <v>12</v>
      </c>
      <c r="AB352" s="231">
        <v>0</v>
      </c>
      <c r="AC352" s="231">
        <v>49</v>
      </c>
      <c r="AZ352" s="231">
        <v>2</v>
      </c>
      <c r="BA352" s="231">
        <f t="shared" si="11"/>
        <v>0</v>
      </c>
      <c r="BB352" s="231">
        <f t="shared" si="12"/>
        <v>0</v>
      </c>
      <c r="BC352" s="231">
        <f t="shared" si="13"/>
        <v>0</v>
      </c>
      <c r="BD352" s="231">
        <f t="shared" si="14"/>
        <v>0</v>
      </c>
      <c r="BE352" s="231">
        <f t="shared" si="15"/>
        <v>0</v>
      </c>
      <c r="CA352" s="258">
        <v>12</v>
      </c>
      <c r="CB352" s="258">
        <v>0</v>
      </c>
    </row>
    <row r="353" spans="1:80" ht="22.5">
      <c r="A353" s="259">
        <v>106</v>
      </c>
      <c r="B353" s="260" t="s">
        <v>547</v>
      </c>
      <c r="C353" s="261" t="s">
        <v>548</v>
      </c>
      <c r="D353" s="262" t="s">
        <v>255</v>
      </c>
      <c r="E353" s="263">
        <v>12</v>
      </c>
      <c r="F353" s="263">
        <v>0</v>
      </c>
      <c r="G353" s="264">
        <f t="shared" si="8"/>
        <v>0</v>
      </c>
      <c r="H353" s="265">
        <v>0</v>
      </c>
      <c r="I353" s="266">
        <f t="shared" si="9"/>
        <v>0</v>
      </c>
      <c r="J353" s="265"/>
      <c r="K353" s="266">
        <f t="shared" si="10"/>
        <v>0</v>
      </c>
      <c r="O353" s="258">
        <v>2</v>
      </c>
      <c r="AA353" s="231">
        <v>12</v>
      </c>
      <c r="AB353" s="231">
        <v>0</v>
      </c>
      <c r="AC353" s="231">
        <v>50</v>
      </c>
      <c r="AZ353" s="231">
        <v>2</v>
      </c>
      <c r="BA353" s="231">
        <f t="shared" si="11"/>
        <v>0</v>
      </c>
      <c r="BB353" s="231">
        <f t="shared" si="12"/>
        <v>0</v>
      </c>
      <c r="BC353" s="231">
        <f t="shared" si="13"/>
        <v>0</v>
      </c>
      <c r="BD353" s="231">
        <f t="shared" si="14"/>
        <v>0</v>
      </c>
      <c r="BE353" s="231">
        <f t="shared" si="15"/>
        <v>0</v>
      </c>
      <c r="CA353" s="258">
        <v>12</v>
      </c>
      <c r="CB353" s="258">
        <v>0</v>
      </c>
    </row>
    <row r="354" spans="1:80" ht="22.5">
      <c r="A354" s="259">
        <v>107</v>
      </c>
      <c r="B354" s="260" t="s">
        <v>549</v>
      </c>
      <c r="C354" s="261" t="s">
        <v>550</v>
      </c>
      <c r="D354" s="262" t="s">
        <v>255</v>
      </c>
      <c r="E354" s="263">
        <v>14</v>
      </c>
      <c r="F354" s="263">
        <v>0</v>
      </c>
      <c r="G354" s="264">
        <f t="shared" si="8"/>
        <v>0</v>
      </c>
      <c r="H354" s="265">
        <v>0</v>
      </c>
      <c r="I354" s="266">
        <f t="shared" si="9"/>
        <v>0</v>
      </c>
      <c r="J354" s="265"/>
      <c r="K354" s="266">
        <f t="shared" si="10"/>
        <v>0</v>
      </c>
      <c r="O354" s="258">
        <v>2</v>
      </c>
      <c r="AA354" s="231">
        <v>12</v>
      </c>
      <c r="AB354" s="231">
        <v>0</v>
      </c>
      <c r="AC354" s="231">
        <v>51</v>
      </c>
      <c r="AZ354" s="231">
        <v>2</v>
      </c>
      <c r="BA354" s="231">
        <f t="shared" si="11"/>
        <v>0</v>
      </c>
      <c r="BB354" s="231">
        <f t="shared" si="12"/>
        <v>0</v>
      </c>
      <c r="BC354" s="231">
        <f t="shared" si="13"/>
        <v>0</v>
      </c>
      <c r="BD354" s="231">
        <f t="shared" si="14"/>
        <v>0</v>
      </c>
      <c r="BE354" s="231">
        <f t="shared" si="15"/>
        <v>0</v>
      </c>
      <c r="CA354" s="258">
        <v>12</v>
      </c>
      <c r="CB354" s="258">
        <v>0</v>
      </c>
    </row>
    <row r="355" spans="1:80" ht="22.5">
      <c r="A355" s="259">
        <v>108</v>
      </c>
      <c r="B355" s="260" t="s">
        <v>551</v>
      </c>
      <c r="C355" s="261" t="s">
        <v>552</v>
      </c>
      <c r="D355" s="262" t="s">
        <v>255</v>
      </c>
      <c r="E355" s="263">
        <v>38</v>
      </c>
      <c r="F355" s="263">
        <v>0</v>
      </c>
      <c r="G355" s="264">
        <f t="shared" si="8"/>
        <v>0</v>
      </c>
      <c r="H355" s="265">
        <v>0</v>
      </c>
      <c r="I355" s="266">
        <f t="shared" si="9"/>
        <v>0</v>
      </c>
      <c r="J355" s="265"/>
      <c r="K355" s="266">
        <f t="shared" si="10"/>
        <v>0</v>
      </c>
      <c r="O355" s="258">
        <v>2</v>
      </c>
      <c r="AA355" s="231">
        <v>12</v>
      </c>
      <c r="AB355" s="231">
        <v>0</v>
      </c>
      <c r="AC355" s="231">
        <v>52</v>
      </c>
      <c r="AZ355" s="231">
        <v>2</v>
      </c>
      <c r="BA355" s="231">
        <f t="shared" si="11"/>
        <v>0</v>
      </c>
      <c r="BB355" s="231">
        <f t="shared" si="12"/>
        <v>0</v>
      </c>
      <c r="BC355" s="231">
        <f t="shared" si="13"/>
        <v>0</v>
      </c>
      <c r="BD355" s="231">
        <f t="shared" si="14"/>
        <v>0</v>
      </c>
      <c r="BE355" s="231">
        <f t="shared" si="15"/>
        <v>0</v>
      </c>
      <c r="CA355" s="258">
        <v>12</v>
      </c>
      <c r="CB355" s="258">
        <v>0</v>
      </c>
    </row>
    <row r="356" spans="1:80" ht="22.5">
      <c r="A356" s="259">
        <v>109</v>
      </c>
      <c r="B356" s="260" t="s">
        <v>553</v>
      </c>
      <c r="C356" s="261" t="s">
        <v>554</v>
      </c>
      <c r="D356" s="262" t="s">
        <v>255</v>
      </c>
      <c r="E356" s="263">
        <v>6</v>
      </c>
      <c r="F356" s="263">
        <v>0</v>
      </c>
      <c r="G356" s="264">
        <f t="shared" si="8"/>
        <v>0</v>
      </c>
      <c r="H356" s="265">
        <v>0</v>
      </c>
      <c r="I356" s="266">
        <f t="shared" si="9"/>
        <v>0</v>
      </c>
      <c r="J356" s="265"/>
      <c r="K356" s="266">
        <f t="shared" si="10"/>
        <v>0</v>
      </c>
      <c r="O356" s="258">
        <v>2</v>
      </c>
      <c r="AA356" s="231">
        <v>12</v>
      </c>
      <c r="AB356" s="231">
        <v>0</v>
      </c>
      <c r="AC356" s="231">
        <v>53</v>
      </c>
      <c r="AZ356" s="231">
        <v>2</v>
      </c>
      <c r="BA356" s="231">
        <f t="shared" si="11"/>
        <v>0</v>
      </c>
      <c r="BB356" s="231">
        <f t="shared" si="12"/>
        <v>0</v>
      </c>
      <c r="BC356" s="231">
        <f t="shared" si="13"/>
        <v>0</v>
      </c>
      <c r="BD356" s="231">
        <f t="shared" si="14"/>
        <v>0</v>
      </c>
      <c r="BE356" s="231">
        <f t="shared" si="15"/>
        <v>0</v>
      </c>
      <c r="CA356" s="258">
        <v>12</v>
      </c>
      <c r="CB356" s="258">
        <v>0</v>
      </c>
    </row>
    <row r="357" spans="1:80" ht="22.5">
      <c r="A357" s="259">
        <v>110</v>
      </c>
      <c r="B357" s="260" t="s">
        <v>310</v>
      </c>
      <c r="C357" s="261" t="s">
        <v>555</v>
      </c>
      <c r="D357" s="262" t="s">
        <v>255</v>
      </c>
      <c r="E357" s="263">
        <v>4</v>
      </c>
      <c r="F357" s="263">
        <v>0</v>
      </c>
      <c r="G357" s="264">
        <f t="shared" si="8"/>
        <v>0</v>
      </c>
      <c r="H357" s="265">
        <v>0</v>
      </c>
      <c r="I357" s="266">
        <f t="shared" si="9"/>
        <v>0</v>
      </c>
      <c r="J357" s="265"/>
      <c r="K357" s="266">
        <f t="shared" si="10"/>
        <v>0</v>
      </c>
      <c r="O357" s="258">
        <v>2</v>
      </c>
      <c r="AA357" s="231">
        <v>12</v>
      </c>
      <c r="AB357" s="231">
        <v>0</v>
      </c>
      <c r="AC357" s="231">
        <v>54</v>
      </c>
      <c r="AZ357" s="231">
        <v>2</v>
      </c>
      <c r="BA357" s="231">
        <f t="shared" si="11"/>
        <v>0</v>
      </c>
      <c r="BB357" s="231">
        <f t="shared" si="12"/>
        <v>0</v>
      </c>
      <c r="BC357" s="231">
        <f t="shared" si="13"/>
        <v>0</v>
      </c>
      <c r="BD357" s="231">
        <f t="shared" si="14"/>
        <v>0</v>
      </c>
      <c r="BE357" s="231">
        <f t="shared" si="15"/>
        <v>0</v>
      </c>
      <c r="CA357" s="258">
        <v>12</v>
      </c>
      <c r="CB357" s="258">
        <v>0</v>
      </c>
    </row>
    <row r="358" spans="1:80" ht="22.5">
      <c r="A358" s="259">
        <v>111</v>
      </c>
      <c r="B358" s="260" t="s">
        <v>312</v>
      </c>
      <c r="C358" s="261" t="s">
        <v>556</v>
      </c>
      <c r="D358" s="262" t="s">
        <v>255</v>
      </c>
      <c r="E358" s="263">
        <v>1</v>
      </c>
      <c r="F358" s="263">
        <v>0</v>
      </c>
      <c r="G358" s="264">
        <f t="shared" si="8"/>
        <v>0</v>
      </c>
      <c r="H358" s="265">
        <v>0</v>
      </c>
      <c r="I358" s="266">
        <f t="shared" si="9"/>
        <v>0</v>
      </c>
      <c r="J358" s="265"/>
      <c r="K358" s="266">
        <f t="shared" si="10"/>
        <v>0</v>
      </c>
      <c r="O358" s="258">
        <v>2</v>
      </c>
      <c r="AA358" s="231">
        <v>12</v>
      </c>
      <c r="AB358" s="231">
        <v>0</v>
      </c>
      <c r="AC358" s="231">
        <v>55</v>
      </c>
      <c r="AZ358" s="231">
        <v>2</v>
      </c>
      <c r="BA358" s="231">
        <f t="shared" si="11"/>
        <v>0</v>
      </c>
      <c r="BB358" s="231">
        <f t="shared" si="12"/>
        <v>0</v>
      </c>
      <c r="BC358" s="231">
        <f t="shared" si="13"/>
        <v>0</v>
      </c>
      <c r="BD358" s="231">
        <f t="shared" si="14"/>
        <v>0</v>
      </c>
      <c r="BE358" s="231">
        <f t="shared" si="15"/>
        <v>0</v>
      </c>
      <c r="CA358" s="258">
        <v>12</v>
      </c>
      <c r="CB358" s="258">
        <v>0</v>
      </c>
    </row>
    <row r="359" spans="1:80" ht="22.5">
      <c r="A359" s="259">
        <v>112</v>
      </c>
      <c r="B359" s="260" t="s">
        <v>314</v>
      </c>
      <c r="C359" s="261" t="s">
        <v>557</v>
      </c>
      <c r="D359" s="262" t="s">
        <v>255</v>
      </c>
      <c r="E359" s="263">
        <v>1</v>
      </c>
      <c r="F359" s="263">
        <v>0</v>
      </c>
      <c r="G359" s="264">
        <f t="shared" si="8"/>
        <v>0</v>
      </c>
      <c r="H359" s="265">
        <v>0</v>
      </c>
      <c r="I359" s="266">
        <f t="shared" si="9"/>
        <v>0</v>
      </c>
      <c r="J359" s="265"/>
      <c r="K359" s="266">
        <f t="shared" si="10"/>
        <v>0</v>
      </c>
      <c r="O359" s="258">
        <v>2</v>
      </c>
      <c r="AA359" s="231">
        <v>12</v>
      </c>
      <c r="AB359" s="231">
        <v>0</v>
      </c>
      <c r="AC359" s="231">
        <v>56</v>
      </c>
      <c r="AZ359" s="231">
        <v>2</v>
      </c>
      <c r="BA359" s="231">
        <f t="shared" si="11"/>
        <v>0</v>
      </c>
      <c r="BB359" s="231">
        <f t="shared" si="12"/>
        <v>0</v>
      </c>
      <c r="BC359" s="231">
        <f t="shared" si="13"/>
        <v>0</v>
      </c>
      <c r="BD359" s="231">
        <f t="shared" si="14"/>
        <v>0</v>
      </c>
      <c r="BE359" s="231">
        <f t="shared" si="15"/>
        <v>0</v>
      </c>
      <c r="CA359" s="258">
        <v>12</v>
      </c>
      <c r="CB359" s="258">
        <v>0</v>
      </c>
    </row>
    <row r="360" spans="1:80" ht="22.5">
      <c r="A360" s="259">
        <v>113</v>
      </c>
      <c r="B360" s="260" t="s">
        <v>316</v>
      </c>
      <c r="C360" s="261" t="s">
        <v>558</v>
      </c>
      <c r="D360" s="262" t="s">
        <v>255</v>
      </c>
      <c r="E360" s="263">
        <v>1</v>
      </c>
      <c r="F360" s="263">
        <v>0</v>
      </c>
      <c r="G360" s="264">
        <f t="shared" si="8"/>
        <v>0</v>
      </c>
      <c r="H360" s="265">
        <v>0</v>
      </c>
      <c r="I360" s="266">
        <f t="shared" si="9"/>
        <v>0</v>
      </c>
      <c r="J360" s="265"/>
      <c r="K360" s="266">
        <f t="shared" si="10"/>
        <v>0</v>
      </c>
      <c r="O360" s="258">
        <v>2</v>
      </c>
      <c r="AA360" s="231">
        <v>12</v>
      </c>
      <c r="AB360" s="231">
        <v>0</v>
      </c>
      <c r="AC360" s="231">
        <v>57</v>
      </c>
      <c r="AZ360" s="231">
        <v>2</v>
      </c>
      <c r="BA360" s="231">
        <f t="shared" si="11"/>
        <v>0</v>
      </c>
      <c r="BB360" s="231">
        <f t="shared" si="12"/>
        <v>0</v>
      </c>
      <c r="BC360" s="231">
        <f t="shared" si="13"/>
        <v>0</v>
      </c>
      <c r="BD360" s="231">
        <f t="shared" si="14"/>
        <v>0</v>
      </c>
      <c r="BE360" s="231">
        <f t="shared" si="15"/>
        <v>0</v>
      </c>
      <c r="CA360" s="258">
        <v>12</v>
      </c>
      <c r="CB360" s="258">
        <v>0</v>
      </c>
    </row>
    <row r="361" spans="1:80" ht="22.5">
      <c r="A361" s="259">
        <v>114</v>
      </c>
      <c r="B361" s="260" t="s">
        <v>318</v>
      </c>
      <c r="C361" s="261" t="s">
        <v>559</v>
      </c>
      <c r="D361" s="262" t="s">
        <v>255</v>
      </c>
      <c r="E361" s="263">
        <v>1</v>
      </c>
      <c r="F361" s="263">
        <v>0</v>
      </c>
      <c r="G361" s="264">
        <f t="shared" si="8"/>
        <v>0</v>
      </c>
      <c r="H361" s="265">
        <v>0</v>
      </c>
      <c r="I361" s="266">
        <f t="shared" si="9"/>
        <v>0</v>
      </c>
      <c r="J361" s="265"/>
      <c r="K361" s="266">
        <f t="shared" si="10"/>
        <v>0</v>
      </c>
      <c r="O361" s="258">
        <v>2</v>
      </c>
      <c r="AA361" s="231">
        <v>12</v>
      </c>
      <c r="AB361" s="231">
        <v>0</v>
      </c>
      <c r="AC361" s="231">
        <v>58</v>
      </c>
      <c r="AZ361" s="231">
        <v>2</v>
      </c>
      <c r="BA361" s="231">
        <f t="shared" si="11"/>
        <v>0</v>
      </c>
      <c r="BB361" s="231">
        <f t="shared" si="12"/>
        <v>0</v>
      </c>
      <c r="BC361" s="231">
        <f t="shared" si="13"/>
        <v>0</v>
      </c>
      <c r="BD361" s="231">
        <f t="shared" si="14"/>
        <v>0</v>
      </c>
      <c r="BE361" s="231">
        <f t="shared" si="15"/>
        <v>0</v>
      </c>
      <c r="CA361" s="258">
        <v>12</v>
      </c>
      <c r="CB361" s="258">
        <v>0</v>
      </c>
    </row>
    <row r="362" spans="1:80" ht="22.5">
      <c r="A362" s="259">
        <v>115</v>
      </c>
      <c r="B362" s="260" t="s">
        <v>320</v>
      </c>
      <c r="C362" s="261" t="s">
        <v>560</v>
      </c>
      <c r="D362" s="262" t="s">
        <v>255</v>
      </c>
      <c r="E362" s="263">
        <v>1</v>
      </c>
      <c r="F362" s="263">
        <v>0</v>
      </c>
      <c r="G362" s="264">
        <f t="shared" si="8"/>
        <v>0</v>
      </c>
      <c r="H362" s="265">
        <v>0</v>
      </c>
      <c r="I362" s="266">
        <f t="shared" si="9"/>
        <v>0</v>
      </c>
      <c r="J362" s="265"/>
      <c r="K362" s="266">
        <f t="shared" si="10"/>
        <v>0</v>
      </c>
      <c r="O362" s="258">
        <v>2</v>
      </c>
      <c r="AA362" s="231">
        <v>12</v>
      </c>
      <c r="AB362" s="231">
        <v>0</v>
      </c>
      <c r="AC362" s="231">
        <v>59</v>
      </c>
      <c r="AZ362" s="231">
        <v>2</v>
      </c>
      <c r="BA362" s="231">
        <f t="shared" si="11"/>
        <v>0</v>
      </c>
      <c r="BB362" s="231">
        <f t="shared" si="12"/>
        <v>0</v>
      </c>
      <c r="BC362" s="231">
        <f t="shared" si="13"/>
        <v>0</v>
      </c>
      <c r="BD362" s="231">
        <f t="shared" si="14"/>
        <v>0</v>
      </c>
      <c r="BE362" s="231">
        <f t="shared" si="15"/>
        <v>0</v>
      </c>
      <c r="CA362" s="258">
        <v>12</v>
      </c>
      <c r="CB362" s="258">
        <v>0</v>
      </c>
    </row>
    <row r="363" spans="1:80" ht="12.75">
      <c r="A363" s="259">
        <v>116</v>
      </c>
      <c r="B363" s="260" t="s">
        <v>561</v>
      </c>
      <c r="C363" s="261" t="s">
        <v>562</v>
      </c>
      <c r="D363" s="262" t="s">
        <v>12</v>
      </c>
      <c r="E363" s="263"/>
      <c r="F363" s="263">
        <v>0</v>
      </c>
      <c r="G363" s="264">
        <f t="shared" si="8"/>
        <v>0</v>
      </c>
      <c r="H363" s="265">
        <v>0</v>
      </c>
      <c r="I363" s="266">
        <f t="shared" si="9"/>
        <v>0</v>
      </c>
      <c r="J363" s="265"/>
      <c r="K363" s="266">
        <f t="shared" si="10"/>
        <v>0</v>
      </c>
      <c r="O363" s="258">
        <v>2</v>
      </c>
      <c r="AA363" s="231">
        <v>7</v>
      </c>
      <c r="AB363" s="231">
        <v>1002</v>
      </c>
      <c r="AC363" s="231">
        <v>5</v>
      </c>
      <c r="AZ363" s="231">
        <v>2</v>
      </c>
      <c r="BA363" s="231">
        <f t="shared" si="11"/>
        <v>0</v>
      </c>
      <c r="BB363" s="231">
        <f t="shared" si="12"/>
        <v>0</v>
      </c>
      <c r="BC363" s="231">
        <f t="shared" si="13"/>
        <v>0</v>
      </c>
      <c r="BD363" s="231">
        <f t="shared" si="14"/>
        <v>0</v>
      </c>
      <c r="BE363" s="231">
        <f t="shared" si="15"/>
        <v>0</v>
      </c>
      <c r="CA363" s="258">
        <v>7</v>
      </c>
      <c r="CB363" s="258">
        <v>1002</v>
      </c>
    </row>
    <row r="364" spans="1:57" ht="12.75">
      <c r="A364" s="277"/>
      <c r="B364" s="278" t="s">
        <v>99</v>
      </c>
      <c r="C364" s="279" t="s">
        <v>530</v>
      </c>
      <c r="D364" s="280"/>
      <c r="E364" s="281"/>
      <c r="F364" s="282"/>
      <c r="G364" s="283">
        <f>SUM(G338:G363)</f>
        <v>0</v>
      </c>
      <c r="H364" s="284"/>
      <c r="I364" s="285">
        <f>SUM(I338:I363)</f>
        <v>0.016746</v>
      </c>
      <c r="J364" s="284"/>
      <c r="K364" s="285">
        <f>SUM(K338:K363)</f>
        <v>0</v>
      </c>
      <c r="O364" s="258">
        <v>4</v>
      </c>
      <c r="BA364" s="286">
        <f>SUM(BA338:BA363)</f>
        <v>0</v>
      </c>
      <c r="BB364" s="286">
        <f>SUM(BB338:BB363)</f>
        <v>0</v>
      </c>
      <c r="BC364" s="286">
        <f>SUM(BC338:BC363)</f>
        <v>0</v>
      </c>
      <c r="BD364" s="286">
        <f>SUM(BD338:BD363)</f>
        <v>0</v>
      </c>
      <c r="BE364" s="286">
        <f>SUM(BE338:BE363)</f>
        <v>0</v>
      </c>
    </row>
    <row r="365" spans="1:15" ht="12.75">
      <c r="A365" s="248" t="s">
        <v>96</v>
      </c>
      <c r="B365" s="249" t="s">
        <v>563</v>
      </c>
      <c r="C365" s="250" t="s">
        <v>564</v>
      </c>
      <c r="D365" s="251"/>
      <c r="E365" s="252"/>
      <c r="F365" s="252"/>
      <c r="G365" s="253"/>
      <c r="H365" s="254"/>
      <c r="I365" s="255"/>
      <c r="J365" s="256"/>
      <c r="K365" s="257"/>
      <c r="O365" s="258">
        <v>1</v>
      </c>
    </row>
    <row r="366" spans="1:80" ht="12.75">
      <c r="A366" s="259">
        <v>117</v>
      </c>
      <c r="B366" s="260" t="s">
        <v>566</v>
      </c>
      <c r="C366" s="261" t="s">
        <v>567</v>
      </c>
      <c r="D366" s="262" t="s">
        <v>205</v>
      </c>
      <c r="E366" s="263">
        <v>22</v>
      </c>
      <c r="F366" s="263">
        <v>0</v>
      </c>
      <c r="G366" s="264">
        <f>E366*F366</f>
        <v>0</v>
      </c>
      <c r="H366" s="265">
        <v>0</v>
      </c>
      <c r="I366" s="266">
        <f>E366*H366</f>
        <v>0</v>
      </c>
      <c r="J366" s="265">
        <v>0</v>
      </c>
      <c r="K366" s="266">
        <f>E366*J366</f>
        <v>0</v>
      </c>
      <c r="O366" s="258">
        <v>2</v>
      </c>
      <c r="AA366" s="231">
        <v>1</v>
      </c>
      <c r="AB366" s="231">
        <v>0</v>
      </c>
      <c r="AC366" s="231">
        <v>0</v>
      </c>
      <c r="AZ366" s="231">
        <v>2</v>
      </c>
      <c r="BA366" s="231">
        <f>IF(AZ366=1,G366,0)</f>
        <v>0</v>
      </c>
      <c r="BB366" s="231">
        <f>IF(AZ366=2,G366,0)</f>
        <v>0</v>
      </c>
      <c r="BC366" s="231">
        <f>IF(AZ366=3,G366,0)</f>
        <v>0</v>
      </c>
      <c r="BD366" s="231">
        <f>IF(AZ366=4,G366,0)</f>
        <v>0</v>
      </c>
      <c r="BE366" s="231">
        <f>IF(AZ366=5,G366,0)</f>
        <v>0</v>
      </c>
      <c r="CA366" s="258">
        <v>1</v>
      </c>
      <c r="CB366" s="258">
        <v>0</v>
      </c>
    </row>
    <row r="367" spans="1:15" ht="22.5">
      <c r="A367" s="267"/>
      <c r="B367" s="268"/>
      <c r="C367" s="329" t="s">
        <v>568</v>
      </c>
      <c r="D367" s="330"/>
      <c r="E367" s="330"/>
      <c r="F367" s="330"/>
      <c r="G367" s="331"/>
      <c r="I367" s="269"/>
      <c r="K367" s="269"/>
      <c r="L367" s="270" t="s">
        <v>568</v>
      </c>
      <c r="O367" s="258">
        <v>3</v>
      </c>
    </row>
    <row r="368" spans="1:15" ht="22.5">
      <c r="A368" s="267"/>
      <c r="B368" s="268"/>
      <c r="C368" s="329" t="s">
        <v>569</v>
      </c>
      <c r="D368" s="330"/>
      <c r="E368" s="330"/>
      <c r="F368" s="330"/>
      <c r="G368" s="331"/>
      <c r="I368" s="269"/>
      <c r="K368" s="269"/>
      <c r="L368" s="270" t="s">
        <v>569</v>
      </c>
      <c r="O368" s="258">
        <v>3</v>
      </c>
    </row>
    <row r="369" spans="1:15" ht="12.75">
      <c r="A369" s="267"/>
      <c r="B369" s="268"/>
      <c r="C369" s="329" t="s">
        <v>570</v>
      </c>
      <c r="D369" s="330"/>
      <c r="E369" s="330"/>
      <c r="F369" s="330"/>
      <c r="G369" s="331"/>
      <c r="I369" s="269"/>
      <c r="K369" s="269"/>
      <c r="L369" s="270" t="s">
        <v>570</v>
      </c>
      <c r="O369" s="258">
        <v>3</v>
      </c>
    </row>
    <row r="370" spans="1:15" ht="12.75">
      <c r="A370" s="267"/>
      <c r="B370" s="268"/>
      <c r="C370" s="329" t="s">
        <v>571</v>
      </c>
      <c r="D370" s="330"/>
      <c r="E370" s="330"/>
      <c r="F370" s="330"/>
      <c r="G370" s="331"/>
      <c r="I370" s="269"/>
      <c r="K370" s="269"/>
      <c r="L370" s="270" t="s">
        <v>571</v>
      </c>
      <c r="O370" s="258">
        <v>3</v>
      </c>
    </row>
    <row r="371" spans="1:15" ht="12.75">
      <c r="A371" s="267"/>
      <c r="B371" s="268"/>
      <c r="C371" s="329" t="s">
        <v>572</v>
      </c>
      <c r="D371" s="330"/>
      <c r="E371" s="330"/>
      <c r="F371" s="330"/>
      <c r="G371" s="331"/>
      <c r="I371" s="269"/>
      <c r="K371" s="269"/>
      <c r="L371" s="270" t="s">
        <v>572</v>
      </c>
      <c r="O371" s="258">
        <v>3</v>
      </c>
    </row>
    <row r="372" spans="1:15" ht="12.75">
      <c r="A372" s="267"/>
      <c r="B372" s="268"/>
      <c r="C372" s="329" t="s">
        <v>573</v>
      </c>
      <c r="D372" s="330"/>
      <c r="E372" s="330"/>
      <c r="F372" s="330"/>
      <c r="G372" s="331"/>
      <c r="I372" s="269"/>
      <c r="K372" s="269"/>
      <c r="L372" s="270" t="s">
        <v>573</v>
      </c>
      <c r="O372" s="258">
        <v>3</v>
      </c>
    </row>
    <row r="373" spans="1:15" ht="12.75">
      <c r="A373" s="267"/>
      <c r="B373" s="268"/>
      <c r="C373" s="329" t="s">
        <v>574</v>
      </c>
      <c r="D373" s="330"/>
      <c r="E373" s="330"/>
      <c r="F373" s="330"/>
      <c r="G373" s="331"/>
      <c r="I373" s="269"/>
      <c r="K373" s="269"/>
      <c r="L373" s="270" t="s">
        <v>574</v>
      </c>
      <c r="O373" s="258">
        <v>3</v>
      </c>
    </row>
    <row r="374" spans="1:15" ht="12.75">
      <c r="A374" s="267"/>
      <c r="B374" s="268"/>
      <c r="C374" s="329" t="s">
        <v>575</v>
      </c>
      <c r="D374" s="330"/>
      <c r="E374" s="330"/>
      <c r="F374" s="330"/>
      <c r="G374" s="331"/>
      <c r="I374" s="269"/>
      <c r="K374" s="269"/>
      <c r="L374" s="270" t="s">
        <v>575</v>
      </c>
      <c r="O374" s="258">
        <v>3</v>
      </c>
    </row>
    <row r="375" spans="1:15" ht="12.75">
      <c r="A375" s="267"/>
      <c r="B375" s="268"/>
      <c r="C375" s="329" t="s">
        <v>576</v>
      </c>
      <c r="D375" s="330"/>
      <c r="E375" s="330"/>
      <c r="F375" s="330"/>
      <c r="G375" s="331"/>
      <c r="I375" s="269"/>
      <c r="K375" s="269"/>
      <c r="L375" s="270" t="s">
        <v>576</v>
      </c>
      <c r="O375" s="258">
        <v>3</v>
      </c>
    </row>
    <row r="376" spans="1:15" ht="12.75">
      <c r="A376" s="267"/>
      <c r="B376" s="268"/>
      <c r="C376" s="329" t="s">
        <v>577</v>
      </c>
      <c r="D376" s="330"/>
      <c r="E376" s="330"/>
      <c r="F376" s="330"/>
      <c r="G376" s="331"/>
      <c r="I376" s="269"/>
      <c r="K376" s="269"/>
      <c r="L376" s="270" t="s">
        <v>577</v>
      </c>
      <c r="O376" s="258">
        <v>3</v>
      </c>
    </row>
    <row r="377" spans="1:15" ht="12.75">
      <c r="A377" s="267"/>
      <c r="B377" s="268"/>
      <c r="C377" s="329" t="s">
        <v>578</v>
      </c>
      <c r="D377" s="330"/>
      <c r="E377" s="330"/>
      <c r="F377" s="330"/>
      <c r="G377" s="331"/>
      <c r="I377" s="269"/>
      <c r="K377" s="269"/>
      <c r="L377" s="270" t="s">
        <v>578</v>
      </c>
      <c r="O377" s="258">
        <v>3</v>
      </c>
    </row>
    <row r="378" spans="1:15" ht="12.75">
      <c r="A378" s="267"/>
      <c r="B378" s="271"/>
      <c r="C378" s="337" t="s">
        <v>579</v>
      </c>
      <c r="D378" s="338"/>
      <c r="E378" s="272">
        <v>6</v>
      </c>
      <c r="F378" s="273"/>
      <c r="G378" s="274"/>
      <c r="H378" s="275"/>
      <c r="I378" s="269"/>
      <c r="J378" s="276"/>
      <c r="K378" s="269"/>
      <c r="M378" s="270" t="s">
        <v>579</v>
      </c>
      <c r="O378" s="258"/>
    </row>
    <row r="379" spans="1:15" ht="12.75">
      <c r="A379" s="267"/>
      <c r="B379" s="271"/>
      <c r="C379" s="337" t="s">
        <v>580</v>
      </c>
      <c r="D379" s="338"/>
      <c r="E379" s="272">
        <v>8</v>
      </c>
      <c r="F379" s="273"/>
      <c r="G379" s="274"/>
      <c r="H379" s="275"/>
      <c r="I379" s="269"/>
      <c r="J379" s="276"/>
      <c r="K379" s="269"/>
      <c r="M379" s="270" t="s">
        <v>580</v>
      </c>
      <c r="O379" s="258"/>
    </row>
    <row r="380" spans="1:15" ht="12.75">
      <c r="A380" s="267"/>
      <c r="B380" s="271"/>
      <c r="C380" s="337" t="s">
        <v>581</v>
      </c>
      <c r="D380" s="338"/>
      <c r="E380" s="272">
        <v>8</v>
      </c>
      <c r="F380" s="273"/>
      <c r="G380" s="274"/>
      <c r="H380" s="275"/>
      <c r="I380" s="269"/>
      <c r="J380" s="276"/>
      <c r="K380" s="269"/>
      <c r="M380" s="270" t="s">
        <v>581</v>
      </c>
      <c r="O380" s="258"/>
    </row>
    <row r="381" spans="1:80" ht="12.75">
      <c r="A381" s="259">
        <v>118</v>
      </c>
      <c r="B381" s="260" t="s">
        <v>582</v>
      </c>
      <c r="C381" s="261" t="s">
        <v>583</v>
      </c>
      <c r="D381" s="262" t="s">
        <v>205</v>
      </c>
      <c r="E381" s="263">
        <v>28.8</v>
      </c>
      <c r="F381" s="263">
        <v>0</v>
      </c>
      <c r="G381" s="264">
        <f>E381*F381</f>
        <v>0</v>
      </c>
      <c r="H381" s="265">
        <v>0</v>
      </c>
      <c r="I381" s="266">
        <f>E381*H381</f>
        <v>0</v>
      </c>
      <c r="J381" s="265">
        <v>0</v>
      </c>
      <c r="K381" s="266">
        <f>E381*J381</f>
        <v>0</v>
      </c>
      <c r="O381" s="258">
        <v>2</v>
      </c>
      <c r="AA381" s="231">
        <v>1</v>
      </c>
      <c r="AB381" s="231">
        <v>0</v>
      </c>
      <c r="AC381" s="231">
        <v>0</v>
      </c>
      <c r="AZ381" s="231">
        <v>2</v>
      </c>
      <c r="BA381" s="231">
        <f>IF(AZ381=1,G381,0)</f>
        <v>0</v>
      </c>
      <c r="BB381" s="231">
        <f>IF(AZ381=2,G381,0)</f>
        <v>0</v>
      </c>
      <c r="BC381" s="231">
        <f>IF(AZ381=3,G381,0)</f>
        <v>0</v>
      </c>
      <c r="BD381" s="231">
        <f>IF(AZ381=4,G381,0)</f>
        <v>0</v>
      </c>
      <c r="BE381" s="231">
        <f>IF(AZ381=5,G381,0)</f>
        <v>0</v>
      </c>
      <c r="CA381" s="258">
        <v>1</v>
      </c>
      <c r="CB381" s="258">
        <v>0</v>
      </c>
    </row>
    <row r="382" spans="1:15" ht="22.5">
      <c r="A382" s="267"/>
      <c r="B382" s="268"/>
      <c r="C382" s="329" t="s">
        <v>584</v>
      </c>
      <c r="D382" s="330"/>
      <c r="E382" s="330"/>
      <c r="F382" s="330"/>
      <c r="G382" s="331"/>
      <c r="I382" s="269"/>
      <c r="K382" s="269"/>
      <c r="L382" s="270" t="s">
        <v>584</v>
      </c>
      <c r="O382" s="258">
        <v>3</v>
      </c>
    </row>
    <row r="383" spans="1:15" ht="22.5">
      <c r="A383" s="267"/>
      <c r="B383" s="268"/>
      <c r="C383" s="329" t="s">
        <v>585</v>
      </c>
      <c r="D383" s="330"/>
      <c r="E383" s="330"/>
      <c r="F383" s="330"/>
      <c r="G383" s="331"/>
      <c r="I383" s="269"/>
      <c r="K383" s="269"/>
      <c r="L383" s="270" t="s">
        <v>585</v>
      </c>
      <c r="O383" s="258">
        <v>3</v>
      </c>
    </row>
    <row r="384" spans="1:15" ht="12.75">
      <c r="A384" s="267"/>
      <c r="B384" s="268"/>
      <c r="C384" s="329" t="s">
        <v>570</v>
      </c>
      <c r="D384" s="330"/>
      <c r="E384" s="330"/>
      <c r="F384" s="330"/>
      <c r="G384" s="331"/>
      <c r="I384" s="269"/>
      <c r="K384" s="269"/>
      <c r="L384" s="270" t="s">
        <v>570</v>
      </c>
      <c r="O384" s="258">
        <v>3</v>
      </c>
    </row>
    <row r="385" spans="1:15" ht="12.75">
      <c r="A385" s="267"/>
      <c r="B385" s="268"/>
      <c r="C385" s="329" t="s">
        <v>571</v>
      </c>
      <c r="D385" s="330"/>
      <c r="E385" s="330"/>
      <c r="F385" s="330"/>
      <c r="G385" s="331"/>
      <c r="I385" s="269"/>
      <c r="K385" s="269"/>
      <c r="L385" s="270" t="s">
        <v>571</v>
      </c>
      <c r="O385" s="258">
        <v>3</v>
      </c>
    </row>
    <row r="386" spans="1:15" ht="12.75">
      <c r="A386" s="267"/>
      <c r="B386" s="268"/>
      <c r="C386" s="329" t="s">
        <v>572</v>
      </c>
      <c r="D386" s="330"/>
      <c r="E386" s="330"/>
      <c r="F386" s="330"/>
      <c r="G386" s="331"/>
      <c r="I386" s="269"/>
      <c r="K386" s="269"/>
      <c r="L386" s="270" t="s">
        <v>572</v>
      </c>
      <c r="O386" s="258">
        <v>3</v>
      </c>
    </row>
    <row r="387" spans="1:15" ht="12.75">
      <c r="A387" s="267"/>
      <c r="B387" s="268"/>
      <c r="C387" s="329" t="s">
        <v>573</v>
      </c>
      <c r="D387" s="330"/>
      <c r="E387" s="330"/>
      <c r="F387" s="330"/>
      <c r="G387" s="331"/>
      <c r="I387" s="269"/>
      <c r="K387" s="269"/>
      <c r="L387" s="270" t="s">
        <v>573</v>
      </c>
      <c r="O387" s="258">
        <v>3</v>
      </c>
    </row>
    <row r="388" spans="1:15" ht="12.75">
      <c r="A388" s="267"/>
      <c r="B388" s="268"/>
      <c r="C388" s="329" t="s">
        <v>574</v>
      </c>
      <c r="D388" s="330"/>
      <c r="E388" s="330"/>
      <c r="F388" s="330"/>
      <c r="G388" s="331"/>
      <c r="I388" s="269"/>
      <c r="K388" s="269"/>
      <c r="L388" s="270" t="s">
        <v>574</v>
      </c>
      <c r="O388" s="258">
        <v>3</v>
      </c>
    </row>
    <row r="389" spans="1:15" ht="12.75">
      <c r="A389" s="267"/>
      <c r="B389" s="268"/>
      <c r="C389" s="329" t="s">
        <v>575</v>
      </c>
      <c r="D389" s="330"/>
      <c r="E389" s="330"/>
      <c r="F389" s="330"/>
      <c r="G389" s="331"/>
      <c r="I389" s="269"/>
      <c r="K389" s="269"/>
      <c r="L389" s="270" t="s">
        <v>575</v>
      </c>
      <c r="O389" s="258">
        <v>3</v>
      </c>
    </row>
    <row r="390" spans="1:15" ht="12.75">
      <c r="A390" s="267"/>
      <c r="B390" s="268"/>
      <c r="C390" s="329" t="s">
        <v>576</v>
      </c>
      <c r="D390" s="330"/>
      <c r="E390" s="330"/>
      <c r="F390" s="330"/>
      <c r="G390" s="331"/>
      <c r="I390" s="269"/>
      <c r="K390" s="269"/>
      <c r="L390" s="270" t="s">
        <v>576</v>
      </c>
      <c r="O390" s="258">
        <v>3</v>
      </c>
    </row>
    <row r="391" spans="1:15" ht="12.75">
      <c r="A391" s="267"/>
      <c r="B391" s="268"/>
      <c r="C391" s="329" t="s">
        <v>577</v>
      </c>
      <c r="D391" s="330"/>
      <c r="E391" s="330"/>
      <c r="F391" s="330"/>
      <c r="G391" s="331"/>
      <c r="I391" s="269"/>
      <c r="K391" s="269"/>
      <c r="L391" s="270" t="s">
        <v>577</v>
      </c>
      <c r="O391" s="258">
        <v>3</v>
      </c>
    </row>
    <row r="392" spans="1:15" ht="12.75">
      <c r="A392" s="267"/>
      <c r="B392" s="268"/>
      <c r="C392" s="329" t="s">
        <v>578</v>
      </c>
      <c r="D392" s="330"/>
      <c r="E392" s="330"/>
      <c r="F392" s="330"/>
      <c r="G392" s="331"/>
      <c r="I392" s="269"/>
      <c r="K392" s="269"/>
      <c r="L392" s="270" t="s">
        <v>578</v>
      </c>
      <c r="O392" s="258">
        <v>3</v>
      </c>
    </row>
    <row r="393" spans="1:15" ht="12.75">
      <c r="A393" s="267"/>
      <c r="B393" s="271"/>
      <c r="C393" s="337" t="s">
        <v>493</v>
      </c>
      <c r="D393" s="338"/>
      <c r="E393" s="272">
        <v>7.2</v>
      </c>
      <c r="F393" s="273"/>
      <c r="G393" s="274"/>
      <c r="H393" s="275"/>
      <c r="I393" s="269"/>
      <c r="J393" s="276"/>
      <c r="K393" s="269"/>
      <c r="M393" s="270" t="s">
        <v>493</v>
      </c>
      <c r="O393" s="258"/>
    </row>
    <row r="394" spans="1:15" ht="12.75">
      <c r="A394" s="267"/>
      <c r="B394" s="271"/>
      <c r="C394" s="337" t="s">
        <v>586</v>
      </c>
      <c r="D394" s="338"/>
      <c r="E394" s="272">
        <v>14.4</v>
      </c>
      <c r="F394" s="273"/>
      <c r="G394" s="274"/>
      <c r="H394" s="275"/>
      <c r="I394" s="269"/>
      <c r="J394" s="276"/>
      <c r="K394" s="269"/>
      <c r="M394" s="270" t="s">
        <v>586</v>
      </c>
      <c r="O394" s="258"/>
    </row>
    <row r="395" spans="1:15" ht="12.75">
      <c r="A395" s="267"/>
      <c r="B395" s="271"/>
      <c r="C395" s="337" t="s">
        <v>587</v>
      </c>
      <c r="D395" s="338"/>
      <c r="E395" s="272">
        <v>7.2</v>
      </c>
      <c r="F395" s="273"/>
      <c r="G395" s="274"/>
      <c r="H395" s="275"/>
      <c r="I395" s="269"/>
      <c r="J395" s="276"/>
      <c r="K395" s="269"/>
      <c r="M395" s="270" t="s">
        <v>587</v>
      </c>
      <c r="O395" s="258"/>
    </row>
    <row r="396" spans="1:80" ht="12.75">
      <c r="A396" s="259">
        <v>119</v>
      </c>
      <c r="B396" s="260" t="s">
        <v>588</v>
      </c>
      <c r="C396" s="261" t="s">
        <v>589</v>
      </c>
      <c r="D396" s="262" t="s">
        <v>116</v>
      </c>
      <c r="E396" s="263">
        <v>7.62</v>
      </c>
      <c r="F396" s="263">
        <v>0</v>
      </c>
      <c r="G396" s="264">
        <f>E396*F396</f>
        <v>0</v>
      </c>
      <c r="H396" s="265">
        <v>0.0004</v>
      </c>
      <c r="I396" s="266">
        <f>E396*H396</f>
        <v>0.0030480000000000004</v>
      </c>
      <c r="J396" s="265">
        <v>0</v>
      </c>
      <c r="K396" s="266">
        <f>E396*J396</f>
        <v>0</v>
      </c>
      <c r="O396" s="258">
        <v>2</v>
      </c>
      <c r="AA396" s="231">
        <v>1</v>
      </c>
      <c r="AB396" s="231">
        <v>7</v>
      </c>
      <c r="AC396" s="231">
        <v>7</v>
      </c>
      <c r="AZ396" s="231">
        <v>2</v>
      </c>
      <c r="BA396" s="231">
        <f>IF(AZ396=1,G396,0)</f>
        <v>0</v>
      </c>
      <c r="BB396" s="231">
        <f>IF(AZ396=2,G396,0)</f>
        <v>0</v>
      </c>
      <c r="BC396" s="231">
        <f>IF(AZ396=3,G396,0)</f>
        <v>0</v>
      </c>
      <c r="BD396" s="231">
        <f>IF(AZ396=4,G396,0)</f>
        <v>0</v>
      </c>
      <c r="BE396" s="231">
        <f>IF(AZ396=5,G396,0)</f>
        <v>0</v>
      </c>
      <c r="CA396" s="258">
        <v>1</v>
      </c>
      <c r="CB396" s="258">
        <v>7</v>
      </c>
    </row>
    <row r="397" spans="1:15" ht="12.75">
      <c r="A397" s="267"/>
      <c r="B397" s="271"/>
      <c r="C397" s="337" t="s">
        <v>590</v>
      </c>
      <c r="D397" s="338"/>
      <c r="E397" s="272">
        <v>7.62</v>
      </c>
      <c r="F397" s="273"/>
      <c r="G397" s="274"/>
      <c r="H397" s="275"/>
      <c r="I397" s="269"/>
      <c r="J397" s="276"/>
      <c r="K397" s="269"/>
      <c r="M397" s="270" t="s">
        <v>590</v>
      </c>
      <c r="O397" s="258"/>
    </row>
    <row r="398" spans="1:80" ht="12.75">
      <c r="A398" s="259">
        <v>120</v>
      </c>
      <c r="B398" s="260" t="s">
        <v>591</v>
      </c>
      <c r="C398" s="261" t="s">
        <v>592</v>
      </c>
      <c r="D398" s="262" t="s">
        <v>116</v>
      </c>
      <c r="E398" s="263">
        <v>8</v>
      </c>
      <c r="F398" s="263">
        <v>0</v>
      </c>
      <c r="G398" s="264">
        <f>E398*F398</f>
        <v>0</v>
      </c>
      <c r="H398" s="265">
        <v>0.0105</v>
      </c>
      <c r="I398" s="266">
        <f>E398*H398</f>
        <v>0.084</v>
      </c>
      <c r="J398" s="265"/>
      <c r="K398" s="266">
        <f>E398*J398</f>
        <v>0</v>
      </c>
      <c r="O398" s="258">
        <v>2</v>
      </c>
      <c r="AA398" s="231">
        <v>3</v>
      </c>
      <c r="AB398" s="231">
        <v>7</v>
      </c>
      <c r="AC398" s="231">
        <v>59781347</v>
      </c>
      <c r="AZ398" s="231">
        <v>2</v>
      </c>
      <c r="BA398" s="231">
        <f>IF(AZ398=1,G398,0)</f>
        <v>0</v>
      </c>
      <c r="BB398" s="231">
        <f>IF(AZ398=2,G398,0)</f>
        <v>0</v>
      </c>
      <c r="BC398" s="231">
        <f>IF(AZ398=3,G398,0)</f>
        <v>0</v>
      </c>
      <c r="BD398" s="231">
        <f>IF(AZ398=4,G398,0)</f>
        <v>0</v>
      </c>
      <c r="BE398" s="231">
        <f>IF(AZ398=5,G398,0)</f>
        <v>0</v>
      </c>
      <c r="CA398" s="258">
        <v>3</v>
      </c>
      <c r="CB398" s="258">
        <v>7</v>
      </c>
    </row>
    <row r="399" spans="1:15" ht="12.75">
      <c r="A399" s="267"/>
      <c r="B399" s="268"/>
      <c r="C399" s="329" t="s">
        <v>593</v>
      </c>
      <c r="D399" s="330"/>
      <c r="E399" s="330"/>
      <c r="F399" s="330"/>
      <c r="G399" s="331"/>
      <c r="I399" s="269"/>
      <c r="K399" s="269"/>
      <c r="L399" s="270" t="s">
        <v>593</v>
      </c>
      <c r="O399" s="258">
        <v>3</v>
      </c>
    </row>
    <row r="400" spans="1:80" ht="12.75">
      <c r="A400" s="259">
        <v>121</v>
      </c>
      <c r="B400" s="260" t="s">
        <v>594</v>
      </c>
      <c r="C400" s="261" t="s">
        <v>595</v>
      </c>
      <c r="D400" s="262" t="s">
        <v>12</v>
      </c>
      <c r="E400" s="263"/>
      <c r="F400" s="263">
        <v>0</v>
      </c>
      <c r="G400" s="264">
        <f>E400*F400</f>
        <v>0</v>
      </c>
      <c r="H400" s="265">
        <v>0</v>
      </c>
      <c r="I400" s="266">
        <f>E400*H400</f>
        <v>0</v>
      </c>
      <c r="J400" s="265"/>
      <c r="K400" s="266">
        <f>E400*J400</f>
        <v>0</v>
      </c>
      <c r="O400" s="258">
        <v>2</v>
      </c>
      <c r="AA400" s="231">
        <v>7</v>
      </c>
      <c r="AB400" s="231">
        <v>1002</v>
      </c>
      <c r="AC400" s="231">
        <v>5</v>
      </c>
      <c r="AZ400" s="231">
        <v>2</v>
      </c>
      <c r="BA400" s="231">
        <f>IF(AZ400=1,G400,0)</f>
        <v>0</v>
      </c>
      <c r="BB400" s="231">
        <f>IF(AZ400=2,G400,0)</f>
        <v>0</v>
      </c>
      <c r="BC400" s="231">
        <f>IF(AZ400=3,G400,0)</f>
        <v>0</v>
      </c>
      <c r="BD400" s="231">
        <f>IF(AZ400=4,G400,0)</f>
        <v>0</v>
      </c>
      <c r="BE400" s="231">
        <f>IF(AZ400=5,G400,0)</f>
        <v>0</v>
      </c>
      <c r="CA400" s="258">
        <v>7</v>
      </c>
      <c r="CB400" s="258">
        <v>1002</v>
      </c>
    </row>
    <row r="401" spans="1:57" ht="12.75">
      <c r="A401" s="277"/>
      <c r="B401" s="278" t="s">
        <v>99</v>
      </c>
      <c r="C401" s="279" t="s">
        <v>565</v>
      </c>
      <c r="D401" s="280"/>
      <c r="E401" s="281"/>
      <c r="F401" s="282"/>
      <c r="G401" s="283">
        <f>SUM(G365:G400)</f>
        <v>0</v>
      </c>
      <c r="H401" s="284"/>
      <c r="I401" s="285">
        <f>SUM(I365:I400)</f>
        <v>0.087048</v>
      </c>
      <c r="J401" s="284"/>
      <c r="K401" s="285">
        <f>SUM(K365:K400)</f>
        <v>0</v>
      </c>
      <c r="O401" s="258">
        <v>4</v>
      </c>
      <c r="BA401" s="286">
        <f>SUM(BA365:BA400)</f>
        <v>0</v>
      </c>
      <c r="BB401" s="286">
        <f>SUM(BB365:BB400)</f>
        <v>0</v>
      </c>
      <c r="BC401" s="286">
        <f>SUM(BC365:BC400)</f>
        <v>0</v>
      </c>
      <c r="BD401" s="286">
        <f>SUM(BD365:BD400)</f>
        <v>0</v>
      </c>
      <c r="BE401" s="286">
        <f>SUM(BE365:BE400)</f>
        <v>0</v>
      </c>
    </row>
    <row r="402" spans="1:15" ht="12.75">
      <c r="A402" s="248" t="s">
        <v>96</v>
      </c>
      <c r="B402" s="249" t="s">
        <v>596</v>
      </c>
      <c r="C402" s="250" t="s">
        <v>597</v>
      </c>
      <c r="D402" s="251"/>
      <c r="E402" s="252"/>
      <c r="F402" s="252"/>
      <c r="G402" s="253"/>
      <c r="H402" s="254"/>
      <c r="I402" s="255"/>
      <c r="J402" s="256"/>
      <c r="K402" s="257"/>
      <c r="O402" s="258">
        <v>1</v>
      </c>
    </row>
    <row r="403" spans="1:80" ht="22.5">
      <c r="A403" s="259">
        <v>122</v>
      </c>
      <c r="B403" s="260" t="s">
        <v>599</v>
      </c>
      <c r="C403" s="261" t="s">
        <v>600</v>
      </c>
      <c r="D403" s="262" t="s">
        <v>116</v>
      </c>
      <c r="E403" s="263">
        <v>37.44</v>
      </c>
      <c r="F403" s="263">
        <v>0</v>
      </c>
      <c r="G403" s="264">
        <f>E403*F403</f>
        <v>0</v>
      </c>
      <c r="H403" s="265">
        <v>0.00382</v>
      </c>
      <c r="I403" s="266">
        <f>E403*H403</f>
        <v>0.1430208</v>
      </c>
      <c r="J403" s="265">
        <v>0</v>
      </c>
      <c r="K403" s="266">
        <f>E403*J403</f>
        <v>0</v>
      </c>
      <c r="O403" s="258">
        <v>2</v>
      </c>
      <c r="AA403" s="231">
        <v>1</v>
      </c>
      <c r="AB403" s="231">
        <v>7</v>
      </c>
      <c r="AC403" s="231">
        <v>7</v>
      </c>
      <c r="AZ403" s="231">
        <v>2</v>
      </c>
      <c r="BA403" s="231">
        <f>IF(AZ403=1,G403,0)</f>
        <v>0</v>
      </c>
      <c r="BB403" s="231">
        <f>IF(AZ403=2,G403,0)</f>
        <v>0</v>
      </c>
      <c r="BC403" s="231">
        <f>IF(AZ403=3,G403,0)</f>
        <v>0</v>
      </c>
      <c r="BD403" s="231">
        <f>IF(AZ403=4,G403,0)</f>
        <v>0</v>
      </c>
      <c r="BE403" s="231">
        <f>IF(AZ403=5,G403,0)</f>
        <v>0</v>
      </c>
      <c r="CA403" s="258">
        <v>1</v>
      </c>
      <c r="CB403" s="258">
        <v>7</v>
      </c>
    </row>
    <row r="404" spans="1:15" ht="12.75">
      <c r="A404" s="267"/>
      <c r="B404" s="271"/>
      <c r="C404" s="337" t="s">
        <v>601</v>
      </c>
      <c r="D404" s="338"/>
      <c r="E404" s="272">
        <v>7.2</v>
      </c>
      <c r="F404" s="273"/>
      <c r="G404" s="274"/>
      <c r="H404" s="275"/>
      <c r="I404" s="269"/>
      <c r="J404" s="276"/>
      <c r="K404" s="269"/>
      <c r="M404" s="270" t="s">
        <v>601</v>
      </c>
      <c r="O404" s="258"/>
    </row>
    <row r="405" spans="1:15" ht="12.75">
      <c r="A405" s="267"/>
      <c r="B405" s="271"/>
      <c r="C405" s="337" t="s">
        <v>602</v>
      </c>
      <c r="D405" s="338"/>
      <c r="E405" s="272">
        <v>30.24</v>
      </c>
      <c r="F405" s="273"/>
      <c r="G405" s="274"/>
      <c r="H405" s="275"/>
      <c r="I405" s="269"/>
      <c r="J405" s="276"/>
      <c r="K405" s="269"/>
      <c r="M405" s="270" t="s">
        <v>602</v>
      </c>
      <c r="O405" s="258"/>
    </row>
    <row r="406" spans="1:80" ht="12.75">
      <c r="A406" s="259">
        <v>123</v>
      </c>
      <c r="B406" s="260" t="s">
        <v>603</v>
      </c>
      <c r="C406" s="261" t="s">
        <v>604</v>
      </c>
      <c r="D406" s="262" t="s">
        <v>12</v>
      </c>
      <c r="E406" s="263"/>
      <c r="F406" s="263">
        <v>0</v>
      </c>
      <c r="G406" s="264">
        <f>E406*F406</f>
        <v>0</v>
      </c>
      <c r="H406" s="265">
        <v>0</v>
      </c>
      <c r="I406" s="266">
        <f>E406*H406</f>
        <v>0</v>
      </c>
      <c r="J406" s="265"/>
      <c r="K406" s="266">
        <f>E406*J406</f>
        <v>0</v>
      </c>
      <c r="O406" s="258">
        <v>2</v>
      </c>
      <c r="AA406" s="231">
        <v>7</v>
      </c>
      <c r="AB406" s="231">
        <v>1002</v>
      </c>
      <c r="AC406" s="231">
        <v>5</v>
      </c>
      <c r="AZ406" s="231">
        <v>2</v>
      </c>
      <c r="BA406" s="231">
        <f>IF(AZ406=1,G406,0)</f>
        <v>0</v>
      </c>
      <c r="BB406" s="231">
        <f>IF(AZ406=2,G406,0)</f>
        <v>0</v>
      </c>
      <c r="BC406" s="231">
        <f>IF(AZ406=3,G406,0)</f>
        <v>0</v>
      </c>
      <c r="BD406" s="231">
        <f>IF(AZ406=4,G406,0)</f>
        <v>0</v>
      </c>
      <c r="BE406" s="231">
        <f>IF(AZ406=5,G406,0)</f>
        <v>0</v>
      </c>
      <c r="CA406" s="258">
        <v>7</v>
      </c>
      <c r="CB406" s="258">
        <v>1002</v>
      </c>
    </row>
    <row r="407" spans="1:57" ht="12.75">
      <c r="A407" s="277"/>
      <c r="B407" s="278" t="s">
        <v>99</v>
      </c>
      <c r="C407" s="279" t="s">
        <v>598</v>
      </c>
      <c r="D407" s="280"/>
      <c r="E407" s="281"/>
      <c r="F407" s="282"/>
      <c r="G407" s="283">
        <f>SUM(G402:G406)</f>
        <v>0</v>
      </c>
      <c r="H407" s="284"/>
      <c r="I407" s="285">
        <f>SUM(I402:I406)</f>
        <v>0.1430208</v>
      </c>
      <c r="J407" s="284"/>
      <c r="K407" s="285">
        <f>SUM(K402:K406)</f>
        <v>0</v>
      </c>
      <c r="O407" s="258">
        <v>4</v>
      </c>
      <c r="BA407" s="286">
        <f>SUM(BA402:BA406)</f>
        <v>0</v>
      </c>
      <c r="BB407" s="286">
        <f>SUM(BB402:BB406)</f>
        <v>0</v>
      </c>
      <c r="BC407" s="286">
        <f>SUM(BC402:BC406)</f>
        <v>0</v>
      </c>
      <c r="BD407" s="286">
        <f>SUM(BD402:BD406)</f>
        <v>0</v>
      </c>
      <c r="BE407" s="286">
        <f>SUM(BE402:BE406)</f>
        <v>0</v>
      </c>
    </row>
    <row r="408" spans="1:15" ht="12.75">
      <c r="A408" s="248" t="s">
        <v>96</v>
      </c>
      <c r="B408" s="249" t="s">
        <v>605</v>
      </c>
      <c r="C408" s="250" t="s">
        <v>606</v>
      </c>
      <c r="D408" s="251"/>
      <c r="E408" s="252"/>
      <c r="F408" s="252"/>
      <c r="G408" s="253"/>
      <c r="H408" s="254"/>
      <c r="I408" s="255"/>
      <c r="J408" s="256"/>
      <c r="K408" s="257"/>
      <c r="O408" s="258">
        <v>1</v>
      </c>
    </row>
    <row r="409" spans="1:80" ht="12.75">
      <c r="A409" s="259">
        <v>124</v>
      </c>
      <c r="B409" s="260" t="s">
        <v>517</v>
      </c>
      <c r="C409" s="261" t="s">
        <v>608</v>
      </c>
      <c r="D409" s="262" t="s">
        <v>255</v>
      </c>
      <c r="E409" s="263">
        <v>1</v>
      </c>
      <c r="F409" s="263">
        <v>0</v>
      </c>
      <c r="G409" s="264">
        <f>E409*F409</f>
        <v>0</v>
      </c>
      <c r="H409" s="265">
        <v>0</v>
      </c>
      <c r="I409" s="266">
        <f>E409*H409</f>
        <v>0</v>
      </c>
      <c r="J409" s="265"/>
      <c r="K409" s="266">
        <f>E409*J409</f>
        <v>0</v>
      </c>
      <c r="O409" s="258">
        <v>2</v>
      </c>
      <c r="AA409" s="231">
        <v>12</v>
      </c>
      <c r="AB409" s="231">
        <v>0</v>
      </c>
      <c r="AC409" s="231">
        <v>126</v>
      </c>
      <c r="AZ409" s="231">
        <v>2</v>
      </c>
      <c r="BA409" s="231">
        <f>IF(AZ409=1,G409,0)</f>
        <v>0</v>
      </c>
      <c r="BB409" s="231">
        <f>IF(AZ409=2,G409,0)</f>
        <v>0</v>
      </c>
      <c r="BC409" s="231">
        <f>IF(AZ409=3,G409,0)</f>
        <v>0</v>
      </c>
      <c r="BD409" s="231">
        <f>IF(AZ409=4,G409,0)</f>
        <v>0</v>
      </c>
      <c r="BE409" s="231">
        <f>IF(AZ409=5,G409,0)</f>
        <v>0</v>
      </c>
      <c r="CA409" s="258">
        <v>12</v>
      </c>
      <c r="CB409" s="258">
        <v>0</v>
      </c>
    </row>
    <row r="410" spans="1:80" ht="12.75">
      <c r="A410" s="259">
        <v>125</v>
      </c>
      <c r="B410" s="260" t="s">
        <v>520</v>
      </c>
      <c r="C410" s="261" t="s">
        <v>609</v>
      </c>
      <c r="D410" s="262" t="s">
        <v>255</v>
      </c>
      <c r="E410" s="263">
        <v>1</v>
      </c>
      <c r="F410" s="263">
        <v>0</v>
      </c>
      <c r="G410" s="264">
        <f>E410*F410</f>
        <v>0</v>
      </c>
      <c r="H410" s="265">
        <v>0</v>
      </c>
      <c r="I410" s="266">
        <f>E410*H410</f>
        <v>0</v>
      </c>
      <c r="J410" s="265"/>
      <c r="K410" s="266">
        <f>E410*J410</f>
        <v>0</v>
      </c>
      <c r="O410" s="258">
        <v>2</v>
      </c>
      <c r="AA410" s="231">
        <v>12</v>
      </c>
      <c r="AB410" s="231">
        <v>0</v>
      </c>
      <c r="AC410" s="231">
        <v>127</v>
      </c>
      <c r="AZ410" s="231">
        <v>2</v>
      </c>
      <c r="BA410" s="231">
        <f>IF(AZ410=1,G410,0)</f>
        <v>0</v>
      </c>
      <c r="BB410" s="231">
        <f>IF(AZ410=2,G410,0)</f>
        <v>0</v>
      </c>
      <c r="BC410" s="231">
        <f>IF(AZ410=3,G410,0)</f>
        <v>0</v>
      </c>
      <c r="BD410" s="231">
        <f>IF(AZ410=4,G410,0)</f>
        <v>0</v>
      </c>
      <c r="BE410" s="231">
        <f>IF(AZ410=5,G410,0)</f>
        <v>0</v>
      </c>
      <c r="CA410" s="258">
        <v>12</v>
      </c>
      <c r="CB410" s="258">
        <v>0</v>
      </c>
    </row>
    <row r="411" spans="1:80" ht="12.75">
      <c r="A411" s="259">
        <v>126</v>
      </c>
      <c r="B411" s="260" t="s">
        <v>522</v>
      </c>
      <c r="C411" s="261" t="s">
        <v>610</v>
      </c>
      <c r="D411" s="262" t="s">
        <v>255</v>
      </c>
      <c r="E411" s="263">
        <v>1</v>
      </c>
      <c r="F411" s="263">
        <v>0</v>
      </c>
      <c r="G411" s="264">
        <f>E411*F411</f>
        <v>0</v>
      </c>
      <c r="H411" s="265">
        <v>0</v>
      </c>
      <c r="I411" s="266">
        <f>E411*H411</f>
        <v>0</v>
      </c>
      <c r="J411" s="265"/>
      <c r="K411" s="266">
        <f>E411*J411</f>
        <v>0</v>
      </c>
      <c r="O411" s="258">
        <v>2</v>
      </c>
      <c r="AA411" s="231">
        <v>12</v>
      </c>
      <c r="AB411" s="231">
        <v>0</v>
      </c>
      <c r="AC411" s="231">
        <v>128</v>
      </c>
      <c r="AZ411" s="231">
        <v>2</v>
      </c>
      <c r="BA411" s="231">
        <f>IF(AZ411=1,G411,0)</f>
        <v>0</v>
      </c>
      <c r="BB411" s="231">
        <f>IF(AZ411=2,G411,0)</f>
        <v>0</v>
      </c>
      <c r="BC411" s="231">
        <f>IF(AZ411=3,G411,0)</f>
        <v>0</v>
      </c>
      <c r="BD411" s="231">
        <f>IF(AZ411=4,G411,0)</f>
        <v>0</v>
      </c>
      <c r="BE411" s="231">
        <f>IF(AZ411=5,G411,0)</f>
        <v>0</v>
      </c>
      <c r="CA411" s="258">
        <v>12</v>
      </c>
      <c r="CB411" s="258">
        <v>0</v>
      </c>
    </row>
    <row r="412" spans="1:80" ht="12.75">
      <c r="A412" s="259">
        <v>127</v>
      </c>
      <c r="B412" s="260" t="s">
        <v>524</v>
      </c>
      <c r="C412" s="261" t="s">
        <v>611</v>
      </c>
      <c r="D412" s="262" t="s">
        <v>255</v>
      </c>
      <c r="E412" s="263">
        <v>1</v>
      </c>
      <c r="F412" s="263">
        <v>0</v>
      </c>
      <c r="G412" s="264">
        <f>E412*F412</f>
        <v>0</v>
      </c>
      <c r="H412" s="265">
        <v>0</v>
      </c>
      <c r="I412" s="266">
        <f>E412*H412</f>
        <v>0</v>
      </c>
      <c r="J412" s="265"/>
      <c r="K412" s="266">
        <f>E412*J412</f>
        <v>0</v>
      </c>
      <c r="O412" s="258">
        <v>2</v>
      </c>
      <c r="AA412" s="231">
        <v>12</v>
      </c>
      <c r="AB412" s="231">
        <v>0</v>
      </c>
      <c r="AC412" s="231">
        <v>129</v>
      </c>
      <c r="AZ412" s="231">
        <v>2</v>
      </c>
      <c r="BA412" s="231">
        <f>IF(AZ412=1,G412,0)</f>
        <v>0</v>
      </c>
      <c r="BB412" s="231">
        <f>IF(AZ412=2,G412,0)</f>
        <v>0</v>
      </c>
      <c r="BC412" s="231">
        <f>IF(AZ412=3,G412,0)</f>
        <v>0</v>
      </c>
      <c r="BD412" s="231">
        <f>IF(AZ412=4,G412,0)</f>
        <v>0</v>
      </c>
      <c r="BE412" s="231">
        <f>IF(AZ412=5,G412,0)</f>
        <v>0</v>
      </c>
      <c r="CA412" s="258">
        <v>12</v>
      </c>
      <c r="CB412" s="258">
        <v>0</v>
      </c>
    </row>
    <row r="413" spans="1:57" ht="12.75">
      <c r="A413" s="277"/>
      <c r="B413" s="278" t="s">
        <v>99</v>
      </c>
      <c r="C413" s="279" t="s">
        <v>607</v>
      </c>
      <c r="D413" s="280"/>
      <c r="E413" s="281"/>
      <c r="F413" s="282"/>
      <c r="G413" s="283">
        <f>SUM(G408:G412)</f>
        <v>0</v>
      </c>
      <c r="H413" s="284"/>
      <c r="I413" s="285">
        <f>SUM(I408:I412)</f>
        <v>0</v>
      </c>
      <c r="J413" s="284"/>
      <c r="K413" s="285">
        <f>SUM(K408:K412)</f>
        <v>0</v>
      </c>
      <c r="O413" s="258">
        <v>4</v>
      </c>
      <c r="BA413" s="286">
        <f>SUM(BA408:BA412)</f>
        <v>0</v>
      </c>
      <c r="BB413" s="286">
        <f>SUM(BB408:BB412)</f>
        <v>0</v>
      </c>
      <c r="BC413" s="286">
        <f>SUM(BC408:BC412)</f>
        <v>0</v>
      </c>
      <c r="BD413" s="286">
        <f>SUM(BD408:BD412)</f>
        <v>0</v>
      </c>
      <c r="BE413" s="286">
        <f>SUM(BE408:BE412)</f>
        <v>0</v>
      </c>
    </row>
    <row r="414" spans="1:15" ht="12.75">
      <c r="A414" s="248" t="s">
        <v>96</v>
      </c>
      <c r="B414" s="249" t="s">
        <v>612</v>
      </c>
      <c r="C414" s="250" t="s">
        <v>613</v>
      </c>
      <c r="D414" s="251"/>
      <c r="E414" s="252"/>
      <c r="F414" s="252"/>
      <c r="G414" s="253"/>
      <c r="H414" s="254"/>
      <c r="I414" s="255"/>
      <c r="J414" s="256"/>
      <c r="K414" s="257"/>
      <c r="O414" s="258">
        <v>1</v>
      </c>
    </row>
    <row r="415" spans="1:80" ht="12.75">
      <c r="A415" s="259">
        <v>128</v>
      </c>
      <c r="B415" s="260" t="s">
        <v>517</v>
      </c>
      <c r="C415" s="261" t="s">
        <v>615</v>
      </c>
      <c r="D415" s="262" t="s">
        <v>255</v>
      </c>
      <c r="E415" s="263">
        <v>1</v>
      </c>
      <c r="F415" s="263">
        <v>0</v>
      </c>
      <c r="G415" s="264">
        <f>E415*F415</f>
        <v>0</v>
      </c>
      <c r="H415" s="265">
        <v>0</v>
      </c>
      <c r="I415" s="266">
        <f>E415*H415</f>
        <v>0</v>
      </c>
      <c r="J415" s="265"/>
      <c r="K415" s="266">
        <f>E415*J415</f>
        <v>0</v>
      </c>
      <c r="O415" s="258">
        <v>2</v>
      </c>
      <c r="AA415" s="231">
        <v>12</v>
      </c>
      <c r="AB415" s="231">
        <v>0</v>
      </c>
      <c r="AC415" s="231">
        <v>130</v>
      </c>
      <c r="AZ415" s="231">
        <v>2</v>
      </c>
      <c r="BA415" s="231">
        <f>IF(AZ415=1,G415,0)</f>
        <v>0</v>
      </c>
      <c r="BB415" s="231">
        <f>IF(AZ415=2,G415,0)</f>
        <v>0</v>
      </c>
      <c r="BC415" s="231">
        <f>IF(AZ415=3,G415,0)</f>
        <v>0</v>
      </c>
      <c r="BD415" s="231">
        <f>IF(AZ415=4,G415,0)</f>
        <v>0</v>
      </c>
      <c r="BE415" s="231">
        <f>IF(AZ415=5,G415,0)</f>
        <v>0</v>
      </c>
      <c r="CA415" s="258">
        <v>12</v>
      </c>
      <c r="CB415" s="258">
        <v>0</v>
      </c>
    </row>
    <row r="416" spans="1:57" ht="12.75">
      <c r="A416" s="277"/>
      <c r="B416" s="278" t="s">
        <v>99</v>
      </c>
      <c r="C416" s="279" t="s">
        <v>614</v>
      </c>
      <c r="D416" s="280"/>
      <c r="E416" s="281"/>
      <c r="F416" s="282"/>
      <c r="G416" s="283">
        <f>SUM(G414:G415)</f>
        <v>0</v>
      </c>
      <c r="H416" s="284"/>
      <c r="I416" s="285">
        <f>SUM(I414:I415)</f>
        <v>0</v>
      </c>
      <c r="J416" s="284"/>
      <c r="K416" s="285">
        <f>SUM(K414:K415)</f>
        <v>0</v>
      </c>
      <c r="O416" s="258">
        <v>4</v>
      </c>
      <c r="BA416" s="286">
        <f>SUM(BA414:BA415)</f>
        <v>0</v>
      </c>
      <c r="BB416" s="286">
        <f>SUM(BB414:BB415)</f>
        <v>0</v>
      </c>
      <c r="BC416" s="286">
        <f>SUM(BC414:BC415)</f>
        <v>0</v>
      </c>
      <c r="BD416" s="286">
        <f>SUM(BD414:BD415)</f>
        <v>0</v>
      </c>
      <c r="BE416" s="286">
        <f>SUM(BE414:BE415)</f>
        <v>0</v>
      </c>
    </row>
    <row r="417" spans="1:15" ht="12.75">
      <c r="A417" s="248" t="s">
        <v>96</v>
      </c>
      <c r="B417" s="249" t="s">
        <v>616</v>
      </c>
      <c r="C417" s="250" t="s">
        <v>617</v>
      </c>
      <c r="D417" s="251"/>
      <c r="E417" s="252"/>
      <c r="F417" s="252"/>
      <c r="G417" s="253"/>
      <c r="H417" s="254"/>
      <c r="I417" s="255"/>
      <c r="J417" s="256"/>
      <c r="K417" s="257"/>
      <c r="O417" s="258">
        <v>1</v>
      </c>
    </row>
    <row r="418" spans="1:80" ht="22.5">
      <c r="A418" s="259">
        <v>129</v>
      </c>
      <c r="B418" s="260" t="s">
        <v>517</v>
      </c>
      <c r="C418" s="261" t="s">
        <v>619</v>
      </c>
      <c r="D418" s="262" t="s">
        <v>255</v>
      </c>
      <c r="E418" s="263">
        <v>1</v>
      </c>
      <c r="F418" s="263">
        <v>0</v>
      </c>
      <c r="G418" s="264">
        <f>E418*F418</f>
        <v>0</v>
      </c>
      <c r="H418" s="265">
        <v>0</v>
      </c>
      <c r="I418" s="266">
        <f>E418*H418</f>
        <v>0</v>
      </c>
      <c r="J418" s="265"/>
      <c r="K418" s="266">
        <f>E418*J418</f>
        <v>0</v>
      </c>
      <c r="O418" s="258">
        <v>2</v>
      </c>
      <c r="AA418" s="231">
        <v>12</v>
      </c>
      <c r="AB418" s="231">
        <v>0</v>
      </c>
      <c r="AC418" s="231">
        <v>81</v>
      </c>
      <c r="AZ418" s="231">
        <v>4</v>
      </c>
      <c r="BA418" s="231">
        <f>IF(AZ418=1,G418,0)</f>
        <v>0</v>
      </c>
      <c r="BB418" s="231">
        <f>IF(AZ418=2,G418,0)</f>
        <v>0</v>
      </c>
      <c r="BC418" s="231">
        <f>IF(AZ418=3,G418,0)</f>
        <v>0</v>
      </c>
      <c r="BD418" s="231">
        <f>IF(AZ418=4,G418,0)</f>
        <v>0</v>
      </c>
      <c r="BE418" s="231">
        <f>IF(AZ418=5,G418,0)</f>
        <v>0</v>
      </c>
      <c r="CA418" s="258">
        <v>12</v>
      </c>
      <c r="CB418" s="258">
        <v>0</v>
      </c>
    </row>
    <row r="419" spans="1:57" ht="12.75">
      <c r="A419" s="277"/>
      <c r="B419" s="278" t="s">
        <v>99</v>
      </c>
      <c r="C419" s="279" t="s">
        <v>618</v>
      </c>
      <c r="D419" s="280"/>
      <c r="E419" s="281"/>
      <c r="F419" s="282"/>
      <c r="G419" s="283">
        <f>SUM(G417:G418)</f>
        <v>0</v>
      </c>
      <c r="H419" s="284"/>
      <c r="I419" s="285">
        <f>SUM(I417:I418)</f>
        <v>0</v>
      </c>
      <c r="J419" s="284"/>
      <c r="K419" s="285">
        <f>SUM(K417:K418)</f>
        <v>0</v>
      </c>
      <c r="O419" s="258">
        <v>4</v>
      </c>
      <c r="BA419" s="286">
        <f>SUM(BA417:BA418)</f>
        <v>0</v>
      </c>
      <c r="BB419" s="286">
        <f>SUM(BB417:BB418)</f>
        <v>0</v>
      </c>
      <c r="BC419" s="286">
        <f>SUM(BC417:BC418)</f>
        <v>0</v>
      </c>
      <c r="BD419" s="286">
        <f>SUM(BD417:BD418)</f>
        <v>0</v>
      </c>
      <c r="BE419" s="286">
        <f>SUM(BE417:BE418)</f>
        <v>0</v>
      </c>
    </row>
    <row r="420" spans="1:15" ht="12.75">
      <c r="A420" s="248" t="s">
        <v>96</v>
      </c>
      <c r="B420" s="249" t="s">
        <v>620</v>
      </c>
      <c r="C420" s="250" t="s">
        <v>621</v>
      </c>
      <c r="D420" s="251"/>
      <c r="E420" s="252"/>
      <c r="F420" s="252"/>
      <c r="G420" s="253"/>
      <c r="H420" s="254"/>
      <c r="I420" s="255"/>
      <c r="J420" s="256"/>
      <c r="K420" s="257"/>
      <c r="O420" s="258">
        <v>1</v>
      </c>
    </row>
    <row r="421" spans="1:80" ht="12.75">
      <c r="A421" s="259">
        <v>130</v>
      </c>
      <c r="B421" s="260" t="s">
        <v>623</v>
      </c>
      <c r="C421" s="261" t="s">
        <v>624</v>
      </c>
      <c r="D421" s="262" t="s">
        <v>131</v>
      </c>
      <c r="E421" s="263">
        <v>7.29765135</v>
      </c>
      <c r="F421" s="263">
        <v>0</v>
      </c>
      <c r="G421" s="264">
        <f>E421*F421</f>
        <v>0</v>
      </c>
      <c r="H421" s="265">
        <v>0</v>
      </c>
      <c r="I421" s="266">
        <f>E421*H421</f>
        <v>0</v>
      </c>
      <c r="J421" s="265"/>
      <c r="K421" s="266">
        <f>E421*J421</f>
        <v>0</v>
      </c>
      <c r="O421" s="258">
        <v>2</v>
      </c>
      <c r="AA421" s="231">
        <v>8</v>
      </c>
      <c r="AB421" s="231">
        <v>0</v>
      </c>
      <c r="AC421" s="231">
        <v>3</v>
      </c>
      <c r="AZ421" s="231">
        <v>1</v>
      </c>
      <c r="BA421" s="231">
        <f>IF(AZ421=1,G421,0)</f>
        <v>0</v>
      </c>
      <c r="BB421" s="231">
        <f>IF(AZ421=2,G421,0)</f>
        <v>0</v>
      </c>
      <c r="BC421" s="231">
        <f>IF(AZ421=3,G421,0)</f>
        <v>0</v>
      </c>
      <c r="BD421" s="231">
        <f>IF(AZ421=4,G421,0)</f>
        <v>0</v>
      </c>
      <c r="BE421" s="231">
        <f>IF(AZ421=5,G421,0)</f>
        <v>0</v>
      </c>
      <c r="CA421" s="258">
        <v>8</v>
      </c>
      <c r="CB421" s="258">
        <v>0</v>
      </c>
    </row>
    <row r="422" spans="1:15" ht="22.5">
      <c r="A422" s="267"/>
      <c r="B422" s="268"/>
      <c r="C422" s="329" t="s">
        <v>625</v>
      </c>
      <c r="D422" s="330"/>
      <c r="E422" s="330"/>
      <c r="F422" s="330"/>
      <c r="G422" s="331"/>
      <c r="I422" s="269"/>
      <c r="K422" s="269"/>
      <c r="L422" s="270" t="s">
        <v>625</v>
      </c>
      <c r="O422" s="258">
        <v>3</v>
      </c>
    </row>
    <row r="423" spans="1:15" ht="12.75">
      <c r="A423" s="267"/>
      <c r="B423" s="268"/>
      <c r="C423" s="329" t="s">
        <v>626</v>
      </c>
      <c r="D423" s="330"/>
      <c r="E423" s="330"/>
      <c r="F423" s="330"/>
      <c r="G423" s="331"/>
      <c r="I423" s="269"/>
      <c r="K423" s="269"/>
      <c r="L423" s="270" t="s">
        <v>626</v>
      </c>
      <c r="O423" s="258">
        <v>3</v>
      </c>
    </row>
    <row r="424" spans="1:80" ht="12.75">
      <c r="A424" s="259">
        <v>131</v>
      </c>
      <c r="B424" s="260" t="s">
        <v>627</v>
      </c>
      <c r="C424" s="261" t="s">
        <v>628</v>
      </c>
      <c r="D424" s="262" t="s">
        <v>131</v>
      </c>
      <c r="E424" s="263">
        <v>7.29765135</v>
      </c>
      <c r="F424" s="263">
        <v>0</v>
      </c>
      <c r="G424" s="264">
        <f>E424*F424</f>
        <v>0</v>
      </c>
      <c r="H424" s="265">
        <v>0</v>
      </c>
      <c r="I424" s="266">
        <f>E424*H424</f>
        <v>0</v>
      </c>
      <c r="J424" s="265"/>
      <c r="K424" s="266">
        <f>E424*J424</f>
        <v>0</v>
      </c>
      <c r="O424" s="258">
        <v>2</v>
      </c>
      <c r="AA424" s="231">
        <v>8</v>
      </c>
      <c r="AB424" s="231">
        <v>0</v>
      </c>
      <c r="AC424" s="231">
        <v>3</v>
      </c>
      <c r="AZ424" s="231">
        <v>1</v>
      </c>
      <c r="BA424" s="231">
        <f>IF(AZ424=1,G424,0)</f>
        <v>0</v>
      </c>
      <c r="BB424" s="231">
        <f>IF(AZ424=2,G424,0)</f>
        <v>0</v>
      </c>
      <c r="BC424" s="231">
        <f>IF(AZ424=3,G424,0)</f>
        <v>0</v>
      </c>
      <c r="BD424" s="231">
        <f>IF(AZ424=4,G424,0)</f>
        <v>0</v>
      </c>
      <c r="BE424" s="231">
        <f>IF(AZ424=5,G424,0)</f>
        <v>0</v>
      </c>
      <c r="CA424" s="258">
        <v>8</v>
      </c>
      <c r="CB424" s="258">
        <v>0</v>
      </c>
    </row>
    <row r="425" spans="1:80" ht="12.75">
      <c r="A425" s="259">
        <v>132</v>
      </c>
      <c r="B425" s="260" t="s">
        <v>629</v>
      </c>
      <c r="C425" s="261" t="s">
        <v>630</v>
      </c>
      <c r="D425" s="262" t="s">
        <v>131</v>
      </c>
      <c r="E425" s="263">
        <v>22.114095</v>
      </c>
      <c r="F425" s="263">
        <v>0</v>
      </c>
      <c r="G425" s="264">
        <f>E425*F425</f>
        <v>0</v>
      </c>
      <c r="H425" s="265">
        <v>0</v>
      </c>
      <c r="I425" s="266">
        <f>E425*H425</f>
        <v>0</v>
      </c>
      <c r="J425" s="265"/>
      <c r="K425" s="266">
        <f>E425*J425</f>
        <v>0</v>
      </c>
      <c r="O425" s="258">
        <v>2</v>
      </c>
      <c r="AA425" s="231">
        <v>8</v>
      </c>
      <c r="AB425" s="231">
        <v>0</v>
      </c>
      <c r="AC425" s="231">
        <v>3</v>
      </c>
      <c r="AZ425" s="231">
        <v>1</v>
      </c>
      <c r="BA425" s="231">
        <f>IF(AZ425=1,G425,0)</f>
        <v>0</v>
      </c>
      <c r="BB425" s="231">
        <f>IF(AZ425=2,G425,0)</f>
        <v>0</v>
      </c>
      <c r="BC425" s="231">
        <f>IF(AZ425=3,G425,0)</f>
        <v>0</v>
      </c>
      <c r="BD425" s="231">
        <f>IF(AZ425=4,G425,0)</f>
        <v>0</v>
      </c>
      <c r="BE425" s="231">
        <f>IF(AZ425=5,G425,0)</f>
        <v>0</v>
      </c>
      <c r="CA425" s="258">
        <v>8</v>
      </c>
      <c r="CB425" s="258">
        <v>0</v>
      </c>
    </row>
    <row r="426" spans="1:80" ht="12.75">
      <c r="A426" s="259">
        <v>133</v>
      </c>
      <c r="B426" s="260" t="s">
        <v>631</v>
      </c>
      <c r="C426" s="261" t="s">
        <v>632</v>
      </c>
      <c r="D426" s="262" t="s">
        <v>131</v>
      </c>
      <c r="E426" s="263">
        <v>552.852375</v>
      </c>
      <c r="F426" s="263">
        <v>0</v>
      </c>
      <c r="G426" s="264">
        <f>E426*F426</f>
        <v>0</v>
      </c>
      <c r="H426" s="265">
        <v>0</v>
      </c>
      <c r="I426" s="266">
        <f>E426*H426</f>
        <v>0</v>
      </c>
      <c r="J426" s="265"/>
      <c r="K426" s="266">
        <f>E426*J426</f>
        <v>0</v>
      </c>
      <c r="O426" s="258">
        <v>2</v>
      </c>
      <c r="AA426" s="231">
        <v>8</v>
      </c>
      <c r="AB426" s="231">
        <v>0</v>
      </c>
      <c r="AC426" s="231">
        <v>3</v>
      </c>
      <c r="AZ426" s="231">
        <v>1</v>
      </c>
      <c r="BA426" s="231">
        <f>IF(AZ426=1,G426,0)</f>
        <v>0</v>
      </c>
      <c r="BB426" s="231">
        <f>IF(AZ426=2,G426,0)</f>
        <v>0</v>
      </c>
      <c r="BC426" s="231">
        <f>IF(AZ426=3,G426,0)</f>
        <v>0</v>
      </c>
      <c r="BD426" s="231">
        <f>IF(AZ426=4,G426,0)</f>
        <v>0</v>
      </c>
      <c r="BE426" s="231">
        <f>IF(AZ426=5,G426,0)</f>
        <v>0</v>
      </c>
      <c r="CA426" s="258">
        <v>8</v>
      </c>
      <c r="CB426" s="258">
        <v>0</v>
      </c>
    </row>
    <row r="427" spans="1:80" ht="12.75">
      <c r="A427" s="259">
        <v>134</v>
      </c>
      <c r="B427" s="260" t="s">
        <v>633</v>
      </c>
      <c r="C427" s="261" t="s">
        <v>634</v>
      </c>
      <c r="D427" s="262" t="s">
        <v>131</v>
      </c>
      <c r="E427" s="263">
        <v>22.114095</v>
      </c>
      <c r="F427" s="263">
        <v>0</v>
      </c>
      <c r="G427" s="264">
        <f>E427*F427</f>
        <v>0</v>
      </c>
      <c r="H427" s="265">
        <v>0</v>
      </c>
      <c r="I427" s="266">
        <f>E427*H427</f>
        <v>0</v>
      </c>
      <c r="J427" s="265"/>
      <c r="K427" s="266">
        <f>E427*J427</f>
        <v>0</v>
      </c>
      <c r="O427" s="258">
        <v>2</v>
      </c>
      <c r="AA427" s="231">
        <v>8</v>
      </c>
      <c r="AB427" s="231">
        <v>0</v>
      </c>
      <c r="AC427" s="231">
        <v>3</v>
      </c>
      <c r="AZ427" s="231">
        <v>1</v>
      </c>
      <c r="BA427" s="231">
        <f>IF(AZ427=1,G427,0)</f>
        <v>0</v>
      </c>
      <c r="BB427" s="231">
        <f>IF(AZ427=2,G427,0)</f>
        <v>0</v>
      </c>
      <c r="BC427" s="231">
        <f>IF(AZ427=3,G427,0)</f>
        <v>0</v>
      </c>
      <c r="BD427" s="231">
        <f>IF(AZ427=4,G427,0)</f>
        <v>0</v>
      </c>
      <c r="BE427" s="231">
        <f>IF(AZ427=5,G427,0)</f>
        <v>0</v>
      </c>
      <c r="CA427" s="258">
        <v>8</v>
      </c>
      <c r="CB427" s="258">
        <v>0</v>
      </c>
    </row>
    <row r="428" spans="1:15" ht="12.75">
      <c r="A428" s="267"/>
      <c r="B428" s="268"/>
      <c r="C428" s="329" t="s">
        <v>635</v>
      </c>
      <c r="D428" s="330"/>
      <c r="E428" s="330"/>
      <c r="F428" s="330"/>
      <c r="G428" s="331"/>
      <c r="I428" s="269"/>
      <c r="K428" s="269"/>
      <c r="L428" s="270" t="s">
        <v>635</v>
      </c>
      <c r="O428" s="258">
        <v>3</v>
      </c>
    </row>
    <row r="429" spans="1:80" ht="12.75">
      <c r="A429" s="259">
        <v>135</v>
      </c>
      <c r="B429" s="260" t="s">
        <v>636</v>
      </c>
      <c r="C429" s="261" t="s">
        <v>637</v>
      </c>
      <c r="D429" s="262" t="s">
        <v>131</v>
      </c>
      <c r="E429" s="263">
        <v>22.114095</v>
      </c>
      <c r="F429" s="263">
        <v>0</v>
      </c>
      <c r="G429" s="264">
        <f>E429*F429</f>
        <v>0</v>
      </c>
      <c r="H429" s="265">
        <v>0</v>
      </c>
      <c r="I429" s="266">
        <f>E429*H429</f>
        <v>0</v>
      </c>
      <c r="J429" s="265"/>
      <c r="K429" s="266">
        <f>E429*J429</f>
        <v>0</v>
      </c>
      <c r="O429" s="258">
        <v>2</v>
      </c>
      <c r="AA429" s="231">
        <v>8</v>
      </c>
      <c r="AB429" s="231">
        <v>0</v>
      </c>
      <c r="AC429" s="231">
        <v>3</v>
      </c>
      <c r="AZ429" s="231">
        <v>1</v>
      </c>
      <c r="BA429" s="231">
        <f>IF(AZ429=1,G429,0)</f>
        <v>0</v>
      </c>
      <c r="BB429" s="231">
        <f>IF(AZ429=2,G429,0)</f>
        <v>0</v>
      </c>
      <c r="BC429" s="231">
        <f>IF(AZ429=3,G429,0)</f>
        <v>0</v>
      </c>
      <c r="BD429" s="231">
        <f>IF(AZ429=4,G429,0)</f>
        <v>0</v>
      </c>
      <c r="BE429" s="231">
        <f>IF(AZ429=5,G429,0)</f>
        <v>0</v>
      </c>
      <c r="CA429" s="258">
        <v>8</v>
      </c>
      <c r="CB429" s="258">
        <v>0</v>
      </c>
    </row>
    <row r="430" spans="1:57" ht="12.75">
      <c r="A430" s="277"/>
      <c r="B430" s="278" t="s">
        <v>99</v>
      </c>
      <c r="C430" s="279" t="s">
        <v>622</v>
      </c>
      <c r="D430" s="280"/>
      <c r="E430" s="281"/>
      <c r="F430" s="282"/>
      <c r="G430" s="283">
        <f>SUM(G420:G429)</f>
        <v>0</v>
      </c>
      <c r="H430" s="284"/>
      <c r="I430" s="285">
        <f>SUM(I420:I429)</f>
        <v>0</v>
      </c>
      <c r="J430" s="284"/>
      <c r="K430" s="285">
        <f>SUM(K420:K429)</f>
        <v>0</v>
      </c>
      <c r="O430" s="258">
        <v>4</v>
      </c>
      <c r="BA430" s="286">
        <f>SUM(BA420:BA429)</f>
        <v>0</v>
      </c>
      <c r="BB430" s="286">
        <f>SUM(BB420:BB429)</f>
        <v>0</v>
      </c>
      <c r="BC430" s="286">
        <f>SUM(BC420:BC429)</f>
        <v>0</v>
      </c>
      <c r="BD430" s="286">
        <f>SUM(BD420:BD429)</f>
        <v>0</v>
      </c>
      <c r="BE430" s="286">
        <f>SUM(BE420:BE429)</f>
        <v>0</v>
      </c>
    </row>
    <row r="431" ht="12.75">
      <c r="E431" s="231"/>
    </row>
    <row r="432" ht="12.75">
      <c r="E432" s="231"/>
    </row>
    <row r="433" ht="12.75">
      <c r="E433" s="231"/>
    </row>
    <row r="434" ht="12.75">
      <c r="E434" s="231"/>
    </row>
    <row r="435" ht="12.75">
      <c r="E435" s="231"/>
    </row>
    <row r="436" ht="12.75">
      <c r="E436" s="231"/>
    </row>
    <row r="437" ht="12.75">
      <c r="E437" s="231"/>
    </row>
    <row r="438" ht="12.75">
      <c r="E438" s="231"/>
    </row>
    <row r="439" ht="12.75">
      <c r="E439" s="231"/>
    </row>
    <row r="440" ht="12.75">
      <c r="E440" s="231"/>
    </row>
    <row r="441" ht="12.75">
      <c r="E441" s="231"/>
    </row>
    <row r="442" ht="12.75">
      <c r="E442" s="231"/>
    </row>
    <row r="443" ht="12.75">
      <c r="E443" s="231"/>
    </row>
    <row r="444" ht="12.75">
      <c r="E444" s="231"/>
    </row>
    <row r="445" ht="12.75">
      <c r="E445" s="231"/>
    </row>
    <row r="446" ht="12.75">
      <c r="E446" s="231"/>
    </row>
    <row r="447" ht="12.75">
      <c r="E447" s="231"/>
    </row>
    <row r="448" ht="12.75">
      <c r="E448" s="231"/>
    </row>
    <row r="449" ht="12.75">
      <c r="E449" s="231"/>
    </row>
    <row r="450" ht="12.75">
      <c r="E450" s="231"/>
    </row>
    <row r="451" ht="12.75">
      <c r="E451" s="231"/>
    </row>
    <row r="452" ht="12.75">
      <c r="E452" s="231"/>
    </row>
    <row r="453" ht="12.75">
      <c r="E453" s="231"/>
    </row>
    <row r="454" spans="1:7" ht="12.75">
      <c r="A454" s="276"/>
      <c r="B454" s="276"/>
      <c r="C454" s="276"/>
      <c r="D454" s="276"/>
      <c r="E454" s="276"/>
      <c r="F454" s="276"/>
      <c r="G454" s="276"/>
    </row>
    <row r="455" spans="1:7" ht="12.75">
      <c r="A455" s="276"/>
      <c r="B455" s="276"/>
      <c r="C455" s="276"/>
      <c r="D455" s="276"/>
      <c r="E455" s="276"/>
      <c r="F455" s="276"/>
      <c r="G455" s="276"/>
    </row>
    <row r="456" spans="1:7" ht="12.75">
      <c r="A456" s="276"/>
      <c r="B456" s="276"/>
      <c r="C456" s="276"/>
      <c r="D456" s="276"/>
      <c r="E456" s="276"/>
      <c r="F456" s="276"/>
      <c r="G456" s="276"/>
    </row>
    <row r="457" spans="1:7" ht="12.75">
      <c r="A457" s="276"/>
      <c r="B457" s="276"/>
      <c r="C457" s="276"/>
      <c r="D457" s="276"/>
      <c r="E457" s="276"/>
      <c r="F457" s="276"/>
      <c r="G457" s="276"/>
    </row>
    <row r="458" ht="12.75">
      <c r="E458" s="231"/>
    </row>
    <row r="459" ht="12.75">
      <c r="E459" s="231"/>
    </row>
    <row r="460" ht="12.75">
      <c r="E460" s="231"/>
    </row>
    <row r="461" ht="12.75">
      <c r="E461" s="231"/>
    </row>
    <row r="462" ht="12.75">
      <c r="E462" s="231"/>
    </row>
    <row r="463" ht="12.75">
      <c r="E463" s="231"/>
    </row>
    <row r="464" ht="12.75">
      <c r="E464" s="231"/>
    </row>
    <row r="465" ht="12.75">
      <c r="E465" s="231"/>
    </row>
    <row r="466" ht="12.75">
      <c r="E466" s="231"/>
    </row>
    <row r="467" ht="12.75">
      <c r="E467" s="231"/>
    </row>
    <row r="468" ht="12.75">
      <c r="E468" s="231"/>
    </row>
    <row r="469" ht="12.75">
      <c r="E469" s="231"/>
    </row>
    <row r="470" ht="12.75">
      <c r="E470" s="231"/>
    </row>
    <row r="471" ht="12.75">
      <c r="E471" s="231"/>
    </row>
    <row r="472" ht="12.75">
      <c r="E472" s="231"/>
    </row>
    <row r="473" ht="12.75">
      <c r="E473" s="231"/>
    </row>
    <row r="474" ht="12.75">
      <c r="E474" s="231"/>
    </row>
    <row r="475" ht="12.75">
      <c r="E475" s="231"/>
    </row>
    <row r="476" ht="12.75">
      <c r="E476" s="231"/>
    </row>
    <row r="477" ht="12.75">
      <c r="E477" s="231"/>
    </row>
    <row r="478" ht="12.75">
      <c r="E478" s="231"/>
    </row>
    <row r="479" ht="12.75">
      <c r="E479" s="231"/>
    </row>
    <row r="480" ht="12.75">
      <c r="E480" s="231"/>
    </row>
    <row r="481" ht="12.75">
      <c r="E481" s="231"/>
    </row>
    <row r="482" ht="12.75">
      <c r="E482" s="231"/>
    </row>
    <row r="483" ht="12.75">
      <c r="E483" s="231"/>
    </row>
    <row r="484" ht="12.75">
      <c r="E484" s="231"/>
    </row>
    <row r="485" ht="12.75">
      <c r="E485" s="231"/>
    </row>
    <row r="486" ht="12.75">
      <c r="E486" s="231"/>
    </row>
    <row r="487" ht="12.75">
      <c r="E487" s="231"/>
    </row>
    <row r="488" ht="12.75">
      <c r="E488" s="231"/>
    </row>
    <row r="489" spans="1:2" ht="12.75">
      <c r="A489" s="287"/>
      <c r="B489" s="287"/>
    </row>
    <row r="490" spans="1:7" ht="12.75">
      <c r="A490" s="276"/>
      <c r="B490" s="276"/>
      <c r="C490" s="288"/>
      <c r="D490" s="288"/>
      <c r="E490" s="289"/>
      <c r="F490" s="288"/>
      <c r="G490" s="290"/>
    </row>
    <row r="491" spans="1:7" ht="12.75">
      <c r="A491" s="291"/>
      <c r="B491" s="291"/>
      <c r="C491" s="276"/>
      <c r="D491" s="276"/>
      <c r="E491" s="292"/>
      <c r="F491" s="276"/>
      <c r="G491" s="276"/>
    </row>
    <row r="492" spans="1:7" ht="12.75">
      <c r="A492" s="276"/>
      <c r="B492" s="276"/>
      <c r="C492" s="276"/>
      <c r="D492" s="276"/>
      <c r="E492" s="292"/>
      <c r="F492" s="276"/>
      <c r="G492" s="276"/>
    </row>
    <row r="493" spans="1:7" ht="12.75">
      <c r="A493" s="276"/>
      <c r="B493" s="276"/>
      <c r="C493" s="276"/>
      <c r="D493" s="276"/>
      <c r="E493" s="292"/>
      <c r="F493" s="276"/>
      <c r="G493" s="276"/>
    </row>
    <row r="494" spans="1:7" ht="12.75">
      <c r="A494" s="276"/>
      <c r="B494" s="276"/>
      <c r="C494" s="276"/>
      <c r="D494" s="276"/>
      <c r="E494" s="292"/>
      <c r="F494" s="276"/>
      <c r="G494" s="276"/>
    </row>
    <row r="495" spans="1:7" ht="12.75">
      <c r="A495" s="276"/>
      <c r="B495" s="276"/>
      <c r="C495" s="276"/>
      <c r="D495" s="276"/>
      <c r="E495" s="292"/>
      <c r="F495" s="276"/>
      <c r="G495" s="276"/>
    </row>
    <row r="496" spans="1:7" ht="12.75">
      <c r="A496" s="276"/>
      <c r="B496" s="276"/>
      <c r="C496" s="276"/>
      <c r="D496" s="276"/>
      <c r="E496" s="292"/>
      <c r="F496" s="276"/>
      <c r="G496" s="276"/>
    </row>
    <row r="497" spans="1:7" ht="12.75">
      <c r="A497" s="276"/>
      <c r="B497" s="276"/>
      <c r="C497" s="276"/>
      <c r="D497" s="276"/>
      <c r="E497" s="292"/>
      <c r="F497" s="276"/>
      <c r="G497" s="276"/>
    </row>
    <row r="498" spans="1:7" ht="12.75">
      <c r="A498" s="276"/>
      <c r="B498" s="276"/>
      <c r="C498" s="276"/>
      <c r="D498" s="276"/>
      <c r="E498" s="292"/>
      <c r="F498" s="276"/>
      <c r="G498" s="276"/>
    </row>
    <row r="499" spans="1:7" ht="12.75">
      <c r="A499" s="276"/>
      <c r="B499" s="276"/>
      <c r="C499" s="276"/>
      <c r="D499" s="276"/>
      <c r="E499" s="292"/>
      <c r="F499" s="276"/>
      <c r="G499" s="276"/>
    </row>
    <row r="500" spans="1:7" ht="12.75">
      <c r="A500" s="276"/>
      <c r="B500" s="276"/>
      <c r="C500" s="276"/>
      <c r="D500" s="276"/>
      <c r="E500" s="292"/>
      <c r="F500" s="276"/>
      <c r="G500" s="276"/>
    </row>
    <row r="501" spans="1:7" ht="12.75">
      <c r="A501" s="276"/>
      <c r="B501" s="276"/>
      <c r="C501" s="276"/>
      <c r="D501" s="276"/>
      <c r="E501" s="292"/>
      <c r="F501" s="276"/>
      <c r="G501" s="276"/>
    </row>
    <row r="502" spans="1:7" ht="12.75">
      <c r="A502" s="276"/>
      <c r="B502" s="276"/>
      <c r="C502" s="276"/>
      <c r="D502" s="276"/>
      <c r="E502" s="292"/>
      <c r="F502" s="276"/>
      <c r="G502" s="276"/>
    </row>
    <row r="503" spans="1:7" ht="12.75">
      <c r="A503" s="276"/>
      <c r="B503" s="276"/>
      <c r="C503" s="276"/>
      <c r="D503" s="276"/>
      <c r="E503" s="292"/>
      <c r="F503" s="276"/>
      <c r="G503" s="276"/>
    </row>
  </sheetData>
  <sheetProtection/>
  <mergeCells count="247">
    <mergeCell ref="C428:G428"/>
    <mergeCell ref="C394:D394"/>
    <mergeCell ref="C395:D395"/>
    <mergeCell ref="C397:D397"/>
    <mergeCell ref="C399:G399"/>
    <mergeCell ref="C404:D404"/>
    <mergeCell ref="C405:D405"/>
    <mergeCell ref="C390:G390"/>
    <mergeCell ref="C391:G391"/>
    <mergeCell ref="C392:G392"/>
    <mergeCell ref="C393:D393"/>
    <mergeCell ref="C422:G422"/>
    <mergeCell ref="C423:G423"/>
    <mergeCell ref="C384:G384"/>
    <mergeCell ref="C385:G385"/>
    <mergeCell ref="C386:G386"/>
    <mergeCell ref="C387:G387"/>
    <mergeCell ref="C388:G388"/>
    <mergeCell ref="C389:G389"/>
    <mergeCell ref="C377:G377"/>
    <mergeCell ref="C378:D378"/>
    <mergeCell ref="C379:D379"/>
    <mergeCell ref="C380:D380"/>
    <mergeCell ref="C382:G382"/>
    <mergeCell ref="C383:G383"/>
    <mergeCell ref="C371:G371"/>
    <mergeCell ref="C372:G372"/>
    <mergeCell ref="C375:G375"/>
    <mergeCell ref="C376:G376"/>
    <mergeCell ref="C373:G373"/>
    <mergeCell ref="C374:G374"/>
    <mergeCell ref="C347:D347"/>
    <mergeCell ref="C348:D348"/>
    <mergeCell ref="C349:D349"/>
    <mergeCell ref="C350:D350"/>
    <mergeCell ref="C369:G369"/>
    <mergeCell ref="C370:G370"/>
    <mergeCell ref="C367:G367"/>
    <mergeCell ref="C368:G368"/>
    <mergeCell ref="C332:G332"/>
    <mergeCell ref="C340:G340"/>
    <mergeCell ref="C341:G341"/>
    <mergeCell ref="C342:D342"/>
    <mergeCell ref="C343:D343"/>
    <mergeCell ref="C344:D344"/>
    <mergeCell ref="C345:D345"/>
    <mergeCell ref="C346:D346"/>
    <mergeCell ref="C322:D322"/>
    <mergeCell ref="C324:G324"/>
    <mergeCell ref="C325:G325"/>
    <mergeCell ref="C326:G326"/>
    <mergeCell ref="C327:D327"/>
    <mergeCell ref="C312:D312"/>
    <mergeCell ref="C313:D313"/>
    <mergeCell ref="C314:D314"/>
    <mergeCell ref="C315:D315"/>
    <mergeCell ref="C316:D316"/>
    <mergeCell ref="C302:G302"/>
    <mergeCell ref="C305:D305"/>
    <mergeCell ref="C307:D307"/>
    <mergeCell ref="C309:D309"/>
    <mergeCell ref="C310:D310"/>
    <mergeCell ref="C311:D311"/>
    <mergeCell ref="C284:D284"/>
    <mergeCell ref="C289:G289"/>
    <mergeCell ref="C290:D290"/>
    <mergeCell ref="C292:D292"/>
    <mergeCell ref="C294:D294"/>
    <mergeCell ref="C297:G297"/>
    <mergeCell ref="C272:G272"/>
    <mergeCell ref="C273:D273"/>
    <mergeCell ref="C298:D298"/>
    <mergeCell ref="C300:G300"/>
    <mergeCell ref="C277:G277"/>
    <mergeCell ref="C278:G278"/>
    <mergeCell ref="C279:G279"/>
    <mergeCell ref="C280:G280"/>
    <mergeCell ref="C281:D281"/>
    <mergeCell ref="C283:G283"/>
    <mergeCell ref="C246:D246"/>
    <mergeCell ref="C247:D247"/>
    <mergeCell ref="C268:G268"/>
    <mergeCell ref="C269:G269"/>
    <mergeCell ref="C270:G270"/>
    <mergeCell ref="C271:G271"/>
    <mergeCell ref="C238:D238"/>
    <mergeCell ref="C239:D239"/>
    <mergeCell ref="C240:D240"/>
    <mergeCell ref="C241:D241"/>
    <mergeCell ref="C275:D275"/>
    <mergeCell ref="C255:G255"/>
    <mergeCell ref="C256:D256"/>
    <mergeCell ref="C242:D242"/>
    <mergeCell ref="C244:G244"/>
    <mergeCell ref="C245:D245"/>
    <mergeCell ref="C232:G232"/>
    <mergeCell ref="C233:D233"/>
    <mergeCell ref="C234:D234"/>
    <mergeCell ref="C235:D235"/>
    <mergeCell ref="C236:D236"/>
    <mergeCell ref="C237:D237"/>
    <mergeCell ref="C223:G223"/>
    <mergeCell ref="C224:D224"/>
    <mergeCell ref="C229:G229"/>
    <mergeCell ref="C230:D230"/>
    <mergeCell ref="C226:G226"/>
    <mergeCell ref="C228:G228"/>
    <mergeCell ref="C209:D209"/>
    <mergeCell ref="C211:G211"/>
    <mergeCell ref="C212:D212"/>
    <mergeCell ref="C214:G214"/>
    <mergeCell ref="C218:D218"/>
    <mergeCell ref="C219:D219"/>
    <mergeCell ref="C215:D215"/>
    <mergeCell ref="C217:G217"/>
    <mergeCell ref="C198:G198"/>
    <mergeCell ref="C199:D199"/>
    <mergeCell ref="C201:G201"/>
    <mergeCell ref="C202:D202"/>
    <mergeCell ref="C203:D203"/>
    <mergeCell ref="C205:G205"/>
    <mergeCell ref="C206:D206"/>
    <mergeCell ref="C208:G208"/>
    <mergeCell ref="C190:D190"/>
    <mergeCell ref="C191:D191"/>
    <mergeCell ref="C192:D192"/>
    <mergeCell ref="C193:D193"/>
    <mergeCell ref="C195:G195"/>
    <mergeCell ref="C196:D196"/>
    <mergeCell ref="C166:D166"/>
    <mergeCell ref="C181:D181"/>
    <mergeCell ref="C183:G183"/>
    <mergeCell ref="C184:D184"/>
    <mergeCell ref="C186:G186"/>
    <mergeCell ref="C187:D187"/>
    <mergeCell ref="C189:G189"/>
    <mergeCell ref="C152:D152"/>
    <mergeCell ref="C156:D156"/>
    <mergeCell ref="C158:D158"/>
    <mergeCell ref="C144:G144"/>
    <mergeCell ref="C145:G145"/>
    <mergeCell ref="C146:D146"/>
    <mergeCell ref="C147:D147"/>
    <mergeCell ref="C148:D148"/>
    <mergeCell ref="C149:D149"/>
    <mergeCell ref="C124:D124"/>
    <mergeCell ref="C125:D125"/>
    <mergeCell ref="C126:D126"/>
    <mergeCell ref="C128:D128"/>
    <mergeCell ref="C150:D150"/>
    <mergeCell ref="C151:D151"/>
    <mergeCell ref="C131:D131"/>
    <mergeCell ref="C132:D132"/>
    <mergeCell ref="C139:G139"/>
    <mergeCell ref="C140:D140"/>
    <mergeCell ref="C117:D117"/>
    <mergeCell ref="C118:D118"/>
    <mergeCell ref="C119:D119"/>
    <mergeCell ref="C120:D120"/>
    <mergeCell ref="C122:G122"/>
    <mergeCell ref="C123:G123"/>
    <mergeCell ref="C109:D109"/>
    <mergeCell ref="C110:D110"/>
    <mergeCell ref="C112:G112"/>
    <mergeCell ref="C113:D113"/>
    <mergeCell ref="C114:D114"/>
    <mergeCell ref="C116:G116"/>
    <mergeCell ref="C102:D102"/>
    <mergeCell ref="C103:D103"/>
    <mergeCell ref="C104:D104"/>
    <mergeCell ref="C106:G106"/>
    <mergeCell ref="C107:D107"/>
    <mergeCell ref="C108:D108"/>
    <mergeCell ref="C95:G95"/>
    <mergeCell ref="C96:D96"/>
    <mergeCell ref="C97:D97"/>
    <mergeCell ref="C98:D98"/>
    <mergeCell ref="C100:G100"/>
    <mergeCell ref="C101:D101"/>
    <mergeCell ref="C86:D86"/>
    <mergeCell ref="C88:D88"/>
    <mergeCell ref="C89:D89"/>
    <mergeCell ref="C90:D90"/>
    <mergeCell ref="C91:D91"/>
    <mergeCell ref="C93:D93"/>
    <mergeCell ref="C79:D79"/>
    <mergeCell ref="C80:D80"/>
    <mergeCell ref="C82:G82"/>
    <mergeCell ref="C83:G83"/>
    <mergeCell ref="C84:G84"/>
    <mergeCell ref="C85:D85"/>
    <mergeCell ref="C72:D72"/>
    <mergeCell ref="C74:G74"/>
    <mergeCell ref="C75:G75"/>
    <mergeCell ref="C76:G76"/>
    <mergeCell ref="C77:D77"/>
    <mergeCell ref="C78:D78"/>
    <mergeCell ref="C65:G65"/>
    <mergeCell ref="C67:G67"/>
    <mergeCell ref="C68:G68"/>
    <mergeCell ref="C69:G69"/>
    <mergeCell ref="C70:G70"/>
    <mergeCell ref="C71:G71"/>
    <mergeCell ref="C58:G58"/>
    <mergeCell ref="C59:G59"/>
    <mergeCell ref="C60:D60"/>
    <mergeCell ref="C61:D61"/>
    <mergeCell ref="C62:D62"/>
    <mergeCell ref="C64:G64"/>
    <mergeCell ref="C50:D50"/>
    <mergeCell ref="C51:D51"/>
    <mergeCell ref="C55:G55"/>
    <mergeCell ref="C57:G57"/>
    <mergeCell ref="C53:G53"/>
    <mergeCell ref="C54:G54"/>
    <mergeCell ref="C38:D38"/>
    <mergeCell ref="C39:D39"/>
    <mergeCell ref="C40:D40"/>
    <mergeCell ref="C42:G42"/>
    <mergeCell ref="C48:G48"/>
    <mergeCell ref="C49:D49"/>
    <mergeCell ref="C43:D43"/>
    <mergeCell ref="C47:G47"/>
    <mergeCell ref="C29:G29"/>
    <mergeCell ref="C31:G31"/>
    <mergeCell ref="C32:D32"/>
    <mergeCell ref="C33:D33"/>
    <mergeCell ref="C34:D34"/>
    <mergeCell ref="C35:D35"/>
    <mergeCell ref="C36:D36"/>
    <mergeCell ref="C37:D37"/>
    <mergeCell ref="C15:G15"/>
    <mergeCell ref="C16:D16"/>
    <mergeCell ref="C19:G19"/>
    <mergeCell ref="C20:D20"/>
    <mergeCell ref="C24:G24"/>
    <mergeCell ref="C25:G25"/>
    <mergeCell ref="C26:G26"/>
    <mergeCell ref="C28:G28"/>
    <mergeCell ref="A1:G1"/>
    <mergeCell ref="A3:B3"/>
    <mergeCell ref="A4:B4"/>
    <mergeCell ref="E4:G4"/>
    <mergeCell ref="C9:G9"/>
    <mergeCell ref="C10:D10"/>
    <mergeCell ref="C12:G12"/>
    <mergeCell ref="C13:D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10">
      <selection activeCell="D22" sqref="D22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100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 t="s">
        <v>110</v>
      </c>
      <c r="D2" s="97" t="s">
        <v>110</v>
      </c>
      <c r="E2" s="98"/>
      <c r="F2" s="99" t="s">
        <v>33</v>
      </c>
      <c r="G2" s="100" t="s">
        <v>108</v>
      </c>
    </row>
    <row r="3" spans="1:7" ht="3" customHeight="1" hidden="1">
      <c r="A3" s="101"/>
      <c r="B3" s="102"/>
      <c r="C3" s="103"/>
      <c r="D3" s="103"/>
      <c r="E3" s="104"/>
      <c r="F3" s="105"/>
      <c r="G3" s="106"/>
    </row>
    <row r="4" spans="1: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7" ht="12.75" customHeight="1">
      <c r="A5" s="109" t="s">
        <v>644</v>
      </c>
      <c r="B5" s="110"/>
      <c r="C5" s="111" t="s">
        <v>645</v>
      </c>
      <c r="D5" s="112"/>
      <c r="E5" s="110"/>
      <c r="F5" s="105" t="s">
        <v>36</v>
      </c>
      <c r="G5" s="106" t="s">
        <v>109</v>
      </c>
    </row>
    <row r="6" spans="1:15" ht="12.75" customHeight="1">
      <c r="A6" s="107" t="s">
        <v>37</v>
      </c>
      <c r="B6" s="102"/>
      <c r="C6" s="103"/>
      <c r="D6" s="103"/>
      <c r="E6" s="104"/>
      <c r="F6" s="113" t="s">
        <v>38</v>
      </c>
      <c r="G6" s="114"/>
      <c r="O6" s="115"/>
    </row>
    <row r="7" spans="1:7" ht="12.75" customHeight="1">
      <c r="A7" s="116" t="s">
        <v>102</v>
      </c>
      <c r="B7" s="117"/>
      <c r="C7" s="118" t="s">
        <v>103</v>
      </c>
      <c r="D7" s="119"/>
      <c r="E7" s="119"/>
      <c r="F7" s="120" t="s">
        <v>39</v>
      </c>
      <c r="G7" s="114">
        <f>IF(G6=0,,ROUND((F30+F32)/G6,1))</f>
        <v>0</v>
      </c>
    </row>
    <row r="8" spans="1:9" ht="12.75">
      <c r="A8" s="121" t="s">
        <v>40</v>
      </c>
      <c r="B8" s="105"/>
      <c r="C8" s="309"/>
      <c r="D8" s="309"/>
      <c r="E8" s="310"/>
      <c r="F8" s="122" t="s">
        <v>41</v>
      </c>
      <c r="G8" s="123"/>
      <c r="H8" s="124"/>
      <c r="I8" s="125"/>
    </row>
    <row r="9" spans="1:8" ht="12.75">
      <c r="A9" s="121" t="s">
        <v>42</v>
      </c>
      <c r="B9" s="105"/>
      <c r="C9" s="309"/>
      <c r="D9" s="309"/>
      <c r="E9" s="310"/>
      <c r="F9" s="105"/>
      <c r="G9" s="126"/>
      <c r="H9" s="127"/>
    </row>
    <row r="10" spans="1:8" ht="12.75">
      <c r="A10" s="121" t="s">
        <v>43</v>
      </c>
      <c r="B10" s="105"/>
      <c r="C10" s="309"/>
      <c r="D10" s="309"/>
      <c r="E10" s="309"/>
      <c r="F10" s="128"/>
      <c r="G10" s="129"/>
      <c r="H10" s="130"/>
    </row>
    <row r="11" spans="1:57" ht="13.5" customHeight="1">
      <c r="A11" s="121" t="s">
        <v>44</v>
      </c>
      <c r="B11" s="105"/>
      <c r="C11" s="309"/>
      <c r="D11" s="309"/>
      <c r="E11" s="309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8" ht="12.75" customHeight="1">
      <c r="A12" s="134" t="s">
        <v>46</v>
      </c>
      <c r="B12" s="102"/>
      <c r="C12" s="311"/>
      <c r="D12" s="311"/>
      <c r="E12" s="311"/>
      <c r="F12" s="135" t="s">
        <v>47</v>
      </c>
      <c r="G12" s="136"/>
      <c r="H12" s="127"/>
    </row>
    <row r="13" spans="1:8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7" ht="15.75" customHeight="1">
      <c r="A15" s="146"/>
      <c r="B15" s="147" t="s">
        <v>51</v>
      </c>
      <c r="C15" s="148">
        <f>'01b  Rek'!E15</f>
        <v>0</v>
      </c>
      <c r="D15" s="299" t="s">
        <v>638</v>
      </c>
      <c r="E15" s="149"/>
      <c r="F15" s="150"/>
      <c r="G15" s="148">
        <f>'01b  Rek'!I20</f>
        <v>0</v>
      </c>
    </row>
    <row r="16" spans="1:7" ht="15.75" customHeight="1">
      <c r="A16" s="146" t="s">
        <v>52</v>
      </c>
      <c r="B16" s="147" t="s">
        <v>53</v>
      </c>
      <c r="C16" s="148">
        <f>'01b  Rek'!F15</f>
        <v>0</v>
      </c>
      <c r="D16" s="300" t="s">
        <v>710</v>
      </c>
      <c r="E16" s="151"/>
      <c r="F16" s="152"/>
      <c r="G16" s="148">
        <f>'01b  Rek'!I21</f>
        <v>0</v>
      </c>
    </row>
    <row r="17" spans="1:7" ht="15.75" customHeight="1">
      <c r="A17" s="146" t="s">
        <v>54</v>
      </c>
      <c r="B17" s="147" t="s">
        <v>55</v>
      </c>
      <c r="C17" s="148">
        <f>'01b  Rek'!H15</f>
        <v>0</v>
      </c>
      <c r="D17" s="300" t="s">
        <v>639</v>
      </c>
      <c r="E17" s="151"/>
      <c r="F17" s="152"/>
      <c r="G17" s="148">
        <f>'01b  Rek'!I22</f>
        <v>0</v>
      </c>
    </row>
    <row r="18" spans="1:7" ht="15.75" customHeight="1">
      <c r="A18" s="153" t="s">
        <v>56</v>
      </c>
      <c r="B18" s="154" t="s">
        <v>57</v>
      </c>
      <c r="C18" s="148">
        <f>'01b  Rek'!G15</f>
        <v>0</v>
      </c>
      <c r="D18" s="300" t="s">
        <v>640</v>
      </c>
      <c r="E18" s="151"/>
      <c r="F18" s="152"/>
      <c r="G18" s="148">
        <f>'01b  Rek'!I23</f>
        <v>0</v>
      </c>
    </row>
    <row r="19" spans="1:7" ht="15.75" customHeight="1">
      <c r="A19" s="155" t="s">
        <v>58</v>
      </c>
      <c r="B19" s="147"/>
      <c r="C19" s="148">
        <f>SUM(C15:C18)</f>
        <v>0</v>
      </c>
      <c r="D19" s="300" t="s">
        <v>641</v>
      </c>
      <c r="E19" s="151"/>
      <c r="F19" s="152"/>
      <c r="G19" s="148">
        <f>'01b  Rek'!I24</f>
        <v>0</v>
      </c>
    </row>
    <row r="20" spans="1:7" ht="15.75" customHeight="1">
      <c r="A20" s="155"/>
      <c r="B20" s="147"/>
      <c r="C20" s="148"/>
      <c r="D20" s="300" t="s">
        <v>642</v>
      </c>
      <c r="E20" s="151"/>
      <c r="F20" s="152"/>
      <c r="G20" s="148">
        <f>'01b  Rek'!I25</f>
        <v>0</v>
      </c>
    </row>
    <row r="21" spans="1:7" ht="15.75" customHeight="1">
      <c r="A21" s="155" t="s">
        <v>29</v>
      </c>
      <c r="B21" s="147"/>
      <c r="C21" s="148">
        <f>'01b  Rek'!I15</f>
        <v>0</v>
      </c>
      <c r="D21" s="300" t="s">
        <v>643</v>
      </c>
      <c r="E21" s="151"/>
      <c r="F21" s="152"/>
      <c r="G21" s="148">
        <f>'01b  Rek'!I26</f>
        <v>0</v>
      </c>
    </row>
    <row r="22" spans="1:7" ht="15.75" customHeight="1">
      <c r="A22" s="156" t="s">
        <v>59</v>
      </c>
      <c r="B22" s="127"/>
      <c r="C22" s="148">
        <f>C19+C21</f>
        <v>0</v>
      </c>
      <c r="D22" s="60" t="s">
        <v>713</v>
      </c>
      <c r="E22" s="151"/>
      <c r="F22" s="152"/>
      <c r="G22" s="148">
        <f>G23-SUM(G15:G21)</f>
        <v>0</v>
      </c>
    </row>
    <row r="23" spans="1:7" ht="15.75" customHeight="1" thickBot="1">
      <c r="A23" s="312" t="s">
        <v>60</v>
      </c>
      <c r="B23" s="313"/>
      <c r="C23" s="157">
        <f>C22+G23</f>
        <v>0</v>
      </c>
      <c r="D23" s="158" t="s">
        <v>61</v>
      </c>
      <c r="E23" s="159"/>
      <c r="F23" s="160"/>
      <c r="G23" s="148">
        <f>'01b  Rek'!H28</f>
        <v>0</v>
      </c>
    </row>
    <row r="24" spans="1:7" ht="12.75">
      <c r="A24" s="161" t="s">
        <v>62</v>
      </c>
      <c r="B24" s="162"/>
      <c r="C24" s="163"/>
      <c r="D24" s="162" t="s">
        <v>63</v>
      </c>
      <c r="E24" s="162"/>
      <c r="F24" s="164" t="s">
        <v>64</v>
      </c>
      <c r="G24" s="165"/>
    </row>
    <row r="25" spans="1:7" ht="12.75">
      <c r="A25" s="156" t="s">
        <v>65</v>
      </c>
      <c r="B25" s="127"/>
      <c r="C25" s="166"/>
      <c r="D25" s="127" t="s">
        <v>65</v>
      </c>
      <c r="F25" s="167" t="s">
        <v>65</v>
      </c>
      <c r="G25" s="168"/>
    </row>
    <row r="26" spans="1:7" ht="37.5" customHeight="1">
      <c r="A26" s="156" t="s">
        <v>66</v>
      </c>
      <c r="B26" s="169"/>
      <c r="C26" s="166"/>
      <c r="D26" s="127" t="s">
        <v>66</v>
      </c>
      <c r="F26" s="167" t="s">
        <v>66</v>
      </c>
      <c r="G26" s="168"/>
    </row>
    <row r="27" spans="1:7" ht="12.75">
      <c r="A27" s="156"/>
      <c r="B27" s="170"/>
      <c r="C27" s="166"/>
      <c r="D27" s="127"/>
      <c r="F27" s="167"/>
      <c r="G27" s="168"/>
    </row>
    <row r="28" spans="1:7" ht="12.75">
      <c r="A28" s="156" t="s">
        <v>67</v>
      </c>
      <c r="B28" s="127"/>
      <c r="C28" s="166"/>
      <c r="D28" s="167" t="s">
        <v>68</v>
      </c>
      <c r="E28" s="166"/>
      <c r="F28" s="171" t="s">
        <v>68</v>
      </c>
      <c r="G28" s="168"/>
    </row>
    <row r="29" spans="1:7" ht="69" customHeight="1">
      <c r="A29" s="156"/>
      <c r="B29" s="127"/>
      <c r="C29" s="172"/>
      <c r="D29" s="173"/>
      <c r="E29" s="172"/>
      <c r="F29" s="127"/>
      <c r="G29" s="168"/>
    </row>
    <row r="30" spans="1:7" ht="12.75">
      <c r="A30" s="174" t="s">
        <v>11</v>
      </c>
      <c r="B30" s="175"/>
      <c r="C30" s="176">
        <v>21</v>
      </c>
      <c r="D30" s="175" t="s">
        <v>69</v>
      </c>
      <c r="E30" s="177"/>
      <c r="F30" s="314">
        <f>C23-F32</f>
        <v>0</v>
      </c>
      <c r="G30" s="315"/>
    </row>
    <row r="31" spans="1:7" ht="12.75">
      <c r="A31" s="174" t="s">
        <v>70</v>
      </c>
      <c r="B31" s="175"/>
      <c r="C31" s="176">
        <f>C30</f>
        <v>21</v>
      </c>
      <c r="D31" s="175" t="s">
        <v>71</v>
      </c>
      <c r="E31" s="177"/>
      <c r="F31" s="314">
        <f>ROUND(PRODUCT(F30,C31/100),0)</f>
        <v>0</v>
      </c>
      <c r="G31" s="315"/>
    </row>
    <row r="32" spans="1:7" ht="12.75">
      <c r="A32" s="174" t="s">
        <v>11</v>
      </c>
      <c r="B32" s="175"/>
      <c r="C32" s="176">
        <v>0</v>
      </c>
      <c r="D32" s="175" t="s">
        <v>71</v>
      </c>
      <c r="E32" s="177"/>
      <c r="F32" s="314">
        <v>0</v>
      </c>
      <c r="G32" s="315"/>
    </row>
    <row r="33" spans="1:7" ht="12.75">
      <c r="A33" s="174" t="s">
        <v>70</v>
      </c>
      <c r="B33" s="178"/>
      <c r="C33" s="179">
        <f>C32</f>
        <v>0</v>
      </c>
      <c r="D33" s="175" t="s">
        <v>71</v>
      </c>
      <c r="E33" s="152"/>
      <c r="F33" s="314">
        <f>ROUND(PRODUCT(F32,C33/100),0)</f>
        <v>0</v>
      </c>
      <c r="G33" s="315"/>
    </row>
    <row r="34" spans="1:7" s="183" customFormat="1" ht="19.5" customHeight="1" thickBot="1">
      <c r="A34" s="180" t="s">
        <v>72</v>
      </c>
      <c r="B34" s="181"/>
      <c r="C34" s="181"/>
      <c r="D34" s="181"/>
      <c r="E34" s="182"/>
      <c r="F34" s="316">
        <f>ROUND(SUM(F30:F33),0)</f>
        <v>0</v>
      </c>
      <c r="G34" s="317"/>
    </row>
    <row r="36" spans="1:8" ht="12.75">
      <c r="A36" s="2" t="s">
        <v>73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8"/>
      <c r="C37" s="318"/>
      <c r="D37" s="318"/>
      <c r="E37" s="318"/>
      <c r="F37" s="318"/>
      <c r="G37" s="318"/>
      <c r="H37" s="1" t="s">
        <v>1</v>
      </c>
    </row>
    <row r="38" spans="1:8" ht="12.75" customHeight="1">
      <c r="A38" s="184"/>
      <c r="B38" s="318"/>
      <c r="C38" s="318"/>
      <c r="D38" s="318"/>
      <c r="E38" s="318"/>
      <c r="F38" s="318"/>
      <c r="G38" s="318"/>
      <c r="H38" s="1" t="s">
        <v>1</v>
      </c>
    </row>
    <row r="39" spans="1:8" ht="12.75">
      <c r="A39" s="184"/>
      <c r="B39" s="318"/>
      <c r="C39" s="318"/>
      <c r="D39" s="318"/>
      <c r="E39" s="318"/>
      <c r="F39" s="318"/>
      <c r="G39" s="318"/>
      <c r="H39" s="1" t="s">
        <v>1</v>
      </c>
    </row>
    <row r="40" spans="1:8" ht="12.75">
      <c r="A40" s="184"/>
      <c r="B40" s="318"/>
      <c r="C40" s="318"/>
      <c r="D40" s="318"/>
      <c r="E40" s="318"/>
      <c r="F40" s="318"/>
      <c r="G40" s="318"/>
      <c r="H40" s="1" t="s">
        <v>1</v>
      </c>
    </row>
    <row r="41" spans="1:8" ht="12.75">
      <c r="A41" s="184"/>
      <c r="B41" s="318"/>
      <c r="C41" s="318"/>
      <c r="D41" s="318"/>
      <c r="E41" s="318"/>
      <c r="F41" s="318"/>
      <c r="G41" s="318"/>
      <c r="H41" s="1" t="s">
        <v>1</v>
      </c>
    </row>
    <row r="42" spans="1:8" ht="12.75">
      <c r="A42" s="184"/>
      <c r="B42" s="318"/>
      <c r="C42" s="318"/>
      <c r="D42" s="318"/>
      <c r="E42" s="318"/>
      <c r="F42" s="318"/>
      <c r="G42" s="318"/>
      <c r="H42" s="1" t="s">
        <v>1</v>
      </c>
    </row>
    <row r="43" spans="1:8" ht="12.75">
      <c r="A43" s="184"/>
      <c r="B43" s="318"/>
      <c r="C43" s="318"/>
      <c r="D43" s="318"/>
      <c r="E43" s="318"/>
      <c r="F43" s="318"/>
      <c r="G43" s="318"/>
      <c r="H43" s="1" t="s">
        <v>1</v>
      </c>
    </row>
    <row r="44" spans="1:8" ht="12.75" customHeight="1">
      <c r="A44" s="184"/>
      <c r="B44" s="318"/>
      <c r="C44" s="318"/>
      <c r="D44" s="318"/>
      <c r="E44" s="318"/>
      <c r="F44" s="318"/>
      <c r="G44" s="318"/>
      <c r="H44" s="1" t="s">
        <v>1</v>
      </c>
    </row>
    <row r="45" spans="1:8" ht="12.75" customHeight="1">
      <c r="A45" s="184"/>
      <c r="B45" s="318"/>
      <c r="C45" s="318"/>
      <c r="D45" s="318"/>
      <c r="E45" s="318"/>
      <c r="F45" s="318"/>
      <c r="G45" s="318"/>
      <c r="H45" s="1" t="s">
        <v>1</v>
      </c>
    </row>
    <row r="46" spans="2:7" ht="12.75">
      <c r="B46" s="319"/>
      <c r="C46" s="319"/>
      <c r="D46" s="319"/>
      <c r="E46" s="319"/>
      <c r="F46" s="319"/>
      <c r="G46" s="319"/>
    </row>
    <row r="47" spans="2:7" ht="12.75">
      <c r="B47" s="319"/>
      <c r="C47" s="319"/>
      <c r="D47" s="319"/>
      <c r="E47" s="319"/>
      <c r="F47" s="319"/>
      <c r="G47" s="319"/>
    </row>
    <row r="48" spans="2:7" ht="12.75">
      <c r="B48" s="319"/>
      <c r="C48" s="319"/>
      <c r="D48" s="319"/>
      <c r="E48" s="319"/>
      <c r="F48" s="319"/>
      <c r="G48" s="319"/>
    </row>
    <row r="49" spans="2:7" ht="12.75">
      <c r="B49" s="319"/>
      <c r="C49" s="319"/>
      <c r="D49" s="319"/>
      <c r="E49" s="319"/>
      <c r="F49" s="319"/>
      <c r="G49" s="319"/>
    </row>
    <row r="50" spans="2:7" ht="12.75">
      <c r="B50" s="319"/>
      <c r="C50" s="319"/>
      <c r="D50" s="319"/>
      <c r="E50" s="319"/>
      <c r="F50" s="319"/>
      <c r="G50" s="319"/>
    </row>
    <row r="51" spans="2:7" ht="12.75">
      <c r="B51" s="319"/>
      <c r="C51" s="319"/>
      <c r="D51" s="319"/>
      <c r="E51" s="319"/>
      <c r="F51" s="319"/>
      <c r="G51" s="319"/>
    </row>
  </sheetData>
  <sheetProtection/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79"/>
  <sheetViews>
    <sheetView view="pageLayout" workbookViewId="0" topLeftCell="A1">
      <selection activeCell="A27" sqref="A27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20" t="s">
        <v>2</v>
      </c>
      <c r="B1" s="321"/>
      <c r="C1" s="185" t="s">
        <v>104</v>
      </c>
      <c r="D1" s="186"/>
      <c r="E1" s="187"/>
      <c r="F1" s="186"/>
      <c r="G1" s="188" t="s">
        <v>74</v>
      </c>
      <c r="H1" s="189" t="s">
        <v>110</v>
      </c>
      <c r="I1" s="190"/>
    </row>
    <row r="2" spans="1:9" ht="13.5" thickBot="1">
      <c r="A2" s="322" t="s">
        <v>75</v>
      </c>
      <c r="B2" s="323"/>
      <c r="C2" s="191" t="s">
        <v>646</v>
      </c>
      <c r="D2" s="192"/>
      <c r="E2" s="193"/>
      <c r="F2" s="192"/>
      <c r="G2" s="324"/>
      <c r="H2" s="325"/>
      <c r="I2" s="326"/>
    </row>
    <row r="3" ht="13.5" thickTop="1">
      <c r="F3" s="127"/>
    </row>
    <row r="4" spans="1:9" ht="19.5" customHeight="1">
      <c r="A4" s="194" t="s">
        <v>76</v>
      </c>
      <c r="B4" s="195"/>
      <c r="C4" s="195"/>
      <c r="D4" s="195"/>
      <c r="E4" s="196"/>
      <c r="F4" s="195"/>
      <c r="G4" s="195"/>
      <c r="H4" s="195"/>
      <c r="I4" s="195"/>
    </row>
    <row r="5" ht="13.5" thickBot="1"/>
    <row r="6" spans="1:9" s="127" customFormat="1" ht="13.5" thickBot="1">
      <c r="A6" s="197"/>
      <c r="B6" s="198" t="s">
        <v>77</v>
      </c>
      <c r="C6" s="198"/>
      <c r="D6" s="199"/>
      <c r="E6" s="200" t="s">
        <v>25</v>
      </c>
      <c r="F6" s="201" t="s">
        <v>26</v>
      </c>
      <c r="G6" s="201" t="s">
        <v>27</v>
      </c>
      <c r="H6" s="201" t="s">
        <v>28</v>
      </c>
      <c r="I6" s="202" t="s">
        <v>29</v>
      </c>
    </row>
    <row r="7" spans="1:9" s="127" customFormat="1" ht="12.75">
      <c r="A7" s="293" t="str">
        <f>'01b  Pol'!B7</f>
        <v>1</v>
      </c>
      <c r="B7" s="62" t="str">
        <f>'01b  Pol'!C7</f>
        <v>Zemní práce</v>
      </c>
      <c r="D7" s="203"/>
      <c r="E7" s="294">
        <f>'01b  Pol'!BA21</f>
        <v>0</v>
      </c>
      <c r="F7" s="295">
        <f>'01b  Pol'!BB21</f>
        <v>0</v>
      </c>
      <c r="G7" s="295">
        <f>'01b  Pol'!BC21</f>
        <v>0</v>
      </c>
      <c r="H7" s="295">
        <f>'01b  Pol'!BD21</f>
        <v>0</v>
      </c>
      <c r="I7" s="296">
        <f>'01b  Pol'!BE21</f>
        <v>0</v>
      </c>
    </row>
    <row r="8" spans="1:9" s="127" customFormat="1" ht="12.75">
      <c r="A8" s="293" t="str">
        <f>'01b  Pol'!B22</f>
        <v>62</v>
      </c>
      <c r="B8" s="62" t="str">
        <f>'01b  Pol'!C22</f>
        <v>Úpravy povrchů vnější</v>
      </c>
      <c r="D8" s="203"/>
      <c r="E8" s="294">
        <f>'01b  Pol'!BA55</f>
        <v>0</v>
      </c>
      <c r="F8" s="295">
        <f>'01b  Pol'!BB55</f>
        <v>0</v>
      </c>
      <c r="G8" s="295">
        <f>'01b  Pol'!BC55</f>
        <v>0</v>
      </c>
      <c r="H8" s="295">
        <f>'01b  Pol'!BD55</f>
        <v>0</v>
      </c>
      <c r="I8" s="296">
        <f>'01b  Pol'!BE55</f>
        <v>0</v>
      </c>
    </row>
    <row r="9" spans="1:9" s="127" customFormat="1" ht="12.75">
      <c r="A9" s="293" t="str">
        <f>'01b  Pol'!B56</f>
        <v>63</v>
      </c>
      <c r="B9" s="62" t="str">
        <f>'01b  Pol'!C56</f>
        <v>Podlahy a podlahové konstrukce</v>
      </c>
      <c r="D9" s="203"/>
      <c r="E9" s="294">
        <f>'01b  Pol'!BA65</f>
        <v>0</v>
      </c>
      <c r="F9" s="295">
        <f>'01b  Pol'!BB65</f>
        <v>0</v>
      </c>
      <c r="G9" s="295">
        <f>'01b  Pol'!BC65</f>
        <v>0</v>
      </c>
      <c r="H9" s="295">
        <f>'01b  Pol'!BD65</f>
        <v>0</v>
      </c>
      <c r="I9" s="296">
        <f>'01b  Pol'!BE65</f>
        <v>0</v>
      </c>
    </row>
    <row r="10" spans="1:9" s="127" customFormat="1" ht="12.75">
      <c r="A10" s="293" t="str">
        <f>'01b  Pol'!B66</f>
        <v>97</v>
      </c>
      <c r="B10" s="62" t="str">
        <f>'01b  Pol'!C66</f>
        <v>Prorážení otvorů</v>
      </c>
      <c r="D10" s="203"/>
      <c r="E10" s="294">
        <f>'01b  Pol'!BA76</f>
        <v>0</v>
      </c>
      <c r="F10" s="295">
        <f>'01b  Pol'!BB76</f>
        <v>0</v>
      </c>
      <c r="G10" s="295">
        <f>'01b  Pol'!BC76</f>
        <v>0</v>
      </c>
      <c r="H10" s="295">
        <f>'01b  Pol'!BD76</f>
        <v>0</v>
      </c>
      <c r="I10" s="296">
        <f>'01b  Pol'!BE76</f>
        <v>0</v>
      </c>
    </row>
    <row r="11" spans="1:9" s="127" customFormat="1" ht="12.75">
      <c r="A11" s="293" t="str">
        <f>'01b  Pol'!B77</f>
        <v>99</v>
      </c>
      <c r="B11" s="62" t="str">
        <f>'01b  Pol'!C77</f>
        <v>Staveništní přesun hmot</v>
      </c>
      <c r="D11" s="203"/>
      <c r="E11" s="294">
        <f>'01b  Pol'!BA79</f>
        <v>0</v>
      </c>
      <c r="F11" s="295">
        <f>'01b  Pol'!BB79</f>
        <v>0</v>
      </c>
      <c r="G11" s="295">
        <f>'01b  Pol'!BC79</f>
        <v>0</v>
      </c>
      <c r="H11" s="295">
        <f>'01b  Pol'!BD79</f>
        <v>0</v>
      </c>
      <c r="I11" s="296">
        <f>'01b  Pol'!BE79</f>
        <v>0</v>
      </c>
    </row>
    <row r="12" spans="1:9" s="127" customFormat="1" ht="12.75">
      <c r="A12" s="293" t="str">
        <f>'01b  Pol'!B80</f>
        <v>711</v>
      </c>
      <c r="B12" s="62" t="str">
        <f>'01b  Pol'!C80</f>
        <v>Izolace proti vodě</v>
      </c>
      <c r="D12" s="203"/>
      <c r="E12" s="294">
        <f>'01b  Pol'!BA87</f>
        <v>0</v>
      </c>
      <c r="F12" s="295">
        <f>'01b  Pol'!BB87</f>
        <v>0</v>
      </c>
      <c r="G12" s="295">
        <f>'01b  Pol'!BC87</f>
        <v>0</v>
      </c>
      <c r="H12" s="295">
        <f>'01b  Pol'!BD87</f>
        <v>0</v>
      </c>
      <c r="I12" s="296">
        <f>'01b  Pol'!BE87</f>
        <v>0</v>
      </c>
    </row>
    <row r="13" spans="1:9" s="127" customFormat="1" ht="12.75">
      <c r="A13" s="293" t="str">
        <f>'01b  Pol'!B88</f>
        <v>713</v>
      </c>
      <c r="B13" s="62" t="str">
        <f>'01b  Pol'!C88</f>
        <v>Izolace tepelné</v>
      </c>
      <c r="D13" s="203"/>
      <c r="E13" s="294">
        <f>'01b  Pol'!BA95</f>
        <v>0</v>
      </c>
      <c r="F13" s="295">
        <f>'01b  Pol'!BB95</f>
        <v>0</v>
      </c>
      <c r="G13" s="295">
        <f>'01b  Pol'!BC95</f>
        <v>0</v>
      </c>
      <c r="H13" s="295">
        <f>'01b  Pol'!BD95</f>
        <v>0</v>
      </c>
      <c r="I13" s="296">
        <f>'01b  Pol'!BE95</f>
        <v>0</v>
      </c>
    </row>
    <row r="14" spans="1:9" s="127" customFormat="1" ht="13.5" thickBot="1">
      <c r="A14" s="293" t="str">
        <f>'01b  Pol'!B96</f>
        <v>D96</v>
      </c>
      <c r="B14" s="62" t="str">
        <f>'01b  Pol'!C96</f>
        <v>Přesuny suti a vybouraných hmot</v>
      </c>
      <c r="D14" s="203"/>
      <c r="E14" s="294">
        <f>'01b  Pol'!BA102</f>
        <v>0</v>
      </c>
      <c r="F14" s="295">
        <f>'01b  Pol'!BB102</f>
        <v>0</v>
      </c>
      <c r="G14" s="295">
        <f>'01b  Pol'!BC102</f>
        <v>0</v>
      </c>
      <c r="H14" s="295">
        <f>'01b  Pol'!BD102</f>
        <v>0</v>
      </c>
      <c r="I14" s="296">
        <f>'01b  Pol'!BE102</f>
        <v>0</v>
      </c>
    </row>
    <row r="15" spans="1:9" s="14" customFormat="1" ht="13.5" thickBot="1">
      <c r="A15" s="204"/>
      <c r="B15" s="205" t="s">
        <v>78</v>
      </c>
      <c r="C15" s="205"/>
      <c r="D15" s="206"/>
      <c r="E15" s="207">
        <f>SUM(E7:E14)</f>
        <v>0</v>
      </c>
      <c r="F15" s="208">
        <f>SUM(F7:F14)</f>
        <v>0</v>
      </c>
      <c r="G15" s="208">
        <f>SUM(G7:G14)</f>
        <v>0</v>
      </c>
      <c r="H15" s="208">
        <f>SUM(H7:H14)</f>
        <v>0</v>
      </c>
      <c r="I15" s="209">
        <f>SUM(I7:I14)</f>
        <v>0</v>
      </c>
    </row>
    <row r="16" spans="1:9" ht="12.75">
      <c r="A16" s="127"/>
      <c r="B16" s="127"/>
      <c r="C16" s="127"/>
      <c r="D16" s="127"/>
      <c r="E16" s="127"/>
      <c r="F16" s="127"/>
      <c r="G16" s="127"/>
      <c r="H16" s="127"/>
      <c r="I16" s="127"/>
    </row>
    <row r="17" spans="1:57" ht="19.5" customHeight="1">
      <c r="A17" s="195" t="s">
        <v>79</v>
      </c>
      <c r="B17" s="195"/>
      <c r="C17" s="195"/>
      <c r="D17" s="195"/>
      <c r="E17" s="195"/>
      <c r="F17" s="195"/>
      <c r="G17" s="210"/>
      <c r="H17" s="195"/>
      <c r="I17" s="195"/>
      <c r="BA17" s="133"/>
      <c r="BB17" s="133"/>
      <c r="BC17" s="133"/>
      <c r="BD17" s="133"/>
      <c r="BE17" s="133"/>
    </row>
    <row r="18" ht="13.5" thickBot="1"/>
    <row r="19" spans="1:9" ht="12.75">
      <c r="A19" s="161" t="s">
        <v>80</v>
      </c>
      <c r="B19" s="162"/>
      <c r="C19" s="162"/>
      <c r="D19" s="211"/>
      <c r="E19" s="212" t="s">
        <v>81</v>
      </c>
      <c r="F19" s="213" t="s">
        <v>12</v>
      </c>
      <c r="G19" s="214" t="s">
        <v>82</v>
      </c>
      <c r="H19" s="215"/>
      <c r="I19" s="216" t="s">
        <v>81</v>
      </c>
    </row>
    <row r="20" spans="1:53" ht="12.75">
      <c r="A20" s="298" t="s">
        <v>638</v>
      </c>
      <c r="B20" s="147"/>
      <c r="C20" s="147"/>
      <c r="D20" s="217"/>
      <c r="E20" s="218"/>
      <c r="F20" s="219"/>
      <c r="G20" s="220">
        <v>0</v>
      </c>
      <c r="H20" s="221"/>
      <c r="I20" s="222">
        <f aca="true" t="shared" si="0" ref="I20:I27">E20+F20*G20/100</f>
        <v>0</v>
      </c>
      <c r="BA20" s="1">
        <v>0</v>
      </c>
    </row>
    <row r="21" spans="1:53" ht="12.75">
      <c r="A21" s="298" t="s">
        <v>710</v>
      </c>
      <c r="B21" s="147"/>
      <c r="C21" s="147"/>
      <c r="D21" s="217"/>
      <c r="E21" s="218"/>
      <c r="F21" s="219"/>
      <c r="G21" s="220">
        <v>0</v>
      </c>
      <c r="H21" s="221"/>
      <c r="I21" s="222">
        <f t="shared" si="0"/>
        <v>0</v>
      </c>
      <c r="BA21" s="1">
        <v>0</v>
      </c>
    </row>
    <row r="22" spans="1:53" ht="12.75">
      <c r="A22" s="298" t="s">
        <v>639</v>
      </c>
      <c r="B22" s="147"/>
      <c r="C22" s="147"/>
      <c r="D22" s="217"/>
      <c r="E22" s="218"/>
      <c r="F22" s="219"/>
      <c r="G22" s="220">
        <v>0</v>
      </c>
      <c r="H22" s="221"/>
      <c r="I22" s="222">
        <f t="shared" si="0"/>
        <v>0</v>
      </c>
      <c r="BA22" s="1">
        <v>0</v>
      </c>
    </row>
    <row r="23" spans="1:53" ht="12.75">
      <c r="A23" s="298" t="s">
        <v>640</v>
      </c>
      <c r="B23" s="147"/>
      <c r="C23" s="147"/>
      <c r="D23" s="217"/>
      <c r="E23" s="218"/>
      <c r="F23" s="219"/>
      <c r="G23" s="220">
        <v>0</v>
      </c>
      <c r="H23" s="221"/>
      <c r="I23" s="222">
        <f t="shared" si="0"/>
        <v>0</v>
      </c>
      <c r="BA23" s="1">
        <v>0</v>
      </c>
    </row>
    <row r="24" spans="1:53" ht="12.75">
      <c r="A24" s="298" t="s">
        <v>641</v>
      </c>
      <c r="B24" s="147"/>
      <c r="C24" s="147"/>
      <c r="D24" s="217"/>
      <c r="E24" s="218"/>
      <c r="F24" s="219"/>
      <c r="G24" s="220">
        <v>0</v>
      </c>
      <c r="H24" s="221"/>
      <c r="I24" s="222">
        <f t="shared" si="0"/>
        <v>0</v>
      </c>
      <c r="BA24" s="1">
        <v>1</v>
      </c>
    </row>
    <row r="25" spans="1:53" ht="12.75">
      <c r="A25" s="298" t="s">
        <v>642</v>
      </c>
      <c r="B25" s="147"/>
      <c r="C25" s="147"/>
      <c r="D25" s="217"/>
      <c r="E25" s="218"/>
      <c r="F25" s="219"/>
      <c r="G25" s="220">
        <v>0</v>
      </c>
      <c r="H25" s="221"/>
      <c r="I25" s="222">
        <f t="shared" si="0"/>
        <v>0</v>
      </c>
      <c r="BA25" s="1">
        <v>1</v>
      </c>
    </row>
    <row r="26" spans="1:53" ht="12.75">
      <c r="A26" s="298" t="s">
        <v>643</v>
      </c>
      <c r="B26" s="147"/>
      <c r="C26" s="147"/>
      <c r="D26" s="217"/>
      <c r="E26" s="218"/>
      <c r="F26" s="219"/>
      <c r="G26" s="220">
        <v>0</v>
      </c>
      <c r="H26" s="221"/>
      <c r="I26" s="222">
        <f t="shared" si="0"/>
        <v>0</v>
      </c>
      <c r="BA26" s="1">
        <v>2</v>
      </c>
    </row>
    <row r="27" spans="1:53" ht="12.75">
      <c r="A27" s="60" t="s">
        <v>714</v>
      </c>
      <c r="B27" s="147"/>
      <c r="C27" s="147"/>
      <c r="D27" s="217"/>
      <c r="E27" s="218"/>
      <c r="F27" s="219"/>
      <c r="G27" s="220">
        <v>0</v>
      </c>
      <c r="H27" s="221"/>
      <c r="I27" s="222">
        <f t="shared" si="0"/>
        <v>0</v>
      </c>
      <c r="BA27" s="1">
        <v>2</v>
      </c>
    </row>
    <row r="28" spans="1:9" ht="13.5" thickBot="1">
      <c r="A28" s="223"/>
      <c r="B28" s="224" t="s">
        <v>83</v>
      </c>
      <c r="C28" s="225"/>
      <c r="D28" s="226"/>
      <c r="E28" s="227"/>
      <c r="F28" s="228"/>
      <c r="G28" s="228"/>
      <c r="H28" s="327">
        <f>SUM(I20:I27)</f>
        <v>0</v>
      </c>
      <c r="I28" s="328"/>
    </row>
    <row r="30" spans="2:9" ht="12.75">
      <c r="B30" s="14"/>
      <c r="F30" s="229"/>
      <c r="G30" s="230"/>
      <c r="H30" s="230"/>
      <c r="I30" s="46"/>
    </row>
    <row r="31" spans="6:9" ht="12.75">
      <c r="F31" s="229"/>
      <c r="G31" s="230"/>
      <c r="H31" s="230"/>
      <c r="I31" s="46"/>
    </row>
    <row r="32" spans="6:9" ht="12.75">
      <c r="F32" s="229"/>
      <c r="G32" s="230"/>
      <c r="H32" s="230"/>
      <c r="I32" s="46"/>
    </row>
    <row r="33" spans="6:9" ht="12.75">
      <c r="F33" s="229"/>
      <c r="G33" s="230"/>
      <c r="H33" s="230"/>
      <c r="I33" s="46"/>
    </row>
    <row r="34" spans="6:9" ht="12.75">
      <c r="F34" s="229"/>
      <c r="G34" s="230"/>
      <c r="H34" s="230"/>
      <c r="I34" s="46"/>
    </row>
    <row r="35" spans="6:9" ht="12.75">
      <c r="F35" s="229"/>
      <c r="G35" s="230"/>
      <c r="H35" s="230"/>
      <c r="I35" s="46"/>
    </row>
    <row r="36" spans="6:9" ht="12.75">
      <c r="F36" s="229"/>
      <c r="G36" s="230"/>
      <c r="H36" s="230"/>
      <c r="I36" s="46"/>
    </row>
    <row r="37" spans="6:9" ht="12.75">
      <c r="F37" s="229"/>
      <c r="G37" s="230"/>
      <c r="H37" s="230"/>
      <c r="I37" s="46"/>
    </row>
    <row r="38" spans="6:9" ht="12.75">
      <c r="F38" s="229"/>
      <c r="G38" s="230"/>
      <c r="H38" s="230"/>
      <c r="I38" s="46"/>
    </row>
    <row r="39" spans="6:9" ht="12.75">
      <c r="F39" s="229"/>
      <c r="G39" s="230"/>
      <c r="H39" s="230"/>
      <c r="I39" s="46"/>
    </row>
    <row r="40" spans="6:9" ht="12.75">
      <c r="F40" s="229"/>
      <c r="G40" s="230"/>
      <c r="H40" s="230"/>
      <c r="I40" s="46"/>
    </row>
    <row r="41" spans="6:9" ht="12.75">
      <c r="F41" s="229"/>
      <c r="G41" s="230"/>
      <c r="H41" s="230"/>
      <c r="I41" s="46"/>
    </row>
    <row r="42" spans="6:9" ht="12.75">
      <c r="F42" s="229"/>
      <c r="G42" s="230"/>
      <c r="H42" s="230"/>
      <c r="I42" s="46"/>
    </row>
    <row r="43" spans="6:9" ht="12.75">
      <c r="F43" s="229"/>
      <c r="G43" s="230"/>
      <c r="H43" s="230"/>
      <c r="I43" s="46"/>
    </row>
    <row r="44" spans="6:9" ht="12.75">
      <c r="F44" s="229"/>
      <c r="G44" s="230"/>
      <c r="H44" s="230"/>
      <c r="I44" s="46"/>
    </row>
    <row r="45" spans="6:9" ht="12.75">
      <c r="F45" s="229"/>
      <c r="G45" s="230"/>
      <c r="H45" s="230"/>
      <c r="I45" s="46"/>
    </row>
    <row r="46" spans="6:9" ht="12.75">
      <c r="F46" s="229"/>
      <c r="G46" s="230"/>
      <c r="H46" s="230"/>
      <c r="I46" s="46"/>
    </row>
    <row r="47" spans="6:9" ht="12.75">
      <c r="F47" s="229"/>
      <c r="G47" s="230"/>
      <c r="H47" s="230"/>
      <c r="I47" s="46"/>
    </row>
    <row r="48" spans="6:9" ht="12.75">
      <c r="F48" s="229"/>
      <c r="G48" s="230"/>
      <c r="H48" s="230"/>
      <c r="I48" s="46"/>
    </row>
    <row r="49" spans="6:9" ht="12.75">
      <c r="F49" s="229"/>
      <c r="G49" s="230"/>
      <c r="H49" s="230"/>
      <c r="I49" s="46"/>
    </row>
    <row r="50" spans="6:9" ht="12.75">
      <c r="F50" s="229"/>
      <c r="G50" s="230"/>
      <c r="H50" s="230"/>
      <c r="I50" s="46"/>
    </row>
    <row r="51" spans="6:9" ht="12.75">
      <c r="F51" s="229"/>
      <c r="G51" s="230"/>
      <c r="H51" s="230"/>
      <c r="I51" s="46"/>
    </row>
    <row r="52" spans="6:9" ht="12.75">
      <c r="F52" s="229"/>
      <c r="G52" s="230"/>
      <c r="H52" s="230"/>
      <c r="I52" s="46"/>
    </row>
    <row r="53" spans="6:9" ht="12.75">
      <c r="F53" s="229"/>
      <c r="G53" s="230"/>
      <c r="H53" s="230"/>
      <c r="I53" s="46"/>
    </row>
    <row r="54" spans="6:9" ht="12.75">
      <c r="F54" s="229"/>
      <c r="G54" s="230"/>
      <c r="H54" s="230"/>
      <c r="I54" s="46"/>
    </row>
    <row r="55" spans="6:9" ht="12.75">
      <c r="F55" s="229"/>
      <c r="G55" s="230"/>
      <c r="H55" s="230"/>
      <c r="I55" s="46"/>
    </row>
    <row r="56" spans="6:9" ht="12.75">
      <c r="F56" s="229"/>
      <c r="G56" s="230"/>
      <c r="H56" s="230"/>
      <c r="I56" s="46"/>
    </row>
    <row r="57" spans="6:9" ht="12.75">
      <c r="F57" s="229"/>
      <c r="G57" s="230"/>
      <c r="H57" s="230"/>
      <c r="I57" s="46"/>
    </row>
    <row r="58" spans="6:9" ht="12.75">
      <c r="F58" s="229"/>
      <c r="G58" s="230"/>
      <c r="H58" s="230"/>
      <c r="I58" s="46"/>
    </row>
    <row r="59" spans="6:9" ht="12.75">
      <c r="F59" s="229"/>
      <c r="G59" s="230"/>
      <c r="H59" s="230"/>
      <c r="I59" s="46"/>
    </row>
    <row r="60" spans="6:9" ht="12.75">
      <c r="F60" s="229"/>
      <c r="G60" s="230"/>
      <c r="H60" s="230"/>
      <c r="I60" s="46"/>
    </row>
    <row r="61" spans="6:9" ht="12.75">
      <c r="F61" s="229"/>
      <c r="G61" s="230"/>
      <c r="H61" s="230"/>
      <c r="I61" s="46"/>
    </row>
    <row r="62" spans="6:9" ht="12.75">
      <c r="F62" s="229"/>
      <c r="G62" s="230"/>
      <c r="H62" s="230"/>
      <c r="I62" s="46"/>
    </row>
    <row r="63" spans="6:9" ht="12.75">
      <c r="F63" s="229"/>
      <c r="G63" s="230"/>
      <c r="H63" s="230"/>
      <c r="I63" s="46"/>
    </row>
    <row r="64" spans="6:9" ht="12.75">
      <c r="F64" s="229"/>
      <c r="G64" s="230"/>
      <c r="H64" s="230"/>
      <c r="I64" s="46"/>
    </row>
    <row r="65" spans="6:9" ht="12.75">
      <c r="F65" s="229"/>
      <c r="G65" s="230"/>
      <c r="H65" s="230"/>
      <c r="I65" s="46"/>
    </row>
    <row r="66" spans="6:9" ht="12.75">
      <c r="F66" s="229"/>
      <c r="G66" s="230"/>
      <c r="H66" s="230"/>
      <c r="I66" s="46"/>
    </row>
    <row r="67" spans="6:9" ht="12.75">
      <c r="F67" s="229"/>
      <c r="G67" s="230"/>
      <c r="H67" s="230"/>
      <c r="I67" s="46"/>
    </row>
    <row r="68" spans="6:9" ht="12.75">
      <c r="F68" s="229"/>
      <c r="G68" s="230"/>
      <c r="H68" s="230"/>
      <c r="I68" s="46"/>
    </row>
    <row r="69" spans="6:9" ht="12.75">
      <c r="F69" s="229"/>
      <c r="G69" s="230"/>
      <c r="H69" s="230"/>
      <c r="I69" s="46"/>
    </row>
    <row r="70" spans="6:9" ht="12.75">
      <c r="F70" s="229"/>
      <c r="G70" s="230"/>
      <c r="H70" s="230"/>
      <c r="I70" s="46"/>
    </row>
    <row r="71" spans="6:9" ht="12.75">
      <c r="F71" s="229"/>
      <c r="G71" s="230"/>
      <c r="H71" s="230"/>
      <c r="I71" s="46"/>
    </row>
    <row r="72" spans="6:9" ht="12.75">
      <c r="F72" s="229"/>
      <c r="G72" s="230"/>
      <c r="H72" s="230"/>
      <c r="I72" s="46"/>
    </row>
    <row r="73" spans="6:9" ht="12.75">
      <c r="F73" s="229"/>
      <c r="G73" s="230"/>
      <c r="H73" s="230"/>
      <c r="I73" s="46"/>
    </row>
    <row r="74" spans="6:9" ht="12.75">
      <c r="F74" s="229"/>
      <c r="G74" s="230"/>
      <c r="H74" s="230"/>
      <c r="I74" s="46"/>
    </row>
    <row r="75" spans="6:9" ht="12.75">
      <c r="F75" s="229"/>
      <c r="G75" s="230"/>
      <c r="H75" s="230"/>
      <c r="I75" s="46"/>
    </row>
    <row r="76" spans="6:9" ht="12.75">
      <c r="F76" s="229"/>
      <c r="G76" s="230"/>
      <c r="H76" s="230"/>
      <c r="I76" s="46"/>
    </row>
    <row r="77" spans="6:9" ht="12.75">
      <c r="F77" s="229"/>
      <c r="G77" s="230"/>
      <c r="H77" s="230"/>
      <c r="I77" s="46"/>
    </row>
    <row r="78" spans="6:9" ht="12.75">
      <c r="F78" s="229"/>
      <c r="G78" s="230"/>
      <c r="H78" s="230"/>
      <c r="I78" s="46"/>
    </row>
    <row r="79" spans="6:9" ht="12.75">
      <c r="F79" s="229"/>
      <c r="G79" s="230"/>
      <c r="H79" s="230"/>
      <c r="I79" s="46"/>
    </row>
  </sheetData>
  <sheetProtection/>
  <mergeCells count="4">
    <mergeCell ref="A1:B1"/>
    <mergeCell ref="A2:B2"/>
    <mergeCell ref="G2:I2"/>
    <mergeCell ref="H28:I2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B175"/>
  <sheetViews>
    <sheetView showGridLines="0" showZeros="0"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4.375" style="231" customWidth="1"/>
    <col min="2" max="2" width="11.625" style="231" customWidth="1"/>
    <col min="3" max="3" width="40.375" style="231" customWidth="1"/>
    <col min="4" max="4" width="5.625" style="231" customWidth="1"/>
    <col min="5" max="5" width="8.625" style="241" customWidth="1"/>
    <col min="6" max="6" width="9.875" style="231" customWidth="1"/>
    <col min="7" max="7" width="13.875" style="231" customWidth="1"/>
    <col min="8" max="8" width="11.75390625" style="231" hidden="1" customWidth="1"/>
    <col min="9" max="9" width="11.625" style="231" hidden="1" customWidth="1"/>
    <col min="10" max="10" width="11.00390625" style="231" hidden="1" customWidth="1"/>
    <col min="11" max="11" width="10.375" style="231" hidden="1" customWidth="1"/>
    <col min="12" max="12" width="75.375" style="231" customWidth="1"/>
    <col min="13" max="13" width="45.25390625" style="231" customWidth="1"/>
    <col min="14" max="16384" width="9.125" style="231" customWidth="1"/>
  </cols>
  <sheetData>
    <row r="1" spans="1:7" ht="15.75">
      <c r="A1" s="332" t="s">
        <v>101</v>
      </c>
      <c r="B1" s="332"/>
      <c r="C1" s="332"/>
      <c r="D1" s="332"/>
      <c r="E1" s="332"/>
      <c r="F1" s="332"/>
      <c r="G1" s="332"/>
    </row>
    <row r="2" spans="2:7" ht="14.25" customHeight="1" thickBot="1">
      <c r="B2" s="232"/>
      <c r="C2" s="233"/>
      <c r="D2" s="233"/>
      <c r="E2" s="234"/>
      <c r="F2" s="233"/>
      <c r="G2" s="233"/>
    </row>
    <row r="3" spans="1:7" ht="13.5" thickTop="1">
      <c r="A3" s="320" t="s">
        <v>2</v>
      </c>
      <c r="B3" s="321"/>
      <c r="C3" s="185" t="s">
        <v>104</v>
      </c>
      <c r="D3" s="235"/>
      <c r="E3" s="236" t="s">
        <v>84</v>
      </c>
      <c r="F3" s="237">
        <f>'01b  Rek'!H1</f>
      </c>
      <c r="G3" s="238"/>
    </row>
    <row r="4" spans="1:7" ht="13.5" thickBot="1">
      <c r="A4" s="333" t="s">
        <v>75</v>
      </c>
      <c r="B4" s="323"/>
      <c r="C4" s="191" t="s">
        <v>646</v>
      </c>
      <c r="D4" s="239"/>
      <c r="E4" s="334">
        <f>'01b  Rek'!G2</f>
        <v>0</v>
      </c>
      <c r="F4" s="335"/>
      <c r="G4" s="336"/>
    </row>
    <row r="5" spans="1:7" ht="13.5" thickTop="1">
      <c r="A5" s="240"/>
      <c r="G5" s="242"/>
    </row>
    <row r="6" spans="1:11" ht="27" customHeight="1">
      <c r="A6" s="243" t="s">
        <v>85</v>
      </c>
      <c r="B6" s="244" t="s">
        <v>86</v>
      </c>
      <c r="C6" s="244" t="s">
        <v>87</v>
      </c>
      <c r="D6" s="244" t="s">
        <v>88</v>
      </c>
      <c r="E6" s="245" t="s">
        <v>89</v>
      </c>
      <c r="F6" s="244" t="s">
        <v>90</v>
      </c>
      <c r="G6" s="246" t="s">
        <v>91</v>
      </c>
      <c r="H6" s="247" t="s">
        <v>92</v>
      </c>
      <c r="I6" s="247" t="s">
        <v>93</v>
      </c>
      <c r="J6" s="247" t="s">
        <v>94</v>
      </c>
      <c r="K6" s="247" t="s">
        <v>95</v>
      </c>
    </row>
    <row r="7" spans="1:15" ht="12.75">
      <c r="A7" s="248" t="s">
        <v>96</v>
      </c>
      <c r="B7" s="249" t="s">
        <v>97</v>
      </c>
      <c r="C7" s="250" t="s">
        <v>98</v>
      </c>
      <c r="D7" s="251"/>
      <c r="E7" s="252"/>
      <c r="F7" s="252"/>
      <c r="G7" s="253"/>
      <c r="H7" s="254"/>
      <c r="I7" s="255"/>
      <c r="J7" s="256"/>
      <c r="K7" s="257"/>
      <c r="O7" s="258">
        <v>1</v>
      </c>
    </row>
    <row r="8" spans="1:80" ht="12.75">
      <c r="A8" s="259">
        <v>1</v>
      </c>
      <c r="B8" s="260" t="s">
        <v>648</v>
      </c>
      <c r="C8" s="261" t="s">
        <v>649</v>
      </c>
      <c r="D8" s="262" t="s">
        <v>109</v>
      </c>
      <c r="E8" s="263">
        <v>8.28</v>
      </c>
      <c r="F8" s="263">
        <v>0</v>
      </c>
      <c r="G8" s="264">
        <f>E8*F8</f>
        <v>0</v>
      </c>
      <c r="H8" s="265">
        <v>0</v>
      </c>
      <c r="I8" s="266">
        <f>E8*H8</f>
        <v>0</v>
      </c>
      <c r="J8" s="265">
        <v>0</v>
      </c>
      <c r="K8" s="266">
        <f>E8*J8</f>
        <v>0</v>
      </c>
      <c r="O8" s="258">
        <v>2</v>
      </c>
      <c r="AA8" s="231">
        <v>1</v>
      </c>
      <c r="AB8" s="231">
        <v>1</v>
      </c>
      <c r="AC8" s="231">
        <v>1</v>
      </c>
      <c r="AZ8" s="231">
        <v>1</v>
      </c>
      <c r="BA8" s="231">
        <f>IF(AZ8=1,G8,0)</f>
        <v>0</v>
      </c>
      <c r="BB8" s="231">
        <f>IF(AZ8=2,G8,0)</f>
        <v>0</v>
      </c>
      <c r="BC8" s="231">
        <f>IF(AZ8=3,G8,0)</f>
        <v>0</v>
      </c>
      <c r="BD8" s="231">
        <f>IF(AZ8=4,G8,0)</f>
        <v>0</v>
      </c>
      <c r="BE8" s="231">
        <f>IF(AZ8=5,G8,0)</f>
        <v>0</v>
      </c>
      <c r="CA8" s="258">
        <v>1</v>
      </c>
      <c r="CB8" s="258">
        <v>1</v>
      </c>
    </row>
    <row r="9" spans="1:15" ht="12.75">
      <c r="A9" s="267"/>
      <c r="B9" s="271"/>
      <c r="C9" s="337" t="s">
        <v>650</v>
      </c>
      <c r="D9" s="338"/>
      <c r="E9" s="272">
        <v>8.28</v>
      </c>
      <c r="F9" s="273"/>
      <c r="G9" s="274"/>
      <c r="H9" s="275"/>
      <c r="I9" s="269"/>
      <c r="J9" s="276"/>
      <c r="K9" s="269"/>
      <c r="M9" s="270" t="s">
        <v>650</v>
      </c>
      <c r="O9" s="258"/>
    </row>
    <row r="10" spans="1:80" ht="12.75">
      <c r="A10" s="259">
        <v>2</v>
      </c>
      <c r="B10" s="260" t="s">
        <v>651</v>
      </c>
      <c r="C10" s="261" t="s">
        <v>652</v>
      </c>
      <c r="D10" s="262" t="s">
        <v>109</v>
      </c>
      <c r="E10" s="263">
        <v>4.14</v>
      </c>
      <c r="F10" s="263">
        <v>0</v>
      </c>
      <c r="G10" s="264">
        <f>E10*F10</f>
        <v>0</v>
      </c>
      <c r="H10" s="265">
        <v>0</v>
      </c>
      <c r="I10" s="266">
        <f>E10*H10</f>
        <v>0</v>
      </c>
      <c r="J10" s="265">
        <v>0</v>
      </c>
      <c r="K10" s="266">
        <f>E10*J10</f>
        <v>0</v>
      </c>
      <c r="O10" s="258">
        <v>2</v>
      </c>
      <c r="AA10" s="231">
        <v>1</v>
      </c>
      <c r="AB10" s="231">
        <v>1</v>
      </c>
      <c r="AC10" s="231">
        <v>1</v>
      </c>
      <c r="AZ10" s="231">
        <v>1</v>
      </c>
      <c r="BA10" s="231">
        <f>IF(AZ10=1,G10,0)</f>
        <v>0</v>
      </c>
      <c r="BB10" s="231">
        <f>IF(AZ10=2,G10,0)</f>
        <v>0</v>
      </c>
      <c r="BC10" s="231">
        <f>IF(AZ10=3,G10,0)</f>
        <v>0</v>
      </c>
      <c r="BD10" s="231">
        <f>IF(AZ10=4,G10,0)</f>
        <v>0</v>
      </c>
      <c r="BE10" s="231">
        <f>IF(AZ10=5,G10,0)</f>
        <v>0</v>
      </c>
      <c r="CA10" s="258">
        <v>1</v>
      </c>
      <c r="CB10" s="258">
        <v>1</v>
      </c>
    </row>
    <row r="11" spans="1:80" ht="12.75">
      <c r="A11" s="259">
        <v>3</v>
      </c>
      <c r="B11" s="260" t="s">
        <v>653</v>
      </c>
      <c r="C11" s="261" t="s">
        <v>654</v>
      </c>
      <c r="D11" s="262" t="s">
        <v>109</v>
      </c>
      <c r="E11" s="263">
        <v>4.14</v>
      </c>
      <c r="F11" s="263">
        <v>0</v>
      </c>
      <c r="G11" s="264">
        <f>E11*F11</f>
        <v>0</v>
      </c>
      <c r="H11" s="265">
        <v>0</v>
      </c>
      <c r="I11" s="266">
        <f>E11*H11</f>
        <v>0</v>
      </c>
      <c r="J11" s="265">
        <v>0</v>
      </c>
      <c r="K11" s="266">
        <f>E11*J11</f>
        <v>0</v>
      </c>
      <c r="O11" s="258">
        <v>2</v>
      </c>
      <c r="AA11" s="231">
        <v>1</v>
      </c>
      <c r="AB11" s="231">
        <v>1</v>
      </c>
      <c r="AC11" s="231">
        <v>1</v>
      </c>
      <c r="AZ11" s="231">
        <v>1</v>
      </c>
      <c r="BA11" s="231">
        <f>IF(AZ11=1,G11,0)</f>
        <v>0</v>
      </c>
      <c r="BB11" s="231">
        <f>IF(AZ11=2,G11,0)</f>
        <v>0</v>
      </c>
      <c r="BC11" s="231">
        <f>IF(AZ11=3,G11,0)</f>
        <v>0</v>
      </c>
      <c r="BD11" s="231">
        <f>IF(AZ11=4,G11,0)</f>
        <v>0</v>
      </c>
      <c r="BE11" s="231">
        <f>IF(AZ11=5,G11,0)</f>
        <v>0</v>
      </c>
      <c r="CA11" s="258">
        <v>1</v>
      </c>
      <c r="CB11" s="258">
        <v>1</v>
      </c>
    </row>
    <row r="12" spans="1:80" ht="12.75">
      <c r="A12" s="259">
        <v>4</v>
      </c>
      <c r="B12" s="260" t="s">
        <v>655</v>
      </c>
      <c r="C12" s="261" t="s">
        <v>656</v>
      </c>
      <c r="D12" s="262" t="s">
        <v>109</v>
      </c>
      <c r="E12" s="263">
        <v>62.1</v>
      </c>
      <c r="F12" s="263">
        <v>0</v>
      </c>
      <c r="G12" s="264">
        <f>E12*F12</f>
        <v>0</v>
      </c>
      <c r="H12" s="265">
        <v>0</v>
      </c>
      <c r="I12" s="266">
        <f>E12*H12</f>
        <v>0</v>
      </c>
      <c r="J12" s="265">
        <v>0</v>
      </c>
      <c r="K12" s="266">
        <f>E12*J12</f>
        <v>0</v>
      </c>
      <c r="O12" s="258">
        <v>2</v>
      </c>
      <c r="AA12" s="231">
        <v>1</v>
      </c>
      <c r="AB12" s="231">
        <v>0</v>
      </c>
      <c r="AC12" s="231">
        <v>0</v>
      </c>
      <c r="AZ12" s="231">
        <v>1</v>
      </c>
      <c r="BA12" s="231">
        <f>IF(AZ12=1,G12,0)</f>
        <v>0</v>
      </c>
      <c r="BB12" s="231">
        <f>IF(AZ12=2,G12,0)</f>
        <v>0</v>
      </c>
      <c r="BC12" s="231">
        <f>IF(AZ12=3,G12,0)</f>
        <v>0</v>
      </c>
      <c r="BD12" s="231">
        <f>IF(AZ12=4,G12,0)</f>
        <v>0</v>
      </c>
      <c r="BE12" s="231">
        <f>IF(AZ12=5,G12,0)</f>
        <v>0</v>
      </c>
      <c r="CA12" s="258">
        <v>1</v>
      </c>
      <c r="CB12" s="258">
        <v>0</v>
      </c>
    </row>
    <row r="13" spans="1:15" ht="12.75">
      <c r="A13" s="267"/>
      <c r="B13" s="268"/>
      <c r="C13" s="329" t="s">
        <v>657</v>
      </c>
      <c r="D13" s="330"/>
      <c r="E13" s="330"/>
      <c r="F13" s="330"/>
      <c r="G13" s="331"/>
      <c r="I13" s="269"/>
      <c r="K13" s="269"/>
      <c r="L13" s="270" t="s">
        <v>657</v>
      </c>
      <c r="O13" s="258">
        <v>3</v>
      </c>
    </row>
    <row r="14" spans="1:15" ht="12.75">
      <c r="A14" s="267"/>
      <c r="B14" s="271"/>
      <c r="C14" s="337" t="s">
        <v>658</v>
      </c>
      <c r="D14" s="338"/>
      <c r="E14" s="272">
        <v>62.1</v>
      </c>
      <c r="F14" s="273"/>
      <c r="G14" s="274"/>
      <c r="H14" s="275"/>
      <c r="I14" s="269"/>
      <c r="J14" s="276"/>
      <c r="K14" s="269"/>
      <c r="M14" s="270" t="s">
        <v>658</v>
      </c>
      <c r="O14" s="258"/>
    </row>
    <row r="15" spans="1:80" ht="12.75">
      <c r="A15" s="259">
        <v>5</v>
      </c>
      <c r="B15" s="260" t="s">
        <v>659</v>
      </c>
      <c r="C15" s="261" t="s">
        <v>660</v>
      </c>
      <c r="D15" s="262" t="s">
        <v>109</v>
      </c>
      <c r="E15" s="263">
        <v>4.14</v>
      </c>
      <c r="F15" s="263">
        <v>0</v>
      </c>
      <c r="G15" s="264">
        <f>E15*F15</f>
        <v>0</v>
      </c>
      <c r="H15" s="265">
        <v>0</v>
      </c>
      <c r="I15" s="266">
        <f>E15*H15</f>
        <v>0</v>
      </c>
      <c r="J15" s="265">
        <v>0</v>
      </c>
      <c r="K15" s="266">
        <f>E15*J15</f>
        <v>0</v>
      </c>
      <c r="O15" s="258">
        <v>2</v>
      </c>
      <c r="AA15" s="231">
        <v>1</v>
      </c>
      <c r="AB15" s="231">
        <v>1</v>
      </c>
      <c r="AC15" s="231">
        <v>1</v>
      </c>
      <c r="AZ15" s="231">
        <v>1</v>
      </c>
      <c r="BA15" s="231">
        <f>IF(AZ15=1,G15,0)</f>
        <v>0</v>
      </c>
      <c r="BB15" s="231">
        <f>IF(AZ15=2,G15,0)</f>
        <v>0</v>
      </c>
      <c r="BC15" s="231">
        <f>IF(AZ15=3,G15,0)</f>
        <v>0</v>
      </c>
      <c r="BD15" s="231">
        <f>IF(AZ15=4,G15,0)</f>
        <v>0</v>
      </c>
      <c r="BE15" s="231">
        <f>IF(AZ15=5,G15,0)</f>
        <v>0</v>
      </c>
      <c r="CA15" s="258">
        <v>1</v>
      </c>
      <c r="CB15" s="258">
        <v>1</v>
      </c>
    </row>
    <row r="16" spans="1:80" ht="12.75">
      <c r="A16" s="259">
        <v>6</v>
      </c>
      <c r="B16" s="260" t="s">
        <v>661</v>
      </c>
      <c r="C16" s="261" t="s">
        <v>662</v>
      </c>
      <c r="D16" s="262" t="s">
        <v>109</v>
      </c>
      <c r="E16" s="263">
        <v>4.14</v>
      </c>
      <c r="F16" s="263">
        <v>0</v>
      </c>
      <c r="G16" s="264">
        <f>E16*F16</f>
        <v>0</v>
      </c>
      <c r="H16" s="265">
        <v>0</v>
      </c>
      <c r="I16" s="266">
        <f>E16*H16</f>
        <v>0</v>
      </c>
      <c r="J16" s="265">
        <v>0</v>
      </c>
      <c r="K16" s="266">
        <f>E16*J16</f>
        <v>0</v>
      </c>
      <c r="O16" s="258">
        <v>2</v>
      </c>
      <c r="AA16" s="231">
        <v>1</v>
      </c>
      <c r="AB16" s="231">
        <v>1</v>
      </c>
      <c r="AC16" s="231">
        <v>1</v>
      </c>
      <c r="AZ16" s="231">
        <v>1</v>
      </c>
      <c r="BA16" s="231">
        <f>IF(AZ16=1,G16,0)</f>
        <v>0</v>
      </c>
      <c r="BB16" s="231">
        <f>IF(AZ16=2,G16,0)</f>
        <v>0</v>
      </c>
      <c r="BC16" s="231">
        <f>IF(AZ16=3,G16,0)</f>
        <v>0</v>
      </c>
      <c r="BD16" s="231">
        <f>IF(AZ16=4,G16,0)</f>
        <v>0</v>
      </c>
      <c r="BE16" s="231">
        <f>IF(AZ16=5,G16,0)</f>
        <v>0</v>
      </c>
      <c r="CA16" s="258">
        <v>1</v>
      </c>
      <c r="CB16" s="258">
        <v>1</v>
      </c>
    </row>
    <row r="17" spans="1:15" ht="22.5">
      <c r="A17" s="267"/>
      <c r="B17" s="268"/>
      <c r="C17" s="329" t="s">
        <v>663</v>
      </c>
      <c r="D17" s="330"/>
      <c r="E17" s="330"/>
      <c r="F17" s="330"/>
      <c r="G17" s="331"/>
      <c r="I17" s="269"/>
      <c r="K17" s="269"/>
      <c r="L17" s="270" t="s">
        <v>663</v>
      </c>
      <c r="O17" s="258">
        <v>3</v>
      </c>
    </row>
    <row r="18" spans="1:15" ht="12.75">
      <c r="A18" s="267"/>
      <c r="B18" s="271"/>
      <c r="C18" s="337" t="s">
        <v>664</v>
      </c>
      <c r="D18" s="338"/>
      <c r="E18" s="272">
        <v>4.14</v>
      </c>
      <c r="F18" s="273"/>
      <c r="G18" s="274"/>
      <c r="H18" s="275"/>
      <c r="I18" s="269"/>
      <c r="J18" s="276"/>
      <c r="K18" s="269"/>
      <c r="M18" s="270" t="s">
        <v>664</v>
      </c>
      <c r="O18" s="258"/>
    </row>
    <row r="19" spans="1:80" ht="12.75">
      <c r="A19" s="259">
        <v>7</v>
      </c>
      <c r="B19" s="260" t="s">
        <v>665</v>
      </c>
      <c r="C19" s="261" t="s">
        <v>666</v>
      </c>
      <c r="D19" s="262" t="s">
        <v>109</v>
      </c>
      <c r="E19" s="263">
        <v>4.14</v>
      </c>
      <c r="F19" s="263">
        <v>0</v>
      </c>
      <c r="G19" s="264">
        <f>E19*F19</f>
        <v>0</v>
      </c>
      <c r="H19" s="265">
        <v>0</v>
      </c>
      <c r="I19" s="266">
        <f>E19*H19</f>
        <v>0</v>
      </c>
      <c r="J19" s="265">
        <v>0</v>
      </c>
      <c r="K19" s="266">
        <f>E19*J19</f>
        <v>0</v>
      </c>
      <c r="O19" s="258">
        <v>2</v>
      </c>
      <c r="AA19" s="231">
        <v>1</v>
      </c>
      <c r="AB19" s="231">
        <v>1</v>
      </c>
      <c r="AC19" s="231">
        <v>1</v>
      </c>
      <c r="AZ19" s="231">
        <v>1</v>
      </c>
      <c r="BA19" s="231">
        <f>IF(AZ19=1,G19,0)</f>
        <v>0</v>
      </c>
      <c r="BB19" s="231">
        <f>IF(AZ19=2,G19,0)</f>
        <v>0</v>
      </c>
      <c r="BC19" s="231">
        <f>IF(AZ19=3,G19,0)</f>
        <v>0</v>
      </c>
      <c r="BD19" s="231">
        <f>IF(AZ19=4,G19,0)</f>
        <v>0</v>
      </c>
      <c r="BE19" s="231">
        <f>IF(AZ19=5,G19,0)</f>
        <v>0</v>
      </c>
      <c r="CA19" s="258">
        <v>1</v>
      </c>
      <c r="CB19" s="258">
        <v>1</v>
      </c>
    </row>
    <row r="20" spans="1:80" ht="12.75">
      <c r="A20" s="259">
        <v>8</v>
      </c>
      <c r="B20" s="260" t="s">
        <v>667</v>
      </c>
      <c r="C20" s="261" t="s">
        <v>668</v>
      </c>
      <c r="D20" s="262" t="s">
        <v>109</v>
      </c>
      <c r="E20" s="263">
        <v>4.14</v>
      </c>
      <c r="F20" s="263">
        <v>0</v>
      </c>
      <c r="G20" s="264">
        <f>E20*F20</f>
        <v>0</v>
      </c>
      <c r="H20" s="265">
        <v>0</v>
      </c>
      <c r="I20" s="266">
        <f>E20*H20</f>
        <v>0</v>
      </c>
      <c r="J20" s="265">
        <v>0</v>
      </c>
      <c r="K20" s="266">
        <f>E20*J20</f>
        <v>0</v>
      </c>
      <c r="O20" s="258">
        <v>2</v>
      </c>
      <c r="AA20" s="231">
        <v>1</v>
      </c>
      <c r="AB20" s="231">
        <v>1</v>
      </c>
      <c r="AC20" s="231">
        <v>1</v>
      </c>
      <c r="AZ20" s="231">
        <v>1</v>
      </c>
      <c r="BA20" s="231">
        <f>IF(AZ20=1,G20,0)</f>
        <v>0</v>
      </c>
      <c r="BB20" s="231">
        <f>IF(AZ20=2,G20,0)</f>
        <v>0</v>
      </c>
      <c r="BC20" s="231">
        <f>IF(AZ20=3,G20,0)</f>
        <v>0</v>
      </c>
      <c r="BD20" s="231">
        <f>IF(AZ20=4,G20,0)</f>
        <v>0</v>
      </c>
      <c r="BE20" s="231">
        <f>IF(AZ20=5,G20,0)</f>
        <v>0</v>
      </c>
      <c r="CA20" s="258">
        <v>1</v>
      </c>
      <c r="CB20" s="258">
        <v>1</v>
      </c>
    </row>
    <row r="21" spans="1:57" ht="12.75">
      <c r="A21" s="277"/>
      <c r="B21" s="278" t="s">
        <v>99</v>
      </c>
      <c r="C21" s="279" t="s">
        <v>647</v>
      </c>
      <c r="D21" s="280"/>
      <c r="E21" s="281"/>
      <c r="F21" s="282"/>
      <c r="G21" s="283">
        <f>SUM(G7:G20)</f>
        <v>0</v>
      </c>
      <c r="H21" s="284"/>
      <c r="I21" s="285">
        <f>SUM(I7:I20)</f>
        <v>0</v>
      </c>
      <c r="J21" s="284"/>
      <c r="K21" s="285">
        <f>SUM(K7:K20)</f>
        <v>0</v>
      </c>
      <c r="O21" s="258">
        <v>4</v>
      </c>
      <c r="BA21" s="286">
        <f>SUM(BA7:BA20)</f>
        <v>0</v>
      </c>
      <c r="BB21" s="286">
        <f>SUM(BB7:BB20)</f>
        <v>0</v>
      </c>
      <c r="BC21" s="286">
        <f>SUM(BC7:BC20)</f>
        <v>0</v>
      </c>
      <c r="BD21" s="286">
        <f>SUM(BD7:BD20)</f>
        <v>0</v>
      </c>
      <c r="BE21" s="286">
        <f>SUM(BE7:BE20)</f>
        <v>0</v>
      </c>
    </row>
    <row r="22" spans="1:15" ht="12.75">
      <c r="A22" s="248" t="s">
        <v>96</v>
      </c>
      <c r="B22" s="249" t="s">
        <v>160</v>
      </c>
      <c r="C22" s="250" t="s">
        <v>161</v>
      </c>
      <c r="D22" s="251"/>
      <c r="E22" s="252"/>
      <c r="F22" s="252"/>
      <c r="G22" s="253"/>
      <c r="H22" s="254"/>
      <c r="I22" s="255"/>
      <c r="J22" s="256"/>
      <c r="K22" s="257"/>
      <c r="O22" s="258">
        <v>1</v>
      </c>
    </row>
    <row r="23" spans="1:80" ht="12.75">
      <c r="A23" s="259">
        <v>9</v>
      </c>
      <c r="B23" s="260" t="s">
        <v>163</v>
      </c>
      <c r="C23" s="261" t="s">
        <v>164</v>
      </c>
      <c r="D23" s="262" t="s">
        <v>116</v>
      </c>
      <c r="E23" s="263">
        <v>25</v>
      </c>
      <c r="F23" s="263">
        <v>0</v>
      </c>
      <c r="G23" s="264">
        <f>E23*F23</f>
        <v>0</v>
      </c>
      <c r="H23" s="265">
        <v>0.00545</v>
      </c>
      <c r="I23" s="266">
        <f>E23*H23</f>
        <v>0.13625</v>
      </c>
      <c r="J23" s="265">
        <v>0</v>
      </c>
      <c r="K23" s="266">
        <f>E23*J23</f>
        <v>0</v>
      </c>
      <c r="O23" s="258">
        <v>2</v>
      </c>
      <c r="AA23" s="231">
        <v>1</v>
      </c>
      <c r="AB23" s="231">
        <v>0</v>
      </c>
      <c r="AC23" s="231">
        <v>0</v>
      </c>
      <c r="AZ23" s="231">
        <v>1</v>
      </c>
      <c r="BA23" s="231">
        <f>IF(AZ23=1,G23,0)</f>
        <v>0</v>
      </c>
      <c r="BB23" s="231">
        <f>IF(AZ23=2,G23,0)</f>
        <v>0</v>
      </c>
      <c r="BC23" s="231">
        <f>IF(AZ23=3,G23,0)</f>
        <v>0</v>
      </c>
      <c r="BD23" s="231">
        <f>IF(AZ23=4,G23,0)</f>
        <v>0</v>
      </c>
      <c r="BE23" s="231">
        <f>IF(AZ23=5,G23,0)</f>
        <v>0</v>
      </c>
      <c r="CA23" s="258">
        <v>1</v>
      </c>
      <c r="CB23" s="258">
        <v>0</v>
      </c>
    </row>
    <row r="24" spans="1:15" ht="12.75">
      <c r="A24" s="267"/>
      <c r="B24" s="268"/>
      <c r="C24" s="329" t="s">
        <v>165</v>
      </c>
      <c r="D24" s="330"/>
      <c r="E24" s="330"/>
      <c r="F24" s="330"/>
      <c r="G24" s="331"/>
      <c r="I24" s="269"/>
      <c r="K24" s="269"/>
      <c r="L24" s="270" t="s">
        <v>165</v>
      </c>
      <c r="O24" s="258">
        <v>3</v>
      </c>
    </row>
    <row r="25" spans="1:15" ht="22.5">
      <c r="A25" s="267"/>
      <c r="B25" s="268"/>
      <c r="C25" s="329" t="s">
        <v>166</v>
      </c>
      <c r="D25" s="330"/>
      <c r="E25" s="330"/>
      <c r="F25" s="330"/>
      <c r="G25" s="331"/>
      <c r="I25" s="269"/>
      <c r="K25" s="269"/>
      <c r="L25" s="270" t="s">
        <v>166</v>
      </c>
      <c r="O25" s="258">
        <v>3</v>
      </c>
    </row>
    <row r="26" spans="1:15" ht="12.75">
      <c r="A26" s="267"/>
      <c r="B26" s="271"/>
      <c r="C26" s="337" t="s">
        <v>669</v>
      </c>
      <c r="D26" s="338"/>
      <c r="E26" s="272">
        <v>18.9</v>
      </c>
      <c r="F26" s="273"/>
      <c r="G26" s="274"/>
      <c r="H26" s="275"/>
      <c r="I26" s="269"/>
      <c r="J26" s="276"/>
      <c r="K26" s="269"/>
      <c r="M26" s="270" t="s">
        <v>669</v>
      </c>
      <c r="O26" s="258"/>
    </row>
    <row r="27" spans="1:15" ht="12.75">
      <c r="A27" s="267"/>
      <c r="B27" s="271"/>
      <c r="C27" s="337" t="s">
        <v>670</v>
      </c>
      <c r="D27" s="338"/>
      <c r="E27" s="272">
        <v>1.5</v>
      </c>
      <c r="F27" s="273"/>
      <c r="G27" s="274"/>
      <c r="H27" s="275"/>
      <c r="I27" s="269"/>
      <c r="J27" s="276"/>
      <c r="K27" s="269"/>
      <c r="M27" s="270" t="s">
        <v>670</v>
      </c>
      <c r="O27" s="258"/>
    </row>
    <row r="28" spans="1:15" ht="12.75">
      <c r="A28" s="267"/>
      <c r="B28" s="271"/>
      <c r="C28" s="337" t="s">
        <v>671</v>
      </c>
      <c r="D28" s="338"/>
      <c r="E28" s="272">
        <v>4.6</v>
      </c>
      <c r="F28" s="273"/>
      <c r="G28" s="274"/>
      <c r="H28" s="275"/>
      <c r="I28" s="269"/>
      <c r="J28" s="276"/>
      <c r="K28" s="269"/>
      <c r="M28" s="270" t="s">
        <v>671</v>
      </c>
      <c r="O28" s="258"/>
    </row>
    <row r="29" spans="1:80" ht="12.75">
      <c r="A29" s="259">
        <v>10</v>
      </c>
      <c r="B29" s="260" t="s">
        <v>170</v>
      </c>
      <c r="C29" s="261" t="s">
        <v>171</v>
      </c>
      <c r="D29" s="262" t="s">
        <v>116</v>
      </c>
      <c r="E29" s="263">
        <v>25</v>
      </c>
      <c r="F29" s="263">
        <v>0</v>
      </c>
      <c r="G29" s="264">
        <f>E29*F29</f>
        <v>0</v>
      </c>
      <c r="H29" s="265">
        <v>0.026</v>
      </c>
      <c r="I29" s="266">
        <f>E29*H29</f>
        <v>0.65</v>
      </c>
      <c r="J29" s="265">
        <v>0</v>
      </c>
      <c r="K29" s="266">
        <f>E29*J29</f>
        <v>0</v>
      </c>
      <c r="O29" s="258">
        <v>2</v>
      </c>
      <c r="AA29" s="231">
        <v>1</v>
      </c>
      <c r="AB29" s="231">
        <v>0</v>
      </c>
      <c r="AC29" s="231">
        <v>0</v>
      </c>
      <c r="AZ29" s="231">
        <v>1</v>
      </c>
      <c r="BA29" s="231">
        <f>IF(AZ29=1,G29,0)</f>
        <v>0</v>
      </c>
      <c r="BB29" s="231">
        <f>IF(AZ29=2,G29,0)</f>
        <v>0</v>
      </c>
      <c r="BC29" s="231">
        <f>IF(AZ29=3,G29,0)</f>
        <v>0</v>
      </c>
      <c r="BD29" s="231">
        <f>IF(AZ29=4,G29,0)</f>
        <v>0</v>
      </c>
      <c r="BE29" s="231">
        <f>IF(AZ29=5,G29,0)</f>
        <v>0</v>
      </c>
      <c r="CA29" s="258">
        <v>1</v>
      </c>
      <c r="CB29" s="258">
        <v>0</v>
      </c>
    </row>
    <row r="30" spans="1:15" ht="12.75">
      <c r="A30" s="267"/>
      <c r="B30" s="268"/>
      <c r="C30" s="329" t="s">
        <v>172</v>
      </c>
      <c r="D30" s="330"/>
      <c r="E30" s="330"/>
      <c r="F30" s="330"/>
      <c r="G30" s="331"/>
      <c r="I30" s="269"/>
      <c r="K30" s="269"/>
      <c r="L30" s="270" t="s">
        <v>172</v>
      </c>
      <c r="O30" s="258">
        <v>3</v>
      </c>
    </row>
    <row r="31" spans="1:15" ht="22.5">
      <c r="A31" s="267"/>
      <c r="B31" s="268"/>
      <c r="C31" s="329" t="s">
        <v>140</v>
      </c>
      <c r="D31" s="330"/>
      <c r="E31" s="330"/>
      <c r="F31" s="330"/>
      <c r="G31" s="331"/>
      <c r="I31" s="269"/>
      <c r="K31" s="269"/>
      <c r="L31" s="270" t="s">
        <v>140</v>
      </c>
      <c r="O31" s="258">
        <v>3</v>
      </c>
    </row>
    <row r="32" spans="1:15" ht="22.5">
      <c r="A32" s="267"/>
      <c r="B32" s="268"/>
      <c r="C32" s="329" t="s">
        <v>166</v>
      </c>
      <c r="D32" s="330"/>
      <c r="E32" s="330"/>
      <c r="F32" s="330"/>
      <c r="G32" s="331"/>
      <c r="I32" s="269"/>
      <c r="K32" s="269"/>
      <c r="L32" s="270" t="s">
        <v>166</v>
      </c>
      <c r="O32" s="258">
        <v>3</v>
      </c>
    </row>
    <row r="33" spans="1:80" ht="12.75">
      <c r="A33" s="259">
        <v>11</v>
      </c>
      <c r="B33" s="260" t="s">
        <v>190</v>
      </c>
      <c r="C33" s="261" t="s">
        <v>191</v>
      </c>
      <c r="D33" s="262" t="s">
        <v>116</v>
      </c>
      <c r="E33" s="263">
        <v>25</v>
      </c>
      <c r="F33" s="263">
        <v>0</v>
      </c>
      <c r="G33" s="264">
        <f>E33*F33</f>
        <v>0</v>
      </c>
      <c r="H33" s="265">
        <v>0.00019</v>
      </c>
      <c r="I33" s="266">
        <f>E33*H33</f>
        <v>0.00475</v>
      </c>
      <c r="J33" s="265">
        <v>0</v>
      </c>
      <c r="K33" s="266">
        <f>E33*J33</f>
        <v>0</v>
      </c>
      <c r="O33" s="258">
        <v>2</v>
      </c>
      <c r="AA33" s="231">
        <v>1</v>
      </c>
      <c r="AB33" s="231">
        <v>1</v>
      </c>
      <c r="AC33" s="231">
        <v>1</v>
      </c>
      <c r="AZ33" s="231">
        <v>1</v>
      </c>
      <c r="BA33" s="231">
        <f>IF(AZ33=1,G33,0)</f>
        <v>0</v>
      </c>
      <c r="BB33" s="231">
        <f>IF(AZ33=2,G33,0)</f>
        <v>0</v>
      </c>
      <c r="BC33" s="231">
        <f>IF(AZ33=3,G33,0)</f>
        <v>0</v>
      </c>
      <c r="BD33" s="231">
        <f>IF(AZ33=4,G33,0)</f>
        <v>0</v>
      </c>
      <c r="BE33" s="231">
        <f>IF(AZ33=5,G33,0)</f>
        <v>0</v>
      </c>
      <c r="CA33" s="258">
        <v>1</v>
      </c>
      <c r="CB33" s="258">
        <v>1</v>
      </c>
    </row>
    <row r="34" spans="1:15" ht="22.5">
      <c r="A34" s="267"/>
      <c r="B34" s="268"/>
      <c r="C34" s="329" t="s">
        <v>140</v>
      </c>
      <c r="D34" s="330"/>
      <c r="E34" s="330"/>
      <c r="F34" s="330"/>
      <c r="G34" s="331"/>
      <c r="I34" s="269"/>
      <c r="K34" s="269"/>
      <c r="L34" s="270" t="s">
        <v>140</v>
      </c>
      <c r="O34" s="258">
        <v>3</v>
      </c>
    </row>
    <row r="35" spans="1:15" ht="12.75">
      <c r="A35" s="267"/>
      <c r="B35" s="268"/>
      <c r="C35" s="329" t="s">
        <v>187</v>
      </c>
      <c r="D35" s="330"/>
      <c r="E35" s="330"/>
      <c r="F35" s="330"/>
      <c r="G35" s="331"/>
      <c r="I35" s="269"/>
      <c r="K35" s="269"/>
      <c r="L35" s="270" t="s">
        <v>187</v>
      </c>
      <c r="O35" s="258">
        <v>3</v>
      </c>
    </row>
    <row r="36" spans="1:15" ht="12.75">
      <c r="A36" s="267"/>
      <c r="B36" s="268"/>
      <c r="C36" s="329" t="s">
        <v>188</v>
      </c>
      <c r="D36" s="330"/>
      <c r="E36" s="330"/>
      <c r="F36" s="330"/>
      <c r="G36" s="331"/>
      <c r="I36" s="269"/>
      <c r="K36" s="269"/>
      <c r="L36" s="270" t="s">
        <v>188</v>
      </c>
      <c r="O36" s="258">
        <v>3</v>
      </c>
    </row>
    <row r="37" spans="1:15" ht="12.75">
      <c r="A37" s="267"/>
      <c r="B37" s="271"/>
      <c r="C37" s="337" t="s">
        <v>672</v>
      </c>
      <c r="D37" s="338"/>
      <c r="E37" s="272">
        <v>25</v>
      </c>
      <c r="F37" s="273"/>
      <c r="G37" s="274"/>
      <c r="H37" s="275"/>
      <c r="I37" s="269"/>
      <c r="J37" s="276"/>
      <c r="K37" s="269"/>
      <c r="M37" s="270" t="s">
        <v>672</v>
      </c>
      <c r="O37" s="258"/>
    </row>
    <row r="38" spans="1:80" ht="22.5">
      <c r="A38" s="259">
        <v>12</v>
      </c>
      <c r="B38" s="260" t="s">
        <v>213</v>
      </c>
      <c r="C38" s="261" t="s">
        <v>214</v>
      </c>
      <c r="D38" s="262" t="s">
        <v>116</v>
      </c>
      <c r="E38" s="263">
        <v>25</v>
      </c>
      <c r="F38" s="263">
        <v>0</v>
      </c>
      <c r="G38" s="264">
        <f>E38*F38</f>
        <v>0</v>
      </c>
      <c r="H38" s="265">
        <v>0.01888</v>
      </c>
      <c r="I38" s="266">
        <f>E38*H38</f>
        <v>0.47200000000000003</v>
      </c>
      <c r="J38" s="265">
        <v>0</v>
      </c>
      <c r="K38" s="266">
        <f>E38*J38</f>
        <v>0</v>
      </c>
      <c r="O38" s="258">
        <v>2</v>
      </c>
      <c r="AA38" s="231">
        <v>1</v>
      </c>
      <c r="AB38" s="231">
        <v>0</v>
      </c>
      <c r="AC38" s="231">
        <v>0</v>
      </c>
      <c r="AZ38" s="231">
        <v>1</v>
      </c>
      <c r="BA38" s="231">
        <f>IF(AZ38=1,G38,0)</f>
        <v>0</v>
      </c>
      <c r="BB38" s="231">
        <f>IF(AZ38=2,G38,0)</f>
        <v>0</v>
      </c>
      <c r="BC38" s="231">
        <f>IF(AZ38=3,G38,0)</f>
        <v>0</v>
      </c>
      <c r="BD38" s="231">
        <f>IF(AZ38=4,G38,0)</f>
        <v>0</v>
      </c>
      <c r="BE38" s="231">
        <f>IF(AZ38=5,G38,0)</f>
        <v>0</v>
      </c>
      <c r="CA38" s="258">
        <v>1</v>
      </c>
      <c r="CB38" s="258">
        <v>0</v>
      </c>
    </row>
    <row r="39" spans="1:15" ht="45">
      <c r="A39" s="267"/>
      <c r="B39" s="268"/>
      <c r="C39" s="329" t="s">
        <v>215</v>
      </c>
      <c r="D39" s="330"/>
      <c r="E39" s="330"/>
      <c r="F39" s="330"/>
      <c r="G39" s="331"/>
      <c r="I39" s="269"/>
      <c r="K39" s="269"/>
      <c r="L39" s="270" t="s">
        <v>215</v>
      </c>
      <c r="O39" s="258">
        <v>3</v>
      </c>
    </row>
    <row r="40" spans="1:15" ht="12.75">
      <c r="A40" s="267"/>
      <c r="B40" s="271"/>
      <c r="C40" s="337" t="s">
        <v>669</v>
      </c>
      <c r="D40" s="338"/>
      <c r="E40" s="272">
        <v>18.9</v>
      </c>
      <c r="F40" s="273"/>
      <c r="G40" s="274"/>
      <c r="H40" s="275"/>
      <c r="I40" s="269"/>
      <c r="J40" s="276"/>
      <c r="K40" s="269"/>
      <c r="M40" s="270" t="s">
        <v>669</v>
      </c>
      <c r="O40" s="258"/>
    </row>
    <row r="41" spans="1:15" ht="12.75">
      <c r="A41" s="267"/>
      <c r="B41" s="271"/>
      <c r="C41" s="337" t="s">
        <v>670</v>
      </c>
      <c r="D41" s="338"/>
      <c r="E41" s="272">
        <v>1.5</v>
      </c>
      <c r="F41" s="273"/>
      <c r="G41" s="274"/>
      <c r="H41" s="275"/>
      <c r="I41" s="269"/>
      <c r="J41" s="276"/>
      <c r="K41" s="269"/>
      <c r="M41" s="270" t="s">
        <v>670</v>
      </c>
      <c r="O41" s="258"/>
    </row>
    <row r="42" spans="1:15" ht="12.75">
      <c r="A42" s="267"/>
      <c r="B42" s="271"/>
      <c r="C42" s="337" t="s">
        <v>671</v>
      </c>
      <c r="D42" s="338"/>
      <c r="E42" s="272">
        <v>4.6</v>
      </c>
      <c r="F42" s="273"/>
      <c r="G42" s="274"/>
      <c r="H42" s="275"/>
      <c r="I42" s="269"/>
      <c r="J42" s="276"/>
      <c r="K42" s="269"/>
      <c r="M42" s="270" t="s">
        <v>671</v>
      </c>
      <c r="O42" s="258"/>
    </row>
    <row r="43" spans="1:80" ht="22.5">
      <c r="A43" s="259">
        <v>13</v>
      </c>
      <c r="B43" s="260" t="s">
        <v>216</v>
      </c>
      <c r="C43" s="261" t="s">
        <v>217</v>
      </c>
      <c r="D43" s="262" t="s">
        <v>116</v>
      </c>
      <c r="E43" s="263">
        <v>162.68</v>
      </c>
      <c r="F43" s="263">
        <v>0</v>
      </c>
      <c r="G43" s="264">
        <f>E43*F43</f>
        <v>0</v>
      </c>
      <c r="H43" s="265">
        <v>0.01406</v>
      </c>
      <c r="I43" s="266">
        <f>E43*H43</f>
        <v>2.2872808</v>
      </c>
      <c r="J43" s="265">
        <v>0</v>
      </c>
      <c r="K43" s="266">
        <f>E43*J43</f>
        <v>0</v>
      </c>
      <c r="O43" s="258">
        <v>2</v>
      </c>
      <c r="AA43" s="231">
        <v>1</v>
      </c>
      <c r="AB43" s="231">
        <v>1</v>
      </c>
      <c r="AC43" s="231">
        <v>1</v>
      </c>
      <c r="AZ43" s="231">
        <v>1</v>
      </c>
      <c r="BA43" s="231">
        <f>IF(AZ43=1,G43,0)</f>
        <v>0</v>
      </c>
      <c r="BB43" s="231">
        <f>IF(AZ43=2,G43,0)</f>
        <v>0</v>
      </c>
      <c r="BC43" s="231">
        <f>IF(AZ43=3,G43,0)</f>
        <v>0</v>
      </c>
      <c r="BD43" s="231">
        <f>IF(AZ43=4,G43,0)</f>
        <v>0</v>
      </c>
      <c r="BE43" s="231">
        <f>IF(AZ43=5,G43,0)</f>
        <v>0</v>
      </c>
      <c r="CA43" s="258">
        <v>1</v>
      </c>
      <c r="CB43" s="258">
        <v>1</v>
      </c>
    </row>
    <row r="44" spans="1:15" ht="45">
      <c r="A44" s="267"/>
      <c r="B44" s="268"/>
      <c r="C44" s="329" t="s">
        <v>218</v>
      </c>
      <c r="D44" s="330"/>
      <c r="E44" s="330"/>
      <c r="F44" s="330"/>
      <c r="G44" s="331"/>
      <c r="I44" s="269"/>
      <c r="K44" s="269"/>
      <c r="L44" s="270" t="s">
        <v>218</v>
      </c>
      <c r="O44" s="258">
        <v>3</v>
      </c>
    </row>
    <row r="45" spans="1:15" ht="12.75">
      <c r="A45" s="267"/>
      <c r="B45" s="271"/>
      <c r="C45" s="337" t="s">
        <v>673</v>
      </c>
      <c r="D45" s="338"/>
      <c r="E45" s="272">
        <v>77.8</v>
      </c>
      <c r="F45" s="273"/>
      <c r="G45" s="274"/>
      <c r="H45" s="275"/>
      <c r="I45" s="269"/>
      <c r="J45" s="276"/>
      <c r="K45" s="269"/>
      <c r="M45" s="270" t="s">
        <v>673</v>
      </c>
      <c r="O45" s="258"/>
    </row>
    <row r="46" spans="1:15" ht="12.75">
      <c r="A46" s="267"/>
      <c r="B46" s="271"/>
      <c r="C46" s="337" t="s">
        <v>674</v>
      </c>
      <c r="D46" s="338"/>
      <c r="E46" s="272">
        <v>2.5</v>
      </c>
      <c r="F46" s="273"/>
      <c r="G46" s="274"/>
      <c r="H46" s="275"/>
      <c r="I46" s="269"/>
      <c r="J46" s="276"/>
      <c r="K46" s="269"/>
      <c r="M46" s="270" t="s">
        <v>674</v>
      </c>
      <c r="O46" s="258"/>
    </row>
    <row r="47" spans="1:15" ht="12.75">
      <c r="A47" s="267"/>
      <c r="B47" s="271"/>
      <c r="C47" s="337" t="s">
        <v>675</v>
      </c>
      <c r="D47" s="338"/>
      <c r="E47" s="272">
        <v>79.88</v>
      </c>
      <c r="F47" s="273"/>
      <c r="G47" s="274"/>
      <c r="H47" s="275"/>
      <c r="I47" s="269"/>
      <c r="J47" s="276"/>
      <c r="K47" s="269"/>
      <c r="M47" s="270" t="s">
        <v>675</v>
      </c>
      <c r="O47" s="258"/>
    </row>
    <row r="48" spans="1:15" ht="12.75">
      <c r="A48" s="267"/>
      <c r="B48" s="271"/>
      <c r="C48" s="337" t="s">
        <v>676</v>
      </c>
      <c r="D48" s="338"/>
      <c r="E48" s="272">
        <v>2.5</v>
      </c>
      <c r="F48" s="273"/>
      <c r="G48" s="274"/>
      <c r="H48" s="275"/>
      <c r="I48" s="269"/>
      <c r="J48" s="276"/>
      <c r="K48" s="269"/>
      <c r="M48" s="270" t="s">
        <v>676</v>
      </c>
      <c r="O48" s="258"/>
    </row>
    <row r="49" spans="1:80" ht="12.75">
      <c r="A49" s="259">
        <v>14</v>
      </c>
      <c r="B49" s="260" t="s">
        <v>240</v>
      </c>
      <c r="C49" s="261" t="s">
        <v>241</v>
      </c>
      <c r="D49" s="262" t="s">
        <v>116</v>
      </c>
      <c r="E49" s="263">
        <v>25</v>
      </c>
      <c r="F49" s="263">
        <v>0</v>
      </c>
      <c r="G49" s="264">
        <f>E49*F49</f>
        <v>0</v>
      </c>
      <c r="H49" s="265">
        <v>0</v>
      </c>
      <c r="I49" s="266">
        <f>E49*H49</f>
        <v>0</v>
      </c>
      <c r="J49" s="265">
        <v>0</v>
      </c>
      <c r="K49" s="266">
        <f>E49*J49</f>
        <v>0</v>
      </c>
      <c r="O49" s="258">
        <v>2</v>
      </c>
      <c r="AA49" s="231">
        <v>1</v>
      </c>
      <c r="AB49" s="231">
        <v>0</v>
      </c>
      <c r="AC49" s="231">
        <v>0</v>
      </c>
      <c r="AZ49" s="231">
        <v>1</v>
      </c>
      <c r="BA49" s="231">
        <f>IF(AZ49=1,G49,0)</f>
        <v>0</v>
      </c>
      <c r="BB49" s="231">
        <f>IF(AZ49=2,G49,0)</f>
        <v>0</v>
      </c>
      <c r="BC49" s="231">
        <f>IF(AZ49=3,G49,0)</f>
        <v>0</v>
      </c>
      <c r="BD49" s="231">
        <f>IF(AZ49=4,G49,0)</f>
        <v>0</v>
      </c>
      <c r="BE49" s="231">
        <f>IF(AZ49=5,G49,0)</f>
        <v>0</v>
      </c>
      <c r="CA49" s="258">
        <v>1</v>
      </c>
      <c r="CB49" s="258">
        <v>0</v>
      </c>
    </row>
    <row r="50" spans="1:15" ht="22.5">
      <c r="A50" s="267"/>
      <c r="B50" s="268"/>
      <c r="C50" s="329" t="s">
        <v>242</v>
      </c>
      <c r="D50" s="330"/>
      <c r="E50" s="330"/>
      <c r="F50" s="330"/>
      <c r="G50" s="331"/>
      <c r="I50" s="269"/>
      <c r="K50" s="269"/>
      <c r="L50" s="270" t="s">
        <v>242</v>
      </c>
      <c r="O50" s="258">
        <v>3</v>
      </c>
    </row>
    <row r="51" spans="1:15" ht="22.5">
      <c r="A51" s="267"/>
      <c r="B51" s="268"/>
      <c r="C51" s="329" t="s">
        <v>243</v>
      </c>
      <c r="D51" s="330"/>
      <c r="E51" s="330"/>
      <c r="F51" s="330"/>
      <c r="G51" s="331"/>
      <c r="I51" s="269"/>
      <c r="K51" s="269"/>
      <c r="L51" s="270" t="s">
        <v>243</v>
      </c>
      <c r="O51" s="258">
        <v>3</v>
      </c>
    </row>
    <row r="52" spans="1:80" ht="12.75">
      <c r="A52" s="259">
        <v>15</v>
      </c>
      <c r="B52" s="260" t="s">
        <v>244</v>
      </c>
      <c r="C52" s="261" t="s">
        <v>245</v>
      </c>
      <c r="D52" s="262" t="s">
        <v>116</v>
      </c>
      <c r="E52" s="263">
        <v>187.68</v>
      </c>
      <c r="F52" s="263">
        <v>0</v>
      </c>
      <c r="G52" s="264">
        <f>E52*F52</f>
        <v>0</v>
      </c>
      <c r="H52" s="265">
        <v>0</v>
      </c>
      <c r="I52" s="266">
        <f>E52*H52</f>
        <v>0</v>
      </c>
      <c r="J52" s="265">
        <v>0</v>
      </c>
      <c r="K52" s="266">
        <f>E52*J52</f>
        <v>0</v>
      </c>
      <c r="O52" s="258">
        <v>2</v>
      </c>
      <c r="AA52" s="231">
        <v>1</v>
      </c>
      <c r="AB52" s="231">
        <v>1</v>
      </c>
      <c r="AC52" s="231">
        <v>1</v>
      </c>
      <c r="AZ52" s="231">
        <v>1</v>
      </c>
      <c r="BA52" s="231">
        <f>IF(AZ52=1,G52,0)</f>
        <v>0</v>
      </c>
      <c r="BB52" s="231">
        <f>IF(AZ52=2,G52,0)</f>
        <v>0</v>
      </c>
      <c r="BC52" s="231">
        <f>IF(AZ52=3,G52,0)</f>
        <v>0</v>
      </c>
      <c r="BD52" s="231">
        <f>IF(AZ52=4,G52,0)</f>
        <v>0</v>
      </c>
      <c r="BE52" s="231">
        <f>IF(AZ52=5,G52,0)</f>
        <v>0</v>
      </c>
      <c r="CA52" s="258">
        <v>1</v>
      </c>
      <c r="CB52" s="258">
        <v>1</v>
      </c>
    </row>
    <row r="53" spans="1:15" ht="12.75">
      <c r="A53" s="267"/>
      <c r="B53" s="271"/>
      <c r="C53" s="337" t="s">
        <v>677</v>
      </c>
      <c r="D53" s="338"/>
      <c r="E53" s="272">
        <v>187.68</v>
      </c>
      <c r="F53" s="273"/>
      <c r="G53" s="274"/>
      <c r="H53" s="275"/>
      <c r="I53" s="269"/>
      <c r="J53" s="276"/>
      <c r="K53" s="269"/>
      <c r="M53" s="270" t="s">
        <v>677</v>
      </c>
      <c r="O53" s="258"/>
    </row>
    <row r="54" spans="1:80" ht="12.75">
      <c r="A54" s="259">
        <v>16</v>
      </c>
      <c r="B54" s="260" t="s">
        <v>247</v>
      </c>
      <c r="C54" s="261" t="s">
        <v>248</v>
      </c>
      <c r="D54" s="262" t="s">
        <v>116</v>
      </c>
      <c r="E54" s="263">
        <v>162.68</v>
      </c>
      <c r="F54" s="263">
        <v>0</v>
      </c>
      <c r="G54" s="264">
        <f>E54*F54</f>
        <v>0</v>
      </c>
      <c r="H54" s="265">
        <v>0.00258</v>
      </c>
      <c r="I54" s="266">
        <f>E54*H54</f>
        <v>0.4197144</v>
      </c>
      <c r="J54" s="265">
        <v>0</v>
      </c>
      <c r="K54" s="266">
        <f>E54*J54</f>
        <v>0</v>
      </c>
      <c r="O54" s="258">
        <v>2</v>
      </c>
      <c r="AA54" s="231">
        <v>1</v>
      </c>
      <c r="AB54" s="231">
        <v>1</v>
      </c>
      <c r="AC54" s="231">
        <v>1</v>
      </c>
      <c r="AZ54" s="231">
        <v>1</v>
      </c>
      <c r="BA54" s="231">
        <f>IF(AZ54=1,G54,0)</f>
        <v>0</v>
      </c>
      <c r="BB54" s="231">
        <f>IF(AZ54=2,G54,0)</f>
        <v>0</v>
      </c>
      <c r="BC54" s="231">
        <f>IF(AZ54=3,G54,0)</f>
        <v>0</v>
      </c>
      <c r="BD54" s="231">
        <f>IF(AZ54=4,G54,0)</f>
        <v>0</v>
      </c>
      <c r="BE54" s="231">
        <f>IF(AZ54=5,G54,0)</f>
        <v>0</v>
      </c>
      <c r="CA54" s="258">
        <v>1</v>
      </c>
      <c r="CB54" s="258">
        <v>1</v>
      </c>
    </row>
    <row r="55" spans="1:57" ht="12.75">
      <c r="A55" s="277"/>
      <c r="B55" s="278" t="s">
        <v>99</v>
      </c>
      <c r="C55" s="279" t="s">
        <v>162</v>
      </c>
      <c r="D55" s="280"/>
      <c r="E55" s="281"/>
      <c r="F55" s="282"/>
      <c r="G55" s="283">
        <f>SUM(G22:G54)</f>
        <v>0</v>
      </c>
      <c r="H55" s="284"/>
      <c r="I55" s="285">
        <f>SUM(I22:I54)</f>
        <v>3.9699952000000005</v>
      </c>
      <c r="J55" s="284"/>
      <c r="K55" s="285">
        <f>SUM(K22:K54)</f>
        <v>0</v>
      </c>
      <c r="O55" s="258">
        <v>4</v>
      </c>
      <c r="BA55" s="286">
        <f>SUM(BA22:BA54)</f>
        <v>0</v>
      </c>
      <c r="BB55" s="286">
        <f>SUM(BB22:BB54)</f>
        <v>0</v>
      </c>
      <c r="BC55" s="286">
        <f>SUM(BC22:BC54)</f>
        <v>0</v>
      </c>
      <c r="BD55" s="286">
        <f>SUM(BD22:BD54)</f>
        <v>0</v>
      </c>
      <c r="BE55" s="286">
        <f>SUM(BE22:BE54)</f>
        <v>0</v>
      </c>
    </row>
    <row r="56" spans="1:15" ht="12.75">
      <c r="A56" s="248" t="s">
        <v>96</v>
      </c>
      <c r="B56" s="249" t="s">
        <v>260</v>
      </c>
      <c r="C56" s="250" t="s">
        <v>261</v>
      </c>
      <c r="D56" s="251"/>
      <c r="E56" s="252"/>
      <c r="F56" s="252"/>
      <c r="G56" s="253"/>
      <c r="H56" s="254"/>
      <c r="I56" s="255"/>
      <c r="J56" s="256"/>
      <c r="K56" s="257"/>
      <c r="O56" s="258">
        <v>1</v>
      </c>
    </row>
    <row r="57" spans="1:80" ht="12.75">
      <c r="A57" s="259">
        <v>17</v>
      </c>
      <c r="B57" s="260" t="s">
        <v>678</v>
      </c>
      <c r="C57" s="261" t="s">
        <v>679</v>
      </c>
      <c r="D57" s="262" t="s">
        <v>109</v>
      </c>
      <c r="E57" s="263">
        <v>1.725</v>
      </c>
      <c r="F57" s="263">
        <v>0</v>
      </c>
      <c r="G57" s="264">
        <f>E57*F57</f>
        <v>0</v>
      </c>
      <c r="H57" s="265">
        <v>1.837</v>
      </c>
      <c r="I57" s="266">
        <f>E57*H57</f>
        <v>3.168825</v>
      </c>
      <c r="J57" s="265">
        <v>0</v>
      </c>
      <c r="K57" s="266">
        <f>E57*J57</f>
        <v>0</v>
      </c>
      <c r="O57" s="258">
        <v>2</v>
      </c>
      <c r="AA57" s="231">
        <v>1</v>
      </c>
      <c r="AB57" s="231">
        <v>1</v>
      </c>
      <c r="AC57" s="231">
        <v>1</v>
      </c>
      <c r="AZ57" s="231">
        <v>1</v>
      </c>
      <c r="BA57" s="231">
        <f>IF(AZ57=1,G57,0)</f>
        <v>0</v>
      </c>
      <c r="BB57" s="231">
        <f>IF(AZ57=2,G57,0)</f>
        <v>0</v>
      </c>
      <c r="BC57" s="231">
        <f>IF(AZ57=3,G57,0)</f>
        <v>0</v>
      </c>
      <c r="BD57" s="231">
        <f>IF(AZ57=4,G57,0)</f>
        <v>0</v>
      </c>
      <c r="BE57" s="231">
        <f>IF(AZ57=5,G57,0)</f>
        <v>0</v>
      </c>
      <c r="CA57" s="258">
        <v>1</v>
      </c>
      <c r="CB57" s="258">
        <v>1</v>
      </c>
    </row>
    <row r="58" spans="1:15" ht="22.5">
      <c r="A58" s="267"/>
      <c r="B58" s="268"/>
      <c r="C58" s="329" t="s">
        <v>680</v>
      </c>
      <c r="D58" s="330"/>
      <c r="E58" s="330"/>
      <c r="F58" s="330"/>
      <c r="G58" s="331"/>
      <c r="I58" s="269"/>
      <c r="K58" s="269"/>
      <c r="L58" s="270" t="s">
        <v>680</v>
      </c>
      <c r="O58" s="258">
        <v>3</v>
      </c>
    </row>
    <row r="59" spans="1:15" ht="12.75">
      <c r="A59" s="267"/>
      <c r="B59" s="271"/>
      <c r="C59" s="337" t="s">
        <v>681</v>
      </c>
      <c r="D59" s="338"/>
      <c r="E59" s="272">
        <v>1.725</v>
      </c>
      <c r="F59" s="273"/>
      <c r="G59" s="274"/>
      <c r="H59" s="275"/>
      <c r="I59" s="269"/>
      <c r="J59" s="276"/>
      <c r="K59" s="269"/>
      <c r="M59" s="270" t="s">
        <v>681</v>
      </c>
      <c r="O59" s="258"/>
    </row>
    <row r="60" spans="1:80" ht="12.75">
      <c r="A60" s="259">
        <v>18</v>
      </c>
      <c r="B60" s="260" t="s">
        <v>682</v>
      </c>
      <c r="C60" s="261" t="s">
        <v>683</v>
      </c>
      <c r="D60" s="262" t="s">
        <v>116</v>
      </c>
      <c r="E60" s="263">
        <v>34.5</v>
      </c>
      <c r="F60" s="263">
        <v>0</v>
      </c>
      <c r="G60" s="264">
        <f>E60*F60</f>
        <v>0</v>
      </c>
      <c r="H60" s="265">
        <v>0.27827</v>
      </c>
      <c r="I60" s="266">
        <f>E60*H60</f>
        <v>9.600315</v>
      </c>
      <c r="J60" s="265">
        <v>0</v>
      </c>
      <c r="K60" s="266">
        <f>E60*J60</f>
        <v>0</v>
      </c>
      <c r="O60" s="258">
        <v>2</v>
      </c>
      <c r="AA60" s="231">
        <v>1</v>
      </c>
      <c r="AB60" s="231">
        <v>0</v>
      </c>
      <c r="AC60" s="231">
        <v>0</v>
      </c>
      <c r="AZ60" s="231">
        <v>1</v>
      </c>
      <c r="BA60" s="231">
        <f>IF(AZ60=1,G60,0)</f>
        <v>0</v>
      </c>
      <c r="BB60" s="231">
        <f>IF(AZ60=2,G60,0)</f>
        <v>0</v>
      </c>
      <c r="BC60" s="231">
        <f>IF(AZ60=3,G60,0)</f>
        <v>0</v>
      </c>
      <c r="BD60" s="231">
        <f>IF(AZ60=4,G60,0)</f>
        <v>0</v>
      </c>
      <c r="BE60" s="231">
        <f>IF(AZ60=5,G60,0)</f>
        <v>0</v>
      </c>
      <c r="CA60" s="258">
        <v>1</v>
      </c>
      <c r="CB60" s="258">
        <v>0</v>
      </c>
    </row>
    <row r="61" spans="1:15" ht="33.75">
      <c r="A61" s="267"/>
      <c r="B61" s="268"/>
      <c r="C61" s="329" t="s">
        <v>684</v>
      </c>
      <c r="D61" s="330"/>
      <c r="E61" s="330"/>
      <c r="F61" s="330"/>
      <c r="G61" s="331"/>
      <c r="I61" s="269"/>
      <c r="K61" s="269"/>
      <c r="L61" s="270" t="s">
        <v>684</v>
      </c>
      <c r="O61" s="258">
        <v>3</v>
      </c>
    </row>
    <row r="62" spans="1:15" ht="12.75">
      <c r="A62" s="267"/>
      <c r="B62" s="268"/>
      <c r="C62" s="329" t="s">
        <v>685</v>
      </c>
      <c r="D62" s="330"/>
      <c r="E62" s="330"/>
      <c r="F62" s="330"/>
      <c r="G62" s="331"/>
      <c r="I62" s="269"/>
      <c r="K62" s="269"/>
      <c r="L62" s="270" t="s">
        <v>685</v>
      </c>
      <c r="O62" s="258">
        <v>3</v>
      </c>
    </row>
    <row r="63" spans="1:15" ht="12.75">
      <c r="A63" s="267"/>
      <c r="B63" s="268"/>
      <c r="C63" s="329" t="s">
        <v>686</v>
      </c>
      <c r="D63" s="330"/>
      <c r="E63" s="330"/>
      <c r="F63" s="330"/>
      <c r="G63" s="331"/>
      <c r="I63" s="269"/>
      <c r="K63" s="269"/>
      <c r="L63" s="270" t="s">
        <v>686</v>
      </c>
      <c r="O63" s="258">
        <v>3</v>
      </c>
    </row>
    <row r="64" spans="1:15" ht="12.75">
      <c r="A64" s="267"/>
      <c r="B64" s="271"/>
      <c r="C64" s="337" t="s">
        <v>687</v>
      </c>
      <c r="D64" s="338"/>
      <c r="E64" s="272">
        <v>34.5</v>
      </c>
      <c r="F64" s="273"/>
      <c r="G64" s="274"/>
      <c r="H64" s="275"/>
      <c r="I64" s="269"/>
      <c r="J64" s="276"/>
      <c r="K64" s="269"/>
      <c r="M64" s="270" t="s">
        <v>687</v>
      </c>
      <c r="O64" s="258"/>
    </row>
    <row r="65" spans="1:57" ht="12.75">
      <c r="A65" s="277"/>
      <c r="B65" s="278" t="s">
        <v>99</v>
      </c>
      <c r="C65" s="279" t="s">
        <v>262</v>
      </c>
      <c r="D65" s="280"/>
      <c r="E65" s="281"/>
      <c r="F65" s="282"/>
      <c r="G65" s="283">
        <f>SUM(G56:G64)</f>
        <v>0</v>
      </c>
      <c r="H65" s="284"/>
      <c r="I65" s="285">
        <f>SUM(I56:I64)</f>
        <v>12.76914</v>
      </c>
      <c r="J65" s="284"/>
      <c r="K65" s="285">
        <f>SUM(K56:K64)</f>
        <v>0</v>
      </c>
      <c r="O65" s="258">
        <v>4</v>
      </c>
      <c r="BA65" s="286">
        <f>SUM(BA56:BA64)</f>
        <v>0</v>
      </c>
      <c r="BB65" s="286">
        <f>SUM(BB56:BB64)</f>
        <v>0</v>
      </c>
      <c r="BC65" s="286">
        <f>SUM(BC56:BC64)</f>
        <v>0</v>
      </c>
      <c r="BD65" s="286">
        <f>SUM(BD56:BD64)</f>
        <v>0</v>
      </c>
      <c r="BE65" s="286">
        <f>SUM(BE56:BE64)</f>
        <v>0</v>
      </c>
    </row>
    <row r="66" spans="1:15" ht="12.75">
      <c r="A66" s="248" t="s">
        <v>96</v>
      </c>
      <c r="B66" s="249" t="s">
        <v>377</v>
      </c>
      <c r="C66" s="250" t="s">
        <v>378</v>
      </c>
      <c r="D66" s="251"/>
      <c r="E66" s="252"/>
      <c r="F66" s="252"/>
      <c r="G66" s="253"/>
      <c r="H66" s="254"/>
      <c r="I66" s="255"/>
      <c r="J66" s="256"/>
      <c r="K66" s="257"/>
      <c r="O66" s="258">
        <v>1</v>
      </c>
    </row>
    <row r="67" spans="1:80" ht="12.75">
      <c r="A67" s="259">
        <v>19</v>
      </c>
      <c r="B67" s="260" t="s">
        <v>385</v>
      </c>
      <c r="C67" s="261" t="s">
        <v>386</v>
      </c>
      <c r="D67" s="262" t="s">
        <v>116</v>
      </c>
      <c r="E67" s="263">
        <v>25</v>
      </c>
      <c r="F67" s="263">
        <v>0</v>
      </c>
      <c r="G67" s="264">
        <f>E67*F67</f>
        <v>0</v>
      </c>
      <c r="H67" s="265">
        <v>0</v>
      </c>
      <c r="I67" s="266">
        <f>E67*H67</f>
        <v>0</v>
      </c>
      <c r="J67" s="265">
        <v>-0.059</v>
      </c>
      <c r="K67" s="266">
        <f>E67*J67</f>
        <v>-1.4749999999999999</v>
      </c>
      <c r="O67" s="258">
        <v>2</v>
      </c>
      <c r="AA67" s="231">
        <v>1</v>
      </c>
      <c r="AB67" s="231">
        <v>0</v>
      </c>
      <c r="AC67" s="231">
        <v>0</v>
      </c>
      <c r="AZ67" s="231">
        <v>1</v>
      </c>
      <c r="BA67" s="231">
        <f>IF(AZ67=1,G67,0)</f>
        <v>0</v>
      </c>
      <c r="BB67" s="231">
        <f>IF(AZ67=2,G67,0)</f>
        <v>0</v>
      </c>
      <c r="BC67" s="231">
        <f>IF(AZ67=3,G67,0)</f>
        <v>0</v>
      </c>
      <c r="BD67" s="231">
        <f>IF(AZ67=4,G67,0)</f>
        <v>0</v>
      </c>
      <c r="BE67" s="231">
        <f>IF(AZ67=5,G67,0)</f>
        <v>0</v>
      </c>
      <c r="CA67" s="258">
        <v>1</v>
      </c>
      <c r="CB67" s="258">
        <v>0</v>
      </c>
    </row>
    <row r="68" spans="1:15" ht="12.75">
      <c r="A68" s="267"/>
      <c r="B68" s="268"/>
      <c r="C68" s="329" t="s">
        <v>387</v>
      </c>
      <c r="D68" s="330"/>
      <c r="E68" s="330"/>
      <c r="F68" s="330"/>
      <c r="G68" s="331"/>
      <c r="I68" s="269"/>
      <c r="K68" s="269"/>
      <c r="L68" s="270" t="s">
        <v>387</v>
      </c>
      <c r="O68" s="258">
        <v>3</v>
      </c>
    </row>
    <row r="69" spans="1:15" ht="12.75">
      <c r="A69" s="267"/>
      <c r="B69" s="268"/>
      <c r="C69" s="329" t="s">
        <v>335</v>
      </c>
      <c r="D69" s="330"/>
      <c r="E69" s="330"/>
      <c r="F69" s="330"/>
      <c r="G69" s="331"/>
      <c r="I69" s="269"/>
      <c r="K69" s="269"/>
      <c r="L69" s="270" t="s">
        <v>335</v>
      </c>
      <c r="O69" s="258">
        <v>3</v>
      </c>
    </row>
    <row r="70" spans="1:15" ht="12.75">
      <c r="A70" s="267"/>
      <c r="B70" s="271"/>
      <c r="C70" s="337" t="s">
        <v>688</v>
      </c>
      <c r="D70" s="338"/>
      <c r="E70" s="272">
        <v>25</v>
      </c>
      <c r="F70" s="273"/>
      <c r="G70" s="274"/>
      <c r="H70" s="275"/>
      <c r="I70" s="269"/>
      <c r="J70" s="276"/>
      <c r="K70" s="269"/>
      <c r="M70" s="270" t="s">
        <v>688</v>
      </c>
      <c r="O70" s="258"/>
    </row>
    <row r="71" spans="1:80" ht="12.75">
      <c r="A71" s="259">
        <v>20</v>
      </c>
      <c r="B71" s="260" t="s">
        <v>401</v>
      </c>
      <c r="C71" s="261" t="s">
        <v>402</v>
      </c>
      <c r="D71" s="262" t="s">
        <v>116</v>
      </c>
      <c r="E71" s="263">
        <v>25</v>
      </c>
      <c r="F71" s="263">
        <v>0</v>
      </c>
      <c r="G71" s="264">
        <f>E71*F71</f>
        <v>0</v>
      </c>
      <c r="H71" s="265">
        <v>0</v>
      </c>
      <c r="I71" s="266">
        <f>E71*H71</f>
        <v>0</v>
      </c>
      <c r="J71" s="265">
        <v>-0.089</v>
      </c>
      <c r="K71" s="266">
        <f>E71*J71</f>
        <v>-2.225</v>
      </c>
      <c r="O71" s="258">
        <v>2</v>
      </c>
      <c r="AA71" s="231">
        <v>1</v>
      </c>
      <c r="AB71" s="231">
        <v>0</v>
      </c>
      <c r="AC71" s="231">
        <v>0</v>
      </c>
      <c r="AZ71" s="231">
        <v>1</v>
      </c>
      <c r="BA71" s="231">
        <f>IF(AZ71=1,G71,0)</f>
        <v>0</v>
      </c>
      <c r="BB71" s="231">
        <f>IF(AZ71=2,G71,0)</f>
        <v>0</v>
      </c>
      <c r="BC71" s="231">
        <f>IF(AZ71=3,G71,0)</f>
        <v>0</v>
      </c>
      <c r="BD71" s="231">
        <f>IF(AZ71=4,G71,0)</f>
        <v>0</v>
      </c>
      <c r="BE71" s="231">
        <f>IF(AZ71=5,G71,0)</f>
        <v>0</v>
      </c>
      <c r="CA71" s="258">
        <v>1</v>
      </c>
      <c r="CB71" s="258">
        <v>0</v>
      </c>
    </row>
    <row r="72" spans="1:15" ht="12.75">
      <c r="A72" s="267"/>
      <c r="B72" s="268"/>
      <c r="C72" s="329" t="s">
        <v>335</v>
      </c>
      <c r="D72" s="330"/>
      <c r="E72" s="330"/>
      <c r="F72" s="330"/>
      <c r="G72" s="331"/>
      <c r="I72" s="269"/>
      <c r="K72" s="269"/>
      <c r="L72" s="270" t="s">
        <v>335</v>
      </c>
      <c r="O72" s="258">
        <v>3</v>
      </c>
    </row>
    <row r="73" spans="1:15" ht="12.75">
      <c r="A73" s="267"/>
      <c r="B73" s="271"/>
      <c r="C73" s="337" t="s">
        <v>669</v>
      </c>
      <c r="D73" s="338"/>
      <c r="E73" s="272">
        <v>18.9</v>
      </c>
      <c r="F73" s="273"/>
      <c r="G73" s="274"/>
      <c r="H73" s="275"/>
      <c r="I73" s="269"/>
      <c r="J73" s="276"/>
      <c r="K73" s="269"/>
      <c r="M73" s="270" t="s">
        <v>669</v>
      </c>
      <c r="O73" s="258"/>
    </row>
    <row r="74" spans="1:15" ht="12.75">
      <c r="A74" s="267"/>
      <c r="B74" s="271"/>
      <c r="C74" s="337" t="s">
        <v>670</v>
      </c>
      <c r="D74" s="338"/>
      <c r="E74" s="272">
        <v>1.5</v>
      </c>
      <c r="F74" s="273"/>
      <c r="G74" s="274"/>
      <c r="H74" s="275"/>
      <c r="I74" s="269"/>
      <c r="J74" s="276"/>
      <c r="K74" s="269"/>
      <c r="M74" s="270" t="s">
        <v>670</v>
      </c>
      <c r="O74" s="258"/>
    </row>
    <row r="75" spans="1:15" ht="12.75">
      <c r="A75" s="267"/>
      <c r="B75" s="271"/>
      <c r="C75" s="337" t="s">
        <v>671</v>
      </c>
      <c r="D75" s="338"/>
      <c r="E75" s="272">
        <v>4.6</v>
      </c>
      <c r="F75" s="273"/>
      <c r="G75" s="274"/>
      <c r="H75" s="275"/>
      <c r="I75" s="269"/>
      <c r="J75" s="276"/>
      <c r="K75" s="269"/>
      <c r="M75" s="270" t="s">
        <v>671</v>
      </c>
      <c r="O75" s="258"/>
    </row>
    <row r="76" spans="1:57" ht="12.75">
      <c r="A76" s="277"/>
      <c r="B76" s="278" t="s">
        <v>99</v>
      </c>
      <c r="C76" s="279" t="s">
        <v>379</v>
      </c>
      <c r="D76" s="280"/>
      <c r="E76" s="281"/>
      <c r="F76" s="282"/>
      <c r="G76" s="283">
        <f>SUM(G66:G75)</f>
        <v>0</v>
      </c>
      <c r="H76" s="284"/>
      <c r="I76" s="285">
        <f>SUM(I66:I75)</f>
        <v>0</v>
      </c>
      <c r="J76" s="284"/>
      <c r="K76" s="285">
        <f>SUM(K66:K75)</f>
        <v>-3.7</v>
      </c>
      <c r="O76" s="258">
        <v>4</v>
      </c>
      <c r="BA76" s="286">
        <f>SUM(BA66:BA75)</f>
        <v>0</v>
      </c>
      <c r="BB76" s="286">
        <f>SUM(BB66:BB75)</f>
        <v>0</v>
      </c>
      <c r="BC76" s="286">
        <f>SUM(BC66:BC75)</f>
        <v>0</v>
      </c>
      <c r="BD76" s="286">
        <f>SUM(BD66:BD75)</f>
        <v>0</v>
      </c>
      <c r="BE76" s="286">
        <f>SUM(BE66:BE75)</f>
        <v>0</v>
      </c>
    </row>
    <row r="77" spans="1:15" ht="12.75">
      <c r="A77" s="248" t="s">
        <v>96</v>
      </c>
      <c r="B77" s="249" t="s">
        <v>403</v>
      </c>
      <c r="C77" s="250" t="s">
        <v>404</v>
      </c>
      <c r="D77" s="251"/>
      <c r="E77" s="252"/>
      <c r="F77" s="252"/>
      <c r="G77" s="253"/>
      <c r="H77" s="254"/>
      <c r="I77" s="255"/>
      <c r="J77" s="256"/>
      <c r="K77" s="257"/>
      <c r="O77" s="258">
        <v>1</v>
      </c>
    </row>
    <row r="78" spans="1:80" ht="12.75">
      <c r="A78" s="259">
        <v>21</v>
      </c>
      <c r="B78" s="260" t="s">
        <v>406</v>
      </c>
      <c r="C78" s="261" t="s">
        <v>407</v>
      </c>
      <c r="D78" s="262" t="s">
        <v>131</v>
      </c>
      <c r="E78" s="263">
        <v>16.7391352</v>
      </c>
      <c r="F78" s="263">
        <v>0</v>
      </c>
      <c r="G78" s="264">
        <f>E78*F78</f>
        <v>0</v>
      </c>
      <c r="H78" s="265">
        <v>0</v>
      </c>
      <c r="I78" s="266">
        <f>E78*H78</f>
        <v>0</v>
      </c>
      <c r="J78" s="265"/>
      <c r="K78" s="266">
        <f>E78*J78</f>
        <v>0</v>
      </c>
      <c r="O78" s="258">
        <v>2</v>
      </c>
      <c r="AA78" s="231">
        <v>7</v>
      </c>
      <c r="AB78" s="231">
        <v>1</v>
      </c>
      <c r="AC78" s="231">
        <v>2</v>
      </c>
      <c r="AZ78" s="231">
        <v>1</v>
      </c>
      <c r="BA78" s="231">
        <f>IF(AZ78=1,G78,0)</f>
        <v>0</v>
      </c>
      <c r="BB78" s="231">
        <f>IF(AZ78=2,G78,0)</f>
        <v>0</v>
      </c>
      <c r="BC78" s="231">
        <f>IF(AZ78=3,G78,0)</f>
        <v>0</v>
      </c>
      <c r="BD78" s="231">
        <f>IF(AZ78=4,G78,0)</f>
        <v>0</v>
      </c>
      <c r="BE78" s="231">
        <f>IF(AZ78=5,G78,0)</f>
        <v>0</v>
      </c>
      <c r="CA78" s="258">
        <v>7</v>
      </c>
      <c r="CB78" s="258">
        <v>1</v>
      </c>
    </row>
    <row r="79" spans="1:57" ht="12.75">
      <c r="A79" s="277"/>
      <c r="B79" s="278" t="s">
        <v>99</v>
      </c>
      <c r="C79" s="279" t="s">
        <v>405</v>
      </c>
      <c r="D79" s="280"/>
      <c r="E79" s="281"/>
      <c r="F79" s="282"/>
      <c r="G79" s="283">
        <f>SUM(G77:G78)</f>
        <v>0</v>
      </c>
      <c r="H79" s="284"/>
      <c r="I79" s="285">
        <f>SUM(I77:I78)</f>
        <v>0</v>
      </c>
      <c r="J79" s="284"/>
      <c r="K79" s="285">
        <f>SUM(K77:K78)</f>
        <v>0</v>
      </c>
      <c r="O79" s="258">
        <v>4</v>
      </c>
      <c r="BA79" s="286">
        <f>SUM(BA77:BA78)</f>
        <v>0</v>
      </c>
      <c r="BB79" s="286">
        <f>SUM(BB77:BB78)</f>
        <v>0</v>
      </c>
      <c r="BC79" s="286">
        <f>SUM(BC77:BC78)</f>
        <v>0</v>
      </c>
      <c r="BD79" s="286">
        <f>SUM(BD77:BD78)</f>
        <v>0</v>
      </c>
      <c r="BE79" s="286">
        <f>SUM(BE77:BE78)</f>
        <v>0</v>
      </c>
    </row>
    <row r="80" spans="1:15" ht="12.75">
      <c r="A80" s="248" t="s">
        <v>96</v>
      </c>
      <c r="B80" s="249" t="s">
        <v>689</v>
      </c>
      <c r="C80" s="250" t="s">
        <v>690</v>
      </c>
      <c r="D80" s="251"/>
      <c r="E80" s="252"/>
      <c r="F80" s="252"/>
      <c r="G80" s="253"/>
      <c r="H80" s="254"/>
      <c r="I80" s="255"/>
      <c r="J80" s="256"/>
      <c r="K80" s="257"/>
      <c r="O80" s="258">
        <v>1</v>
      </c>
    </row>
    <row r="81" spans="1:80" ht="22.5">
      <c r="A81" s="259">
        <v>22</v>
      </c>
      <c r="B81" s="260" t="s">
        <v>692</v>
      </c>
      <c r="C81" s="261" t="s">
        <v>693</v>
      </c>
      <c r="D81" s="262" t="s">
        <v>116</v>
      </c>
      <c r="E81" s="263">
        <v>17</v>
      </c>
      <c r="F81" s="263">
        <v>0</v>
      </c>
      <c r="G81" s="264">
        <f>E81*F81</f>
        <v>0</v>
      </c>
      <c r="H81" s="265">
        <v>0.00071</v>
      </c>
      <c r="I81" s="266">
        <f>E81*H81</f>
        <v>0.01207</v>
      </c>
      <c r="J81" s="265">
        <v>0</v>
      </c>
      <c r="K81" s="266">
        <f>E81*J81</f>
        <v>0</v>
      </c>
      <c r="O81" s="258">
        <v>2</v>
      </c>
      <c r="AA81" s="231">
        <v>1</v>
      </c>
      <c r="AB81" s="231">
        <v>7</v>
      </c>
      <c r="AC81" s="231">
        <v>7</v>
      </c>
      <c r="AZ81" s="231">
        <v>2</v>
      </c>
      <c r="BA81" s="231">
        <f>IF(AZ81=1,G81,0)</f>
        <v>0</v>
      </c>
      <c r="BB81" s="231">
        <f>IF(AZ81=2,G81,0)</f>
        <v>0</v>
      </c>
      <c r="BC81" s="231">
        <f>IF(AZ81=3,G81,0)</f>
        <v>0</v>
      </c>
      <c r="BD81" s="231">
        <f>IF(AZ81=4,G81,0)</f>
        <v>0</v>
      </c>
      <c r="BE81" s="231">
        <f>IF(AZ81=5,G81,0)</f>
        <v>0</v>
      </c>
      <c r="CA81" s="258">
        <v>1</v>
      </c>
      <c r="CB81" s="258">
        <v>7</v>
      </c>
    </row>
    <row r="82" spans="1:15" ht="22.5">
      <c r="A82" s="267"/>
      <c r="B82" s="268"/>
      <c r="C82" s="329" t="s">
        <v>694</v>
      </c>
      <c r="D82" s="330"/>
      <c r="E82" s="330"/>
      <c r="F82" s="330"/>
      <c r="G82" s="331"/>
      <c r="I82" s="269"/>
      <c r="K82" s="269"/>
      <c r="L82" s="270" t="s">
        <v>694</v>
      </c>
      <c r="O82" s="258">
        <v>3</v>
      </c>
    </row>
    <row r="83" spans="1:15" ht="12.75">
      <c r="A83" s="267"/>
      <c r="B83" s="268"/>
      <c r="C83" s="329"/>
      <c r="D83" s="330"/>
      <c r="E83" s="330"/>
      <c r="F83" s="330"/>
      <c r="G83" s="331"/>
      <c r="I83" s="269"/>
      <c r="K83" s="269"/>
      <c r="L83" s="270"/>
      <c r="O83" s="258">
        <v>3</v>
      </c>
    </row>
    <row r="84" spans="1:80" ht="12.75">
      <c r="A84" s="259">
        <v>23</v>
      </c>
      <c r="B84" s="260" t="s">
        <v>695</v>
      </c>
      <c r="C84" s="261" t="s">
        <v>696</v>
      </c>
      <c r="D84" s="262" t="s">
        <v>205</v>
      </c>
      <c r="E84" s="263">
        <v>42.5</v>
      </c>
      <c r="F84" s="263">
        <v>0</v>
      </c>
      <c r="G84" s="264">
        <f>E84*F84</f>
        <v>0</v>
      </c>
      <c r="H84" s="265">
        <v>0.00016</v>
      </c>
      <c r="I84" s="266">
        <f>E84*H84</f>
        <v>0.0068000000000000005</v>
      </c>
      <c r="J84" s="265">
        <v>0</v>
      </c>
      <c r="K84" s="266">
        <f>E84*J84</f>
        <v>0</v>
      </c>
      <c r="O84" s="258">
        <v>2</v>
      </c>
      <c r="AA84" s="231">
        <v>1</v>
      </c>
      <c r="AB84" s="231">
        <v>7</v>
      </c>
      <c r="AC84" s="231">
        <v>7</v>
      </c>
      <c r="AZ84" s="231">
        <v>2</v>
      </c>
      <c r="BA84" s="231">
        <f>IF(AZ84=1,G84,0)</f>
        <v>0</v>
      </c>
      <c r="BB84" s="231">
        <f>IF(AZ84=2,G84,0)</f>
        <v>0</v>
      </c>
      <c r="BC84" s="231">
        <f>IF(AZ84=3,G84,0)</f>
        <v>0</v>
      </c>
      <c r="BD84" s="231">
        <f>IF(AZ84=4,G84,0)</f>
        <v>0</v>
      </c>
      <c r="BE84" s="231">
        <f>IF(AZ84=5,G84,0)</f>
        <v>0</v>
      </c>
      <c r="CA84" s="258">
        <v>1</v>
      </c>
      <c r="CB84" s="258">
        <v>7</v>
      </c>
    </row>
    <row r="85" spans="1:15" ht="12.75">
      <c r="A85" s="267"/>
      <c r="B85" s="271"/>
      <c r="C85" s="337" t="s">
        <v>697</v>
      </c>
      <c r="D85" s="338"/>
      <c r="E85" s="272">
        <v>42.5</v>
      </c>
      <c r="F85" s="273"/>
      <c r="G85" s="274"/>
      <c r="H85" s="275"/>
      <c r="I85" s="269"/>
      <c r="J85" s="276"/>
      <c r="K85" s="269"/>
      <c r="M85" s="270" t="s">
        <v>697</v>
      </c>
      <c r="O85" s="258"/>
    </row>
    <row r="86" spans="1:80" ht="12.75">
      <c r="A86" s="259">
        <v>24</v>
      </c>
      <c r="B86" s="260" t="s">
        <v>698</v>
      </c>
      <c r="C86" s="261" t="s">
        <v>699</v>
      </c>
      <c r="D86" s="262" t="s">
        <v>12</v>
      </c>
      <c r="E86" s="263"/>
      <c r="F86" s="263">
        <v>0</v>
      </c>
      <c r="G86" s="264">
        <f>E86*F86</f>
        <v>0</v>
      </c>
      <c r="H86" s="265">
        <v>0</v>
      </c>
      <c r="I86" s="266">
        <f>E86*H86</f>
        <v>0</v>
      </c>
      <c r="J86" s="265"/>
      <c r="K86" s="266">
        <f>E86*J86</f>
        <v>0</v>
      </c>
      <c r="O86" s="258">
        <v>2</v>
      </c>
      <c r="AA86" s="231">
        <v>7</v>
      </c>
      <c r="AB86" s="231">
        <v>1002</v>
      </c>
      <c r="AC86" s="231">
        <v>5</v>
      </c>
      <c r="AZ86" s="231">
        <v>2</v>
      </c>
      <c r="BA86" s="231">
        <f>IF(AZ86=1,G86,0)</f>
        <v>0</v>
      </c>
      <c r="BB86" s="231">
        <f>IF(AZ86=2,G86,0)</f>
        <v>0</v>
      </c>
      <c r="BC86" s="231">
        <f>IF(AZ86=3,G86,0)</f>
        <v>0</v>
      </c>
      <c r="BD86" s="231">
        <f>IF(AZ86=4,G86,0)</f>
        <v>0</v>
      </c>
      <c r="BE86" s="231">
        <f>IF(AZ86=5,G86,0)</f>
        <v>0</v>
      </c>
      <c r="CA86" s="258">
        <v>7</v>
      </c>
      <c r="CB86" s="258">
        <v>1002</v>
      </c>
    </row>
    <row r="87" spans="1:57" ht="12.75">
      <c r="A87" s="277"/>
      <c r="B87" s="278" t="s">
        <v>99</v>
      </c>
      <c r="C87" s="279" t="s">
        <v>691</v>
      </c>
      <c r="D87" s="280"/>
      <c r="E87" s="281"/>
      <c r="F87" s="282"/>
      <c r="G87" s="283">
        <f>SUM(G80:G86)</f>
        <v>0</v>
      </c>
      <c r="H87" s="284"/>
      <c r="I87" s="285">
        <f>SUM(I80:I86)</f>
        <v>0.01887</v>
      </c>
      <c r="J87" s="284"/>
      <c r="K87" s="285">
        <f>SUM(K80:K86)</f>
        <v>0</v>
      </c>
      <c r="O87" s="258">
        <v>4</v>
      </c>
      <c r="BA87" s="286">
        <f>SUM(BA80:BA86)</f>
        <v>0</v>
      </c>
      <c r="BB87" s="286">
        <f>SUM(BB80:BB86)</f>
        <v>0</v>
      </c>
      <c r="BC87" s="286">
        <f>SUM(BC80:BC86)</f>
        <v>0</v>
      </c>
      <c r="BD87" s="286">
        <f>SUM(BD80:BD86)</f>
        <v>0</v>
      </c>
      <c r="BE87" s="286">
        <f>SUM(BE80:BE86)</f>
        <v>0</v>
      </c>
    </row>
    <row r="88" spans="1:15" ht="12.75">
      <c r="A88" s="248" t="s">
        <v>96</v>
      </c>
      <c r="B88" s="249" t="s">
        <v>408</v>
      </c>
      <c r="C88" s="250" t="s">
        <v>409</v>
      </c>
      <c r="D88" s="251"/>
      <c r="E88" s="252"/>
      <c r="F88" s="252"/>
      <c r="G88" s="253"/>
      <c r="H88" s="254"/>
      <c r="I88" s="255"/>
      <c r="J88" s="256"/>
      <c r="K88" s="257"/>
      <c r="O88" s="258">
        <v>1</v>
      </c>
    </row>
    <row r="89" spans="1:80" ht="12.75">
      <c r="A89" s="259">
        <v>25</v>
      </c>
      <c r="B89" s="260" t="s">
        <v>700</v>
      </c>
      <c r="C89" s="261" t="s">
        <v>701</v>
      </c>
      <c r="D89" s="262" t="s">
        <v>116</v>
      </c>
      <c r="E89" s="263">
        <v>17</v>
      </c>
      <c r="F89" s="263">
        <v>0</v>
      </c>
      <c r="G89" s="264">
        <f>E89*F89</f>
        <v>0</v>
      </c>
      <c r="H89" s="265">
        <v>0.003</v>
      </c>
      <c r="I89" s="266">
        <f>E89*H89</f>
        <v>0.051000000000000004</v>
      </c>
      <c r="J89" s="265">
        <v>0</v>
      </c>
      <c r="K89" s="266">
        <f>E89*J89</f>
        <v>0</v>
      </c>
      <c r="O89" s="258">
        <v>2</v>
      </c>
      <c r="AA89" s="231">
        <v>1</v>
      </c>
      <c r="AB89" s="231">
        <v>7</v>
      </c>
      <c r="AC89" s="231">
        <v>7</v>
      </c>
      <c r="AZ89" s="231">
        <v>2</v>
      </c>
      <c r="BA89" s="231">
        <f>IF(AZ89=1,G89,0)</f>
        <v>0</v>
      </c>
      <c r="BB89" s="231">
        <f>IF(AZ89=2,G89,0)</f>
        <v>0</v>
      </c>
      <c r="BC89" s="231">
        <f>IF(AZ89=3,G89,0)</f>
        <v>0</v>
      </c>
      <c r="BD89" s="231">
        <f>IF(AZ89=4,G89,0)</f>
        <v>0</v>
      </c>
      <c r="BE89" s="231">
        <f>IF(AZ89=5,G89,0)</f>
        <v>0</v>
      </c>
      <c r="CA89" s="258">
        <v>1</v>
      </c>
      <c r="CB89" s="258">
        <v>7</v>
      </c>
    </row>
    <row r="90" spans="1:15" ht="33.75">
      <c r="A90" s="267"/>
      <c r="B90" s="268"/>
      <c r="C90" s="329" t="s">
        <v>702</v>
      </c>
      <c r="D90" s="330"/>
      <c r="E90" s="330"/>
      <c r="F90" s="330"/>
      <c r="G90" s="331"/>
      <c r="I90" s="269"/>
      <c r="K90" s="269"/>
      <c r="L90" s="270" t="s">
        <v>702</v>
      </c>
      <c r="O90" s="258">
        <v>3</v>
      </c>
    </row>
    <row r="91" spans="1:15" ht="12.75">
      <c r="A91" s="267"/>
      <c r="B91" s="271"/>
      <c r="C91" s="337" t="s">
        <v>703</v>
      </c>
      <c r="D91" s="338"/>
      <c r="E91" s="272">
        <v>17</v>
      </c>
      <c r="F91" s="273"/>
      <c r="G91" s="274"/>
      <c r="H91" s="275"/>
      <c r="I91" s="269"/>
      <c r="J91" s="276"/>
      <c r="K91" s="269"/>
      <c r="M91" s="270" t="s">
        <v>703</v>
      </c>
      <c r="O91" s="258"/>
    </row>
    <row r="92" spans="1:80" ht="12.75">
      <c r="A92" s="259">
        <v>26</v>
      </c>
      <c r="B92" s="260" t="s">
        <v>704</v>
      </c>
      <c r="C92" s="261" t="s">
        <v>705</v>
      </c>
      <c r="D92" s="262" t="s">
        <v>109</v>
      </c>
      <c r="E92" s="263">
        <v>2.4276</v>
      </c>
      <c r="F92" s="263">
        <v>0</v>
      </c>
      <c r="G92" s="264">
        <f>E92*F92</f>
        <v>0</v>
      </c>
      <c r="H92" s="265">
        <v>0.03</v>
      </c>
      <c r="I92" s="266">
        <f>E92*H92</f>
        <v>0.07282799999999999</v>
      </c>
      <c r="J92" s="265"/>
      <c r="K92" s="266">
        <f>E92*J92</f>
        <v>0</v>
      </c>
      <c r="O92" s="258">
        <v>2</v>
      </c>
      <c r="AA92" s="231">
        <v>3</v>
      </c>
      <c r="AB92" s="231">
        <v>7</v>
      </c>
      <c r="AC92" s="231">
        <v>28375460</v>
      </c>
      <c r="AZ92" s="231">
        <v>2</v>
      </c>
      <c r="BA92" s="231">
        <f>IF(AZ92=1,G92,0)</f>
        <v>0</v>
      </c>
      <c r="BB92" s="231">
        <f>IF(AZ92=2,G92,0)</f>
        <v>0</v>
      </c>
      <c r="BC92" s="231">
        <f>IF(AZ92=3,G92,0)</f>
        <v>0</v>
      </c>
      <c r="BD92" s="231">
        <f>IF(AZ92=4,G92,0)</f>
        <v>0</v>
      </c>
      <c r="BE92" s="231">
        <f>IF(AZ92=5,G92,0)</f>
        <v>0</v>
      </c>
      <c r="CA92" s="258">
        <v>3</v>
      </c>
      <c r="CB92" s="258">
        <v>7</v>
      </c>
    </row>
    <row r="93" spans="1:15" ht="12.75">
      <c r="A93" s="267"/>
      <c r="B93" s="271"/>
      <c r="C93" s="337" t="s">
        <v>706</v>
      </c>
      <c r="D93" s="338"/>
      <c r="E93" s="272">
        <v>2.4276</v>
      </c>
      <c r="F93" s="273"/>
      <c r="G93" s="274"/>
      <c r="H93" s="275"/>
      <c r="I93" s="269"/>
      <c r="J93" s="276"/>
      <c r="K93" s="269"/>
      <c r="M93" s="270" t="s">
        <v>706</v>
      </c>
      <c r="O93" s="258"/>
    </row>
    <row r="94" spans="1:80" ht="12.75">
      <c r="A94" s="259">
        <v>27</v>
      </c>
      <c r="B94" s="260" t="s">
        <v>707</v>
      </c>
      <c r="C94" s="261" t="s">
        <v>708</v>
      </c>
      <c r="D94" s="262" t="s">
        <v>12</v>
      </c>
      <c r="E94" s="263"/>
      <c r="F94" s="263">
        <v>0</v>
      </c>
      <c r="G94" s="264">
        <f>E94*F94</f>
        <v>0</v>
      </c>
      <c r="H94" s="265">
        <v>0</v>
      </c>
      <c r="I94" s="266">
        <f>E94*H94</f>
        <v>0</v>
      </c>
      <c r="J94" s="265"/>
      <c r="K94" s="266">
        <f>E94*J94</f>
        <v>0</v>
      </c>
      <c r="O94" s="258">
        <v>2</v>
      </c>
      <c r="AA94" s="231">
        <v>7</v>
      </c>
      <c r="AB94" s="231">
        <v>1002</v>
      </c>
      <c r="AC94" s="231">
        <v>5</v>
      </c>
      <c r="AZ94" s="231">
        <v>2</v>
      </c>
      <c r="BA94" s="231">
        <f>IF(AZ94=1,G94,0)</f>
        <v>0</v>
      </c>
      <c r="BB94" s="231">
        <f>IF(AZ94=2,G94,0)</f>
        <v>0</v>
      </c>
      <c r="BC94" s="231">
        <f>IF(AZ94=3,G94,0)</f>
        <v>0</v>
      </c>
      <c r="BD94" s="231">
        <f>IF(AZ94=4,G94,0)</f>
        <v>0</v>
      </c>
      <c r="BE94" s="231">
        <f>IF(AZ94=5,G94,0)</f>
        <v>0</v>
      </c>
      <c r="CA94" s="258">
        <v>7</v>
      </c>
      <c r="CB94" s="258">
        <v>1002</v>
      </c>
    </row>
    <row r="95" spans="1:57" ht="12.75">
      <c r="A95" s="277"/>
      <c r="B95" s="278" t="s">
        <v>99</v>
      </c>
      <c r="C95" s="279" t="s">
        <v>410</v>
      </c>
      <c r="D95" s="280"/>
      <c r="E95" s="281"/>
      <c r="F95" s="282"/>
      <c r="G95" s="283">
        <f>SUM(G88:G94)</f>
        <v>0</v>
      </c>
      <c r="H95" s="284"/>
      <c r="I95" s="285">
        <f>SUM(I88:I94)</f>
        <v>0.123828</v>
      </c>
      <c r="J95" s="284"/>
      <c r="K95" s="285">
        <f>SUM(K88:K94)</f>
        <v>0</v>
      </c>
      <c r="O95" s="258">
        <v>4</v>
      </c>
      <c r="BA95" s="286">
        <f>SUM(BA88:BA94)</f>
        <v>0</v>
      </c>
      <c r="BB95" s="286">
        <f>SUM(BB88:BB94)</f>
        <v>0</v>
      </c>
      <c r="BC95" s="286">
        <f>SUM(BC88:BC94)</f>
        <v>0</v>
      </c>
      <c r="BD95" s="286">
        <f>SUM(BD88:BD94)</f>
        <v>0</v>
      </c>
      <c r="BE95" s="286">
        <f>SUM(BE88:BE94)</f>
        <v>0</v>
      </c>
    </row>
    <row r="96" spans="1:15" ht="12.75">
      <c r="A96" s="248" t="s">
        <v>96</v>
      </c>
      <c r="B96" s="249" t="s">
        <v>620</v>
      </c>
      <c r="C96" s="250" t="s">
        <v>621</v>
      </c>
      <c r="D96" s="251"/>
      <c r="E96" s="252"/>
      <c r="F96" s="252"/>
      <c r="G96" s="253"/>
      <c r="H96" s="254"/>
      <c r="I96" s="255"/>
      <c r="J96" s="256"/>
      <c r="K96" s="257"/>
      <c r="O96" s="258">
        <v>1</v>
      </c>
    </row>
    <row r="97" spans="1:80" ht="12.75">
      <c r="A97" s="259">
        <v>28</v>
      </c>
      <c r="B97" s="260" t="s">
        <v>629</v>
      </c>
      <c r="C97" s="261" t="s">
        <v>630</v>
      </c>
      <c r="D97" s="262" t="s">
        <v>131</v>
      </c>
      <c r="E97" s="263">
        <v>3.7</v>
      </c>
      <c r="F97" s="263">
        <v>0</v>
      </c>
      <c r="G97" s="264">
        <f>E97*F97</f>
        <v>0</v>
      </c>
      <c r="H97" s="265">
        <v>0</v>
      </c>
      <c r="I97" s="266">
        <f>E97*H97</f>
        <v>0</v>
      </c>
      <c r="J97" s="265"/>
      <c r="K97" s="266">
        <f>E97*J97</f>
        <v>0</v>
      </c>
      <c r="O97" s="258">
        <v>2</v>
      </c>
      <c r="AA97" s="231">
        <v>8</v>
      </c>
      <c r="AB97" s="231">
        <v>0</v>
      </c>
      <c r="AC97" s="231">
        <v>3</v>
      </c>
      <c r="AZ97" s="231">
        <v>1</v>
      </c>
      <c r="BA97" s="231">
        <f>IF(AZ97=1,G97,0)</f>
        <v>0</v>
      </c>
      <c r="BB97" s="231">
        <f>IF(AZ97=2,G97,0)</f>
        <v>0</v>
      </c>
      <c r="BC97" s="231">
        <f>IF(AZ97=3,G97,0)</f>
        <v>0</v>
      </c>
      <c r="BD97" s="231">
        <f>IF(AZ97=4,G97,0)</f>
        <v>0</v>
      </c>
      <c r="BE97" s="231">
        <f>IF(AZ97=5,G97,0)</f>
        <v>0</v>
      </c>
      <c r="CA97" s="258">
        <v>8</v>
      </c>
      <c r="CB97" s="258">
        <v>0</v>
      </c>
    </row>
    <row r="98" spans="1:80" ht="12.75">
      <c r="A98" s="259">
        <v>29</v>
      </c>
      <c r="B98" s="260" t="s">
        <v>631</v>
      </c>
      <c r="C98" s="261" t="s">
        <v>632</v>
      </c>
      <c r="D98" s="262" t="s">
        <v>131</v>
      </c>
      <c r="E98" s="263">
        <v>92.5</v>
      </c>
      <c r="F98" s="263">
        <v>0</v>
      </c>
      <c r="G98" s="264">
        <f>E98*F98</f>
        <v>0</v>
      </c>
      <c r="H98" s="265">
        <v>0</v>
      </c>
      <c r="I98" s="266">
        <f>E98*H98</f>
        <v>0</v>
      </c>
      <c r="J98" s="265"/>
      <c r="K98" s="266">
        <f>E98*J98</f>
        <v>0</v>
      </c>
      <c r="O98" s="258">
        <v>2</v>
      </c>
      <c r="AA98" s="231">
        <v>8</v>
      </c>
      <c r="AB98" s="231">
        <v>0</v>
      </c>
      <c r="AC98" s="231">
        <v>3</v>
      </c>
      <c r="AZ98" s="231">
        <v>1</v>
      </c>
      <c r="BA98" s="231">
        <f>IF(AZ98=1,G98,0)</f>
        <v>0</v>
      </c>
      <c r="BB98" s="231">
        <f>IF(AZ98=2,G98,0)</f>
        <v>0</v>
      </c>
      <c r="BC98" s="231">
        <f>IF(AZ98=3,G98,0)</f>
        <v>0</v>
      </c>
      <c r="BD98" s="231">
        <f>IF(AZ98=4,G98,0)</f>
        <v>0</v>
      </c>
      <c r="BE98" s="231">
        <f>IF(AZ98=5,G98,0)</f>
        <v>0</v>
      </c>
      <c r="CA98" s="258">
        <v>8</v>
      </c>
      <c r="CB98" s="258">
        <v>0</v>
      </c>
    </row>
    <row r="99" spans="1:80" ht="12.75">
      <c r="A99" s="259">
        <v>30</v>
      </c>
      <c r="B99" s="260" t="s">
        <v>633</v>
      </c>
      <c r="C99" s="261" t="s">
        <v>634</v>
      </c>
      <c r="D99" s="262" t="s">
        <v>131</v>
      </c>
      <c r="E99" s="263">
        <v>3.7</v>
      </c>
      <c r="F99" s="263">
        <v>0</v>
      </c>
      <c r="G99" s="264">
        <f>E99*F99</f>
        <v>0</v>
      </c>
      <c r="H99" s="265">
        <v>0</v>
      </c>
      <c r="I99" s="266">
        <f>E99*H99</f>
        <v>0</v>
      </c>
      <c r="J99" s="265"/>
      <c r="K99" s="266">
        <f>E99*J99</f>
        <v>0</v>
      </c>
      <c r="O99" s="258">
        <v>2</v>
      </c>
      <c r="AA99" s="231">
        <v>8</v>
      </c>
      <c r="AB99" s="231">
        <v>0</v>
      </c>
      <c r="AC99" s="231">
        <v>3</v>
      </c>
      <c r="AZ99" s="231">
        <v>1</v>
      </c>
      <c r="BA99" s="231">
        <f>IF(AZ99=1,G99,0)</f>
        <v>0</v>
      </c>
      <c r="BB99" s="231">
        <f>IF(AZ99=2,G99,0)</f>
        <v>0</v>
      </c>
      <c r="BC99" s="231">
        <f>IF(AZ99=3,G99,0)</f>
        <v>0</v>
      </c>
      <c r="BD99" s="231">
        <f>IF(AZ99=4,G99,0)</f>
        <v>0</v>
      </c>
      <c r="BE99" s="231">
        <f>IF(AZ99=5,G99,0)</f>
        <v>0</v>
      </c>
      <c r="CA99" s="258">
        <v>8</v>
      </c>
      <c r="CB99" s="258">
        <v>0</v>
      </c>
    </row>
    <row r="100" spans="1:15" ht="12.75">
      <c r="A100" s="267"/>
      <c r="B100" s="268"/>
      <c r="C100" s="329" t="s">
        <v>635</v>
      </c>
      <c r="D100" s="330"/>
      <c r="E100" s="330"/>
      <c r="F100" s="330"/>
      <c r="G100" s="331"/>
      <c r="I100" s="269"/>
      <c r="K100" s="269"/>
      <c r="L100" s="270" t="s">
        <v>635</v>
      </c>
      <c r="O100" s="258">
        <v>3</v>
      </c>
    </row>
    <row r="101" spans="1:80" ht="12.75">
      <c r="A101" s="259">
        <v>31</v>
      </c>
      <c r="B101" s="260" t="s">
        <v>636</v>
      </c>
      <c r="C101" s="261" t="s">
        <v>637</v>
      </c>
      <c r="D101" s="262" t="s">
        <v>131</v>
      </c>
      <c r="E101" s="263">
        <v>3.7</v>
      </c>
      <c r="F101" s="263">
        <v>0</v>
      </c>
      <c r="G101" s="264">
        <f>E101*F101</f>
        <v>0</v>
      </c>
      <c r="H101" s="265">
        <v>0</v>
      </c>
      <c r="I101" s="266">
        <f>E101*H101</f>
        <v>0</v>
      </c>
      <c r="J101" s="265"/>
      <c r="K101" s="266">
        <f>E101*J101</f>
        <v>0</v>
      </c>
      <c r="O101" s="258">
        <v>2</v>
      </c>
      <c r="AA101" s="231">
        <v>8</v>
      </c>
      <c r="AB101" s="231">
        <v>0</v>
      </c>
      <c r="AC101" s="231">
        <v>3</v>
      </c>
      <c r="AZ101" s="231">
        <v>1</v>
      </c>
      <c r="BA101" s="231">
        <f>IF(AZ101=1,G101,0)</f>
        <v>0</v>
      </c>
      <c r="BB101" s="231">
        <f>IF(AZ101=2,G101,0)</f>
        <v>0</v>
      </c>
      <c r="BC101" s="231">
        <f>IF(AZ101=3,G101,0)</f>
        <v>0</v>
      </c>
      <c r="BD101" s="231">
        <f>IF(AZ101=4,G101,0)</f>
        <v>0</v>
      </c>
      <c r="BE101" s="231">
        <f>IF(AZ101=5,G101,0)</f>
        <v>0</v>
      </c>
      <c r="CA101" s="258">
        <v>8</v>
      </c>
      <c r="CB101" s="258">
        <v>0</v>
      </c>
    </row>
    <row r="102" spans="1:57" ht="12.75">
      <c r="A102" s="277"/>
      <c r="B102" s="278" t="s">
        <v>99</v>
      </c>
      <c r="C102" s="279" t="s">
        <v>622</v>
      </c>
      <c r="D102" s="280"/>
      <c r="E102" s="281"/>
      <c r="F102" s="282"/>
      <c r="G102" s="283">
        <f>SUM(G96:G101)</f>
        <v>0</v>
      </c>
      <c r="H102" s="284"/>
      <c r="I102" s="285">
        <f>SUM(I96:I101)</f>
        <v>0</v>
      </c>
      <c r="J102" s="284"/>
      <c r="K102" s="285">
        <f>SUM(K96:K101)</f>
        <v>0</v>
      </c>
      <c r="O102" s="258">
        <v>4</v>
      </c>
      <c r="BA102" s="286">
        <f>SUM(BA96:BA101)</f>
        <v>0</v>
      </c>
      <c r="BB102" s="286">
        <f>SUM(BB96:BB101)</f>
        <v>0</v>
      </c>
      <c r="BC102" s="286">
        <f>SUM(BC96:BC101)</f>
        <v>0</v>
      </c>
      <c r="BD102" s="286">
        <f>SUM(BD96:BD101)</f>
        <v>0</v>
      </c>
      <c r="BE102" s="286">
        <f>SUM(BE96:BE101)</f>
        <v>0</v>
      </c>
    </row>
    <row r="103" ht="12.75">
      <c r="E103" s="231"/>
    </row>
    <row r="104" ht="12.75">
      <c r="E104" s="231"/>
    </row>
    <row r="105" ht="12.75">
      <c r="E105" s="231"/>
    </row>
    <row r="106" ht="12.75">
      <c r="E106" s="231"/>
    </row>
    <row r="107" ht="12.75">
      <c r="E107" s="231"/>
    </row>
    <row r="108" ht="12.75">
      <c r="E108" s="231"/>
    </row>
    <row r="109" ht="12.75">
      <c r="E109" s="231"/>
    </row>
    <row r="110" ht="12.75">
      <c r="E110" s="231"/>
    </row>
    <row r="111" ht="12.75">
      <c r="E111" s="231"/>
    </row>
    <row r="112" ht="12.75">
      <c r="E112" s="231"/>
    </row>
    <row r="113" ht="12.75">
      <c r="E113" s="231"/>
    </row>
    <row r="114" ht="12.75">
      <c r="E114" s="231"/>
    </row>
    <row r="115" ht="12.75">
      <c r="E115" s="231"/>
    </row>
    <row r="116" ht="12.75">
      <c r="E116" s="231"/>
    </row>
    <row r="117" ht="12.75">
      <c r="E117" s="231"/>
    </row>
    <row r="118" ht="12.75">
      <c r="E118" s="231"/>
    </row>
    <row r="119" ht="12.75">
      <c r="E119" s="231"/>
    </row>
    <row r="120" ht="12.75">
      <c r="E120" s="231"/>
    </row>
    <row r="121" ht="12.75">
      <c r="E121" s="231"/>
    </row>
    <row r="122" ht="12.75">
      <c r="E122" s="231"/>
    </row>
    <row r="123" ht="12.75">
      <c r="E123" s="231"/>
    </row>
    <row r="124" ht="12.75">
      <c r="E124" s="231"/>
    </row>
    <row r="125" ht="12.75">
      <c r="E125" s="231"/>
    </row>
    <row r="126" spans="1:7" ht="12.75">
      <c r="A126" s="276"/>
      <c r="B126" s="276"/>
      <c r="C126" s="276"/>
      <c r="D126" s="276"/>
      <c r="E126" s="276"/>
      <c r="F126" s="276"/>
      <c r="G126" s="276"/>
    </row>
    <row r="127" spans="1:7" ht="12.75">
      <c r="A127" s="276"/>
      <c r="B127" s="276"/>
      <c r="C127" s="276"/>
      <c r="D127" s="276"/>
      <c r="E127" s="276"/>
      <c r="F127" s="276"/>
      <c r="G127" s="276"/>
    </row>
    <row r="128" spans="1:7" ht="12.75">
      <c r="A128" s="276"/>
      <c r="B128" s="276"/>
      <c r="C128" s="276"/>
      <c r="D128" s="276"/>
      <c r="E128" s="276"/>
      <c r="F128" s="276"/>
      <c r="G128" s="276"/>
    </row>
    <row r="129" spans="1:7" ht="12.75">
      <c r="A129" s="276"/>
      <c r="B129" s="276"/>
      <c r="C129" s="276"/>
      <c r="D129" s="276"/>
      <c r="E129" s="276"/>
      <c r="F129" s="276"/>
      <c r="G129" s="276"/>
    </row>
    <row r="130" ht="12.75">
      <c r="E130" s="231"/>
    </row>
    <row r="131" ht="12.75">
      <c r="E131" s="231"/>
    </row>
    <row r="132" ht="12.75">
      <c r="E132" s="231"/>
    </row>
    <row r="133" ht="12.75">
      <c r="E133" s="231"/>
    </row>
    <row r="134" ht="12.75">
      <c r="E134" s="231"/>
    </row>
    <row r="135" ht="12.75">
      <c r="E135" s="231"/>
    </row>
    <row r="136" ht="12.75">
      <c r="E136" s="231"/>
    </row>
    <row r="137" ht="12.75">
      <c r="E137" s="231"/>
    </row>
    <row r="138" ht="12.75">
      <c r="E138" s="231"/>
    </row>
    <row r="139" ht="12.75">
      <c r="E139" s="231"/>
    </row>
    <row r="140" ht="12.75">
      <c r="E140" s="231"/>
    </row>
    <row r="141" ht="12.75">
      <c r="E141" s="231"/>
    </row>
    <row r="142" ht="12.75">
      <c r="E142" s="231"/>
    </row>
    <row r="143" ht="12.75">
      <c r="E143" s="231"/>
    </row>
    <row r="144" ht="12.75">
      <c r="E144" s="231"/>
    </row>
    <row r="145" ht="12.75">
      <c r="E145" s="231"/>
    </row>
    <row r="146" ht="12.75">
      <c r="E146" s="231"/>
    </row>
    <row r="147" ht="12.75">
      <c r="E147" s="231"/>
    </row>
    <row r="148" ht="12.75">
      <c r="E148" s="231"/>
    </row>
    <row r="149" ht="12.75">
      <c r="E149" s="231"/>
    </row>
    <row r="150" ht="12.75">
      <c r="E150" s="231"/>
    </row>
    <row r="151" ht="12.75">
      <c r="E151" s="231"/>
    </row>
    <row r="152" ht="12.75">
      <c r="E152" s="231"/>
    </row>
    <row r="153" ht="12.75">
      <c r="E153" s="231"/>
    </row>
    <row r="154" ht="12.75">
      <c r="E154" s="231"/>
    </row>
    <row r="155" ht="12.75">
      <c r="E155" s="231"/>
    </row>
    <row r="156" ht="12.75">
      <c r="E156" s="231"/>
    </row>
    <row r="157" ht="12.75">
      <c r="E157" s="231"/>
    </row>
    <row r="158" ht="12.75">
      <c r="E158" s="231"/>
    </row>
    <row r="159" ht="12.75">
      <c r="E159" s="231"/>
    </row>
    <row r="160" ht="12.75">
      <c r="E160" s="231"/>
    </row>
    <row r="161" spans="1:2" ht="12.75">
      <c r="A161" s="287"/>
      <c r="B161" s="287"/>
    </row>
    <row r="162" spans="1:7" ht="12.75">
      <c r="A162" s="276"/>
      <c r="B162" s="276"/>
      <c r="C162" s="288"/>
      <c r="D162" s="288"/>
      <c r="E162" s="289"/>
      <c r="F162" s="288"/>
      <c r="G162" s="290"/>
    </row>
    <row r="163" spans="1:7" ht="12.75">
      <c r="A163" s="291"/>
      <c r="B163" s="291"/>
      <c r="C163" s="276"/>
      <c r="D163" s="276"/>
      <c r="E163" s="292"/>
      <c r="F163" s="276"/>
      <c r="G163" s="276"/>
    </row>
    <row r="164" spans="1:7" ht="12.75">
      <c r="A164" s="276"/>
      <c r="B164" s="276"/>
      <c r="C164" s="276"/>
      <c r="D164" s="276"/>
      <c r="E164" s="292"/>
      <c r="F164" s="276"/>
      <c r="G164" s="276"/>
    </row>
    <row r="165" spans="1:7" ht="12.75">
      <c r="A165" s="276"/>
      <c r="B165" s="276"/>
      <c r="C165" s="276"/>
      <c r="D165" s="276"/>
      <c r="E165" s="292"/>
      <c r="F165" s="276"/>
      <c r="G165" s="276"/>
    </row>
    <row r="166" spans="1:7" ht="12.75">
      <c r="A166" s="276"/>
      <c r="B166" s="276"/>
      <c r="C166" s="276"/>
      <c r="D166" s="276"/>
      <c r="E166" s="292"/>
      <c r="F166" s="276"/>
      <c r="G166" s="276"/>
    </row>
    <row r="167" spans="1:7" ht="12.75">
      <c r="A167" s="276"/>
      <c r="B167" s="276"/>
      <c r="C167" s="276"/>
      <c r="D167" s="276"/>
      <c r="E167" s="292"/>
      <c r="F167" s="276"/>
      <c r="G167" s="276"/>
    </row>
    <row r="168" spans="1:7" ht="12.75">
      <c r="A168" s="276"/>
      <c r="B168" s="276"/>
      <c r="C168" s="276"/>
      <c r="D168" s="276"/>
      <c r="E168" s="292"/>
      <c r="F168" s="276"/>
      <c r="G168" s="276"/>
    </row>
    <row r="169" spans="1:7" ht="12.75">
      <c r="A169" s="276"/>
      <c r="B169" s="276"/>
      <c r="C169" s="276"/>
      <c r="D169" s="276"/>
      <c r="E169" s="292"/>
      <c r="F169" s="276"/>
      <c r="G169" s="276"/>
    </row>
    <row r="170" spans="1:7" ht="12.75">
      <c r="A170" s="276"/>
      <c r="B170" s="276"/>
      <c r="C170" s="276"/>
      <c r="D170" s="276"/>
      <c r="E170" s="292"/>
      <c r="F170" s="276"/>
      <c r="G170" s="276"/>
    </row>
    <row r="171" spans="1:7" ht="12.75">
      <c r="A171" s="276"/>
      <c r="B171" s="276"/>
      <c r="C171" s="276"/>
      <c r="D171" s="276"/>
      <c r="E171" s="292"/>
      <c r="F171" s="276"/>
      <c r="G171" s="276"/>
    </row>
    <row r="172" spans="1:7" ht="12.75">
      <c r="A172" s="276"/>
      <c r="B172" s="276"/>
      <c r="C172" s="276"/>
      <c r="D172" s="276"/>
      <c r="E172" s="292"/>
      <c r="F172" s="276"/>
      <c r="G172" s="276"/>
    </row>
    <row r="173" spans="1:7" ht="12.75">
      <c r="A173" s="276"/>
      <c r="B173" s="276"/>
      <c r="C173" s="276"/>
      <c r="D173" s="276"/>
      <c r="E173" s="292"/>
      <c r="F173" s="276"/>
      <c r="G173" s="276"/>
    </row>
    <row r="174" spans="1:7" ht="12.75">
      <c r="A174" s="276"/>
      <c r="B174" s="276"/>
      <c r="C174" s="276"/>
      <c r="D174" s="276"/>
      <c r="E174" s="292"/>
      <c r="F174" s="276"/>
      <c r="G174" s="276"/>
    </row>
    <row r="175" spans="1:7" ht="12.75">
      <c r="A175" s="276"/>
      <c r="B175" s="276"/>
      <c r="C175" s="276"/>
      <c r="D175" s="276"/>
      <c r="E175" s="292"/>
      <c r="F175" s="276"/>
      <c r="G175" s="276"/>
    </row>
  </sheetData>
  <sheetProtection/>
  <mergeCells count="53">
    <mergeCell ref="C72:G72"/>
    <mergeCell ref="C73:D73"/>
    <mergeCell ref="C74:D74"/>
    <mergeCell ref="C100:G100"/>
    <mergeCell ref="C90:G90"/>
    <mergeCell ref="C91:D91"/>
    <mergeCell ref="C93:D93"/>
    <mergeCell ref="C82:G82"/>
    <mergeCell ref="C83:G83"/>
    <mergeCell ref="C85:D85"/>
    <mergeCell ref="C75:D75"/>
    <mergeCell ref="C58:G58"/>
    <mergeCell ref="C59:D59"/>
    <mergeCell ref="C61:G61"/>
    <mergeCell ref="C62:G62"/>
    <mergeCell ref="C63:G63"/>
    <mergeCell ref="C64:D64"/>
    <mergeCell ref="C68:G68"/>
    <mergeCell ref="C69:G69"/>
    <mergeCell ref="C70:D70"/>
    <mergeCell ref="C47:D47"/>
    <mergeCell ref="C48:D48"/>
    <mergeCell ref="C50:G50"/>
    <mergeCell ref="C51:G51"/>
    <mergeCell ref="C53:D53"/>
    <mergeCell ref="C40:D40"/>
    <mergeCell ref="C41:D41"/>
    <mergeCell ref="C42:D42"/>
    <mergeCell ref="C44:G44"/>
    <mergeCell ref="C45:D45"/>
    <mergeCell ref="C46:D46"/>
    <mergeCell ref="C32:G32"/>
    <mergeCell ref="C34:G34"/>
    <mergeCell ref="C35:G35"/>
    <mergeCell ref="C36:G36"/>
    <mergeCell ref="C37:D37"/>
    <mergeCell ref="C39:G39"/>
    <mergeCell ref="C18:D18"/>
    <mergeCell ref="C24:G24"/>
    <mergeCell ref="C25:G25"/>
    <mergeCell ref="C26:D26"/>
    <mergeCell ref="C27:D27"/>
    <mergeCell ref="C28:D28"/>
    <mergeCell ref="C30:G30"/>
    <mergeCell ref="C31:G31"/>
    <mergeCell ref="A1:G1"/>
    <mergeCell ref="A3:B3"/>
    <mergeCell ref="A4:B4"/>
    <mergeCell ref="E4:G4"/>
    <mergeCell ref="C9:D9"/>
    <mergeCell ref="C13:G13"/>
    <mergeCell ref="C14:D14"/>
    <mergeCell ref="C17:G1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</dc:creator>
  <cp:keywords/>
  <dc:description/>
  <cp:lastModifiedBy>Stanislav Pajer</cp:lastModifiedBy>
  <dcterms:created xsi:type="dcterms:W3CDTF">2016-04-04T09:29:05Z</dcterms:created>
  <dcterms:modified xsi:type="dcterms:W3CDTF">2017-05-23T11:59:14Z</dcterms:modified>
  <cp:category/>
  <cp:version/>
  <cp:contentType/>
  <cp:contentStatus/>
</cp:coreProperties>
</file>