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 windowHeight="1185" activeTab="0"/>
  </bookViews>
  <sheets>
    <sheet name="Rekapitulace stavby" sheetId="1" r:id="rId1"/>
    <sheet name="SO 101 - SO 101 Dopravní ..." sheetId="2" r:id="rId2"/>
    <sheet name="Pokyny pro vyplnění" sheetId="3" r:id="rId3"/>
  </sheets>
  <definedNames>
    <definedName name="_xlnm._FilterDatabase" localSheetId="1" hidden="1">'SO 101 - SO 101 Dopravní ...'!$C$80:$K$80</definedName>
    <definedName name="_xlnm.Print_Titles" localSheetId="0">'Rekapitulace stavby'!$49:$49</definedName>
    <definedName name="_xlnm.Print_Titles" localSheetId="1">'SO 101 - SO 101 Dopravní ...'!$80:$80</definedName>
    <definedName name="_xlnm.Print_Area" localSheetId="2">'Pokyny pro vyplnění'!$B$2:$K$69,'Pokyny pro vyplnění'!$B$72:$K$116,'Pokyny pro vyplnění'!$B$119:$K$188,'Pokyny pro vyplnění'!$B$192:$K$212</definedName>
    <definedName name="_xlnm.Print_Area" localSheetId="0">'Rekapitulace stavby'!$D$4:$AO$33,'Rekapitulace stavby'!$C$39:$AQ$53</definedName>
    <definedName name="_xlnm.Print_Area" localSheetId="1">'SO 101 - SO 101 Dopravní ...'!$C$4:$J$36,'SO 101 - SO 101 Dopravní ...'!$C$42:$J$62,'SO 101 - SO 101 Dopravní ...'!$C$68:$K$213</definedName>
  </definedNames>
  <calcPr fullCalcOnLoad="1"/>
</workbook>
</file>

<file path=xl/sharedStrings.xml><?xml version="1.0" encoding="utf-8"?>
<sst xmlns="http://schemas.openxmlformats.org/spreadsheetml/2006/main" count="1970" uniqueCount="542">
  <si>
    <t>Export VZ</t>
  </si>
  <si>
    <t>List obsahuje:</t>
  </si>
  <si>
    <t>3.0</t>
  </si>
  <si>
    <t/>
  </si>
  <si>
    <t>False</t>
  </si>
  <si>
    <t>{1ef0e195-0326-4e5d-867f-c84836d25c02}</t>
  </si>
  <si>
    <t>&gt;&gt;  skryté sloupce  &lt;&lt;</t>
  </si>
  <si>
    <t>0,01</t>
  </si>
  <si>
    <t>21</t>
  </si>
  <si>
    <t>15</t>
  </si>
  <si>
    <t>REKAPITULACE STAVBY</t>
  </si>
  <si>
    <t>v ---  níže se nacházejí doplnkové a pomocné údaje k sestavám  --- v</t>
  </si>
  <si>
    <t>Návod na vyplnění</t>
  </si>
  <si>
    <t>0,001</t>
  </si>
  <si>
    <t>Kód:</t>
  </si>
  <si>
    <t>842016</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</si>
  <si>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</si>
  <si>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</si>
  <si>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Cyklomagistrála Marianské lázně I. etapa - změna č. 1 - cyklopruhy</t>
  </si>
  <si>
    <t>0,1</t>
  </si>
  <si>
    <t>KSO:</t>
  </si>
  <si>
    <t>CC-CZ:</t>
  </si>
  <si>
    <t>1</t>
  </si>
  <si>
    <t>Místo:</t>
  </si>
  <si>
    <t xml:space="preserve"> </t>
  </si>
  <si>
    <t>Datum:</t>
  </si>
  <si>
    <t>16.11.2016</t>
  </si>
  <si>
    <t>10</t>
  </si>
  <si>
    <t>100</t>
  </si>
  <si>
    <t>Zadavatel:</t>
  </si>
  <si>
    <t>IČ:</t>
  </si>
  <si>
    <t>Město Mar. Lázně</t>
  </si>
  <si>
    <t>DIČ:</t>
  </si>
  <si>
    <t>Uchazeč:</t>
  </si>
  <si>
    <t>Vyplň údaj</t>
  </si>
  <si>
    <t>Projektant:</t>
  </si>
  <si>
    <t>DSVA s.r.o.</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</si>
  <si>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</si>
  <si>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</si>
  <si>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</si>
  <si>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</si>
  <si>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</si>
  <si>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</si>
  <si>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</si>
  <si>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</si>
  <si>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</si>
  <si>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</si>
  <si>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</si>
  <si>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</si>
  <si>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</si>
  <si>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</si>
  <si>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</si>
  <si>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</si>
  <si>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</si>
  <si>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</si>
  <si>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</si>
  <si>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</si>
  <si>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</si>
  <si>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</si>
  <si>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</si>
  <si>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</si>
  <si>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</si>
  <si>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</si>
  <si>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</si>
  <si>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</si>
  <si>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</si>
  <si>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</si>
  <si>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</si>
  <si>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</si>
  <si>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</si>
  <si>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</si>
  <si>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</si>
  <si>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</si>
  <si>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</si>
  <si>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</si>
  <si>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</si>
  <si>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</si>
  <si>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101</t>
  </si>
  <si>
    <t>SO 101 Dopravní značení - změna č. 1 - cyklopruhy</t>
  </si>
  <si>
    <t>STA</t>
  </si>
  <si>
    <t>{2ef1178e-8eb0-432d-bee4-131e20187f2e}</t>
  </si>
  <si>
    <t>2</t>
  </si>
  <si>
    <t>Zpět na list:</t>
  </si>
  <si>
    <t>KRYCÍ LIST SOUPISU</t>
  </si>
  <si>
    <t>Objekt:</t>
  </si>
  <si>
    <t>SO 101 - SO 101 Dopravní značení - změna č. 1 - cyklopruhy</t>
  </si>
  <si>
    <t>REKAPITULACE ČLENĚNÍ SOUPISU PRACÍ</t>
  </si>
  <si>
    <t>Kód dílu - Popis</t>
  </si>
  <si>
    <t>Cena celkem [CZK]</t>
  </si>
  <si>
    <t>Náklady soupisu celkem</t>
  </si>
  <si>
    <t>-1</t>
  </si>
  <si>
    <t>HSV - Práce a dodávky HSV</t>
  </si>
  <si>
    <t xml:space="preserve">    1 - Zemní práce</t>
  </si>
  <si>
    <t xml:space="preserve">    9 - Dopravní značení</t>
  </si>
  <si>
    <t xml:space="preserve">    997 - Přesun sutě</t>
  </si>
  <si>
    <t xml:space="preserve">    998 - Přesun hmot, vedlejší rozpočtové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</si>
  <si>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</si>
  <si>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</si>
  <si>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</si>
  <si>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</si>
  <si>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</si>
  <si>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</si>
  <si>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</si>
  <si>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</si>
  <si>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</si>
  <si>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</si>
  <si>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</si>
  <si>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</si>
  <si>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</si>
  <si>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</si>
  <si>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</si>
  <si>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</si>
  <si>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</si>
  <si>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</si>
  <si>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</si>
  <si>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113106123</t>
  </si>
  <si>
    <t>Rozebrání dlažeb komunikací pro pěší ze zámkových dlaždic</t>
  </si>
  <si>
    <t>m2</t>
  </si>
  <si>
    <t>CS ÚRS 2016 01</t>
  </si>
  <si>
    <t>4</t>
  </si>
  <si>
    <t>900477416</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</si>
  <si>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</si>
  <si>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</si>
  <si>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</si>
  <si>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2+3*3+2</t>
  </si>
  <si>
    <t>Součet</t>
  </si>
  <si>
    <t>596211110</t>
  </si>
  <si>
    <t xml:space="preserve">Kladení zámkové dlažby komunikací pro pěší tl 60 mm </t>
  </si>
  <si>
    <t>-1418696828</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</si>
  <si>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</si>
  <si>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t>
  </si>
  <si>
    <t>564851111</t>
  </si>
  <si>
    <t>Podklad ze štěrkodrtě ŠD tl 150 mm</t>
  </si>
  <si>
    <t>-1290695651</t>
  </si>
  <si>
    <t>171111111</t>
  </si>
  <si>
    <t>Hutnění pláně</t>
  </si>
  <si>
    <t>1342775659</t>
  </si>
  <si>
    <t>5</t>
  </si>
  <si>
    <t>966007112</t>
  </si>
  <si>
    <t xml:space="preserve">Odstranění vodorovného značení frézováním barvy </t>
  </si>
  <si>
    <t>m</t>
  </si>
  <si>
    <t>-535845768</t>
  </si>
  <si>
    <t xml:space="preserve">Poznámka k souboru cen:
1. V cenách nejsou započteny náklady na očištění vozovky, tyto se oceňují cenami souboru cen 938     90-9 . Odstranění bláta, prachu nebo hlinitého nánosu s povrchu podkladu nebo krytu části C 01     tohoto katalogu. </t>
  </si>
  <si>
    <t>6</t>
  </si>
  <si>
    <t>122201401</t>
  </si>
  <si>
    <t>Vykopávky v zemníku na suchu v hornině tř. 3 objem do 100 m3</t>
  </si>
  <si>
    <t>m3</t>
  </si>
  <si>
    <t>-1125142665</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</si>
  <si>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</si>
  <si>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9*0,7*0,7*1</t>
  </si>
  <si>
    <t>7</t>
  </si>
  <si>
    <t>122201409</t>
  </si>
  <si>
    <t>Příplatek za lepivost u vykopávek v zemníku na suchu v hornině tř. 3</t>
  </si>
  <si>
    <t>-1155591945</t>
  </si>
  <si>
    <t>4,41</t>
  </si>
  <si>
    <t>8</t>
  </si>
  <si>
    <t>162701105</t>
  </si>
  <si>
    <t>Vodorovné přemístění do 10000 m výkopku/sypaniny z horniny tř. 1 až 4</t>
  </si>
  <si>
    <t>153917163</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</si>
  <si>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</si>
  <si>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t>
  </si>
  <si>
    <t>Poznámka k položce:
včetně naložení a složení</t>
  </si>
  <si>
    <t>4,41-1</t>
  </si>
  <si>
    <t>9</t>
  </si>
  <si>
    <t>162701109</t>
  </si>
  <si>
    <t>Příplatek k vodorovnému přemístění výkopku/sypaniny z horniny tř. 1 až 4 ZKD 1000 m přes 10000 m</t>
  </si>
  <si>
    <t>-1581147693</t>
  </si>
  <si>
    <t>3,41*10</t>
  </si>
  <si>
    <t>171201211</t>
  </si>
  <si>
    <t>Poplatek za uložení odpadu ze sypaniny na skládce (skládkovné)</t>
  </si>
  <si>
    <t>t</t>
  </si>
  <si>
    <t>2106796777</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</si>
  <si>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</si>
  <si>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3,41*1,9</t>
  </si>
  <si>
    <t>11</t>
  </si>
  <si>
    <t>174101101</t>
  </si>
  <si>
    <t>Zásyp jam po základech značek</t>
  </si>
  <si>
    <t>119698752</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</si>
  <si>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</si>
  <si>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12</t>
  </si>
  <si>
    <t>171101102</t>
  </si>
  <si>
    <t>Uložení sypaniny z hornin soudržných do násypů zhutněných na 96 % PS</t>
  </si>
  <si>
    <t>1497987933</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</si>
  <si>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</si>
  <si>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Dopravní značení</t>
  </si>
  <si>
    <t>13</t>
  </si>
  <si>
    <t>914111111</t>
  </si>
  <si>
    <t>Montáž svislé dopravní značky do velikosti 1 m2 objímkami na sloupek nebo konzolu</t>
  </si>
  <si>
    <t>kus</t>
  </si>
  <si>
    <t>-1301773962</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</si>
  <si>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21 M Elektromontáže – silnoproud,     b) upevněných na lanech, nebo speciálních konstrukcích nesoucích více značek, tyto se oceňují         individuálně. </t>
  </si>
  <si>
    <t>9 "nové značky</t>
  </si>
  <si>
    <t>4 " stávající P2+E2b, IP 13 + E7b</t>
  </si>
  <si>
    <t>14</t>
  </si>
  <si>
    <t>914211111</t>
  </si>
  <si>
    <t>Montáž svislé dopravní značky velkoplošné velikosti - IP 20 a</t>
  </si>
  <si>
    <t>-871864373</t>
  </si>
  <si>
    <t xml:space="preserve">Poznámka k souboru cen:
1. V cenách jsou započteny i náklady na:     a) zemní práce s odhozem výkopku na vzdálenost do 3 m,     b) železobetonovou základovou konstrukci 2. V cenách nejsou započteny náklady na:     a) dodání značek a nosné konstrukce, včetně spojovacího materiálu, tyto se oceňují ve         specifikaci     b) naložení a odklizení výkopku, tyto se oceňují cenami části A 01 katalogu 800-1 Zemní práce. </t>
  </si>
  <si>
    <t>Poznámka k položce:
včetně  železobetonovou základovou konstrukci, včetně spojovacího materialu, včetně svislé podpůrné konstrukce, staticky musí být zajištěno proti povětrnostním podmínkám na náklady osazení zhotovitelem</t>
  </si>
  <si>
    <t>M</t>
  </si>
  <si>
    <t>404440040</t>
  </si>
  <si>
    <t>značka dopravní svislá reflexní výstražná AL 3M ,P4 700 mm</t>
  </si>
  <si>
    <t>-747505695</t>
  </si>
  <si>
    <t>16</t>
  </si>
  <si>
    <t>404442320</t>
  </si>
  <si>
    <t>značka svislá reflexní AL- 3M E 12a, E 12b</t>
  </si>
  <si>
    <t>-684958570</t>
  </si>
  <si>
    <t>4 "E12a</t>
  </si>
  <si>
    <t>4 "E12b</t>
  </si>
  <si>
    <t>17</t>
  </si>
  <si>
    <t>404442720</t>
  </si>
  <si>
    <t>značka svislá reflexní AL- 3M 1000 x 1500 mm, IP 20a</t>
  </si>
  <si>
    <t>-605107006</t>
  </si>
  <si>
    <t>18</t>
  </si>
  <si>
    <t>914511112</t>
  </si>
  <si>
    <t>Montáž sloupku dopravních značek délky do 3,5 m s betonovým základem a patkou</t>
  </si>
  <si>
    <t>-2118286922</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</si>
  <si>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</si>
  <si>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Poznámka k položce:
včetně osazení sloupku, betonový základ min 0,80 m hloubky, osazení patky, přemístěná P2 a nová P4</t>
  </si>
  <si>
    <t>2 "stávající pro P2, IP 13</t>
  </si>
  <si>
    <t>1 "nový pro P4</t>
  </si>
  <si>
    <t>19</t>
  </si>
  <si>
    <t>404452350</t>
  </si>
  <si>
    <t>sloupek Al 60 - 350</t>
  </si>
  <si>
    <t>480238221</t>
  </si>
  <si>
    <t>20</t>
  </si>
  <si>
    <t>404452400</t>
  </si>
  <si>
    <t>patka hliníková HP 60</t>
  </si>
  <si>
    <t>804874727</t>
  </si>
  <si>
    <t>404452530</t>
  </si>
  <si>
    <t>víčko plastové na sloupek 60</t>
  </si>
  <si>
    <t>988878169</t>
  </si>
  <si>
    <t>22</t>
  </si>
  <si>
    <t>915241111</t>
  </si>
  <si>
    <t>Bezpečnostní barevný povrch vozovek červený pro podklad asfaltový</t>
  </si>
  <si>
    <t>-1444362454</t>
  </si>
  <si>
    <t xml:space="preserve">Poznámka k souboru cen:
1. V cenách nejsou započteny náklady na příp. nutné vyspravení vozovek před nanesením     bezpečnostního barevného povrchu. </t>
  </si>
  <si>
    <t>14,91+5,67+5,62+5,62+6,36+5,46+5,5+5,17+5,4+6,16+5,3</t>
  </si>
  <si>
    <t>5,3+5,63+6,62+5+5,13+5,13+5,13+5,2+5,2+5,2+5+5,63</t>
  </si>
  <si>
    <t>18,45+6,17+7,1+6,4+5,65+7,17+6,6+15,68+6,14+10,51</t>
  </si>
  <si>
    <t>55 "reserva pro větší množství</t>
  </si>
  <si>
    <t>23</t>
  </si>
  <si>
    <t>915341112</t>
  </si>
  <si>
    <t>Vodorovné dopravní značení šipka délky 2 m - strukturovaný plast</t>
  </si>
  <si>
    <t>2021119918</t>
  </si>
  <si>
    <t xml:space="preserve">Poznámka k souboru cen: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</si>
  <si>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24</t>
  </si>
  <si>
    <t>915341112-3</t>
  </si>
  <si>
    <t>Vodorovné dopravní značení kolo délky 2 m - strukturovaný plast</t>
  </si>
  <si>
    <t>1053006769</t>
  </si>
  <si>
    <t>25</t>
  </si>
  <si>
    <t>938909311</t>
  </si>
  <si>
    <t>Čištění vozovek metením strojně  krytu živičného</t>
  </si>
  <si>
    <t>852702376</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</si>
  <si>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</si>
  <si>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850*12</t>
  </si>
  <si>
    <t>26</t>
  </si>
  <si>
    <t>938908411</t>
  </si>
  <si>
    <t>Čištění vozovek splachováním vodou</t>
  </si>
  <si>
    <t>-330107604</t>
  </si>
  <si>
    <t>10200</t>
  </si>
  <si>
    <t>27</t>
  </si>
  <si>
    <t>915611111</t>
  </si>
  <si>
    <t>Předznačení vodorovného liniového značení</t>
  </si>
  <si>
    <t>-1271851793</t>
  </si>
  <si>
    <t xml:space="preserve">Poznámka k souboru cen:
1. Množství měrných jednotek se určuje:     a) pro cenu -1111 v m délky dělicí čáry nebo vodícího proužku (včetně mezer),     b) pro cenu -1112 v m2 natírané nebo stříkané plochy. </t>
  </si>
  <si>
    <t>95+1608+411+4+624+56</t>
  </si>
  <si>
    <t>28</t>
  </si>
  <si>
    <t>915621111</t>
  </si>
  <si>
    <t>Předznačení vodorovného plošného značení</t>
  </si>
  <si>
    <t>-1514624570</t>
  </si>
  <si>
    <t>47 "stíny</t>
  </si>
  <si>
    <t>34*2*1,5 "šipky a kola</t>
  </si>
  <si>
    <t>4*40"BUS zastávka</t>
  </si>
  <si>
    <t>29</t>
  </si>
  <si>
    <t>915121112</t>
  </si>
  <si>
    <t>Vodorovné dopravní značení šířky 250 mm retroreflexní bílou barvou V2 b 0,25/1,5/1,5</t>
  </si>
  <si>
    <t>-869769182</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</si>
  <si>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915 11 a 915 12 určuje v m a u cen 915 13 v m2 stříkané     plochy bez mezer. </t>
  </si>
  <si>
    <t>30</t>
  </si>
  <si>
    <t>915121112-1</t>
  </si>
  <si>
    <t>Vodorovné dopravní značení šířky 250 mm retroreflexní bílou barvou V 2b 0,25/3/1,5</t>
  </si>
  <si>
    <t>-4130587</t>
  </si>
  <si>
    <t>31</t>
  </si>
  <si>
    <t>915121112-4</t>
  </si>
  <si>
    <t>Vodorovné dopravní značení šířky 250 mm retroreflexní bílou barvou V 6a</t>
  </si>
  <si>
    <t>-241272883</t>
  </si>
  <si>
    <t>32</t>
  </si>
  <si>
    <t>915121112-5</t>
  </si>
  <si>
    <t>Vodorovné dopravní značení šířky 250 mm retroreflexní bílou barvou V10d 0,25/0,5/0,5</t>
  </si>
  <si>
    <t>-397802890</t>
  </si>
  <si>
    <t>33</t>
  </si>
  <si>
    <t>915121112-6</t>
  </si>
  <si>
    <t>Vodorovné dopravní značení šířky 250 mm retroreflexní bílou barvou V11a</t>
  </si>
  <si>
    <t>-2122784957</t>
  </si>
  <si>
    <t>34</t>
  </si>
  <si>
    <t>915331112</t>
  </si>
  <si>
    <t>Vodorovné dopravní značení čára šířky 25 cm V4 - strukturovaný plast</t>
  </si>
  <si>
    <t>110982163</t>
  </si>
  <si>
    <t>35</t>
  </si>
  <si>
    <t>915131112</t>
  </si>
  <si>
    <t>Vodorovné dopravní značení retroreflexní bílou barvou stíny V13,V 11a</t>
  </si>
  <si>
    <t>-603847159</t>
  </si>
  <si>
    <t>47 "V13</t>
  </si>
  <si>
    <t>4*40 "V 11a včetně nápisu BUS</t>
  </si>
  <si>
    <t>36</t>
  </si>
  <si>
    <t>966006132</t>
  </si>
  <si>
    <t>Odstranění značek dopravních nebo orientačních se sloupky s betonovými patkami</t>
  </si>
  <si>
    <t>1818233638</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</si>
  <si>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</si>
  <si>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1"P2 + E2b</t>
  </si>
  <si>
    <t>4"IP 4b</t>
  </si>
  <si>
    <t>37</t>
  </si>
  <si>
    <t>966006211</t>
  </si>
  <si>
    <t>Odstranění svislých dopravních značek ze sloupů, sloupků nebo konzol - demontáž</t>
  </si>
  <si>
    <t>-82585927</t>
  </si>
  <si>
    <t xml:space="preserve">Poznámka k souboru cen:
1. Přemístění demontovaných značek na vzdálenost přes 20 m se oceňuje cenami souborů cen 997 22-1     Vodorovná doprava vybouraných hmot. </t>
  </si>
  <si>
    <t>997</t>
  </si>
  <si>
    <t>Přesun sutě</t>
  </si>
  <si>
    <t>38</t>
  </si>
  <si>
    <t>997221551</t>
  </si>
  <si>
    <t>Vodorovná doprava suti z čištění</t>
  </si>
  <si>
    <t>-1682398163</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</si>
  <si>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</si>
  <si>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10 "předpoklad minimum</t>
  </si>
  <si>
    <t>39</t>
  </si>
  <si>
    <t>997221559</t>
  </si>
  <si>
    <t>Příplatek ZKD 1 km u vodorovné dopravy suti ze sypkých materiálů</t>
  </si>
  <si>
    <t>2072143258</t>
  </si>
  <si>
    <t>10*20</t>
  </si>
  <si>
    <t>40</t>
  </si>
  <si>
    <t>997013831</t>
  </si>
  <si>
    <t>Poplatek za uložení směsného odpadu na skládce po čištění vozovky</t>
  </si>
  <si>
    <t>-464684944</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</si>
  <si>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</si>
  <si>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41</t>
  </si>
  <si>
    <t>997221571</t>
  </si>
  <si>
    <t>Vodorovná doprava vybouraných značek do 1 km</t>
  </si>
  <si>
    <t>57813117</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</si>
  <si>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</si>
  <si>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0,5 " P2 + E 2b do 1 km pro znovuzabudování + IP 4b do skladu</t>
  </si>
  <si>
    <t>42</t>
  </si>
  <si>
    <t>997221579</t>
  </si>
  <si>
    <t>Příplatek ZKD 1 km u vodorovné dopravy vybouraných značek</t>
  </si>
  <si>
    <t>-529482755</t>
  </si>
  <si>
    <t>0,5*5</t>
  </si>
  <si>
    <t>998</t>
  </si>
  <si>
    <t>Přesun hmot, vedlejší rozpočtové náklady</t>
  </si>
  <si>
    <t>43</t>
  </si>
  <si>
    <t>998011001</t>
  </si>
  <si>
    <t>Přesun hmot</t>
  </si>
  <si>
    <t>884216046</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</si>
  <si>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</si>
  <si>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44</t>
  </si>
  <si>
    <t>034403000</t>
  </si>
  <si>
    <t>Dopravní značení na staveništi</t>
  </si>
  <si>
    <t>kpl</t>
  </si>
  <si>
    <t>1024</t>
  </si>
  <si>
    <t>-29358881</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</si>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</sst>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04">
    <font>
      <sz val="11"/>
      <name val="Calibri"/>
      <family val="2"/>
    </font>
    <font>
      <b/>
      <sz val="11"/>
      <name val="Calibri"/>
      <family val="2"/>
    </font>
    <font>
      <i/>
      <sz val="11"/>
      <name val="Calibri"/>
      <family val="2"/>
    </font>
    <font>
      <b/>
      <i/>
      <sz val="11"/>
      <name val="Calibri"/>
      <family val="2"/>
    </font>
    <font>
      <sz val="8"/>
      <name val="Trebuchet MS"/>
      <family val="2"/>
    </font>
    <font>
      <sz val="9"/>
      <name val="Trebuchet MS"/>
      <family val="2"/>
    </font>
    <font>
      <b/>
      <sz val="12"/>
      <name val="Trebuchet MS"/>
      <family val="2"/>
    </font>
    <font>
      <sz val="11"/>
      <name val="Trebuchet MS"/>
      <family val="2"/>
    </font>
    <font>
      <b/>
      <sz val="16"/>
      <name val="Trebuchet MS"/>
      <family val="2"/>
    </font>
    <font>
      <b/>
      <sz val="10"/>
      <name val="Trebuchet MS"/>
      <family val="2"/>
    </font>
    <font>
      <b/>
      <sz val="9"/>
      <name val="Trebuchet MS"/>
      <family val="2"/>
    </font>
    <font>
      <sz val="12"/>
      <name val="Trebuchet MS"/>
      <family val="2"/>
    </font>
    <font>
      <b/>
      <sz val="11"/>
      <name val="Trebuchet MS"/>
      <family val="2"/>
    </font>
    <font>
      <b/>
      <sz val="8"/>
      <name val="Trebuchet MS"/>
      <family val="2"/>
    </font>
    <font>
      <sz val="11"/>
      <color indexed="8"/>
      <name val="Calibri"/>
      <family val="2"/>
    </font>
    <font>
      <u val="single"/>
      <sz val="11"/>
      <color indexed="12"/>
      <name val="Calibri"/>
      <family val="2"/>
    </font>
    <font>
      <u val="single"/>
      <sz val="11"/>
      <color indexed="20"/>
      <name val="Calibri"/>
      <family val="2"/>
    </font>
    <font>
      <sz val="8"/>
      <color indexed="55"/>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10"/>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sz val="12"/>
      <color indexed="55"/>
      <name val="Trebuchet MS"/>
      <family val="2"/>
    </font>
    <font>
      <b/>
      <sz val="12"/>
      <color indexed="16"/>
      <name val="Trebuchet MS"/>
      <family val="2"/>
    </font>
    <font>
      <b/>
      <sz val="11"/>
      <color indexed="56"/>
      <name val="Trebuchet MS"/>
      <family val="2"/>
    </font>
    <font>
      <sz val="11"/>
      <color indexed="56"/>
      <name val="Trebuchet MS"/>
      <family val="2"/>
    </font>
    <font>
      <sz val="11"/>
      <color indexed="55"/>
      <name val="Trebuchet MS"/>
      <family val="2"/>
    </font>
    <font>
      <sz val="9"/>
      <color indexed="8"/>
      <name val="Trebuchet MS"/>
      <family val="2"/>
    </font>
    <font>
      <sz val="8"/>
      <color indexed="16"/>
      <name val="Trebuchet MS"/>
      <family val="2"/>
    </font>
    <font>
      <sz val="7"/>
      <color indexed="55"/>
      <name val="Trebuchet MS"/>
      <family val="2"/>
    </font>
    <font>
      <i/>
      <sz val="7"/>
      <color indexed="55"/>
      <name val="Trebuchet MS"/>
      <family val="2"/>
    </font>
    <font>
      <i/>
      <sz val="8"/>
      <color indexed="12"/>
      <name val="Trebuchet MS"/>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18"/>
      <color indexed="12"/>
      <name val="Wingdings 2"/>
      <family val="1"/>
    </font>
    <font>
      <sz val="10"/>
      <color indexed="16"/>
      <name val="Trebuchet MS"/>
      <family val="2"/>
    </font>
    <font>
      <sz val="10"/>
      <name val="Trebuchet MS"/>
      <family val="2"/>
    </font>
    <font>
      <u val="single"/>
      <sz val="10"/>
      <color indexed="12"/>
      <name val="Trebuchet MS"/>
      <family val="2"/>
    </font>
    <font>
      <sz val="8"/>
      <name val="Tahoma"/>
      <family val="2"/>
    </font>
    <font>
      <i/>
      <sz val="9"/>
      <name val="Trebuchet MS"/>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7"/>
      <color rgb="FF969696"/>
      <name val="Trebuchet MS"/>
      <family val="2"/>
    </font>
    <font>
      <i/>
      <sz val="8"/>
      <color rgb="FF0000FF"/>
      <name val="Trebuchet MS"/>
      <family val="2"/>
    </font>
    <font>
      <b/>
      <sz val="8"/>
      <color rgb="FF969696"/>
      <name val="Trebuchet MS"/>
      <family val="2"/>
    </font>
    <font>
      <sz val="18"/>
      <color theme="10"/>
      <name val="Wingdings 2"/>
      <family val="1"/>
    </font>
    <font>
      <sz val="10"/>
      <color rgb="FF960000"/>
      <name val="Trebuchet MS"/>
      <family val="2"/>
    </font>
    <font>
      <u val="single"/>
      <sz val="10"/>
      <color theme="10"/>
      <name val="Trebuchet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45">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1" applyNumberFormat="0" applyFill="0" applyAlignment="0" applyProtection="0"/>
    <xf numFmtId="170" fontId="60" fillId="0" borderId="0" applyFont="0" applyFill="0" applyBorder="0" applyAlignment="0" applyProtection="0"/>
    <xf numFmtId="168" fontId="60" fillId="0" borderId="0" applyFont="0" applyFill="0" applyBorder="0" applyAlignment="0" applyProtection="0"/>
    <xf numFmtId="0" fontId="63" fillId="0" borderId="0" applyNumberFormat="0" applyFill="0" applyBorder="0" applyAlignment="0" applyProtection="0"/>
    <xf numFmtId="0" fontId="64" fillId="20" borderId="0" applyNumberFormat="0" applyBorder="0" applyAlignment="0" applyProtection="0"/>
    <xf numFmtId="0" fontId="65" fillId="21" borderId="2" applyNumberFormat="0" applyAlignment="0" applyProtection="0"/>
    <xf numFmtId="171" fontId="60" fillId="0" borderId="0" applyFont="0" applyFill="0" applyBorder="0" applyAlignment="0" applyProtection="0"/>
    <xf numFmtId="169" fontId="6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2" borderId="0" applyNumberFormat="0" applyBorder="0" applyAlignment="0" applyProtection="0"/>
    <xf numFmtId="0" fontId="4" fillId="0" borderId="0" applyAlignment="0">
      <protection locked="0"/>
    </xf>
    <xf numFmtId="0" fontId="71" fillId="0" borderId="0" applyNumberFormat="0" applyFill="0" applyBorder="0" applyAlignment="0" applyProtection="0"/>
    <xf numFmtId="0" fontId="60" fillId="23" borderId="6" applyNumberFormat="0" applyFont="0" applyAlignment="0" applyProtection="0"/>
    <xf numFmtId="9" fontId="60" fillId="0" borderId="0" applyFont="0" applyFill="0" applyBorder="0" applyAlignment="0" applyProtection="0"/>
    <xf numFmtId="0" fontId="72" fillId="0" borderId="7" applyNumberFormat="0" applyFill="0" applyAlignment="0" applyProtection="0"/>
    <xf numFmtId="0" fontId="73" fillId="24" borderId="0" applyNumberFormat="0" applyBorder="0" applyAlignment="0" applyProtection="0"/>
    <xf numFmtId="0" fontId="74" fillId="0" borderId="0" applyNumberFormat="0" applyFill="0" applyBorder="0" applyAlignment="0" applyProtection="0"/>
    <xf numFmtId="0" fontId="75" fillId="25" borderId="8" applyNumberFormat="0" applyAlignment="0" applyProtection="0"/>
    <xf numFmtId="0" fontId="76" fillId="26" borderId="8" applyNumberFormat="0" applyAlignment="0" applyProtection="0"/>
    <xf numFmtId="0" fontId="77" fillId="26" borderId="9" applyNumberFormat="0" applyAlignment="0" applyProtection="0"/>
    <xf numFmtId="0" fontId="78" fillId="0" borderId="0" applyNumberForma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cellStyleXfs>
  <cellXfs count="356">
    <xf numFmtId="0" fontId="4" fillId="0" borderId="0" xfId="0" applyFont="1" applyAlignment="1">
      <alignment/>
    </xf>
    <xf numFmtId="0" fontId="4" fillId="0" borderId="0" xfId="0" applyFont="1" applyAlignment="1">
      <alignment vertical="center"/>
    </xf>
    <xf numFmtId="0" fontId="79"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vertical="center" wrapText="1"/>
    </xf>
    <xf numFmtId="0" fontId="80" fillId="0" borderId="0" xfId="0" applyFont="1" applyAlignment="1">
      <alignment vertical="center"/>
    </xf>
    <xf numFmtId="0" fontId="81" fillId="0" borderId="0" xfId="0" applyFont="1" applyAlignment="1">
      <alignment vertical="center"/>
    </xf>
    <xf numFmtId="0" fontId="4" fillId="0" borderId="0" xfId="0" applyFont="1" applyAlignment="1">
      <alignment horizontal="center" vertical="center" wrapText="1"/>
    </xf>
    <xf numFmtId="0" fontId="82" fillId="0" borderId="0" xfId="0" applyFont="1" applyAlignment="1">
      <alignment/>
    </xf>
    <xf numFmtId="0" fontId="83" fillId="0" borderId="0" xfId="0" applyFont="1" applyAlignment="1">
      <alignment vertical="center"/>
    </xf>
    <xf numFmtId="0" fontId="84" fillId="0" borderId="0" xfId="0" applyFont="1" applyAlignment="1">
      <alignment vertical="center"/>
    </xf>
    <xf numFmtId="0" fontId="85" fillId="33" borderId="0" xfId="0" applyFont="1" applyFill="1" applyAlignment="1">
      <alignment horizontal="left" vertical="center"/>
    </xf>
    <xf numFmtId="0" fontId="4" fillId="33" borderId="0" xfId="0" applyFont="1" applyFill="1" applyAlignment="1">
      <alignment/>
    </xf>
    <xf numFmtId="0" fontId="85" fillId="0" borderId="0" xfId="0" applyFont="1" applyAlignment="1">
      <alignment horizontal="left" vertical="center"/>
    </xf>
    <xf numFmtId="0" fontId="4" fillId="0" borderId="0" xfId="0" applyFont="1" applyAlignment="1">
      <alignment horizontal="lef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8" fillId="0" borderId="0" xfId="0" applyFont="1" applyBorder="1" applyAlignment="1">
      <alignment horizontal="left" vertical="center"/>
    </xf>
    <xf numFmtId="0" fontId="4" fillId="0" borderId="14" xfId="0" applyFont="1" applyBorder="1" applyAlignment="1">
      <alignment/>
    </xf>
    <xf numFmtId="0" fontId="86" fillId="0" borderId="0" xfId="0" applyFont="1" applyAlignment="1">
      <alignment horizontal="left" vertical="center"/>
    </xf>
    <xf numFmtId="0" fontId="87" fillId="0" borderId="0" xfId="0" applyFont="1" applyAlignment="1">
      <alignment horizontal="left" vertical="center"/>
    </xf>
    <xf numFmtId="0" fontId="88" fillId="0" borderId="0" xfId="0" applyFont="1" applyBorder="1" applyAlignment="1">
      <alignment horizontal="left" vertical="top"/>
    </xf>
    <xf numFmtId="0" fontId="5" fillId="0" borderId="0" xfId="0" applyFont="1" applyBorder="1" applyAlignment="1">
      <alignment horizontal="left" vertical="center"/>
    </xf>
    <xf numFmtId="0" fontId="6" fillId="0" borderId="0" xfId="0" applyFont="1" applyBorder="1" applyAlignment="1">
      <alignment horizontal="left" vertical="top"/>
    </xf>
    <xf numFmtId="0" fontId="88" fillId="0" borderId="0" xfId="0" applyFont="1" applyBorder="1" applyAlignment="1">
      <alignment horizontal="left" vertical="center"/>
    </xf>
    <xf numFmtId="0" fontId="5" fillId="23" borderId="0" xfId="0" applyFont="1" applyFill="1" applyBorder="1" applyAlignment="1" applyProtection="1">
      <alignment horizontal="left" vertical="center"/>
      <protection locked="0"/>
    </xf>
    <xf numFmtId="49" fontId="5" fillId="23" borderId="0" xfId="0" applyNumberFormat="1" applyFont="1" applyFill="1" applyBorder="1" applyAlignment="1" applyProtection="1">
      <alignment horizontal="left" vertical="center"/>
      <protection locked="0"/>
    </xf>
    <xf numFmtId="0" fontId="4" fillId="0" borderId="15" xfId="0" applyFont="1" applyBorder="1" applyAlignment="1">
      <alignment/>
    </xf>
    <xf numFmtId="0" fontId="4" fillId="0" borderId="13" xfId="0" applyFont="1" applyBorder="1" applyAlignment="1">
      <alignment vertical="center"/>
    </xf>
    <xf numFmtId="0" fontId="4" fillId="0" borderId="0" xfId="0" applyFont="1" applyBorder="1" applyAlignment="1">
      <alignment vertical="center"/>
    </xf>
    <xf numFmtId="0" fontId="9" fillId="0" borderId="16" xfId="0" applyFont="1" applyBorder="1" applyAlignment="1">
      <alignment horizontal="left" vertical="center"/>
    </xf>
    <xf numFmtId="0" fontId="4" fillId="0" borderId="16" xfId="0" applyFont="1" applyBorder="1" applyAlignment="1">
      <alignment vertical="center"/>
    </xf>
    <xf numFmtId="0" fontId="4" fillId="0" borderId="14" xfId="0" applyFont="1" applyBorder="1" applyAlignment="1">
      <alignment vertical="center"/>
    </xf>
    <xf numFmtId="0" fontId="79" fillId="0" borderId="0" xfId="0" applyFont="1" applyBorder="1" applyAlignment="1">
      <alignment horizontal="right" vertical="center"/>
    </xf>
    <xf numFmtId="0" fontId="79" fillId="0" borderId="13" xfId="0" applyFont="1" applyBorder="1" applyAlignment="1">
      <alignment vertical="center"/>
    </xf>
    <xf numFmtId="0" fontId="79" fillId="0" borderId="0" xfId="0" applyFont="1" applyBorder="1" applyAlignment="1">
      <alignment vertical="center"/>
    </xf>
    <xf numFmtId="0" fontId="79" fillId="0" borderId="0" xfId="0" applyFont="1" applyBorder="1" applyAlignment="1">
      <alignment horizontal="left" vertical="center"/>
    </xf>
    <xf numFmtId="0" fontId="79" fillId="0" borderId="14" xfId="0" applyFont="1" applyBorder="1" applyAlignment="1">
      <alignment vertical="center"/>
    </xf>
    <xf numFmtId="0" fontId="4" fillId="34" borderId="0" xfId="0" applyFont="1" applyFill="1" applyBorder="1" applyAlignment="1">
      <alignment vertical="center"/>
    </xf>
    <xf numFmtId="0" fontId="6" fillId="34" borderId="17" xfId="0" applyFont="1" applyFill="1" applyBorder="1" applyAlignment="1">
      <alignment horizontal="left" vertical="center"/>
    </xf>
    <xf numFmtId="0" fontId="4" fillId="34" borderId="18" xfId="0" applyFont="1" applyFill="1" applyBorder="1" applyAlignment="1">
      <alignment vertical="center"/>
    </xf>
    <xf numFmtId="0" fontId="6" fillId="34" borderId="18" xfId="0" applyFont="1" applyFill="1" applyBorder="1" applyAlignment="1">
      <alignment horizontal="center" vertical="center"/>
    </xf>
    <xf numFmtId="0" fontId="4" fillId="34" borderId="14" xfId="0"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Alignment="1">
      <alignment horizontal="left" vertical="center"/>
    </xf>
    <xf numFmtId="0" fontId="5" fillId="0" borderId="13" xfId="0" applyFont="1" applyBorder="1" applyAlignment="1">
      <alignment vertical="center"/>
    </xf>
    <xf numFmtId="0" fontId="88" fillId="0" borderId="0" xfId="0" applyFont="1" applyAlignment="1">
      <alignment horizontal="left" vertical="center"/>
    </xf>
    <xf numFmtId="0" fontId="6" fillId="0" borderId="13" xfId="0" applyFont="1" applyBorder="1" applyAlignment="1">
      <alignment vertical="center"/>
    </xf>
    <xf numFmtId="0" fontId="6" fillId="0" borderId="0" xfId="0" applyFont="1" applyAlignment="1">
      <alignment horizontal="left" vertical="center"/>
    </xf>
    <xf numFmtId="0" fontId="10" fillId="0" borderId="0" xfId="0" applyFont="1" applyAlignment="1">
      <alignment vertical="center"/>
    </xf>
    <xf numFmtId="173" fontId="5" fillId="0" borderId="0" xfId="0" applyNumberFormat="1" applyFont="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35" borderId="18" xfId="0" applyFont="1" applyFill="1" applyBorder="1" applyAlignment="1">
      <alignment vertical="center"/>
    </xf>
    <xf numFmtId="0" fontId="5" fillId="35" borderId="26" xfId="0" applyFont="1" applyFill="1" applyBorder="1" applyAlignment="1">
      <alignment horizontal="center" vertical="center"/>
    </xf>
    <xf numFmtId="0" fontId="88" fillId="0" borderId="27" xfId="0" applyFont="1" applyBorder="1" applyAlignment="1">
      <alignment horizontal="center" vertical="center" wrapText="1"/>
    </xf>
    <xf numFmtId="0" fontId="88" fillId="0" borderId="28" xfId="0" applyFont="1" applyBorder="1" applyAlignment="1">
      <alignment horizontal="center" vertical="center" wrapText="1"/>
    </xf>
    <xf numFmtId="0" fontId="88" fillId="0" borderId="29" xfId="0" applyFont="1" applyBorder="1" applyAlignment="1">
      <alignment horizontal="center" vertical="center" wrapText="1"/>
    </xf>
    <xf numFmtId="0" fontId="4" fillId="0" borderId="30" xfId="0" applyFont="1" applyBorder="1" applyAlignment="1">
      <alignment vertical="center"/>
    </xf>
    <xf numFmtId="0" fontId="89" fillId="0" borderId="0" xfId="0" applyFont="1" applyAlignment="1">
      <alignment horizontal="left" vertical="center"/>
    </xf>
    <xf numFmtId="0" fontId="89" fillId="0" borderId="0" xfId="0" applyFont="1" applyAlignment="1">
      <alignment vertical="center"/>
    </xf>
    <xf numFmtId="0" fontId="6" fillId="0" borderId="0" xfId="0" applyFont="1" applyAlignment="1">
      <alignment horizontal="center" vertical="center"/>
    </xf>
    <xf numFmtId="4" fontId="90" fillId="0" borderId="24" xfId="0" applyNumberFormat="1" applyFont="1" applyBorder="1" applyAlignment="1">
      <alignment vertical="center"/>
    </xf>
    <xf numFmtId="4" fontId="90" fillId="0" borderId="0" xfId="0" applyNumberFormat="1" applyFont="1" applyBorder="1" applyAlignment="1">
      <alignment vertical="center"/>
    </xf>
    <xf numFmtId="174" fontId="90" fillId="0" borderId="0" xfId="0" applyNumberFormat="1" applyFont="1" applyBorder="1" applyAlignment="1">
      <alignment vertical="center"/>
    </xf>
    <xf numFmtId="4" fontId="90" fillId="0" borderId="25" xfId="0" applyNumberFormat="1" applyFont="1" applyBorder="1" applyAlignment="1">
      <alignment vertical="center"/>
    </xf>
    <xf numFmtId="0" fontId="11" fillId="0" borderId="0" xfId="0" applyFont="1" applyAlignment="1">
      <alignment horizontal="left" vertical="center"/>
    </xf>
    <xf numFmtId="0" fontId="7" fillId="0" borderId="13" xfId="0" applyFont="1" applyBorder="1" applyAlignment="1">
      <alignment vertical="center"/>
    </xf>
    <xf numFmtId="0" fontId="91" fillId="0" borderId="0" xfId="0" applyFont="1" applyAlignment="1">
      <alignment vertical="center"/>
    </xf>
    <xf numFmtId="0" fontId="92" fillId="0" borderId="0" xfId="0" applyFont="1" applyAlignment="1">
      <alignment vertical="center"/>
    </xf>
    <xf numFmtId="0" fontId="12" fillId="0" borderId="0" xfId="0" applyFont="1" applyAlignment="1">
      <alignment horizontal="center" vertical="center"/>
    </xf>
    <xf numFmtId="4" fontId="93" fillId="0" borderId="31" xfId="0" applyNumberFormat="1" applyFont="1" applyBorder="1" applyAlignment="1">
      <alignment vertical="center"/>
    </xf>
    <xf numFmtId="4" fontId="93" fillId="0" borderId="32" xfId="0" applyNumberFormat="1" applyFont="1" applyBorder="1" applyAlignment="1">
      <alignment vertical="center"/>
    </xf>
    <xf numFmtId="174" fontId="93" fillId="0" borderId="32" xfId="0" applyNumberFormat="1" applyFont="1" applyBorder="1" applyAlignment="1">
      <alignment vertical="center"/>
    </xf>
    <xf numFmtId="4" fontId="93" fillId="0" borderId="33" xfId="0" applyNumberFormat="1" applyFont="1" applyBorder="1" applyAlignment="1">
      <alignment vertical="center"/>
    </xf>
    <xf numFmtId="0" fontId="7" fillId="0" borderId="0" xfId="0" applyFont="1" applyAlignment="1">
      <alignment horizontal="left" vertical="center"/>
    </xf>
    <xf numFmtId="0" fontId="4" fillId="0" borderId="0" xfId="0" applyFont="1" applyAlignment="1" applyProtection="1">
      <alignment/>
      <protection locked="0"/>
    </xf>
    <xf numFmtId="0" fontId="4" fillId="0" borderId="11"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vertical="center"/>
      <protection locked="0"/>
    </xf>
    <xf numFmtId="0" fontId="88" fillId="0" borderId="0" xfId="0" applyFont="1" applyBorder="1" applyAlignment="1" applyProtection="1">
      <alignment horizontal="left" vertical="center"/>
      <protection locked="0"/>
    </xf>
    <xf numFmtId="173" fontId="5" fillId="0" borderId="0" xfId="0" applyNumberFormat="1" applyFont="1" applyBorder="1" applyAlignment="1">
      <alignment horizontal="left" vertical="center"/>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pplyProtection="1">
      <alignment vertical="center" wrapText="1"/>
      <protection locked="0"/>
    </xf>
    <xf numFmtId="0" fontId="4" fillId="0" borderId="14" xfId="0" applyFont="1" applyBorder="1" applyAlignment="1">
      <alignment vertical="center" wrapText="1"/>
    </xf>
    <xf numFmtId="0" fontId="4" fillId="0" borderId="22" xfId="0" applyFont="1" applyBorder="1" applyAlignment="1" applyProtection="1">
      <alignment vertical="center"/>
      <protection locked="0"/>
    </xf>
    <xf numFmtId="0" fontId="4" fillId="0" borderId="34" xfId="0" applyFont="1" applyBorder="1" applyAlignment="1">
      <alignment vertical="center"/>
    </xf>
    <xf numFmtId="0" fontId="9" fillId="0" borderId="0" xfId="0" applyFont="1" applyBorder="1" applyAlignment="1">
      <alignment horizontal="left" vertical="center"/>
    </xf>
    <xf numFmtId="4" fontId="89" fillId="0" borderId="0" xfId="0" applyNumberFormat="1" applyFont="1" applyBorder="1" applyAlignment="1">
      <alignment vertical="center"/>
    </xf>
    <xf numFmtId="0" fontId="79" fillId="0" borderId="0" xfId="0" applyFont="1" applyBorder="1" applyAlignment="1" applyProtection="1">
      <alignment horizontal="right" vertical="center"/>
      <protection locked="0"/>
    </xf>
    <xf numFmtId="4" fontId="79" fillId="0" borderId="0" xfId="0" applyNumberFormat="1" applyFont="1" applyBorder="1" applyAlignment="1">
      <alignment vertical="center"/>
    </xf>
    <xf numFmtId="172" fontId="79" fillId="0" borderId="0" xfId="0" applyNumberFormat="1" applyFont="1" applyBorder="1" applyAlignment="1" applyProtection="1">
      <alignment horizontal="right" vertical="center"/>
      <protection locked="0"/>
    </xf>
    <xf numFmtId="0" fontId="4" fillId="35" borderId="0" xfId="0" applyFont="1" applyFill="1" applyBorder="1" applyAlignment="1">
      <alignment vertical="center"/>
    </xf>
    <xf numFmtId="0" fontId="6" fillId="35" borderId="17" xfId="0" applyFont="1" applyFill="1" applyBorder="1" applyAlignment="1">
      <alignment horizontal="left" vertical="center"/>
    </xf>
    <xf numFmtId="0" fontId="6" fillId="35" borderId="18" xfId="0" applyFont="1" applyFill="1" applyBorder="1" applyAlignment="1">
      <alignment horizontal="right" vertical="center"/>
    </xf>
    <xf numFmtId="0" fontId="6" fillId="35" borderId="18" xfId="0" applyFont="1" applyFill="1" applyBorder="1" applyAlignment="1">
      <alignment horizontal="center" vertical="center"/>
    </xf>
    <xf numFmtId="0" fontId="4" fillId="35" borderId="18" xfId="0" applyFont="1" applyFill="1" applyBorder="1" applyAlignment="1" applyProtection="1">
      <alignment vertical="center"/>
      <protection locked="0"/>
    </xf>
    <xf numFmtId="4" fontId="6" fillId="35" borderId="18" xfId="0" applyNumberFormat="1" applyFont="1" applyFill="1" applyBorder="1" applyAlignment="1">
      <alignment vertical="center"/>
    </xf>
    <xf numFmtId="0" fontId="4" fillId="35" borderId="35" xfId="0" applyFont="1" applyFill="1" applyBorder="1" applyAlignment="1">
      <alignment vertical="center"/>
    </xf>
    <xf numFmtId="0" fontId="4" fillId="0" borderId="2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lignment vertical="center"/>
    </xf>
    <xf numFmtId="0" fontId="5" fillId="35" borderId="0" xfId="0" applyFont="1" applyFill="1" applyBorder="1" applyAlignment="1">
      <alignment horizontal="left" vertical="center"/>
    </xf>
    <xf numFmtId="0" fontId="4" fillId="35" borderId="0" xfId="0" applyFont="1" applyFill="1" applyBorder="1" applyAlignment="1" applyProtection="1">
      <alignment vertical="center"/>
      <protection locked="0"/>
    </xf>
    <xf numFmtId="0" fontId="5" fillId="35" borderId="0" xfId="0" applyFont="1" applyFill="1" applyBorder="1" applyAlignment="1">
      <alignment horizontal="right" vertical="center"/>
    </xf>
    <xf numFmtId="0" fontId="4" fillId="35" borderId="14" xfId="0" applyFont="1" applyFill="1" applyBorder="1" applyAlignment="1">
      <alignment vertical="center"/>
    </xf>
    <xf numFmtId="0" fontId="94" fillId="0" borderId="0" xfId="0" applyFont="1" applyBorder="1" applyAlignment="1">
      <alignment horizontal="left" vertical="center"/>
    </xf>
    <xf numFmtId="0" fontId="80" fillId="0" borderId="13" xfId="0" applyFont="1" applyBorder="1" applyAlignment="1">
      <alignment vertical="center"/>
    </xf>
    <xf numFmtId="0" fontId="80" fillId="0" borderId="0" xfId="0" applyFont="1" applyBorder="1" applyAlignment="1">
      <alignment vertical="center"/>
    </xf>
    <xf numFmtId="0" fontId="80" fillId="0" borderId="32" xfId="0" applyFont="1" applyBorder="1" applyAlignment="1">
      <alignment horizontal="left" vertical="center"/>
    </xf>
    <xf numFmtId="0" fontId="80" fillId="0" borderId="32" xfId="0" applyFont="1" applyBorder="1" applyAlignment="1">
      <alignment vertical="center"/>
    </xf>
    <xf numFmtId="0" fontId="80" fillId="0" borderId="32" xfId="0" applyFont="1" applyBorder="1" applyAlignment="1" applyProtection="1">
      <alignment vertical="center"/>
      <protection locked="0"/>
    </xf>
    <xf numFmtId="4" fontId="80" fillId="0" borderId="32" xfId="0" applyNumberFormat="1" applyFont="1" applyBorder="1" applyAlignment="1">
      <alignment vertical="center"/>
    </xf>
    <xf numFmtId="0" fontId="80" fillId="0" borderId="14" xfId="0" applyFont="1" applyBorder="1" applyAlignment="1">
      <alignment vertical="center"/>
    </xf>
    <xf numFmtId="0" fontId="81" fillId="0" borderId="13" xfId="0" applyFont="1" applyBorder="1" applyAlignment="1">
      <alignment vertical="center"/>
    </xf>
    <xf numFmtId="0" fontId="81" fillId="0" borderId="0" xfId="0" applyFont="1" applyBorder="1" applyAlignment="1">
      <alignment vertical="center"/>
    </xf>
    <xf numFmtId="0" fontId="81" fillId="0" borderId="32" xfId="0" applyFont="1" applyBorder="1" applyAlignment="1">
      <alignment horizontal="left" vertical="center"/>
    </xf>
    <xf numFmtId="0" fontId="81" fillId="0" borderId="32" xfId="0" applyFont="1" applyBorder="1" applyAlignment="1">
      <alignment vertical="center"/>
    </xf>
    <xf numFmtId="0" fontId="81" fillId="0" borderId="32" xfId="0" applyFont="1" applyBorder="1" applyAlignment="1" applyProtection="1">
      <alignment vertical="center"/>
      <protection locked="0"/>
    </xf>
    <xf numFmtId="4" fontId="81" fillId="0" borderId="32" xfId="0" applyNumberFormat="1" applyFont="1" applyBorder="1" applyAlignment="1">
      <alignment vertical="center"/>
    </xf>
    <xf numFmtId="0" fontId="81" fillId="0" borderId="14" xfId="0" applyFont="1" applyBorder="1" applyAlignment="1">
      <alignment vertical="center"/>
    </xf>
    <xf numFmtId="0" fontId="5" fillId="0" borderId="0" xfId="0" applyFont="1" applyAlignment="1">
      <alignment horizontal="left" vertical="center"/>
    </xf>
    <xf numFmtId="0" fontId="88" fillId="0" borderId="0" xfId="0" applyFont="1" applyAlignment="1" applyProtection="1">
      <alignment horizontal="left" vertical="center"/>
      <protection locked="0"/>
    </xf>
    <xf numFmtId="0" fontId="4" fillId="0" borderId="13" xfId="0" applyFont="1" applyBorder="1" applyAlignment="1">
      <alignment horizontal="center" vertical="center" wrapText="1"/>
    </xf>
    <xf numFmtId="0" fontId="5" fillId="35" borderId="27"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95" fillId="35" borderId="28" xfId="0" applyFont="1" applyFill="1" applyBorder="1" applyAlignment="1" applyProtection="1">
      <alignment horizontal="center" vertical="center" wrapText="1"/>
      <protection locked="0"/>
    </xf>
    <xf numFmtId="0" fontId="5" fillId="35" borderId="29" xfId="0" applyFont="1" applyFill="1" applyBorder="1" applyAlignment="1">
      <alignment horizontal="center" vertical="center" wrapText="1"/>
    </xf>
    <xf numFmtId="4" fontId="89" fillId="0" borderId="0" xfId="0" applyNumberFormat="1" applyFont="1" applyAlignment="1">
      <alignment/>
    </xf>
    <xf numFmtId="174" fontId="96" fillId="0" borderId="22" xfId="0" applyNumberFormat="1" applyFont="1" applyBorder="1" applyAlignment="1">
      <alignment/>
    </xf>
    <xf numFmtId="174" fontId="96" fillId="0" borderId="23" xfId="0" applyNumberFormat="1" applyFont="1" applyBorder="1" applyAlignment="1">
      <alignment/>
    </xf>
    <xf numFmtId="4" fontId="13" fillId="0" borderId="0" xfId="0" applyNumberFormat="1" applyFont="1" applyAlignment="1">
      <alignment vertical="center"/>
    </xf>
    <xf numFmtId="0" fontId="82" fillId="0" borderId="13" xfId="0" applyFont="1" applyBorder="1" applyAlignment="1">
      <alignment/>
    </xf>
    <xf numFmtId="0" fontId="82" fillId="0" borderId="0" xfId="0" applyFont="1" applyAlignment="1">
      <alignment horizontal="left"/>
    </xf>
    <xf numFmtId="0" fontId="80" fillId="0" borderId="0" xfId="0" applyFont="1" applyAlignment="1">
      <alignment horizontal="left"/>
    </xf>
    <xf numFmtId="0" fontId="82" fillId="0" borderId="0" xfId="0" applyFont="1" applyAlignment="1" applyProtection="1">
      <alignment/>
      <protection locked="0"/>
    </xf>
    <xf numFmtId="4" fontId="80" fillId="0" borderId="0" xfId="0" applyNumberFormat="1" applyFont="1" applyAlignment="1">
      <alignment/>
    </xf>
    <xf numFmtId="0" fontId="82" fillId="0" borderId="24" xfId="0" applyFont="1" applyBorder="1" applyAlignment="1">
      <alignment/>
    </xf>
    <xf numFmtId="0" fontId="82" fillId="0" borderId="0" xfId="0" applyFont="1" applyBorder="1" applyAlignment="1">
      <alignment/>
    </xf>
    <xf numFmtId="174" fontId="82" fillId="0" borderId="0" xfId="0" applyNumberFormat="1" applyFont="1" applyBorder="1" applyAlignment="1">
      <alignment/>
    </xf>
    <xf numFmtId="174" fontId="82" fillId="0" borderId="25" xfId="0" applyNumberFormat="1" applyFont="1" applyBorder="1" applyAlignment="1">
      <alignment/>
    </xf>
    <xf numFmtId="0" fontId="82" fillId="0" borderId="0" xfId="0" applyFont="1" applyAlignment="1">
      <alignment horizontal="center"/>
    </xf>
    <xf numFmtId="4" fontId="82" fillId="0" borderId="0" xfId="0" applyNumberFormat="1" applyFont="1" applyAlignment="1">
      <alignment vertical="center"/>
    </xf>
    <xf numFmtId="0" fontId="82" fillId="0" borderId="0" xfId="0" applyFont="1" applyBorder="1" applyAlignment="1">
      <alignment horizontal="left"/>
    </xf>
    <xf numFmtId="0" fontId="81" fillId="0" borderId="0" xfId="0" applyFont="1" applyBorder="1" applyAlignment="1">
      <alignment horizontal="left"/>
    </xf>
    <xf numFmtId="4" fontId="81" fillId="0" borderId="0" xfId="0" applyNumberFormat="1" applyFont="1" applyBorder="1" applyAlignment="1">
      <alignment/>
    </xf>
    <xf numFmtId="0" fontId="4" fillId="0" borderId="13" xfId="0" applyFont="1" applyBorder="1" applyAlignment="1" applyProtection="1">
      <alignment vertical="center"/>
      <protection locked="0"/>
    </xf>
    <xf numFmtId="0" fontId="4" fillId="0" borderId="36" xfId="0" applyFont="1" applyBorder="1" applyAlignment="1" applyProtection="1">
      <alignment horizontal="center" vertical="center"/>
      <protection locked="0"/>
    </xf>
    <xf numFmtId="49" fontId="4" fillId="0" borderId="36" xfId="0" applyNumberFormat="1"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4" fillId="0" borderId="36" xfId="0" applyFont="1" applyBorder="1" applyAlignment="1" applyProtection="1">
      <alignment horizontal="center" vertical="center" wrapText="1"/>
      <protection locked="0"/>
    </xf>
    <xf numFmtId="175" fontId="4" fillId="0" borderId="36" xfId="0" applyNumberFormat="1" applyFont="1" applyBorder="1" applyAlignment="1" applyProtection="1">
      <alignment vertical="center"/>
      <protection locked="0"/>
    </xf>
    <xf numFmtId="4" fontId="4" fillId="23" borderId="36" xfId="0" applyNumberFormat="1" applyFont="1" applyFill="1" applyBorder="1" applyAlignment="1" applyProtection="1">
      <alignment vertical="center"/>
      <protection locked="0"/>
    </xf>
    <xf numFmtId="4" fontId="4" fillId="0" borderId="36" xfId="0" applyNumberFormat="1" applyFont="1" applyBorder="1" applyAlignment="1" applyProtection="1">
      <alignment vertical="center"/>
      <protection locked="0"/>
    </xf>
    <xf numFmtId="0" fontId="79" fillId="23" borderId="36" xfId="0" applyFont="1" applyFill="1" applyBorder="1" applyAlignment="1" applyProtection="1">
      <alignment horizontal="left" vertical="center"/>
      <protection locked="0"/>
    </xf>
    <xf numFmtId="0" fontId="79" fillId="0" borderId="0" xfId="0" applyFont="1" applyBorder="1" applyAlignment="1">
      <alignment horizontal="center" vertical="center"/>
    </xf>
    <xf numFmtId="174" fontId="79" fillId="0" borderId="0" xfId="0" applyNumberFormat="1" applyFont="1" applyBorder="1" applyAlignment="1">
      <alignment vertical="center"/>
    </xf>
    <xf numFmtId="174" fontId="79" fillId="0" borderId="25" xfId="0" applyNumberFormat="1" applyFont="1" applyBorder="1" applyAlignment="1">
      <alignment vertical="center"/>
    </xf>
    <xf numFmtId="4" fontId="4" fillId="0" borderId="0" xfId="0" applyNumberFormat="1" applyFont="1" applyAlignment="1">
      <alignment vertical="center"/>
    </xf>
    <xf numFmtId="0" fontId="97" fillId="0" borderId="0" xfId="0" applyFont="1" applyAlignment="1">
      <alignment horizontal="left" vertical="center"/>
    </xf>
    <xf numFmtId="0" fontId="98" fillId="0" borderId="0" xfId="0" applyFont="1" applyAlignment="1">
      <alignment vertical="center" wrapText="1"/>
    </xf>
    <xf numFmtId="0" fontId="4" fillId="0" borderId="0" xfId="0" applyFont="1" applyAlignment="1" applyProtection="1">
      <alignment vertical="center"/>
      <protection locked="0"/>
    </xf>
    <xf numFmtId="0" fontId="83" fillId="0" borderId="13" xfId="0" applyFont="1" applyBorder="1" applyAlignment="1">
      <alignment vertical="center"/>
    </xf>
    <xf numFmtId="0" fontId="83" fillId="0" borderId="0" xfId="0" applyFont="1" applyAlignment="1">
      <alignment horizontal="left" vertical="center"/>
    </xf>
    <xf numFmtId="0" fontId="83" fillId="0" borderId="0" xfId="0" applyFont="1" applyAlignment="1">
      <alignment horizontal="left" vertical="center" wrapText="1"/>
    </xf>
    <xf numFmtId="175" fontId="83" fillId="0" borderId="0" xfId="0" applyNumberFormat="1" applyFont="1" applyAlignment="1">
      <alignment vertical="center"/>
    </xf>
    <xf numFmtId="0" fontId="83" fillId="0" borderId="0" xfId="0" applyFont="1" applyAlignment="1" applyProtection="1">
      <alignment vertical="center"/>
      <protection locked="0"/>
    </xf>
    <xf numFmtId="0" fontId="83" fillId="0" borderId="24" xfId="0" applyFont="1" applyBorder="1" applyAlignment="1">
      <alignment vertical="center"/>
    </xf>
    <xf numFmtId="0" fontId="83" fillId="0" borderId="0" xfId="0" applyFont="1" applyBorder="1" applyAlignment="1">
      <alignment vertical="center"/>
    </xf>
    <xf numFmtId="0" fontId="83" fillId="0" borderId="25" xfId="0" applyFont="1" applyBorder="1" applyAlignment="1">
      <alignment vertical="center"/>
    </xf>
    <xf numFmtId="0" fontId="84" fillId="0" borderId="13" xfId="0" applyFont="1" applyBorder="1" applyAlignment="1">
      <alignment vertical="center"/>
    </xf>
    <xf numFmtId="0" fontId="97" fillId="0" borderId="0" xfId="0" applyFont="1" applyBorder="1" applyAlignment="1">
      <alignment horizontal="left" vertical="center"/>
    </xf>
    <xf numFmtId="0" fontId="84" fillId="0" borderId="0" xfId="0" applyFont="1" applyBorder="1" applyAlignment="1">
      <alignment horizontal="left" vertical="center"/>
    </xf>
    <xf numFmtId="0" fontId="84" fillId="0" borderId="0" xfId="0" applyFont="1" applyBorder="1" applyAlignment="1">
      <alignment horizontal="left" vertical="center" wrapText="1"/>
    </xf>
    <xf numFmtId="175" fontId="84" fillId="0" borderId="0" xfId="0" applyNumberFormat="1" applyFont="1" applyBorder="1" applyAlignment="1">
      <alignment vertical="center"/>
    </xf>
    <xf numFmtId="0" fontId="84" fillId="0" borderId="0" xfId="0" applyFont="1" applyAlignment="1" applyProtection="1">
      <alignment vertical="center"/>
      <protection locked="0"/>
    </xf>
    <xf numFmtId="0" fontId="84" fillId="0" borderId="24" xfId="0" applyFont="1" applyBorder="1" applyAlignment="1">
      <alignment vertical="center"/>
    </xf>
    <xf numFmtId="0" fontId="84" fillId="0" borderId="0" xfId="0" applyFont="1" applyBorder="1" applyAlignment="1">
      <alignment vertical="center"/>
    </xf>
    <xf numFmtId="0" fontId="84" fillId="0" borderId="25" xfId="0" applyFont="1" applyBorder="1" applyAlignment="1">
      <alignment vertical="center"/>
    </xf>
    <xf numFmtId="0" fontId="84" fillId="0" borderId="0" xfId="0" applyFont="1" applyAlignment="1">
      <alignment horizontal="left" vertical="center"/>
    </xf>
    <xf numFmtId="0" fontId="98" fillId="0" borderId="0" xfId="0" applyFont="1" applyBorder="1" applyAlignment="1">
      <alignment vertical="center" wrapText="1"/>
    </xf>
    <xf numFmtId="0" fontId="99" fillId="0" borderId="36" xfId="0" applyFont="1" applyBorder="1" applyAlignment="1" applyProtection="1">
      <alignment horizontal="center" vertical="center"/>
      <protection locked="0"/>
    </xf>
    <xf numFmtId="49" fontId="99" fillId="0" borderId="36" xfId="0" applyNumberFormat="1" applyFont="1" applyBorder="1" applyAlignment="1" applyProtection="1">
      <alignment horizontal="left" vertical="center" wrapText="1"/>
      <protection locked="0"/>
    </xf>
    <xf numFmtId="0" fontId="99" fillId="0" borderId="36" xfId="0" applyFont="1" applyBorder="1" applyAlignment="1" applyProtection="1">
      <alignment horizontal="left" vertical="center" wrapText="1"/>
      <protection locked="0"/>
    </xf>
    <xf numFmtId="0" fontId="99" fillId="0" borderId="36" xfId="0" applyFont="1" applyBorder="1" applyAlignment="1" applyProtection="1">
      <alignment horizontal="center" vertical="center" wrapText="1"/>
      <protection locked="0"/>
    </xf>
    <xf numFmtId="175" fontId="99" fillId="0" borderId="36" xfId="0" applyNumberFormat="1" applyFont="1" applyBorder="1" applyAlignment="1" applyProtection="1">
      <alignment vertical="center"/>
      <protection locked="0"/>
    </xf>
    <xf numFmtId="4" fontId="99" fillId="23" borderId="36" xfId="0" applyNumberFormat="1" applyFont="1" applyFill="1" applyBorder="1" applyAlignment="1" applyProtection="1">
      <alignment vertical="center"/>
      <protection locked="0"/>
    </xf>
    <xf numFmtId="4" fontId="99" fillId="0" borderId="36" xfId="0" applyNumberFormat="1" applyFont="1" applyBorder="1" applyAlignment="1" applyProtection="1">
      <alignment vertical="center"/>
      <protection locked="0"/>
    </xf>
    <xf numFmtId="0" fontId="99" fillId="0" borderId="13" xfId="0" applyFont="1" applyBorder="1" applyAlignment="1">
      <alignment vertical="center"/>
    </xf>
    <xf numFmtId="0" fontId="99" fillId="23" borderId="36" xfId="0" applyFont="1" applyFill="1" applyBorder="1" applyAlignment="1" applyProtection="1">
      <alignment horizontal="left" vertical="center"/>
      <protection locked="0"/>
    </xf>
    <xf numFmtId="0" fontId="99" fillId="0" borderId="0" xfId="0" applyFont="1" applyBorder="1" applyAlignment="1">
      <alignment horizontal="center" vertical="center"/>
    </xf>
    <xf numFmtId="0" fontId="83" fillId="0" borderId="0" xfId="0" applyFont="1" applyBorder="1" applyAlignment="1">
      <alignment horizontal="left" vertical="center"/>
    </xf>
    <xf numFmtId="0" fontId="83" fillId="0" borderId="0" xfId="0" applyFont="1" applyBorder="1" applyAlignment="1">
      <alignment horizontal="left" vertical="center" wrapText="1"/>
    </xf>
    <xf numFmtId="175" fontId="83" fillId="0" borderId="0" xfId="0" applyNumberFormat="1" applyFont="1" applyBorder="1" applyAlignment="1">
      <alignment vertical="center"/>
    </xf>
    <xf numFmtId="0" fontId="84" fillId="0" borderId="0" xfId="0" applyFont="1" applyAlignment="1">
      <alignment horizontal="left" vertical="center"/>
    </xf>
    <xf numFmtId="0" fontId="84" fillId="0" borderId="0" xfId="0" applyFont="1" applyAlignment="1">
      <alignment horizontal="left" vertical="center" wrapText="1"/>
    </xf>
    <xf numFmtId="175" fontId="84" fillId="0" borderId="0" xfId="0" applyNumberFormat="1" applyFont="1" applyAlignment="1">
      <alignment vertical="center"/>
    </xf>
    <xf numFmtId="0" fontId="79" fillId="0" borderId="32" xfId="0" applyFont="1" applyBorder="1" applyAlignment="1">
      <alignment horizontal="center" vertical="center"/>
    </xf>
    <xf numFmtId="0" fontId="4" fillId="0" borderId="32" xfId="0" applyFont="1" applyBorder="1" applyAlignment="1">
      <alignment vertical="center"/>
    </xf>
    <xf numFmtId="174" fontId="79" fillId="0" borderId="32" xfId="0" applyNumberFormat="1" applyFont="1" applyBorder="1" applyAlignment="1">
      <alignment vertical="center"/>
    </xf>
    <xf numFmtId="174" fontId="79" fillId="0" borderId="33" xfId="0" applyNumberFormat="1" applyFont="1" applyBorder="1" applyAlignment="1">
      <alignment vertical="center"/>
    </xf>
    <xf numFmtId="0" fontId="4" fillId="0" borderId="0" xfId="0" applyFont="1" applyAlignment="1">
      <alignment/>
    </xf>
    <xf numFmtId="0" fontId="100" fillId="0" borderId="0" xfId="0" applyFont="1" applyAlignment="1">
      <alignment horizontal="left" vertical="top" wrapText="1"/>
    </xf>
    <xf numFmtId="0" fontId="4" fillId="0" borderId="0" xfId="0" applyFont="1" applyAlignment="1">
      <alignment/>
    </xf>
    <xf numFmtId="0" fontId="4" fillId="0" borderId="0" xfId="0" applyFont="1" applyAlignment="1">
      <alignment vertical="center"/>
    </xf>
    <xf numFmtId="0" fontId="79" fillId="0" borderId="0" xfId="0" applyFont="1" applyAlignment="1">
      <alignment vertical="center"/>
    </xf>
    <xf numFmtId="0" fontId="5" fillId="0" borderId="0" xfId="0" applyFont="1" applyBorder="1" applyAlignment="1">
      <alignment horizontal="left" vertical="center"/>
    </xf>
    <xf numFmtId="0" fontId="4" fillId="0" borderId="0" xfId="0" applyFont="1" applyBorder="1" applyAlignment="1">
      <alignment/>
    </xf>
    <xf numFmtId="0" fontId="6" fillId="0" borderId="0" xfId="0" applyFont="1" applyBorder="1" applyAlignment="1">
      <alignment horizontal="left" vertical="top" wrapText="1"/>
    </xf>
    <xf numFmtId="49" fontId="5" fillId="23" borderId="0"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wrapText="1"/>
    </xf>
    <xf numFmtId="4" fontId="9" fillId="0" borderId="16" xfId="0" applyNumberFormat="1" applyFont="1" applyBorder="1" applyAlignment="1">
      <alignment vertical="center"/>
    </xf>
    <xf numFmtId="0" fontId="4" fillId="0" borderId="16" xfId="0" applyFont="1" applyBorder="1" applyAlignment="1">
      <alignment vertical="center"/>
    </xf>
    <xf numFmtId="0" fontId="79" fillId="0" borderId="0" xfId="0" applyFont="1" applyBorder="1" applyAlignment="1">
      <alignment horizontal="right" vertical="center"/>
    </xf>
    <xf numFmtId="0" fontId="4" fillId="0" borderId="0" xfId="0" applyFont="1" applyBorder="1" applyAlignment="1">
      <alignment vertical="center"/>
    </xf>
    <xf numFmtId="172" fontId="79" fillId="0" borderId="0" xfId="0" applyNumberFormat="1" applyFont="1" applyBorder="1" applyAlignment="1">
      <alignment horizontal="center" vertical="center"/>
    </xf>
    <xf numFmtId="0" fontId="79" fillId="0" borderId="0" xfId="0" applyFont="1" applyBorder="1" applyAlignment="1">
      <alignment vertical="center"/>
    </xf>
    <xf numFmtId="4" fontId="100" fillId="0" borderId="0" xfId="0" applyNumberFormat="1" applyFont="1" applyBorder="1" applyAlignment="1">
      <alignment vertical="center"/>
    </xf>
    <xf numFmtId="0" fontId="6" fillId="34" borderId="18" xfId="0" applyFont="1" applyFill="1" applyBorder="1" applyAlignment="1">
      <alignment horizontal="left" vertical="center"/>
    </xf>
    <xf numFmtId="0" fontId="4" fillId="34" borderId="18" xfId="0" applyFont="1" applyFill="1" applyBorder="1" applyAlignment="1">
      <alignment vertical="center"/>
    </xf>
    <xf numFmtId="4" fontId="6" fillId="34" borderId="18" xfId="0" applyNumberFormat="1" applyFont="1" applyFill="1" applyBorder="1" applyAlignment="1">
      <alignment vertical="center"/>
    </xf>
    <xf numFmtId="0" fontId="4" fillId="34" borderId="26" xfId="0"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vertical="center"/>
    </xf>
    <xf numFmtId="173" fontId="5" fillId="0" borderId="0" xfId="0" applyNumberFormat="1" applyFont="1" applyAlignment="1">
      <alignment horizontal="left" vertical="center"/>
    </xf>
    <xf numFmtId="0" fontId="5" fillId="0" borderId="0" xfId="0" applyFont="1" applyAlignment="1">
      <alignment vertical="center"/>
    </xf>
    <xf numFmtId="0" fontId="90" fillId="0" borderId="30" xfId="0" applyFont="1" applyBorder="1" applyAlignment="1">
      <alignment horizontal="center" vertical="center"/>
    </xf>
    <xf numFmtId="0" fontId="4" fillId="0" borderId="22" xfId="0" applyFont="1" applyBorder="1" applyAlignment="1">
      <alignment vertical="center"/>
    </xf>
    <xf numFmtId="0" fontId="4" fillId="0" borderId="24" xfId="0" applyFont="1" applyBorder="1" applyAlignment="1">
      <alignment vertical="center"/>
    </xf>
    <xf numFmtId="0" fontId="5" fillId="35" borderId="17" xfId="0" applyFont="1" applyFill="1" applyBorder="1" applyAlignment="1">
      <alignment horizontal="center" vertical="center"/>
    </xf>
    <xf numFmtId="0" fontId="4" fillId="35" borderId="18" xfId="0" applyFont="1" applyFill="1" applyBorder="1" applyAlignment="1">
      <alignment vertical="center"/>
    </xf>
    <xf numFmtId="0" fontId="5" fillId="35" borderId="18" xfId="0" applyFont="1" applyFill="1" applyBorder="1" applyAlignment="1">
      <alignment horizontal="center" vertical="center"/>
    </xf>
    <xf numFmtId="0" fontId="5" fillId="35" borderId="18" xfId="0" applyFont="1" applyFill="1" applyBorder="1" applyAlignment="1">
      <alignment horizontal="right" vertical="center"/>
    </xf>
    <xf numFmtId="4" fontId="92" fillId="0" borderId="0" xfId="0" applyNumberFormat="1" applyFont="1" applyAlignment="1">
      <alignment vertical="center"/>
    </xf>
    <xf numFmtId="0" fontId="92" fillId="0" borderId="0" xfId="0" applyFont="1" applyAlignment="1">
      <alignment vertical="center"/>
    </xf>
    <xf numFmtId="0" fontId="91" fillId="0" borderId="0" xfId="0" applyFont="1" applyAlignment="1">
      <alignment horizontal="left" vertical="center" wrapText="1"/>
    </xf>
    <xf numFmtId="4" fontId="89" fillId="0" borderId="0" xfId="0" applyNumberFormat="1" applyFont="1" applyAlignment="1">
      <alignment horizontal="right" vertical="center"/>
    </xf>
    <xf numFmtId="4" fontId="89" fillId="0" borderId="0" xfId="0" applyNumberFormat="1" applyFont="1" applyAlignment="1">
      <alignment vertical="center"/>
    </xf>
    <xf numFmtId="0" fontId="86" fillId="36" borderId="0" xfId="0" applyFont="1" applyFill="1" applyAlignment="1">
      <alignment horizontal="center" vertical="center"/>
    </xf>
    <xf numFmtId="0" fontId="88" fillId="0" borderId="0" xfId="0" applyFont="1" applyBorder="1" applyAlignment="1">
      <alignment horizontal="left"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88" fillId="0" borderId="0" xfId="0" applyFont="1" applyAlignment="1">
      <alignment horizontal="left" vertical="center" wrapText="1"/>
    </xf>
    <xf numFmtId="0" fontId="63" fillId="33" borderId="0" xfId="36" applyFill="1" applyAlignment="1">
      <alignment/>
    </xf>
    <xf numFmtId="0" fontId="101" fillId="0" borderId="0" xfId="36" applyFont="1" applyAlignment="1">
      <alignment horizontal="center" vertical="center"/>
    </xf>
    <xf numFmtId="0" fontId="102" fillId="33" borderId="0" xfId="0" applyFont="1" applyFill="1" applyAlignment="1">
      <alignment horizontal="left" vertical="center"/>
    </xf>
    <xf numFmtId="0" fontId="56" fillId="33" borderId="0" xfId="0" applyFont="1" applyFill="1" applyAlignment="1">
      <alignment vertical="center"/>
    </xf>
    <xf numFmtId="0" fontId="103" fillId="33" borderId="0" xfId="36" applyFont="1" applyFill="1" applyAlignment="1">
      <alignment vertical="center"/>
    </xf>
    <xf numFmtId="0" fontId="85" fillId="33" borderId="0" xfId="0" applyFont="1" applyFill="1" applyAlignment="1" applyProtection="1">
      <alignment horizontal="left" vertical="center"/>
      <protection/>
    </xf>
    <xf numFmtId="0" fontId="56" fillId="33" borderId="0" xfId="0" applyFont="1" applyFill="1" applyAlignment="1" applyProtection="1">
      <alignment vertical="center"/>
      <protection/>
    </xf>
    <xf numFmtId="0" fontId="102" fillId="33" borderId="0" xfId="0" applyFont="1" applyFill="1" applyAlignment="1" applyProtection="1">
      <alignment horizontal="left" vertical="center"/>
      <protection/>
    </xf>
    <xf numFmtId="0" fontId="103" fillId="33" borderId="0" xfId="36" applyFont="1" applyFill="1" applyAlignment="1" applyProtection="1">
      <alignment vertical="center"/>
      <protection/>
    </xf>
    <xf numFmtId="0" fontId="103" fillId="33" borderId="0" xfId="36" applyFont="1" applyFill="1" applyAlignment="1">
      <alignment vertical="center"/>
    </xf>
    <xf numFmtId="0" fontId="56" fillId="33" borderId="0" xfId="0" applyFont="1" applyFill="1" applyAlignment="1" applyProtection="1">
      <alignment vertical="center"/>
      <protection locked="0"/>
    </xf>
    <xf numFmtId="0" fontId="4" fillId="0" borderId="0" xfId="47" applyAlignment="1">
      <alignment vertical="top"/>
      <protection locked="0"/>
    </xf>
    <xf numFmtId="0" fontId="4" fillId="0" borderId="37" xfId="47" applyFont="1" applyBorder="1" applyAlignment="1">
      <alignment vertical="center" wrapText="1"/>
      <protection locked="0"/>
    </xf>
    <xf numFmtId="0" fontId="4" fillId="0" borderId="38" xfId="47" applyFont="1" applyBorder="1" applyAlignment="1">
      <alignment vertical="center" wrapText="1"/>
      <protection locked="0"/>
    </xf>
    <xf numFmtId="0" fontId="4" fillId="0" borderId="39" xfId="47" applyFont="1" applyBorder="1" applyAlignment="1">
      <alignment vertical="center" wrapText="1"/>
      <protection locked="0"/>
    </xf>
    <xf numFmtId="0" fontId="4" fillId="0" borderId="40" xfId="47" applyFont="1" applyBorder="1" applyAlignment="1">
      <alignment horizontal="center" vertical="center" wrapText="1"/>
      <protection locked="0"/>
    </xf>
    <xf numFmtId="0" fontId="8" fillId="0" borderId="0" xfId="47" applyFont="1" applyBorder="1" applyAlignment="1">
      <alignment horizontal="center" vertical="center" wrapText="1"/>
      <protection locked="0"/>
    </xf>
    <xf numFmtId="0" fontId="4" fillId="0" borderId="41" xfId="47" applyFont="1" applyBorder="1" applyAlignment="1">
      <alignment horizontal="center" vertical="center" wrapText="1"/>
      <protection locked="0"/>
    </xf>
    <xf numFmtId="0" fontId="4" fillId="0" borderId="0" xfId="47" applyAlignment="1">
      <alignment horizontal="center" vertical="center"/>
      <protection locked="0"/>
    </xf>
    <xf numFmtId="0" fontId="4" fillId="0" borderId="40" xfId="47" applyFont="1" applyBorder="1" applyAlignment="1">
      <alignment vertical="center" wrapText="1"/>
      <protection locked="0"/>
    </xf>
    <xf numFmtId="0" fontId="12" fillId="0" borderId="42" xfId="47" applyFont="1" applyBorder="1" applyAlignment="1">
      <alignment horizontal="left" wrapText="1"/>
      <protection locked="0"/>
    </xf>
    <xf numFmtId="0" fontId="4" fillId="0" borderId="41" xfId="47" applyFont="1" applyBorder="1" applyAlignment="1">
      <alignment vertical="center" wrapText="1"/>
      <protection locked="0"/>
    </xf>
    <xf numFmtId="0" fontId="12" fillId="0" borderId="0" xfId="47" applyFont="1" applyBorder="1" applyAlignment="1">
      <alignment horizontal="left" vertical="center" wrapText="1"/>
      <protection locked="0"/>
    </xf>
    <xf numFmtId="0" fontId="5" fillId="0" borderId="0" xfId="47" applyFont="1" applyBorder="1" applyAlignment="1">
      <alignment horizontal="left" vertical="center" wrapText="1"/>
      <protection locked="0"/>
    </xf>
    <xf numFmtId="0" fontId="5" fillId="0" borderId="40" xfId="47" applyFont="1" applyBorder="1" applyAlignment="1">
      <alignment vertical="center" wrapText="1"/>
      <protection locked="0"/>
    </xf>
    <xf numFmtId="0" fontId="5" fillId="0" borderId="0" xfId="47" applyFont="1" applyBorder="1" applyAlignment="1">
      <alignment horizontal="left" vertical="center" wrapText="1"/>
      <protection locked="0"/>
    </xf>
    <xf numFmtId="0" fontId="5" fillId="0" borderId="0" xfId="47" applyFont="1" applyBorder="1" applyAlignment="1">
      <alignment vertical="center" wrapText="1"/>
      <protection locked="0"/>
    </xf>
    <xf numFmtId="0" fontId="5" fillId="0" borderId="0" xfId="47" applyFont="1" applyBorder="1" applyAlignment="1">
      <alignment vertical="center"/>
      <protection locked="0"/>
    </xf>
    <xf numFmtId="0" fontId="5" fillId="0" borderId="0" xfId="47" applyFont="1" applyBorder="1" applyAlignment="1">
      <alignment horizontal="left" vertical="center"/>
      <protection locked="0"/>
    </xf>
    <xf numFmtId="49" fontId="5" fillId="0" borderId="0" xfId="47" applyNumberFormat="1" applyFont="1" applyBorder="1" applyAlignment="1">
      <alignment horizontal="left" vertical="center" wrapText="1"/>
      <protection locked="0"/>
    </xf>
    <xf numFmtId="49" fontId="5" fillId="0" borderId="0" xfId="47" applyNumberFormat="1" applyFont="1" applyBorder="1" applyAlignment="1">
      <alignment vertical="center" wrapText="1"/>
      <protection locked="0"/>
    </xf>
    <xf numFmtId="0" fontId="4" fillId="0" borderId="43" xfId="47" applyFont="1" applyBorder="1" applyAlignment="1">
      <alignment vertical="center" wrapText="1"/>
      <protection locked="0"/>
    </xf>
    <xf numFmtId="0" fontId="56" fillId="0" borderId="42" xfId="47" applyFont="1" applyBorder="1" applyAlignment="1">
      <alignment vertical="center" wrapText="1"/>
      <protection locked="0"/>
    </xf>
    <xf numFmtId="0" fontId="4" fillId="0" borderId="44" xfId="47" applyFont="1" applyBorder="1" applyAlignment="1">
      <alignment vertical="center" wrapText="1"/>
      <protection locked="0"/>
    </xf>
    <xf numFmtId="0" fontId="4" fillId="0" borderId="0" xfId="47" applyFont="1" applyBorder="1" applyAlignment="1">
      <alignment vertical="top"/>
      <protection locked="0"/>
    </xf>
    <xf numFmtId="0" fontId="4" fillId="0" borderId="0" xfId="47" applyFont="1" applyAlignment="1">
      <alignment vertical="top"/>
      <protection locked="0"/>
    </xf>
    <xf numFmtId="0" fontId="4" fillId="0" borderId="37" xfId="47" applyFont="1" applyBorder="1" applyAlignment="1">
      <alignment horizontal="left" vertical="center"/>
      <protection locked="0"/>
    </xf>
    <xf numFmtId="0" fontId="4" fillId="0" borderId="38" xfId="47" applyFont="1" applyBorder="1" applyAlignment="1">
      <alignment horizontal="left" vertical="center"/>
      <protection locked="0"/>
    </xf>
    <xf numFmtId="0" fontId="4" fillId="0" borderId="39" xfId="47" applyFont="1" applyBorder="1" applyAlignment="1">
      <alignment horizontal="left" vertical="center"/>
      <protection locked="0"/>
    </xf>
    <xf numFmtId="0" fontId="4" fillId="0" borderId="40" xfId="47" applyFont="1" applyBorder="1" applyAlignment="1">
      <alignment horizontal="left" vertical="center"/>
      <protection locked="0"/>
    </xf>
    <xf numFmtId="0" fontId="8" fillId="0" borderId="0" xfId="47" applyFont="1" applyBorder="1" applyAlignment="1">
      <alignment horizontal="center" vertical="center"/>
      <protection locked="0"/>
    </xf>
    <xf numFmtId="0" fontId="4" fillId="0" borderId="41" xfId="47" applyFont="1" applyBorder="1" applyAlignment="1">
      <alignment horizontal="left" vertical="center"/>
      <protection locked="0"/>
    </xf>
    <xf numFmtId="0" fontId="12" fillId="0" borderId="0" xfId="47" applyFont="1" applyBorder="1" applyAlignment="1">
      <alignment horizontal="left" vertical="center"/>
      <protection locked="0"/>
    </xf>
    <xf numFmtId="0" fontId="7" fillId="0" borderId="0" xfId="47" applyFont="1" applyAlignment="1">
      <alignment horizontal="left" vertical="center"/>
      <protection locked="0"/>
    </xf>
    <xf numFmtId="0" fontId="12" fillId="0" borderId="42" xfId="47" applyFont="1" applyBorder="1" applyAlignment="1">
      <alignment horizontal="left" vertical="center"/>
      <protection locked="0"/>
    </xf>
    <xf numFmtId="0" fontId="12" fillId="0" borderId="42" xfId="47" applyFont="1" applyBorder="1" applyAlignment="1">
      <alignment horizontal="center" vertical="center"/>
      <protection locked="0"/>
    </xf>
    <xf numFmtId="0" fontId="7" fillId="0" borderId="42" xfId="47" applyFont="1" applyBorder="1" applyAlignment="1">
      <alignment horizontal="left" vertical="center"/>
      <protection locked="0"/>
    </xf>
    <xf numFmtId="0" fontId="10" fillId="0" borderId="0" xfId="47" applyFont="1" applyBorder="1" applyAlignment="1">
      <alignment horizontal="left" vertical="center"/>
      <protection locked="0"/>
    </xf>
    <xf numFmtId="0" fontId="5" fillId="0" borderId="0" xfId="47" applyFont="1" applyAlignment="1">
      <alignment horizontal="left" vertical="center"/>
      <protection locked="0"/>
    </xf>
    <xf numFmtId="0" fontId="5" fillId="0" borderId="0" xfId="47" applyFont="1" applyBorder="1" applyAlignment="1">
      <alignment horizontal="center" vertical="center"/>
      <protection locked="0"/>
    </xf>
    <xf numFmtId="0" fontId="5" fillId="0" borderId="40" xfId="47" applyFont="1" applyBorder="1" applyAlignment="1">
      <alignment horizontal="left" vertical="center"/>
      <protection locked="0"/>
    </xf>
    <xf numFmtId="0" fontId="5" fillId="0" borderId="0" xfId="47" applyFont="1" applyFill="1" applyBorder="1" applyAlignment="1">
      <alignment horizontal="left" vertical="center"/>
      <protection locked="0"/>
    </xf>
    <xf numFmtId="0" fontId="5" fillId="0" borderId="0" xfId="47" applyFont="1" applyFill="1" applyBorder="1" applyAlignment="1">
      <alignment horizontal="center" vertical="center"/>
      <protection locked="0"/>
    </xf>
    <xf numFmtId="0" fontId="4" fillId="0" borderId="43" xfId="47" applyFont="1" applyBorder="1" applyAlignment="1">
      <alignment horizontal="left" vertical="center"/>
      <protection locked="0"/>
    </xf>
    <xf numFmtId="0" fontId="56" fillId="0" borderId="42" xfId="47" applyFont="1" applyBorder="1" applyAlignment="1">
      <alignment horizontal="left" vertical="center"/>
      <protection locked="0"/>
    </xf>
    <xf numFmtId="0" fontId="4" fillId="0" borderId="44" xfId="47" applyFont="1" applyBorder="1" applyAlignment="1">
      <alignment horizontal="left" vertical="center"/>
      <protection locked="0"/>
    </xf>
    <xf numFmtId="0" fontId="4" fillId="0" borderId="0" xfId="47" applyFont="1" applyBorder="1" applyAlignment="1">
      <alignment horizontal="left" vertical="center"/>
      <protection locked="0"/>
    </xf>
    <xf numFmtId="0" fontId="56" fillId="0" borderId="0" xfId="47" applyFont="1" applyBorder="1" applyAlignment="1">
      <alignment horizontal="left" vertical="center"/>
      <protection locked="0"/>
    </xf>
    <xf numFmtId="0" fontId="7" fillId="0" borderId="0" xfId="47" applyFont="1" applyBorder="1" applyAlignment="1">
      <alignment horizontal="left" vertical="center"/>
      <protection locked="0"/>
    </xf>
    <xf numFmtId="0" fontId="5" fillId="0" borderId="42" xfId="47" applyFont="1" applyBorder="1" applyAlignment="1">
      <alignment horizontal="left" vertical="center"/>
      <protection locked="0"/>
    </xf>
    <xf numFmtId="0" fontId="4" fillId="0" borderId="0" xfId="47" applyFont="1" applyBorder="1" applyAlignment="1">
      <alignment horizontal="left" vertical="center" wrapText="1"/>
      <protection locked="0"/>
    </xf>
    <xf numFmtId="0" fontId="5" fillId="0" borderId="0" xfId="47" applyFont="1" applyBorder="1" applyAlignment="1">
      <alignment horizontal="center" vertical="center" wrapText="1"/>
      <protection locked="0"/>
    </xf>
    <xf numFmtId="0" fontId="4" fillId="0" borderId="37" xfId="47" applyFont="1" applyBorder="1" applyAlignment="1">
      <alignment horizontal="left" vertical="center" wrapText="1"/>
      <protection locked="0"/>
    </xf>
    <xf numFmtId="0" fontId="4" fillId="0" borderId="38" xfId="47" applyFont="1" applyBorder="1" applyAlignment="1">
      <alignment horizontal="left" vertical="center" wrapText="1"/>
      <protection locked="0"/>
    </xf>
    <xf numFmtId="0" fontId="4" fillId="0" borderId="39" xfId="47" applyFont="1" applyBorder="1" applyAlignment="1">
      <alignment horizontal="left" vertical="center" wrapText="1"/>
      <protection locked="0"/>
    </xf>
    <xf numFmtId="0" fontId="4" fillId="0" borderId="40" xfId="47" applyFont="1" applyBorder="1" applyAlignment="1">
      <alignment horizontal="left" vertical="center" wrapText="1"/>
      <protection locked="0"/>
    </xf>
    <xf numFmtId="0" fontId="4" fillId="0" borderId="41" xfId="47" applyFont="1" applyBorder="1" applyAlignment="1">
      <alignment horizontal="left" vertical="center" wrapText="1"/>
      <protection locked="0"/>
    </xf>
    <xf numFmtId="0" fontId="7" fillId="0" borderId="40" xfId="47" applyFont="1" applyBorder="1" applyAlignment="1">
      <alignment horizontal="left" vertical="center" wrapText="1"/>
      <protection locked="0"/>
    </xf>
    <xf numFmtId="0" fontId="7" fillId="0" borderId="41" xfId="47" applyFont="1" applyBorder="1" applyAlignment="1">
      <alignment horizontal="left" vertical="center" wrapText="1"/>
      <protection locked="0"/>
    </xf>
    <xf numFmtId="0" fontId="5" fillId="0" borderId="40" xfId="47" applyFont="1" applyBorder="1" applyAlignment="1">
      <alignment horizontal="left" vertical="center" wrapText="1"/>
      <protection locked="0"/>
    </xf>
    <xf numFmtId="0" fontId="5" fillId="0" borderId="41" xfId="47" applyFont="1" applyBorder="1" applyAlignment="1">
      <alignment horizontal="left" vertical="center" wrapText="1"/>
      <protection locked="0"/>
    </xf>
    <xf numFmtId="0" fontId="5" fillId="0" borderId="41" xfId="47" applyFont="1" applyBorder="1" applyAlignment="1">
      <alignment horizontal="left" vertical="center"/>
      <protection locked="0"/>
    </xf>
    <xf numFmtId="0" fontId="5" fillId="0" borderId="43" xfId="47" applyFont="1" applyBorder="1" applyAlignment="1">
      <alignment horizontal="left" vertical="center" wrapText="1"/>
      <protection locked="0"/>
    </xf>
    <xf numFmtId="0" fontId="5" fillId="0" borderId="42" xfId="47" applyFont="1" applyBorder="1" applyAlignment="1">
      <alignment horizontal="left" vertical="center" wrapText="1"/>
      <protection locked="0"/>
    </xf>
    <xf numFmtId="0" fontId="5" fillId="0" borderId="44" xfId="47" applyFont="1" applyBorder="1" applyAlignment="1">
      <alignment horizontal="left" vertical="center" wrapText="1"/>
      <protection locked="0"/>
    </xf>
    <xf numFmtId="0" fontId="5" fillId="0" borderId="0" xfId="47" applyFont="1" applyBorder="1" applyAlignment="1">
      <alignment horizontal="left" vertical="top"/>
      <protection locked="0"/>
    </xf>
    <xf numFmtId="0" fontId="5" fillId="0" borderId="0" xfId="47" applyFont="1" applyBorder="1" applyAlignment="1">
      <alignment horizontal="center" vertical="top"/>
      <protection locked="0"/>
    </xf>
    <xf numFmtId="0" fontId="5" fillId="0" borderId="43" xfId="47" applyFont="1" applyBorder="1" applyAlignment="1">
      <alignment horizontal="left" vertical="center"/>
      <protection locked="0"/>
    </xf>
    <xf numFmtId="0" fontId="5" fillId="0" borderId="44" xfId="47" applyFont="1" applyBorder="1" applyAlignment="1">
      <alignment horizontal="left" vertical="center"/>
      <protection locked="0"/>
    </xf>
    <xf numFmtId="0" fontId="7" fillId="0" borderId="0" xfId="47" applyFont="1" applyAlignment="1">
      <alignment vertical="center"/>
      <protection locked="0"/>
    </xf>
    <xf numFmtId="0" fontId="12" fillId="0" borderId="0" xfId="47" applyFont="1" applyBorder="1" applyAlignment="1">
      <alignment vertical="center"/>
      <protection locked="0"/>
    </xf>
    <xf numFmtId="0" fontId="7" fillId="0" borderId="42" xfId="47" applyFont="1" applyBorder="1" applyAlignment="1">
      <alignment vertical="center"/>
      <protection locked="0"/>
    </xf>
    <xf numFmtId="0" fontId="12" fillId="0" borderId="42" xfId="47" applyFont="1" applyBorder="1" applyAlignment="1">
      <alignment vertical="center"/>
      <protection locked="0"/>
    </xf>
    <xf numFmtId="0" fontId="4" fillId="0" borderId="0" xfId="47" applyBorder="1" applyAlignment="1">
      <alignment vertical="top"/>
      <protection locked="0"/>
    </xf>
    <xf numFmtId="49" fontId="5" fillId="0" borderId="0" xfId="47" applyNumberFormat="1" applyFont="1" applyBorder="1" applyAlignment="1">
      <alignment horizontal="left" vertical="center"/>
      <protection locked="0"/>
    </xf>
    <xf numFmtId="0" fontId="4" fillId="0" borderId="42" xfId="47" applyBorder="1" applyAlignment="1">
      <alignment vertical="top"/>
      <protection locked="0"/>
    </xf>
    <xf numFmtId="0" fontId="5" fillId="0" borderId="38" xfId="47" applyFont="1" applyBorder="1" applyAlignment="1">
      <alignment horizontal="left" vertical="center" wrapText="1"/>
      <protection locked="0"/>
    </xf>
    <xf numFmtId="0" fontId="5" fillId="0" borderId="38" xfId="47" applyFont="1" applyBorder="1" applyAlignment="1">
      <alignment horizontal="left" vertical="center"/>
      <protection locked="0"/>
    </xf>
    <xf numFmtId="0" fontId="5" fillId="0" borderId="38" xfId="47" applyFont="1" applyBorder="1" applyAlignment="1">
      <alignment horizontal="center" vertical="center"/>
      <protection locked="0"/>
    </xf>
    <xf numFmtId="0" fontId="12" fillId="0" borderId="42" xfId="47" applyFont="1" applyBorder="1" applyAlignment="1">
      <alignment horizontal="left"/>
      <protection locked="0"/>
    </xf>
    <xf numFmtId="0" fontId="7" fillId="0" borderId="42" xfId="47" applyFont="1" applyBorder="1" applyAlignment="1">
      <alignment/>
      <protection locked="0"/>
    </xf>
    <xf numFmtId="0" fontId="12" fillId="0" borderId="42" xfId="47" applyFont="1" applyBorder="1" applyAlignment="1">
      <alignment horizontal="left"/>
      <protection locked="0"/>
    </xf>
    <xf numFmtId="0" fontId="5" fillId="0" borderId="0" xfId="47" applyFont="1" applyBorder="1" applyAlignment="1">
      <alignment horizontal="left" vertical="center"/>
      <protection locked="0"/>
    </xf>
    <xf numFmtId="0" fontId="4" fillId="0" borderId="40" xfId="47" applyFont="1" applyBorder="1" applyAlignment="1">
      <alignment vertical="top"/>
      <protection locked="0"/>
    </xf>
    <xf numFmtId="0" fontId="5" fillId="0" borderId="0" xfId="47" applyFont="1" applyBorder="1" applyAlignment="1">
      <alignment horizontal="left" vertical="top"/>
      <protection locked="0"/>
    </xf>
    <xf numFmtId="0" fontId="4" fillId="0" borderId="41" xfId="47" applyFont="1" applyBorder="1" applyAlignment="1">
      <alignment vertical="top"/>
      <protection locked="0"/>
    </xf>
    <xf numFmtId="0" fontId="4" fillId="0" borderId="0" xfId="47" applyFont="1" applyBorder="1" applyAlignment="1">
      <alignment horizontal="center" vertical="center"/>
      <protection locked="0"/>
    </xf>
    <xf numFmtId="0" fontId="4" fillId="0" borderId="0" xfId="47" applyFont="1" applyBorder="1" applyAlignment="1">
      <alignment horizontal="left" vertical="top"/>
      <protection locked="0"/>
    </xf>
    <xf numFmtId="0" fontId="4" fillId="0" borderId="43" xfId="47" applyFont="1" applyBorder="1" applyAlignment="1">
      <alignment vertical="top"/>
      <protection locked="0"/>
    </xf>
    <xf numFmtId="0" fontId="4" fillId="0" borderId="42" xfId="47" applyFont="1" applyBorder="1" applyAlignment="1">
      <alignment vertical="top"/>
      <protection locked="0"/>
    </xf>
    <xf numFmtId="0" fontId="4" fillId="0" borderId="44" xfId="47" applyFont="1" applyBorder="1" applyAlignment="1">
      <alignment vertical="top"/>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127C1.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EE6D3.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M54"/>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52" width="21.7109375" style="0" hidden="1" customWidth="1"/>
    <col min="53" max="53" width="19.140625" style="0" hidden="1" customWidth="1"/>
    <col min="54" max="54" width="25.00390625" style="0" hidden="1" customWidth="1"/>
    <col min="55" max="56" width="19.140625" style="0" hidden="1" customWidth="1"/>
    <col min="57" max="57" width="66.421875" style="0" customWidth="1"/>
    <col min="58" max="70" width="9.28125" style="0" customWidth="1"/>
    <col min="71" max="91" width="0" style="0" hidden="1" customWidth="1"/>
  </cols>
  <sheetData>
    <row r="1" spans="1:74" ht="21" customHeight="1">
      <c r="A1" s="260" t="s">
        <v>0</v>
      </c>
      <c r="B1" s="261"/>
      <c r="C1" s="261"/>
      <c r="D1" s="262" t="s">
        <v>1</v>
      </c>
      <c r="E1" s="261"/>
      <c r="F1" s="261"/>
      <c r="G1" s="261"/>
      <c r="H1" s="261"/>
      <c r="I1" s="261"/>
      <c r="J1" s="261"/>
      <c r="K1" s="263" t="s">
        <v>359</v>
      </c>
      <c r="L1" s="263"/>
      <c r="M1" s="263"/>
      <c r="N1" s="263"/>
      <c r="O1" s="263"/>
      <c r="P1" s="263"/>
      <c r="Q1" s="263"/>
      <c r="R1" s="263"/>
      <c r="S1" s="263"/>
      <c r="T1" s="261"/>
      <c r="U1" s="261"/>
      <c r="V1" s="261"/>
      <c r="W1" s="263" t="s">
        <v>360</v>
      </c>
      <c r="X1" s="263"/>
      <c r="Y1" s="263"/>
      <c r="Z1" s="263"/>
      <c r="AA1" s="263"/>
      <c r="AB1" s="263"/>
      <c r="AC1" s="263"/>
      <c r="AD1" s="263"/>
      <c r="AE1" s="263"/>
      <c r="AF1" s="263"/>
      <c r="AG1" s="263"/>
      <c r="AH1" s="263"/>
      <c r="AI1" s="255"/>
      <c r="AJ1" s="14"/>
      <c r="AK1" s="14"/>
      <c r="AL1" s="14"/>
      <c r="AM1" s="14"/>
      <c r="AN1" s="14"/>
      <c r="AO1" s="14"/>
      <c r="AP1" s="14"/>
      <c r="AQ1" s="14"/>
      <c r="AR1" s="14"/>
      <c r="AS1" s="14"/>
      <c r="AT1" s="14"/>
      <c r="AU1" s="14"/>
      <c r="AV1" s="14"/>
      <c r="AW1" s="14"/>
      <c r="AX1" s="14"/>
      <c r="AY1" s="14"/>
      <c r="AZ1" s="14"/>
      <c r="BA1" s="13" t="s">
        <v>2</v>
      </c>
      <c r="BB1" s="13" t="s">
        <v>3</v>
      </c>
      <c r="BC1" s="14"/>
      <c r="BD1" s="14"/>
      <c r="BE1" s="14"/>
      <c r="BF1" s="14"/>
      <c r="BG1" s="14"/>
      <c r="BH1" s="14"/>
      <c r="BI1" s="14"/>
      <c r="BJ1" s="14"/>
      <c r="BK1" s="14"/>
      <c r="BL1" s="14"/>
      <c r="BM1" s="14"/>
      <c r="BN1" s="14"/>
      <c r="BO1" s="14"/>
      <c r="BP1" s="14"/>
      <c r="BQ1" s="14"/>
      <c r="BR1" s="14"/>
      <c r="BT1" s="15" t="s">
        <v>4</v>
      </c>
      <c r="BU1" s="15" t="s">
        <v>4</v>
      </c>
      <c r="BV1" s="15" t="s">
        <v>5</v>
      </c>
    </row>
    <row r="2" spans="3:72" ht="36.75" customHeight="1">
      <c r="AR2" s="250" t="s">
        <v>6</v>
      </c>
      <c r="AS2" s="215"/>
      <c r="AT2" s="215"/>
      <c r="AU2" s="215"/>
      <c r="AV2" s="215"/>
      <c r="AW2" s="215"/>
      <c r="AX2" s="215"/>
      <c r="AY2" s="215"/>
      <c r="AZ2" s="215"/>
      <c r="BA2" s="215"/>
      <c r="BB2" s="215"/>
      <c r="BC2" s="215"/>
      <c r="BD2" s="215"/>
      <c r="BE2" s="215"/>
      <c r="BS2" s="16" t="s">
        <v>7</v>
      </c>
      <c r="BT2" s="16" t="s">
        <v>8</v>
      </c>
    </row>
    <row r="3" spans="2:72" ht="6.7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9"/>
      <c r="BS3" s="16" t="s">
        <v>7</v>
      </c>
      <c r="BT3" s="16" t="s">
        <v>9</v>
      </c>
    </row>
    <row r="4" spans="2:71" ht="36.75" customHeight="1">
      <c r="B4" s="20"/>
      <c r="C4" s="21"/>
      <c r="D4" s="22" t="s">
        <v>10</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3"/>
      <c r="AS4" s="24" t="s">
        <v>11</v>
      </c>
      <c r="BE4" s="25" t="s">
        <v>12</v>
      </c>
      <c r="BS4" s="16" t="s">
        <v>13</v>
      </c>
    </row>
    <row r="5" spans="2:71" ht="14.25" customHeight="1">
      <c r="B5" s="20"/>
      <c r="C5" s="21"/>
      <c r="D5" s="26" t="s">
        <v>14</v>
      </c>
      <c r="E5" s="21"/>
      <c r="F5" s="21"/>
      <c r="G5" s="21"/>
      <c r="H5" s="21"/>
      <c r="I5" s="21"/>
      <c r="J5" s="21"/>
      <c r="K5" s="218" t="s">
        <v>15</v>
      </c>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
      <c r="AQ5" s="23"/>
      <c r="BE5" s="214" t="s">
        <v>16</v>
      </c>
      <c r="BS5" s="16" t="s">
        <v>7</v>
      </c>
    </row>
    <row r="6" spans="2:71" ht="36.75" customHeight="1">
      <c r="B6" s="20"/>
      <c r="C6" s="21"/>
      <c r="D6" s="28" t="s">
        <v>17</v>
      </c>
      <c r="E6" s="21"/>
      <c r="F6" s="21"/>
      <c r="G6" s="21"/>
      <c r="H6" s="21"/>
      <c r="I6" s="21"/>
      <c r="J6" s="21"/>
      <c r="K6" s="220" t="s">
        <v>18</v>
      </c>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
      <c r="AQ6" s="23"/>
      <c r="BE6" s="215"/>
      <c r="BS6" s="16" t="s">
        <v>19</v>
      </c>
    </row>
    <row r="7" spans="2:71" ht="14.25" customHeight="1">
      <c r="B7" s="20"/>
      <c r="C7" s="21"/>
      <c r="D7" s="29" t="s">
        <v>20</v>
      </c>
      <c r="E7" s="21"/>
      <c r="F7" s="21"/>
      <c r="G7" s="21"/>
      <c r="H7" s="21"/>
      <c r="I7" s="21"/>
      <c r="J7" s="21"/>
      <c r="K7" s="27" t="s">
        <v>3</v>
      </c>
      <c r="L7" s="21"/>
      <c r="M7" s="21"/>
      <c r="N7" s="21"/>
      <c r="O7" s="21"/>
      <c r="P7" s="21"/>
      <c r="Q7" s="21"/>
      <c r="R7" s="21"/>
      <c r="S7" s="21"/>
      <c r="T7" s="21"/>
      <c r="U7" s="21"/>
      <c r="V7" s="21"/>
      <c r="W7" s="21"/>
      <c r="X7" s="21"/>
      <c r="Y7" s="21"/>
      <c r="Z7" s="21"/>
      <c r="AA7" s="21"/>
      <c r="AB7" s="21"/>
      <c r="AC7" s="21"/>
      <c r="AD7" s="21"/>
      <c r="AE7" s="21"/>
      <c r="AF7" s="21"/>
      <c r="AG7" s="21"/>
      <c r="AH7" s="21"/>
      <c r="AI7" s="21"/>
      <c r="AJ7" s="21"/>
      <c r="AK7" s="29" t="s">
        <v>21</v>
      </c>
      <c r="AL7" s="21"/>
      <c r="AM7" s="21"/>
      <c r="AN7" s="27" t="s">
        <v>3</v>
      </c>
      <c r="AO7" s="21"/>
      <c r="AP7" s="21"/>
      <c r="AQ7" s="23"/>
      <c r="BE7" s="215"/>
      <c r="BS7" s="16" t="s">
        <v>22</v>
      </c>
    </row>
    <row r="8" spans="2:71" ht="14.25" customHeight="1">
      <c r="B8" s="20"/>
      <c r="C8" s="21"/>
      <c r="D8" s="29" t="s">
        <v>23</v>
      </c>
      <c r="E8" s="21"/>
      <c r="F8" s="21"/>
      <c r="G8" s="21"/>
      <c r="H8" s="21"/>
      <c r="I8" s="21"/>
      <c r="J8" s="21"/>
      <c r="K8" s="27" t="s">
        <v>24</v>
      </c>
      <c r="L8" s="21"/>
      <c r="M8" s="21"/>
      <c r="N8" s="21"/>
      <c r="O8" s="21"/>
      <c r="P8" s="21"/>
      <c r="Q8" s="21"/>
      <c r="R8" s="21"/>
      <c r="S8" s="21"/>
      <c r="T8" s="21"/>
      <c r="U8" s="21"/>
      <c r="V8" s="21"/>
      <c r="W8" s="21"/>
      <c r="X8" s="21"/>
      <c r="Y8" s="21"/>
      <c r="Z8" s="21"/>
      <c r="AA8" s="21"/>
      <c r="AB8" s="21"/>
      <c r="AC8" s="21"/>
      <c r="AD8" s="21"/>
      <c r="AE8" s="21"/>
      <c r="AF8" s="21"/>
      <c r="AG8" s="21"/>
      <c r="AH8" s="21"/>
      <c r="AI8" s="21"/>
      <c r="AJ8" s="21"/>
      <c r="AK8" s="29" t="s">
        <v>25</v>
      </c>
      <c r="AL8" s="21"/>
      <c r="AM8" s="21"/>
      <c r="AN8" s="30" t="s">
        <v>26</v>
      </c>
      <c r="AO8" s="21"/>
      <c r="AP8" s="21"/>
      <c r="AQ8" s="23"/>
      <c r="BE8" s="215"/>
      <c r="BS8" s="16" t="s">
        <v>27</v>
      </c>
    </row>
    <row r="9" spans="2:71" ht="14.2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3"/>
      <c r="BE9" s="215"/>
      <c r="BS9" s="16" t="s">
        <v>28</v>
      </c>
    </row>
    <row r="10" spans="2:71" ht="14.25" customHeight="1">
      <c r="B10" s="20"/>
      <c r="C10" s="21"/>
      <c r="D10" s="29" t="s">
        <v>29</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9" t="s">
        <v>30</v>
      </c>
      <c r="AL10" s="21"/>
      <c r="AM10" s="21"/>
      <c r="AN10" s="27" t="s">
        <v>3</v>
      </c>
      <c r="AO10" s="21"/>
      <c r="AP10" s="21"/>
      <c r="AQ10" s="23"/>
      <c r="BE10" s="215"/>
      <c r="BS10" s="16" t="s">
        <v>19</v>
      </c>
    </row>
    <row r="11" spans="2:71" ht="18" customHeight="1">
      <c r="B11" s="20"/>
      <c r="C11" s="21"/>
      <c r="D11" s="21"/>
      <c r="E11" s="27" t="s">
        <v>31</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9" t="s">
        <v>32</v>
      </c>
      <c r="AL11" s="21"/>
      <c r="AM11" s="21"/>
      <c r="AN11" s="27" t="s">
        <v>3</v>
      </c>
      <c r="AO11" s="21"/>
      <c r="AP11" s="21"/>
      <c r="AQ11" s="23"/>
      <c r="BE11" s="215"/>
      <c r="BS11" s="16" t="s">
        <v>19</v>
      </c>
    </row>
    <row r="12" spans="2:71" ht="6.7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3"/>
      <c r="BE12" s="215"/>
      <c r="BS12" s="16" t="s">
        <v>19</v>
      </c>
    </row>
    <row r="13" spans="2:71" ht="14.25" customHeight="1">
      <c r="B13" s="20"/>
      <c r="C13" s="21"/>
      <c r="D13" s="29" t="s">
        <v>33</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9" t="s">
        <v>30</v>
      </c>
      <c r="AL13" s="21"/>
      <c r="AM13" s="21"/>
      <c r="AN13" s="31" t="s">
        <v>34</v>
      </c>
      <c r="AO13" s="21"/>
      <c r="AP13" s="21"/>
      <c r="AQ13" s="23"/>
      <c r="BE13" s="215"/>
      <c r="BS13" s="16" t="s">
        <v>19</v>
      </c>
    </row>
    <row r="14" spans="2:71" ht="15">
      <c r="B14" s="20"/>
      <c r="C14" s="21"/>
      <c r="D14" s="21"/>
      <c r="E14" s="221" t="s">
        <v>34</v>
      </c>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9" t="s">
        <v>32</v>
      </c>
      <c r="AL14" s="21"/>
      <c r="AM14" s="21"/>
      <c r="AN14" s="31" t="s">
        <v>34</v>
      </c>
      <c r="AO14" s="21"/>
      <c r="AP14" s="21"/>
      <c r="AQ14" s="23"/>
      <c r="BE14" s="215"/>
      <c r="BS14" s="16" t="s">
        <v>19</v>
      </c>
    </row>
    <row r="15" spans="2:71" ht="6.7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3"/>
      <c r="BE15" s="215"/>
      <c r="BS15" s="16" t="s">
        <v>4</v>
      </c>
    </row>
    <row r="16" spans="2:71" ht="14.25" customHeight="1">
      <c r="B16" s="20"/>
      <c r="C16" s="21"/>
      <c r="D16" s="29" t="s">
        <v>35</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9" t="s">
        <v>30</v>
      </c>
      <c r="AL16" s="21"/>
      <c r="AM16" s="21"/>
      <c r="AN16" s="27" t="s">
        <v>3</v>
      </c>
      <c r="AO16" s="21"/>
      <c r="AP16" s="21"/>
      <c r="AQ16" s="23"/>
      <c r="BE16" s="215"/>
      <c r="BS16" s="16" t="s">
        <v>4</v>
      </c>
    </row>
    <row r="17" spans="2:71" ht="18" customHeight="1">
      <c r="B17" s="20"/>
      <c r="C17" s="21"/>
      <c r="D17" s="21"/>
      <c r="E17" s="27" t="s">
        <v>36</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9" t="s">
        <v>32</v>
      </c>
      <c r="AL17" s="21"/>
      <c r="AM17" s="21"/>
      <c r="AN17" s="27" t="s">
        <v>3</v>
      </c>
      <c r="AO17" s="21"/>
      <c r="AP17" s="21"/>
      <c r="AQ17" s="23"/>
      <c r="BE17" s="215"/>
      <c r="BS17" s="16" t="s">
        <v>37</v>
      </c>
    </row>
    <row r="18" spans="2:71" ht="6.7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3"/>
      <c r="BE18" s="215"/>
      <c r="BS18" s="16" t="s">
        <v>7</v>
      </c>
    </row>
    <row r="19" spans="2:71" ht="14.25" customHeight="1">
      <c r="B19" s="20"/>
      <c r="C19" s="21"/>
      <c r="D19" s="29" t="s">
        <v>38</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3"/>
      <c r="BE19" s="215"/>
      <c r="BS19" s="16" t="s">
        <v>7</v>
      </c>
    </row>
    <row r="20" spans="2:71" ht="22.5" customHeight="1">
      <c r="B20" s="20"/>
      <c r="C20" s="21"/>
      <c r="D20" s="21"/>
      <c r="E20" s="222" t="s">
        <v>3</v>
      </c>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
      <c r="AP20" s="21"/>
      <c r="AQ20" s="23"/>
      <c r="BE20" s="215"/>
      <c r="BS20" s="16" t="s">
        <v>37</v>
      </c>
    </row>
    <row r="21" spans="2:57" ht="6.7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3"/>
      <c r="BE21" s="215"/>
    </row>
    <row r="22" spans="2:57" ht="6.75" customHeight="1">
      <c r="B22" s="20"/>
      <c r="C22" s="21"/>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21"/>
      <c r="AQ22" s="23"/>
      <c r="BE22" s="215"/>
    </row>
    <row r="23" spans="2:57" s="1" customFormat="1" ht="25.5" customHeight="1">
      <c r="B23" s="33"/>
      <c r="C23" s="34"/>
      <c r="D23" s="35" t="s">
        <v>39</v>
      </c>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223">
        <f>ROUND(AG51,2)</f>
        <v>0</v>
      </c>
      <c r="AL23" s="224"/>
      <c r="AM23" s="224"/>
      <c r="AN23" s="224"/>
      <c r="AO23" s="224"/>
      <c r="AP23" s="34"/>
      <c r="AQ23" s="37"/>
      <c r="BE23" s="216"/>
    </row>
    <row r="24" spans="2:57" s="1" customFormat="1" ht="6.75" customHeight="1">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7"/>
      <c r="BE24" s="216"/>
    </row>
    <row r="25" spans="2:57" s="1" customFormat="1" ht="13.5">
      <c r="B25" s="33"/>
      <c r="C25" s="34"/>
      <c r="D25" s="34"/>
      <c r="E25" s="34"/>
      <c r="F25" s="34"/>
      <c r="G25" s="34"/>
      <c r="H25" s="34"/>
      <c r="I25" s="34"/>
      <c r="J25" s="34"/>
      <c r="K25" s="34"/>
      <c r="L25" s="225" t="s">
        <v>40</v>
      </c>
      <c r="M25" s="226"/>
      <c r="N25" s="226"/>
      <c r="O25" s="226"/>
      <c r="P25" s="34"/>
      <c r="Q25" s="34"/>
      <c r="R25" s="34"/>
      <c r="S25" s="34"/>
      <c r="T25" s="34"/>
      <c r="U25" s="34"/>
      <c r="V25" s="34"/>
      <c r="W25" s="225" t="s">
        <v>41</v>
      </c>
      <c r="X25" s="226"/>
      <c r="Y25" s="226"/>
      <c r="Z25" s="226"/>
      <c r="AA25" s="226"/>
      <c r="AB25" s="226"/>
      <c r="AC25" s="226"/>
      <c r="AD25" s="226"/>
      <c r="AE25" s="226"/>
      <c r="AF25" s="34"/>
      <c r="AG25" s="34"/>
      <c r="AH25" s="34"/>
      <c r="AI25" s="34"/>
      <c r="AJ25" s="34"/>
      <c r="AK25" s="225" t="s">
        <v>42</v>
      </c>
      <c r="AL25" s="226"/>
      <c r="AM25" s="226"/>
      <c r="AN25" s="226"/>
      <c r="AO25" s="226"/>
      <c r="AP25" s="34"/>
      <c r="AQ25" s="37"/>
      <c r="BE25" s="216"/>
    </row>
    <row r="26" spans="2:57" s="2" customFormat="1" ht="14.25" customHeight="1">
      <c r="B26" s="39"/>
      <c r="C26" s="40"/>
      <c r="D26" s="41" t="s">
        <v>43</v>
      </c>
      <c r="E26" s="40"/>
      <c r="F26" s="41" t="s">
        <v>44</v>
      </c>
      <c r="G26" s="40"/>
      <c r="H26" s="40"/>
      <c r="I26" s="40"/>
      <c r="J26" s="40"/>
      <c r="K26" s="40"/>
      <c r="L26" s="227">
        <v>0.21</v>
      </c>
      <c r="M26" s="228"/>
      <c r="N26" s="228"/>
      <c r="O26" s="228"/>
      <c r="P26" s="40"/>
      <c r="Q26" s="40"/>
      <c r="R26" s="40"/>
      <c r="S26" s="40"/>
      <c r="T26" s="40"/>
      <c r="U26" s="40"/>
      <c r="V26" s="40"/>
      <c r="W26" s="229">
        <f>ROUND(AZ51,2)</f>
        <v>0</v>
      </c>
      <c r="X26" s="228"/>
      <c r="Y26" s="228"/>
      <c r="Z26" s="228"/>
      <c r="AA26" s="228"/>
      <c r="AB26" s="228"/>
      <c r="AC26" s="228"/>
      <c r="AD26" s="228"/>
      <c r="AE26" s="228"/>
      <c r="AF26" s="40"/>
      <c r="AG26" s="40"/>
      <c r="AH26" s="40"/>
      <c r="AI26" s="40"/>
      <c r="AJ26" s="40"/>
      <c r="AK26" s="229">
        <f>ROUND(AV51,2)</f>
        <v>0</v>
      </c>
      <c r="AL26" s="228"/>
      <c r="AM26" s="228"/>
      <c r="AN26" s="228"/>
      <c r="AO26" s="228"/>
      <c r="AP26" s="40"/>
      <c r="AQ26" s="42"/>
      <c r="BE26" s="217"/>
    </row>
    <row r="27" spans="2:57" s="2" customFormat="1" ht="14.25" customHeight="1">
      <c r="B27" s="39"/>
      <c r="C27" s="40"/>
      <c r="D27" s="40"/>
      <c r="E27" s="40"/>
      <c r="F27" s="41" t="s">
        <v>45</v>
      </c>
      <c r="G27" s="40"/>
      <c r="H27" s="40"/>
      <c r="I27" s="40"/>
      <c r="J27" s="40"/>
      <c r="K27" s="40"/>
      <c r="L27" s="227">
        <v>0.15</v>
      </c>
      <c r="M27" s="228"/>
      <c r="N27" s="228"/>
      <c r="O27" s="228"/>
      <c r="P27" s="40"/>
      <c r="Q27" s="40"/>
      <c r="R27" s="40"/>
      <c r="S27" s="40"/>
      <c r="T27" s="40"/>
      <c r="U27" s="40"/>
      <c r="V27" s="40"/>
      <c r="W27" s="229">
        <f>ROUND(BA51,2)</f>
        <v>0</v>
      </c>
      <c r="X27" s="228"/>
      <c r="Y27" s="228"/>
      <c r="Z27" s="228"/>
      <c r="AA27" s="228"/>
      <c r="AB27" s="228"/>
      <c r="AC27" s="228"/>
      <c r="AD27" s="228"/>
      <c r="AE27" s="228"/>
      <c r="AF27" s="40"/>
      <c r="AG27" s="40"/>
      <c r="AH27" s="40"/>
      <c r="AI27" s="40"/>
      <c r="AJ27" s="40"/>
      <c r="AK27" s="229">
        <f>ROUND(AW51,2)</f>
        <v>0</v>
      </c>
      <c r="AL27" s="228"/>
      <c r="AM27" s="228"/>
      <c r="AN27" s="228"/>
      <c r="AO27" s="228"/>
      <c r="AP27" s="40"/>
      <c r="AQ27" s="42"/>
      <c r="BE27" s="217"/>
    </row>
    <row r="28" spans="2:57" s="2" customFormat="1" ht="14.25" customHeight="1" hidden="1">
      <c r="B28" s="39"/>
      <c r="C28" s="40"/>
      <c r="D28" s="40"/>
      <c r="E28" s="40"/>
      <c r="F28" s="41" t="s">
        <v>46</v>
      </c>
      <c r="G28" s="40"/>
      <c r="H28" s="40"/>
      <c r="I28" s="40"/>
      <c r="J28" s="40"/>
      <c r="K28" s="40"/>
      <c r="L28" s="227">
        <v>0.21</v>
      </c>
      <c r="M28" s="228"/>
      <c r="N28" s="228"/>
      <c r="O28" s="228"/>
      <c r="P28" s="40"/>
      <c r="Q28" s="40"/>
      <c r="R28" s="40"/>
      <c r="S28" s="40"/>
      <c r="T28" s="40"/>
      <c r="U28" s="40"/>
      <c r="V28" s="40"/>
      <c r="W28" s="229">
        <f>ROUND(BB51,2)</f>
        <v>0</v>
      </c>
      <c r="X28" s="228"/>
      <c r="Y28" s="228"/>
      <c r="Z28" s="228"/>
      <c r="AA28" s="228"/>
      <c r="AB28" s="228"/>
      <c r="AC28" s="228"/>
      <c r="AD28" s="228"/>
      <c r="AE28" s="228"/>
      <c r="AF28" s="40"/>
      <c r="AG28" s="40"/>
      <c r="AH28" s="40"/>
      <c r="AI28" s="40"/>
      <c r="AJ28" s="40"/>
      <c r="AK28" s="229">
        <v>0</v>
      </c>
      <c r="AL28" s="228"/>
      <c r="AM28" s="228"/>
      <c r="AN28" s="228"/>
      <c r="AO28" s="228"/>
      <c r="AP28" s="40"/>
      <c r="AQ28" s="42"/>
      <c r="BE28" s="217"/>
    </row>
    <row r="29" spans="2:57" s="2" customFormat="1" ht="14.25" customHeight="1" hidden="1">
      <c r="B29" s="39"/>
      <c r="C29" s="40"/>
      <c r="D29" s="40"/>
      <c r="E29" s="40"/>
      <c r="F29" s="41" t="s">
        <v>47</v>
      </c>
      <c r="G29" s="40"/>
      <c r="H29" s="40"/>
      <c r="I29" s="40"/>
      <c r="J29" s="40"/>
      <c r="K29" s="40"/>
      <c r="L29" s="227">
        <v>0.15</v>
      </c>
      <c r="M29" s="228"/>
      <c r="N29" s="228"/>
      <c r="O29" s="228"/>
      <c r="P29" s="40"/>
      <c r="Q29" s="40"/>
      <c r="R29" s="40"/>
      <c r="S29" s="40"/>
      <c r="T29" s="40"/>
      <c r="U29" s="40"/>
      <c r="V29" s="40"/>
      <c r="W29" s="229">
        <f>ROUND(BC51,2)</f>
        <v>0</v>
      </c>
      <c r="X29" s="228"/>
      <c r="Y29" s="228"/>
      <c r="Z29" s="228"/>
      <c r="AA29" s="228"/>
      <c r="AB29" s="228"/>
      <c r="AC29" s="228"/>
      <c r="AD29" s="228"/>
      <c r="AE29" s="228"/>
      <c r="AF29" s="40"/>
      <c r="AG29" s="40"/>
      <c r="AH29" s="40"/>
      <c r="AI29" s="40"/>
      <c r="AJ29" s="40"/>
      <c r="AK29" s="229">
        <v>0</v>
      </c>
      <c r="AL29" s="228"/>
      <c r="AM29" s="228"/>
      <c r="AN29" s="228"/>
      <c r="AO29" s="228"/>
      <c r="AP29" s="40"/>
      <c r="AQ29" s="42"/>
      <c r="BE29" s="217"/>
    </row>
    <row r="30" spans="2:57" s="2" customFormat="1" ht="14.25" customHeight="1" hidden="1">
      <c r="B30" s="39"/>
      <c r="C30" s="40"/>
      <c r="D30" s="40"/>
      <c r="E30" s="40"/>
      <c r="F30" s="41" t="s">
        <v>48</v>
      </c>
      <c r="G30" s="40"/>
      <c r="H30" s="40"/>
      <c r="I30" s="40"/>
      <c r="J30" s="40"/>
      <c r="K30" s="40"/>
      <c r="L30" s="227">
        <v>0</v>
      </c>
      <c r="M30" s="228"/>
      <c r="N30" s="228"/>
      <c r="O30" s="228"/>
      <c r="P30" s="40"/>
      <c r="Q30" s="40"/>
      <c r="R30" s="40"/>
      <c r="S30" s="40"/>
      <c r="T30" s="40"/>
      <c r="U30" s="40"/>
      <c r="V30" s="40"/>
      <c r="W30" s="229">
        <f>ROUND(BD51,2)</f>
        <v>0</v>
      </c>
      <c r="X30" s="228"/>
      <c r="Y30" s="228"/>
      <c r="Z30" s="228"/>
      <c r="AA30" s="228"/>
      <c r="AB30" s="228"/>
      <c r="AC30" s="228"/>
      <c r="AD30" s="228"/>
      <c r="AE30" s="228"/>
      <c r="AF30" s="40"/>
      <c r="AG30" s="40"/>
      <c r="AH30" s="40"/>
      <c r="AI30" s="40"/>
      <c r="AJ30" s="40"/>
      <c r="AK30" s="229">
        <v>0</v>
      </c>
      <c r="AL30" s="228"/>
      <c r="AM30" s="228"/>
      <c r="AN30" s="228"/>
      <c r="AO30" s="228"/>
      <c r="AP30" s="40"/>
      <c r="AQ30" s="42"/>
      <c r="BE30" s="217"/>
    </row>
    <row r="31" spans="2:57" s="1" customFormat="1" ht="6.75" customHeight="1">
      <c r="B31" s="33"/>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7"/>
      <c r="BE31" s="216"/>
    </row>
    <row r="32" spans="2:57" s="1" customFormat="1" ht="25.5" customHeight="1">
      <c r="B32" s="33"/>
      <c r="C32" s="43"/>
      <c r="D32" s="44" t="s">
        <v>49</v>
      </c>
      <c r="E32" s="45"/>
      <c r="F32" s="45"/>
      <c r="G32" s="45"/>
      <c r="H32" s="45"/>
      <c r="I32" s="45"/>
      <c r="J32" s="45"/>
      <c r="K32" s="45"/>
      <c r="L32" s="45"/>
      <c r="M32" s="45"/>
      <c r="N32" s="45"/>
      <c r="O32" s="45"/>
      <c r="P32" s="45"/>
      <c r="Q32" s="45"/>
      <c r="R32" s="45"/>
      <c r="S32" s="45"/>
      <c r="T32" s="46" t="s">
        <v>50</v>
      </c>
      <c r="U32" s="45"/>
      <c r="V32" s="45"/>
      <c r="W32" s="45"/>
      <c r="X32" s="230" t="s">
        <v>51</v>
      </c>
      <c r="Y32" s="231"/>
      <c r="Z32" s="231"/>
      <c r="AA32" s="231"/>
      <c r="AB32" s="231"/>
      <c r="AC32" s="45"/>
      <c r="AD32" s="45"/>
      <c r="AE32" s="45"/>
      <c r="AF32" s="45"/>
      <c r="AG32" s="45"/>
      <c r="AH32" s="45"/>
      <c r="AI32" s="45"/>
      <c r="AJ32" s="45"/>
      <c r="AK32" s="232">
        <f>SUM(AK23:AK30)</f>
        <v>0</v>
      </c>
      <c r="AL32" s="231"/>
      <c r="AM32" s="231"/>
      <c r="AN32" s="231"/>
      <c r="AO32" s="233"/>
      <c r="AP32" s="43"/>
      <c r="AQ32" s="47"/>
      <c r="BE32" s="216"/>
    </row>
    <row r="33" spans="2:43" s="1" customFormat="1" ht="6.75" customHeight="1">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7"/>
    </row>
    <row r="34" spans="2:43" s="1" customFormat="1" ht="6.75" customHeight="1">
      <c r="B34" s="48"/>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50"/>
    </row>
    <row r="38" spans="2:44" s="1" customFormat="1" ht="6.75" customHeight="1">
      <c r="B38" s="51"/>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33"/>
    </row>
    <row r="39" spans="2:44" s="1" customFormat="1" ht="36.75" customHeight="1">
      <c r="B39" s="33"/>
      <c r="C39" s="53" t="s">
        <v>52</v>
      </c>
      <c r="AR39" s="33"/>
    </row>
    <row r="40" spans="2:44" s="1" customFormat="1" ht="6.75" customHeight="1">
      <c r="B40" s="33"/>
      <c r="AR40" s="33"/>
    </row>
    <row r="41" spans="2:44" s="3" customFormat="1" ht="14.25" customHeight="1">
      <c r="B41" s="54"/>
      <c r="C41" s="55" t="s">
        <v>14</v>
      </c>
      <c r="L41" s="3" t="str">
        <f>K5</f>
        <v>842016</v>
      </c>
      <c r="AR41" s="54"/>
    </row>
    <row r="42" spans="2:44" s="4" customFormat="1" ht="36.75" customHeight="1">
      <c r="B42" s="56"/>
      <c r="C42" s="57" t="s">
        <v>17</v>
      </c>
      <c r="L42" s="234" t="str">
        <f>K6</f>
        <v>Cyklomagistrála Marianské lázně I. etapa - změna č. 1 - cyklopruhy</v>
      </c>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R42" s="56"/>
    </row>
    <row r="43" spans="2:44" s="1" customFormat="1" ht="6.75" customHeight="1">
      <c r="B43" s="33"/>
      <c r="AR43" s="33"/>
    </row>
    <row r="44" spans="2:44" s="1" customFormat="1" ht="15">
      <c r="B44" s="33"/>
      <c r="C44" s="55" t="s">
        <v>23</v>
      </c>
      <c r="L44" s="58" t="str">
        <f>IF(K8="","",K8)</f>
        <v> </v>
      </c>
      <c r="AI44" s="55" t="s">
        <v>25</v>
      </c>
      <c r="AM44" s="236" t="str">
        <f>IF(AN8="","",AN8)</f>
        <v>16.11.2016</v>
      </c>
      <c r="AN44" s="216"/>
      <c r="AR44" s="33"/>
    </row>
    <row r="45" spans="2:44" s="1" customFormat="1" ht="6.75" customHeight="1">
      <c r="B45" s="33"/>
      <c r="AR45" s="33"/>
    </row>
    <row r="46" spans="2:56" s="1" customFormat="1" ht="15">
      <c r="B46" s="33"/>
      <c r="C46" s="55" t="s">
        <v>29</v>
      </c>
      <c r="L46" s="3" t="str">
        <f>IF(E11="","",E11)</f>
        <v>Město Mar. Lázně</v>
      </c>
      <c r="AI46" s="55" t="s">
        <v>35</v>
      </c>
      <c r="AM46" s="237" t="str">
        <f>IF(E17="","",E17)</f>
        <v>DSVA s.r.o.</v>
      </c>
      <c r="AN46" s="216"/>
      <c r="AO46" s="216"/>
      <c r="AP46" s="216"/>
      <c r="AR46" s="33"/>
      <c r="AS46" s="238" t="s">
        <v>53</v>
      </c>
      <c r="AT46" s="239"/>
      <c r="AU46" s="60"/>
      <c r="AV46" s="60"/>
      <c r="AW46" s="60"/>
      <c r="AX46" s="60"/>
      <c r="AY46" s="60"/>
      <c r="AZ46" s="60"/>
      <c r="BA46" s="60"/>
      <c r="BB46" s="60"/>
      <c r="BC46" s="60"/>
      <c r="BD46" s="61"/>
    </row>
    <row r="47" spans="2:56" s="1" customFormat="1" ht="15">
      <c r="B47" s="33"/>
      <c r="C47" s="55" t="s">
        <v>33</v>
      </c>
      <c r="L47" s="3">
        <f>IF(E14="Vyplň údaj","",E14)</f>
      </c>
      <c r="AR47" s="33"/>
      <c r="AS47" s="240"/>
      <c r="AT47" s="226"/>
      <c r="AU47" s="34"/>
      <c r="AV47" s="34"/>
      <c r="AW47" s="34"/>
      <c r="AX47" s="34"/>
      <c r="AY47" s="34"/>
      <c r="AZ47" s="34"/>
      <c r="BA47" s="34"/>
      <c r="BB47" s="34"/>
      <c r="BC47" s="34"/>
      <c r="BD47" s="63"/>
    </row>
    <row r="48" spans="2:56" s="1" customFormat="1" ht="10.5" customHeight="1">
      <c r="B48" s="33"/>
      <c r="AR48" s="33"/>
      <c r="AS48" s="240"/>
      <c r="AT48" s="226"/>
      <c r="AU48" s="34"/>
      <c r="AV48" s="34"/>
      <c r="AW48" s="34"/>
      <c r="AX48" s="34"/>
      <c r="AY48" s="34"/>
      <c r="AZ48" s="34"/>
      <c r="BA48" s="34"/>
      <c r="BB48" s="34"/>
      <c r="BC48" s="34"/>
      <c r="BD48" s="63"/>
    </row>
    <row r="49" spans="2:56" s="1" customFormat="1" ht="29.25" customHeight="1">
      <c r="B49" s="33"/>
      <c r="C49" s="241" t="s">
        <v>54</v>
      </c>
      <c r="D49" s="242"/>
      <c r="E49" s="242"/>
      <c r="F49" s="242"/>
      <c r="G49" s="242"/>
      <c r="H49" s="64"/>
      <c r="I49" s="243" t="s">
        <v>55</v>
      </c>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4" t="s">
        <v>56</v>
      </c>
      <c r="AH49" s="242"/>
      <c r="AI49" s="242"/>
      <c r="AJ49" s="242"/>
      <c r="AK49" s="242"/>
      <c r="AL49" s="242"/>
      <c r="AM49" s="242"/>
      <c r="AN49" s="243" t="s">
        <v>57</v>
      </c>
      <c r="AO49" s="242"/>
      <c r="AP49" s="242"/>
      <c r="AQ49" s="65" t="s">
        <v>58</v>
      </c>
      <c r="AR49" s="33"/>
      <c r="AS49" s="66" t="s">
        <v>59</v>
      </c>
      <c r="AT49" s="67" t="s">
        <v>60</v>
      </c>
      <c r="AU49" s="67" t="s">
        <v>61</v>
      </c>
      <c r="AV49" s="67" t="s">
        <v>62</v>
      </c>
      <c r="AW49" s="67" t="s">
        <v>63</v>
      </c>
      <c r="AX49" s="67" t="s">
        <v>64</v>
      </c>
      <c r="AY49" s="67" t="s">
        <v>65</v>
      </c>
      <c r="AZ49" s="67" t="s">
        <v>66</v>
      </c>
      <c r="BA49" s="67" t="s">
        <v>67</v>
      </c>
      <c r="BB49" s="67" t="s">
        <v>68</v>
      </c>
      <c r="BC49" s="67" t="s">
        <v>69</v>
      </c>
      <c r="BD49" s="68" t="s">
        <v>70</v>
      </c>
    </row>
    <row r="50" spans="2:56" s="1" customFormat="1" ht="10.5" customHeight="1">
      <c r="B50" s="33"/>
      <c r="AR50" s="33"/>
      <c r="AS50" s="69"/>
      <c r="AT50" s="60"/>
      <c r="AU50" s="60"/>
      <c r="AV50" s="60"/>
      <c r="AW50" s="60"/>
      <c r="AX50" s="60"/>
      <c r="AY50" s="60"/>
      <c r="AZ50" s="60"/>
      <c r="BA50" s="60"/>
      <c r="BB50" s="60"/>
      <c r="BC50" s="60"/>
      <c r="BD50" s="61"/>
    </row>
    <row r="51" spans="2:90" s="4" customFormat="1" ht="32.25" customHeight="1">
      <c r="B51" s="56"/>
      <c r="C51" s="70" t="s">
        <v>71</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248">
        <f>ROUND(AG52,2)</f>
        <v>0</v>
      </c>
      <c r="AH51" s="248"/>
      <c r="AI51" s="248"/>
      <c r="AJ51" s="248"/>
      <c r="AK51" s="248"/>
      <c r="AL51" s="248"/>
      <c r="AM51" s="248"/>
      <c r="AN51" s="249">
        <f>SUM(AG51,AT51)</f>
        <v>0</v>
      </c>
      <c r="AO51" s="249"/>
      <c r="AP51" s="249"/>
      <c r="AQ51" s="72" t="s">
        <v>3</v>
      </c>
      <c r="AR51" s="56"/>
      <c r="AS51" s="73">
        <f>ROUND(AS52,2)</f>
        <v>0</v>
      </c>
      <c r="AT51" s="74">
        <f>ROUND(SUM(AV51:AW51),2)</f>
        <v>0</v>
      </c>
      <c r="AU51" s="75">
        <f>ROUND(AU52,5)</f>
        <v>0</v>
      </c>
      <c r="AV51" s="74">
        <f>ROUND(AZ51*L26,2)</f>
        <v>0</v>
      </c>
      <c r="AW51" s="74">
        <f>ROUND(BA51*L27,2)</f>
        <v>0</v>
      </c>
      <c r="AX51" s="74">
        <f>ROUND(BB51*L26,2)</f>
        <v>0</v>
      </c>
      <c r="AY51" s="74">
        <f>ROUND(BC51*L27,2)</f>
        <v>0</v>
      </c>
      <c r="AZ51" s="74">
        <f>ROUND(AZ52,2)</f>
        <v>0</v>
      </c>
      <c r="BA51" s="74">
        <f>ROUND(BA52,2)</f>
        <v>0</v>
      </c>
      <c r="BB51" s="74">
        <f>ROUND(BB52,2)</f>
        <v>0</v>
      </c>
      <c r="BC51" s="74">
        <f>ROUND(BC52,2)</f>
        <v>0</v>
      </c>
      <c r="BD51" s="76">
        <f>ROUND(BD52,2)</f>
        <v>0</v>
      </c>
      <c r="BS51" s="57" t="s">
        <v>72</v>
      </c>
      <c r="BT51" s="57" t="s">
        <v>73</v>
      </c>
      <c r="BU51" s="77" t="s">
        <v>74</v>
      </c>
      <c r="BV51" s="57" t="s">
        <v>75</v>
      </c>
      <c r="BW51" s="57" t="s">
        <v>5</v>
      </c>
      <c r="BX51" s="57" t="s">
        <v>76</v>
      </c>
      <c r="CL51" s="57" t="s">
        <v>3</v>
      </c>
    </row>
    <row r="52" spans="1:91" s="5" customFormat="1" ht="27" customHeight="1">
      <c r="A52" s="256" t="s">
        <v>361</v>
      </c>
      <c r="B52" s="78"/>
      <c r="C52" s="79"/>
      <c r="D52" s="247" t="s">
        <v>77</v>
      </c>
      <c r="E52" s="246"/>
      <c r="F52" s="246"/>
      <c r="G52" s="246"/>
      <c r="H52" s="246"/>
      <c r="I52" s="80"/>
      <c r="J52" s="247" t="s">
        <v>78</v>
      </c>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5">
        <f>'SO 101 - SO 101 Dopravní ...'!J27</f>
        <v>0</v>
      </c>
      <c r="AH52" s="246"/>
      <c r="AI52" s="246"/>
      <c r="AJ52" s="246"/>
      <c r="AK52" s="246"/>
      <c r="AL52" s="246"/>
      <c r="AM52" s="246"/>
      <c r="AN52" s="245">
        <f>SUM(AG52,AT52)</f>
        <v>0</v>
      </c>
      <c r="AO52" s="246"/>
      <c r="AP52" s="246"/>
      <c r="AQ52" s="81" t="s">
        <v>79</v>
      </c>
      <c r="AR52" s="78"/>
      <c r="AS52" s="82">
        <v>0</v>
      </c>
      <c r="AT52" s="83">
        <f>ROUND(SUM(AV52:AW52),2)</f>
        <v>0</v>
      </c>
      <c r="AU52" s="84">
        <f>'SO 101 - SO 101 Dopravní ...'!P81</f>
        <v>0</v>
      </c>
      <c r="AV52" s="83">
        <f>'SO 101 - SO 101 Dopravní ...'!J30</f>
        <v>0</v>
      </c>
      <c r="AW52" s="83">
        <f>'SO 101 - SO 101 Dopravní ...'!J31</f>
        <v>0</v>
      </c>
      <c r="AX52" s="83">
        <f>'SO 101 - SO 101 Dopravní ...'!J32</f>
        <v>0</v>
      </c>
      <c r="AY52" s="83">
        <f>'SO 101 - SO 101 Dopravní ...'!J33</f>
        <v>0</v>
      </c>
      <c r="AZ52" s="83">
        <f>'SO 101 - SO 101 Dopravní ...'!F30</f>
        <v>0</v>
      </c>
      <c r="BA52" s="83">
        <f>'SO 101 - SO 101 Dopravní ...'!F31</f>
        <v>0</v>
      </c>
      <c r="BB52" s="83">
        <f>'SO 101 - SO 101 Dopravní ...'!F32</f>
        <v>0</v>
      </c>
      <c r="BC52" s="83">
        <f>'SO 101 - SO 101 Dopravní ...'!F33</f>
        <v>0</v>
      </c>
      <c r="BD52" s="85">
        <f>'SO 101 - SO 101 Dopravní ...'!F34</f>
        <v>0</v>
      </c>
      <c r="BT52" s="86" t="s">
        <v>22</v>
      </c>
      <c r="BV52" s="86" t="s">
        <v>75</v>
      </c>
      <c r="BW52" s="86" t="s">
        <v>80</v>
      </c>
      <c r="BX52" s="86" t="s">
        <v>5</v>
      </c>
      <c r="CL52" s="86" t="s">
        <v>3</v>
      </c>
      <c r="CM52" s="86" t="s">
        <v>81</v>
      </c>
    </row>
    <row r="53" spans="2:44" s="1" customFormat="1" ht="30" customHeight="1">
      <c r="B53" s="33"/>
      <c r="AR53" s="33"/>
    </row>
    <row r="54" spans="2:44" s="1" customFormat="1" ht="6.75" customHeight="1">
      <c r="B54" s="48"/>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33"/>
    </row>
  </sheetData>
  <sheetProtection/>
  <mergeCells count="41">
    <mergeCell ref="AR2:BE2"/>
    <mergeCell ref="C49:G49"/>
    <mergeCell ref="I49:AF49"/>
    <mergeCell ref="AG49:AM49"/>
    <mergeCell ref="AN49:AP49"/>
    <mergeCell ref="AN52:AP52"/>
    <mergeCell ref="AG52:AM52"/>
    <mergeCell ref="D52:H52"/>
    <mergeCell ref="J52:AF52"/>
    <mergeCell ref="AG51:AM51"/>
    <mergeCell ref="AN51:AP51"/>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SO 101 - SO 101 Dopravní ...'!C2" tooltip="SO 101 - SO 101 Dopravní ..."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1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87"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4"/>
      <c r="B1" s="258"/>
      <c r="C1" s="258"/>
      <c r="D1" s="257" t="s">
        <v>1</v>
      </c>
      <c r="E1" s="258"/>
      <c r="F1" s="259" t="s">
        <v>362</v>
      </c>
      <c r="G1" s="264" t="s">
        <v>363</v>
      </c>
      <c r="H1" s="264"/>
      <c r="I1" s="265"/>
      <c r="J1" s="259" t="s">
        <v>364</v>
      </c>
      <c r="K1" s="257" t="s">
        <v>82</v>
      </c>
      <c r="L1" s="259" t="s">
        <v>365</v>
      </c>
      <c r="M1" s="259"/>
      <c r="N1" s="259"/>
      <c r="O1" s="259"/>
      <c r="P1" s="259"/>
      <c r="Q1" s="259"/>
      <c r="R1" s="259"/>
      <c r="S1" s="259"/>
      <c r="T1" s="259"/>
      <c r="U1" s="255"/>
      <c r="V1" s="255"/>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3:46" ht="36.75" customHeight="1">
      <c r="L2" s="250" t="s">
        <v>6</v>
      </c>
      <c r="M2" s="215"/>
      <c r="N2" s="215"/>
      <c r="O2" s="215"/>
      <c r="P2" s="215"/>
      <c r="Q2" s="215"/>
      <c r="R2" s="215"/>
      <c r="S2" s="215"/>
      <c r="T2" s="215"/>
      <c r="U2" s="215"/>
      <c r="V2" s="215"/>
      <c r="AT2" s="16" t="s">
        <v>80</v>
      </c>
    </row>
    <row r="3" spans="2:46" ht="6.75" customHeight="1">
      <c r="B3" s="17"/>
      <c r="C3" s="18"/>
      <c r="D3" s="18"/>
      <c r="E3" s="18"/>
      <c r="F3" s="18"/>
      <c r="G3" s="18"/>
      <c r="H3" s="18"/>
      <c r="I3" s="88"/>
      <c r="J3" s="18"/>
      <c r="K3" s="19"/>
      <c r="AT3" s="16" t="s">
        <v>81</v>
      </c>
    </row>
    <row r="4" spans="2:46" ht="36.75" customHeight="1">
      <c r="B4" s="20"/>
      <c r="C4" s="21"/>
      <c r="D4" s="22" t="s">
        <v>83</v>
      </c>
      <c r="E4" s="21"/>
      <c r="F4" s="21"/>
      <c r="G4" s="21"/>
      <c r="H4" s="21"/>
      <c r="I4" s="89"/>
      <c r="J4" s="21"/>
      <c r="K4" s="23"/>
      <c r="M4" s="24" t="s">
        <v>11</v>
      </c>
      <c r="AT4" s="16" t="s">
        <v>4</v>
      </c>
    </row>
    <row r="5" spans="2:11" ht="6.75" customHeight="1">
      <c r="B5" s="20"/>
      <c r="C5" s="21"/>
      <c r="D5" s="21"/>
      <c r="E5" s="21"/>
      <c r="F5" s="21"/>
      <c r="G5" s="21"/>
      <c r="H5" s="21"/>
      <c r="I5" s="89"/>
      <c r="J5" s="21"/>
      <c r="K5" s="23"/>
    </row>
    <row r="6" spans="2:11" ht="15">
      <c r="B6" s="20"/>
      <c r="C6" s="21"/>
      <c r="D6" s="29" t="s">
        <v>17</v>
      </c>
      <c r="E6" s="21"/>
      <c r="F6" s="21"/>
      <c r="G6" s="21"/>
      <c r="H6" s="21"/>
      <c r="I6" s="89"/>
      <c r="J6" s="21"/>
      <c r="K6" s="23"/>
    </row>
    <row r="7" spans="2:11" ht="22.5" customHeight="1">
      <c r="B7" s="20"/>
      <c r="C7" s="21"/>
      <c r="D7" s="21"/>
      <c r="E7" s="251" t="str">
        <f>'Rekapitulace stavby'!K6</f>
        <v>Cyklomagistrála Marianské lázně I. etapa - změna č. 1 - cyklopruhy</v>
      </c>
      <c r="F7" s="219"/>
      <c r="G7" s="219"/>
      <c r="H7" s="219"/>
      <c r="I7" s="89"/>
      <c r="J7" s="21"/>
      <c r="K7" s="23"/>
    </row>
    <row r="8" spans="2:11" s="1" customFormat="1" ht="15">
      <c r="B8" s="33"/>
      <c r="C8" s="34"/>
      <c r="D8" s="29" t="s">
        <v>84</v>
      </c>
      <c r="E8" s="34"/>
      <c r="F8" s="34"/>
      <c r="G8" s="34"/>
      <c r="H8" s="34"/>
      <c r="I8" s="90"/>
      <c r="J8" s="34"/>
      <c r="K8" s="37"/>
    </row>
    <row r="9" spans="2:11" s="1" customFormat="1" ht="36.75" customHeight="1">
      <c r="B9" s="33"/>
      <c r="C9" s="34"/>
      <c r="D9" s="34"/>
      <c r="E9" s="252" t="s">
        <v>85</v>
      </c>
      <c r="F9" s="226"/>
      <c r="G9" s="226"/>
      <c r="H9" s="226"/>
      <c r="I9" s="90"/>
      <c r="J9" s="34"/>
      <c r="K9" s="37"/>
    </row>
    <row r="10" spans="2:11" s="1" customFormat="1" ht="13.5">
      <c r="B10" s="33"/>
      <c r="C10" s="34"/>
      <c r="D10" s="34"/>
      <c r="E10" s="34"/>
      <c r="F10" s="34"/>
      <c r="G10" s="34"/>
      <c r="H10" s="34"/>
      <c r="I10" s="90"/>
      <c r="J10" s="34"/>
      <c r="K10" s="37"/>
    </row>
    <row r="11" spans="2:11" s="1" customFormat="1" ht="14.25" customHeight="1">
      <c r="B11" s="33"/>
      <c r="C11" s="34"/>
      <c r="D11" s="29" t="s">
        <v>20</v>
      </c>
      <c r="E11" s="34"/>
      <c r="F11" s="27" t="s">
        <v>3</v>
      </c>
      <c r="G11" s="34"/>
      <c r="H11" s="34"/>
      <c r="I11" s="91" t="s">
        <v>21</v>
      </c>
      <c r="J11" s="27" t="s">
        <v>3</v>
      </c>
      <c r="K11" s="37"/>
    </row>
    <row r="12" spans="2:11" s="1" customFormat="1" ht="14.25" customHeight="1">
      <c r="B12" s="33"/>
      <c r="C12" s="34"/>
      <c r="D12" s="29" t="s">
        <v>23</v>
      </c>
      <c r="E12" s="34"/>
      <c r="F12" s="27" t="s">
        <v>24</v>
      </c>
      <c r="G12" s="34"/>
      <c r="H12" s="34"/>
      <c r="I12" s="91" t="s">
        <v>25</v>
      </c>
      <c r="J12" s="92" t="str">
        <f>'Rekapitulace stavby'!AN8</f>
        <v>16.11.2016</v>
      </c>
      <c r="K12" s="37"/>
    </row>
    <row r="13" spans="2:11" s="1" customFormat="1" ht="10.5" customHeight="1">
      <c r="B13" s="33"/>
      <c r="C13" s="34"/>
      <c r="D13" s="34"/>
      <c r="E13" s="34"/>
      <c r="F13" s="34"/>
      <c r="G13" s="34"/>
      <c r="H13" s="34"/>
      <c r="I13" s="90"/>
      <c r="J13" s="34"/>
      <c r="K13" s="37"/>
    </row>
    <row r="14" spans="2:11" s="1" customFormat="1" ht="14.25" customHeight="1">
      <c r="B14" s="33"/>
      <c r="C14" s="34"/>
      <c r="D14" s="29" t="s">
        <v>29</v>
      </c>
      <c r="E14" s="34"/>
      <c r="F14" s="34"/>
      <c r="G14" s="34"/>
      <c r="H14" s="34"/>
      <c r="I14" s="91" t="s">
        <v>30</v>
      </c>
      <c r="J14" s="27" t="s">
        <v>3</v>
      </c>
      <c r="K14" s="37"/>
    </row>
    <row r="15" spans="2:11" s="1" customFormat="1" ht="18" customHeight="1">
      <c r="B15" s="33"/>
      <c r="C15" s="34"/>
      <c r="D15" s="34"/>
      <c r="E15" s="27" t="s">
        <v>31</v>
      </c>
      <c r="F15" s="34"/>
      <c r="G15" s="34"/>
      <c r="H15" s="34"/>
      <c r="I15" s="91" t="s">
        <v>32</v>
      </c>
      <c r="J15" s="27" t="s">
        <v>3</v>
      </c>
      <c r="K15" s="37"/>
    </row>
    <row r="16" spans="2:11" s="1" customFormat="1" ht="6.75" customHeight="1">
      <c r="B16" s="33"/>
      <c r="C16" s="34"/>
      <c r="D16" s="34"/>
      <c r="E16" s="34"/>
      <c r="F16" s="34"/>
      <c r="G16" s="34"/>
      <c r="H16" s="34"/>
      <c r="I16" s="90"/>
      <c r="J16" s="34"/>
      <c r="K16" s="37"/>
    </row>
    <row r="17" spans="2:11" s="1" customFormat="1" ht="14.25" customHeight="1">
      <c r="B17" s="33"/>
      <c r="C17" s="34"/>
      <c r="D17" s="29" t="s">
        <v>33</v>
      </c>
      <c r="E17" s="34"/>
      <c r="F17" s="34"/>
      <c r="G17" s="34"/>
      <c r="H17" s="34"/>
      <c r="I17" s="91" t="s">
        <v>30</v>
      </c>
      <c r="J17" s="27">
        <f>IF('Rekapitulace stavby'!AN13="Vyplň údaj","",IF('Rekapitulace stavby'!AN13="","",'Rekapitulace stavby'!AN13))</f>
      </c>
      <c r="K17" s="37"/>
    </row>
    <row r="18" spans="2:11" s="1" customFormat="1" ht="18" customHeight="1">
      <c r="B18" s="33"/>
      <c r="C18" s="34"/>
      <c r="D18" s="34"/>
      <c r="E18" s="27">
        <f>IF('Rekapitulace stavby'!E14="Vyplň údaj","",IF('Rekapitulace stavby'!E14="","",'Rekapitulace stavby'!E14))</f>
      </c>
      <c r="F18" s="34"/>
      <c r="G18" s="34"/>
      <c r="H18" s="34"/>
      <c r="I18" s="91" t="s">
        <v>32</v>
      </c>
      <c r="J18" s="27">
        <f>IF('Rekapitulace stavby'!AN14="Vyplň údaj","",IF('Rekapitulace stavby'!AN14="","",'Rekapitulace stavby'!AN14))</f>
      </c>
      <c r="K18" s="37"/>
    </row>
    <row r="19" spans="2:11" s="1" customFormat="1" ht="6.75" customHeight="1">
      <c r="B19" s="33"/>
      <c r="C19" s="34"/>
      <c r="D19" s="34"/>
      <c r="E19" s="34"/>
      <c r="F19" s="34"/>
      <c r="G19" s="34"/>
      <c r="H19" s="34"/>
      <c r="I19" s="90"/>
      <c r="J19" s="34"/>
      <c r="K19" s="37"/>
    </row>
    <row r="20" spans="2:11" s="1" customFormat="1" ht="14.25" customHeight="1">
      <c r="B20" s="33"/>
      <c r="C20" s="34"/>
      <c r="D20" s="29" t="s">
        <v>35</v>
      </c>
      <c r="E20" s="34"/>
      <c r="F20" s="34"/>
      <c r="G20" s="34"/>
      <c r="H20" s="34"/>
      <c r="I20" s="91" t="s">
        <v>30</v>
      </c>
      <c r="J20" s="27" t="s">
        <v>3</v>
      </c>
      <c r="K20" s="37"/>
    </row>
    <row r="21" spans="2:11" s="1" customFormat="1" ht="18" customHeight="1">
      <c r="B21" s="33"/>
      <c r="C21" s="34"/>
      <c r="D21" s="34"/>
      <c r="E21" s="27" t="s">
        <v>36</v>
      </c>
      <c r="F21" s="34"/>
      <c r="G21" s="34"/>
      <c r="H21" s="34"/>
      <c r="I21" s="91" t="s">
        <v>32</v>
      </c>
      <c r="J21" s="27" t="s">
        <v>3</v>
      </c>
      <c r="K21" s="37"/>
    </row>
    <row r="22" spans="2:11" s="1" customFormat="1" ht="6.75" customHeight="1">
      <c r="B22" s="33"/>
      <c r="C22" s="34"/>
      <c r="D22" s="34"/>
      <c r="E22" s="34"/>
      <c r="F22" s="34"/>
      <c r="G22" s="34"/>
      <c r="H22" s="34"/>
      <c r="I22" s="90"/>
      <c r="J22" s="34"/>
      <c r="K22" s="37"/>
    </row>
    <row r="23" spans="2:11" s="1" customFormat="1" ht="14.25" customHeight="1">
      <c r="B23" s="33"/>
      <c r="C23" s="34"/>
      <c r="D23" s="29" t="s">
        <v>38</v>
      </c>
      <c r="E23" s="34"/>
      <c r="F23" s="34"/>
      <c r="G23" s="34"/>
      <c r="H23" s="34"/>
      <c r="I23" s="90"/>
      <c r="J23" s="34"/>
      <c r="K23" s="37"/>
    </row>
    <row r="24" spans="2:11" s="6" customFormat="1" ht="22.5" customHeight="1">
      <c r="B24" s="93"/>
      <c r="C24" s="94"/>
      <c r="D24" s="94"/>
      <c r="E24" s="222" t="s">
        <v>3</v>
      </c>
      <c r="F24" s="253"/>
      <c r="G24" s="253"/>
      <c r="H24" s="253"/>
      <c r="I24" s="95"/>
      <c r="J24" s="94"/>
      <c r="K24" s="96"/>
    </row>
    <row r="25" spans="2:11" s="1" customFormat="1" ht="6.75" customHeight="1">
      <c r="B25" s="33"/>
      <c r="C25" s="34"/>
      <c r="D25" s="34"/>
      <c r="E25" s="34"/>
      <c r="F25" s="34"/>
      <c r="G25" s="34"/>
      <c r="H25" s="34"/>
      <c r="I25" s="90"/>
      <c r="J25" s="34"/>
      <c r="K25" s="37"/>
    </row>
    <row r="26" spans="2:11" s="1" customFormat="1" ht="6.75" customHeight="1">
      <c r="B26" s="33"/>
      <c r="C26" s="34"/>
      <c r="D26" s="60"/>
      <c r="E26" s="60"/>
      <c r="F26" s="60"/>
      <c r="G26" s="60"/>
      <c r="H26" s="60"/>
      <c r="I26" s="97"/>
      <c r="J26" s="60"/>
      <c r="K26" s="98"/>
    </row>
    <row r="27" spans="2:11" s="1" customFormat="1" ht="24.75" customHeight="1">
      <c r="B27" s="33"/>
      <c r="C27" s="34"/>
      <c r="D27" s="99" t="s">
        <v>39</v>
      </c>
      <c r="E27" s="34"/>
      <c r="F27" s="34"/>
      <c r="G27" s="34"/>
      <c r="H27" s="34"/>
      <c r="I27" s="90"/>
      <c r="J27" s="100">
        <f>ROUND(J81,2)</f>
        <v>0</v>
      </c>
      <c r="K27" s="37"/>
    </row>
    <row r="28" spans="2:11" s="1" customFormat="1" ht="6.75" customHeight="1">
      <c r="B28" s="33"/>
      <c r="C28" s="34"/>
      <c r="D28" s="60"/>
      <c r="E28" s="60"/>
      <c r="F28" s="60"/>
      <c r="G28" s="60"/>
      <c r="H28" s="60"/>
      <c r="I28" s="97"/>
      <c r="J28" s="60"/>
      <c r="K28" s="98"/>
    </row>
    <row r="29" spans="2:11" s="1" customFormat="1" ht="14.25" customHeight="1">
      <c r="B29" s="33"/>
      <c r="C29" s="34"/>
      <c r="D29" s="34"/>
      <c r="E29" s="34"/>
      <c r="F29" s="38" t="s">
        <v>41</v>
      </c>
      <c r="G29" s="34"/>
      <c r="H29" s="34"/>
      <c r="I29" s="101" t="s">
        <v>40</v>
      </c>
      <c r="J29" s="38" t="s">
        <v>42</v>
      </c>
      <c r="K29" s="37"/>
    </row>
    <row r="30" spans="2:11" s="1" customFormat="1" ht="14.25" customHeight="1">
      <c r="B30" s="33"/>
      <c r="C30" s="34"/>
      <c r="D30" s="41" t="s">
        <v>43</v>
      </c>
      <c r="E30" s="41" t="s">
        <v>44</v>
      </c>
      <c r="F30" s="102">
        <f>ROUND(SUM(BE81:BE213),2)</f>
        <v>0</v>
      </c>
      <c r="G30" s="34"/>
      <c r="H30" s="34"/>
      <c r="I30" s="103">
        <v>0.21</v>
      </c>
      <c r="J30" s="102">
        <f>ROUND(ROUND((SUM(BE81:BE213)),2)*I30,2)</f>
        <v>0</v>
      </c>
      <c r="K30" s="37"/>
    </row>
    <row r="31" spans="2:11" s="1" customFormat="1" ht="14.25" customHeight="1">
      <c r="B31" s="33"/>
      <c r="C31" s="34"/>
      <c r="D31" s="34"/>
      <c r="E31" s="41" t="s">
        <v>45</v>
      </c>
      <c r="F31" s="102">
        <f>ROUND(SUM(BF81:BF213),2)</f>
        <v>0</v>
      </c>
      <c r="G31" s="34"/>
      <c r="H31" s="34"/>
      <c r="I31" s="103">
        <v>0.15</v>
      </c>
      <c r="J31" s="102">
        <f>ROUND(ROUND((SUM(BF81:BF213)),2)*I31,2)</f>
        <v>0</v>
      </c>
      <c r="K31" s="37"/>
    </row>
    <row r="32" spans="2:11" s="1" customFormat="1" ht="14.25" customHeight="1" hidden="1">
      <c r="B32" s="33"/>
      <c r="C32" s="34"/>
      <c r="D32" s="34"/>
      <c r="E32" s="41" t="s">
        <v>46</v>
      </c>
      <c r="F32" s="102">
        <f>ROUND(SUM(BG81:BG213),2)</f>
        <v>0</v>
      </c>
      <c r="G32" s="34"/>
      <c r="H32" s="34"/>
      <c r="I32" s="103">
        <v>0.21</v>
      </c>
      <c r="J32" s="102">
        <v>0</v>
      </c>
      <c r="K32" s="37"/>
    </row>
    <row r="33" spans="2:11" s="1" customFormat="1" ht="14.25" customHeight="1" hidden="1">
      <c r="B33" s="33"/>
      <c r="C33" s="34"/>
      <c r="D33" s="34"/>
      <c r="E33" s="41" t="s">
        <v>47</v>
      </c>
      <c r="F33" s="102">
        <f>ROUND(SUM(BH81:BH213),2)</f>
        <v>0</v>
      </c>
      <c r="G33" s="34"/>
      <c r="H33" s="34"/>
      <c r="I33" s="103">
        <v>0.15</v>
      </c>
      <c r="J33" s="102">
        <v>0</v>
      </c>
      <c r="K33" s="37"/>
    </row>
    <row r="34" spans="2:11" s="1" customFormat="1" ht="14.25" customHeight="1" hidden="1">
      <c r="B34" s="33"/>
      <c r="C34" s="34"/>
      <c r="D34" s="34"/>
      <c r="E34" s="41" t="s">
        <v>48</v>
      </c>
      <c r="F34" s="102">
        <f>ROUND(SUM(BI81:BI213),2)</f>
        <v>0</v>
      </c>
      <c r="G34" s="34"/>
      <c r="H34" s="34"/>
      <c r="I34" s="103">
        <v>0</v>
      </c>
      <c r="J34" s="102">
        <v>0</v>
      </c>
      <c r="K34" s="37"/>
    </row>
    <row r="35" spans="2:11" s="1" customFormat="1" ht="6.75" customHeight="1">
      <c r="B35" s="33"/>
      <c r="C35" s="34"/>
      <c r="D35" s="34"/>
      <c r="E35" s="34"/>
      <c r="F35" s="34"/>
      <c r="G35" s="34"/>
      <c r="H35" s="34"/>
      <c r="I35" s="90"/>
      <c r="J35" s="34"/>
      <c r="K35" s="37"/>
    </row>
    <row r="36" spans="2:11" s="1" customFormat="1" ht="24.75" customHeight="1">
      <c r="B36" s="33"/>
      <c r="C36" s="104"/>
      <c r="D36" s="105" t="s">
        <v>49</v>
      </c>
      <c r="E36" s="64"/>
      <c r="F36" s="64"/>
      <c r="G36" s="106" t="s">
        <v>50</v>
      </c>
      <c r="H36" s="107" t="s">
        <v>51</v>
      </c>
      <c r="I36" s="108"/>
      <c r="J36" s="109">
        <f>SUM(J27:J34)</f>
        <v>0</v>
      </c>
      <c r="K36" s="110"/>
    </row>
    <row r="37" spans="2:11" s="1" customFormat="1" ht="14.25" customHeight="1">
      <c r="B37" s="48"/>
      <c r="C37" s="49"/>
      <c r="D37" s="49"/>
      <c r="E37" s="49"/>
      <c r="F37" s="49"/>
      <c r="G37" s="49"/>
      <c r="H37" s="49"/>
      <c r="I37" s="111"/>
      <c r="J37" s="49"/>
      <c r="K37" s="50"/>
    </row>
    <row r="41" spans="2:11" s="1" customFormat="1" ht="6.75" customHeight="1">
      <c r="B41" s="51"/>
      <c r="C41" s="52"/>
      <c r="D41" s="52"/>
      <c r="E41" s="52"/>
      <c r="F41" s="52"/>
      <c r="G41" s="52"/>
      <c r="H41" s="52"/>
      <c r="I41" s="112"/>
      <c r="J41" s="52"/>
      <c r="K41" s="113"/>
    </row>
    <row r="42" spans="2:11" s="1" customFormat="1" ht="36.75" customHeight="1">
      <c r="B42" s="33"/>
      <c r="C42" s="22" t="s">
        <v>86</v>
      </c>
      <c r="D42" s="34"/>
      <c r="E42" s="34"/>
      <c r="F42" s="34"/>
      <c r="G42" s="34"/>
      <c r="H42" s="34"/>
      <c r="I42" s="90"/>
      <c r="J42" s="34"/>
      <c r="K42" s="37"/>
    </row>
    <row r="43" spans="2:11" s="1" customFormat="1" ht="6.75" customHeight="1">
      <c r="B43" s="33"/>
      <c r="C43" s="34"/>
      <c r="D43" s="34"/>
      <c r="E43" s="34"/>
      <c r="F43" s="34"/>
      <c r="G43" s="34"/>
      <c r="H43" s="34"/>
      <c r="I43" s="90"/>
      <c r="J43" s="34"/>
      <c r="K43" s="37"/>
    </row>
    <row r="44" spans="2:11" s="1" customFormat="1" ht="14.25" customHeight="1">
      <c r="B44" s="33"/>
      <c r="C44" s="29" t="s">
        <v>17</v>
      </c>
      <c r="D44" s="34"/>
      <c r="E44" s="34"/>
      <c r="F44" s="34"/>
      <c r="G44" s="34"/>
      <c r="H44" s="34"/>
      <c r="I44" s="90"/>
      <c r="J44" s="34"/>
      <c r="K44" s="37"/>
    </row>
    <row r="45" spans="2:11" s="1" customFormat="1" ht="22.5" customHeight="1">
      <c r="B45" s="33"/>
      <c r="C45" s="34"/>
      <c r="D45" s="34"/>
      <c r="E45" s="251" t="str">
        <f>E7</f>
        <v>Cyklomagistrála Marianské lázně I. etapa - změna č. 1 - cyklopruhy</v>
      </c>
      <c r="F45" s="226"/>
      <c r="G45" s="226"/>
      <c r="H45" s="226"/>
      <c r="I45" s="90"/>
      <c r="J45" s="34"/>
      <c r="K45" s="37"/>
    </row>
    <row r="46" spans="2:11" s="1" customFormat="1" ht="14.25" customHeight="1">
      <c r="B46" s="33"/>
      <c r="C46" s="29" t="s">
        <v>84</v>
      </c>
      <c r="D46" s="34"/>
      <c r="E46" s="34"/>
      <c r="F46" s="34"/>
      <c r="G46" s="34"/>
      <c r="H46" s="34"/>
      <c r="I46" s="90"/>
      <c r="J46" s="34"/>
      <c r="K46" s="37"/>
    </row>
    <row r="47" spans="2:11" s="1" customFormat="1" ht="23.25" customHeight="1">
      <c r="B47" s="33"/>
      <c r="C47" s="34"/>
      <c r="D47" s="34"/>
      <c r="E47" s="252" t="str">
        <f>E9</f>
        <v>SO 101 - SO 101 Dopravní značení - změna č. 1 - cyklopruhy</v>
      </c>
      <c r="F47" s="226"/>
      <c r="G47" s="226"/>
      <c r="H47" s="226"/>
      <c r="I47" s="90"/>
      <c r="J47" s="34"/>
      <c r="K47" s="37"/>
    </row>
    <row r="48" spans="2:11" s="1" customFormat="1" ht="6.75" customHeight="1">
      <c r="B48" s="33"/>
      <c r="C48" s="34"/>
      <c r="D48" s="34"/>
      <c r="E48" s="34"/>
      <c r="F48" s="34"/>
      <c r="G48" s="34"/>
      <c r="H48" s="34"/>
      <c r="I48" s="90"/>
      <c r="J48" s="34"/>
      <c r="K48" s="37"/>
    </row>
    <row r="49" spans="2:11" s="1" customFormat="1" ht="18" customHeight="1">
      <c r="B49" s="33"/>
      <c r="C49" s="29" t="s">
        <v>23</v>
      </c>
      <c r="D49" s="34"/>
      <c r="E49" s="34"/>
      <c r="F49" s="27" t="str">
        <f>F12</f>
        <v> </v>
      </c>
      <c r="G49" s="34"/>
      <c r="H49" s="34"/>
      <c r="I49" s="91" t="s">
        <v>25</v>
      </c>
      <c r="J49" s="92" t="str">
        <f>IF(J12="","",J12)</f>
        <v>16.11.2016</v>
      </c>
      <c r="K49" s="37"/>
    </row>
    <row r="50" spans="2:11" s="1" customFormat="1" ht="6.75" customHeight="1">
      <c r="B50" s="33"/>
      <c r="C50" s="34"/>
      <c r="D50" s="34"/>
      <c r="E50" s="34"/>
      <c r="F50" s="34"/>
      <c r="G50" s="34"/>
      <c r="H50" s="34"/>
      <c r="I50" s="90"/>
      <c r="J50" s="34"/>
      <c r="K50" s="37"/>
    </row>
    <row r="51" spans="2:11" s="1" customFormat="1" ht="15">
      <c r="B51" s="33"/>
      <c r="C51" s="29" t="s">
        <v>29</v>
      </c>
      <c r="D51" s="34"/>
      <c r="E51" s="34"/>
      <c r="F51" s="27" t="str">
        <f>E15</f>
        <v>Město Mar. Lázně</v>
      </c>
      <c r="G51" s="34"/>
      <c r="H51" s="34"/>
      <c r="I51" s="91" t="s">
        <v>35</v>
      </c>
      <c r="J51" s="27" t="str">
        <f>E21</f>
        <v>DSVA s.r.o.</v>
      </c>
      <c r="K51" s="37"/>
    </row>
    <row r="52" spans="2:11" s="1" customFormat="1" ht="14.25" customHeight="1">
      <c r="B52" s="33"/>
      <c r="C52" s="29" t="s">
        <v>33</v>
      </c>
      <c r="D52" s="34"/>
      <c r="E52" s="34"/>
      <c r="F52" s="27">
        <f>IF(E18="","",E18)</f>
      </c>
      <c r="G52" s="34"/>
      <c r="H52" s="34"/>
      <c r="I52" s="90"/>
      <c r="J52" s="34"/>
      <c r="K52" s="37"/>
    </row>
    <row r="53" spans="2:11" s="1" customFormat="1" ht="9.75" customHeight="1">
      <c r="B53" s="33"/>
      <c r="C53" s="34"/>
      <c r="D53" s="34"/>
      <c r="E53" s="34"/>
      <c r="F53" s="34"/>
      <c r="G53" s="34"/>
      <c r="H53" s="34"/>
      <c r="I53" s="90"/>
      <c r="J53" s="34"/>
      <c r="K53" s="37"/>
    </row>
    <row r="54" spans="2:11" s="1" customFormat="1" ht="29.25" customHeight="1">
      <c r="B54" s="33"/>
      <c r="C54" s="114" t="s">
        <v>87</v>
      </c>
      <c r="D54" s="104"/>
      <c r="E54" s="104"/>
      <c r="F54" s="104"/>
      <c r="G54" s="104"/>
      <c r="H54" s="104"/>
      <c r="I54" s="115"/>
      <c r="J54" s="116" t="s">
        <v>88</v>
      </c>
      <c r="K54" s="117"/>
    </row>
    <row r="55" spans="2:11" s="1" customFormat="1" ht="9.75" customHeight="1">
      <c r="B55" s="33"/>
      <c r="C55" s="34"/>
      <c r="D55" s="34"/>
      <c r="E55" s="34"/>
      <c r="F55" s="34"/>
      <c r="G55" s="34"/>
      <c r="H55" s="34"/>
      <c r="I55" s="90"/>
      <c r="J55" s="34"/>
      <c r="K55" s="37"/>
    </row>
    <row r="56" spans="2:47" s="1" customFormat="1" ht="29.25" customHeight="1">
      <c r="B56" s="33"/>
      <c r="C56" s="118" t="s">
        <v>89</v>
      </c>
      <c r="D56" s="34"/>
      <c r="E56" s="34"/>
      <c r="F56" s="34"/>
      <c r="G56" s="34"/>
      <c r="H56" s="34"/>
      <c r="I56" s="90"/>
      <c r="J56" s="100">
        <f>J81</f>
        <v>0</v>
      </c>
      <c r="K56" s="37"/>
      <c r="AU56" s="16" t="s">
        <v>90</v>
      </c>
    </row>
    <row r="57" spans="2:11" s="7" customFormat="1" ht="24.75" customHeight="1">
      <c r="B57" s="119"/>
      <c r="C57" s="120"/>
      <c r="D57" s="121" t="s">
        <v>91</v>
      </c>
      <c r="E57" s="122"/>
      <c r="F57" s="122"/>
      <c r="G57" s="122"/>
      <c r="H57" s="122"/>
      <c r="I57" s="123"/>
      <c r="J57" s="124">
        <f>J82</f>
        <v>0</v>
      </c>
      <c r="K57" s="125"/>
    </row>
    <row r="58" spans="2:11" s="8" customFormat="1" ht="19.5" customHeight="1">
      <c r="B58" s="126"/>
      <c r="C58" s="127"/>
      <c r="D58" s="128" t="s">
        <v>92</v>
      </c>
      <c r="E58" s="129"/>
      <c r="F58" s="129"/>
      <c r="G58" s="129"/>
      <c r="H58" s="129"/>
      <c r="I58" s="130"/>
      <c r="J58" s="131">
        <f>J83</f>
        <v>0</v>
      </c>
      <c r="K58" s="132"/>
    </row>
    <row r="59" spans="2:11" s="8" customFormat="1" ht="19.5" customHeight="1">
      <c r="B59" s="126"/>
      <c r="C59" s="127"/>
      <c r="D59" s="128" t="s">
        <v>93</v>
      </c>
      <c r="E59" s="129"/>
      <c r="F59" s="129"/>
      <c r="G59" s="129"/>
      <c r="H59" s="129"/>
      <c r="I59" s="130"/>
      <c r="J59" s="131">
        <f>J119</f>
        <v>0</v>
      </c>
      <c r="K59" s="132"/>
    </row>
    <row r="60" spans="2:11" s="8" customFormat="1" ht="19.5" customHeight="1">
      <c r="B60" s="126"/>
      <c r="C60" s="127"/>
      <c r="D60" s="128" t="s">
        <v>94</v>
      </c>
      <c r="E60" s="129"/>
      <c r="F60" s="129"/>
      <c r="G60" s="129"/>
      <c r="H60" s="129"/>
      <c r="I60" s="130"/>
      <c r="J60" s="131">
        <f>J192</f>
        <v>0</v>
      </c>
      <c r="K60" s="132"/>
    </row>
    <row r="61" spans="2:11" s="8" customFormat="1" ht="19.5" customHeight="1">
      <c r="B61" s="126"/>
      <c r="C61" s="127"/>
      <c r="D61" s="128" t="s">
        <v>95</v>
      </c>
      <c r="E61" s="129"/>
      <c r="F61" s="129"/>
      <c r="G61" s="129"/>
      <c r="H61" s="129"/>
      <c r="I61" s="130"/>
      <c r="J61" s="131">
        <f>J210</f>
        <v>0</v>
      </c>
      <c r="K61" s="132"/>
    </row>
    <row r="62" spans="2:11" s="1" customFormat="1" ht="21.75" customHeight="1">
      <c r="B62" s="33"/>
      <c r="C62" s="34"/>
      <c r="D62" s="34"/>
      <c r="E62" s="34"/>
      <c r="F62" s="34"/>
      <c r="G62" s="34"/>
      <c r="H62" s="34"/>
      <c r="I62" s="90"/>
      <c r="J62" s="34"/>
      <c r="K62" s="37"/>
    </row>
    <row r="63" spans="2:11" s="1" customFormat="1" ht="6.75" customHeight="1">
      <c r="B63" s="48"/>
      <c r="C63" s="49"/>
      <c r="D63" s="49"/>
      <c r="E63" s="49"/>
      <c r="F63" s="49"/>
      <c r="G63" s="49"/>
      <c r="H63" s="49"/>
      <c r="I63" s="111"/>
      <c r="J63" s="49"/>
      <c r="K63" s="50"/>
    </row>
    <row r="67" spans="2:12" s="1" customFormat="1" ht="6.75" customHeight="1">
      <c r="B67" s="51"/>
      <c r="C67" s="52"/>
      <c r="D67" s="52"/>
      <c r="E67" s="52"/>
      <c r="F67" s="52"/>
      <c r="G67" s="52"/>
      <c r="H67" s="52"/>
      <c r="I67" s="112"/>
      <c r="J67" s="52"/>
      <c r="K67" s="52"/>
      <c r="L67" s="33"/>
    </row>
    <row r="68" spans="2:12" s="1" customFormat="1" ht="36.75" customHeight="1">
      <c r="B68" s="33"/>
      <c r="C68" s="53" t="s">
        <v>96</v>
      </c>
      <c r="L68" s="33"/>
    </row>
    <row r="69" spans="2:12" s="1" customFormat="1" ht="6.75" customHeight="1">
      <c r="B69" s="33"/>
      <c r="L69" s="33"/>
    </row>
    <row r="70" spans="2:12" s="1" customFormat="1" ht="14.25" customHeight="1">
      <c r="B70" s="33"/>
      <c r="C70" s="55" t="s">
        <v>17</v>
      </c>
      <c r="L70" s="33"/>
    </row>
    <row r="71" spans="2:12" s="1" customFormat="1" ht="22.5" customHeight="1">
      <c r="B71" s="33"/>
      <c r="E71" s="254" t="str">
        <f>E7</f>
        <v>Cyklomagistrála Marianské lázně I. etapa - změna č. 1 - cyklopruhy</v>
      </c>
      <c r="F71" s="216"/>
      <c r="G71" s="216"/>
      <c r="H71" s="216"/>
      <c r="L71" s="33"/>
    </row>
    <row r="72" spans="2:12" s="1" customFormat="1" ht="14.25" customHeight="1">
      <c r="B72" s="33"/>
      <c r="C72" s="55" t="s">
        <v>84</v>
      </c>
      <c r="L72" s="33"/>
    </row>
    <row r="73" spans="2:12" s="1" customFormat="1" ht="23.25" customHeight="1">
      <c r="B73" s="33"/>
      <c r="E73" s="234" t="str">
        <f>E9</f>
        <v>SO 101 - SO 101 Dopravní značení - změna č. 1 - cyklopruhy</v>
      </c>
      <c r="F73" s="216"/>
      <c r="G73" s="216"/>
      <c r="H73" s="216"/>
      <c r="L73" s="33"/>
    </row>
    <row r="74" spans="2:12" s="1" customFormat="1" ht="6.75" customHeight="1">
      <c r="B74" s="33"/>
      <c r="L74" s="33"/>
    </row>
    <row r="75" spans="2:12" s="1" customFormat="1" ht="18" customHeight="1">
      <c r="B75" s="33"/>
      <c r="C75" s="55" t="s">
        <v>23</v>
      </c>
      <c r="F75" s="133" t="str">
        <f>F12</f>
        <v> </v>
      </c>
      <c r="I75" s="134" t="s">
        <v>25</v>
      </c>
      <c r="J75" s="59" t="str">
        <f>IF(J12="","",J12)</f>
        <v>16.11.2016</v>
      </c>
      <c r="L75" s="33"/>
    </row>
    <row r="76" spans="2:12" s="1" customFormat="1" ht="6.75" customHeight="1">
      <c r="B76" s="33"/>
      <c r="L76" s="33"/>
    </row>
    <row r="77" spans="2:12" s="1" customFormat="1" ht="15">
      <c r="B77" s="33"/>
      <c r="C77" s="55" t="s">
        <v>29</v>
      </c>
      <c r="F77" s="133" t="str">
        <f>E15</f>
        <v>Město Mar. Lázně</v>
      </c>
      <c r="I77" s="134" t="s">
        <v>35</v>
      </c>
      <c r="J77" s="133" t="str">
        <f>E21</f>
        <v>DSVA s.r.o.</v>
      </c>
      <c r="L77" s="33"/>
    </row>
    <row r="78" spans="2:12" s="1" customFormat="1" ht="14.25" customHeight="1">
      <c r="B78" s="33"/>
      <c r="C78" s="55" t="s">
        <v>33</v>
      </c>
      <c r="F78" s="133">
        <f>IF(E18="","",E18)</f>
      </c>
      <c r="L78" s="33"/>
    </row>
    <row r="79" spans="2:12" s="1" customFormat="1" ht="9.75" customHeight="1">
      <c r="B79" s="33"/>
      <c r="L79" s="33"/>
    </row>
    <row r="80" spans="2:20" s="9" customFormat="1" ht="29.25" customHeight="1">
      <c r="B80" s="135"/>
      <c r="C80" s="136" t="s">
        <v>97</v>
      </c>
      <c r="D80" s="137" t="s">
        <v>58</v>
      </c>
      <c r="E80" s="137" t="s">
        <v>54</v>
      </c>
      <c r="F80" s="137" t="s">
        <v>98</v>
      </c>
      <c r="G80" s="137" t="s">
        <v>99</v>
      </c>
      <c r="H80" s="137" t="s">
        <v>100</v>
      </c>
      <c r="I80" s="138" t="s">
        <v>101</v>
      </c>
      <c r="J80" s="137" t="s">
        <v>88</v>
      </c>
      <c r="K80" s="139" t="s">
        <v>102</v>
      </c>
      <c r="L80" s="135"/>
      <c r="M80" s="66" t="s">
        <v>103</v>
      </c>
      <c r="N80" s="67" t="s">
        <v>43</v>
      </c>
      <c r="O80" s="67" t="s">
        <v>104</v>
      </c>
      <c r="P80" s="67" t="s">
        <v>105</v>
      </c>
      <c r="Q80" s="67" t="s">
        <v>106</v>
      </c>
      <c r="R80" s="67" t="s">
        <v>107</v>
      </c>
      <c r="S80" s="67" t="s">
        <v>108</v>
      </c>
      <c r="T80" s="68" t="s">
        <v>109</v>
      </c>
    </row>
    <row r="81" spans="2:63" s="1" customFormat="1" ht="29.25" customHeight="1">
      <c r="B81" s="33"/>
      <c r="C81" s="70" t="s">
        <v>89</v>
      </c>
      <c r="J81" s="140">
        <f>BK81</f>
        <v>0</v>
      </c>
      <c r="L81" s="33"/>
      <c r="M81" s="69"/>
      <c r="N81" s="60"/>
      <c r="O81" s="60"/>
      <c r="P81" s="141">
        <f>P82</f>
        <v>0</v>
      </c>
      <c r="Q81" s="60"/>
      <c r="R81" s="141">
        <f>R82</f>
        <v>10.509420300000002</v>
      </c>
      <c r="S81" s="60"/>
      <c r="T81" s="142">
        <f>T82</f>
        <v>411.81</v>
      </c>
      <c r="AT81" s="16" t="s">
        <v>72</v>
      </c>
      <c r="AU81" s="16" t="s">
        <v>90</v>
      </c>
      <c r="BK81" s="143">
        <f>BK82</f>
        <v>0</v>
      </c>
    </row>
    <row r="82" spans="2:63" s="10" customFormat="1" ht="36.75" customHeight="1">
      <c r="B82" s="144"/>
      <c r="D82" s="145" t="s">
        <v>72</v>
      </c>
      <c r="E82" s="146" t="s">
        <v>110</v>
      </c>
      <c r="F82" s="146" t="s">
        <v>111</v>
      </c>
      <c r="I82" s="147"/>
      <c r="J82" s="148">
        <f>BK82</f>
        <v>0</v>
      </c>
      <c r="L82" s="144"/>
      <c r="M82" s="149"/>
      <c r="N82" s="150"/>
      <c r="O82" s="150"/>
      <c r="P82" s="151">
        <f>P83+P119+P192+P210</f>
        <v>0</v>
      </c>
      <c r="Q82" s="150"/>
      <c r="R82" s="151">
        <f>R83+R119+R192+R210</f>
        <v>10.509420300000002</v>
      </c>
      <c r="S82" s="150"/>
      <c r="T82" s="152">
        <f>T83+T119+T192+T210</f>
        <v>411.81</v>
      </c>
      <c r="AR82" s="145" t="s">
        <v>22</v>
      </c>
      <c r="AT82" s="153" t="s">
        <v>72</v>
      </c>
      <c r="AU82" s="153" t="s">
        <v>73</v>
      </c>
      <c r="AY82" s="145" t="s">
        <v>112</v>
      </c>
      <c r="BK82" s="154">
        <f>BK83+BK119+BK192+BK210</f>
        <v>0</v>
      </c>
    </row>
    <row r="83" spans="2:63" s="10" customFormat="1" ht="19.5" customHeight="1">
      <c r="B83" s="144"/>
      <c r="D83" s="155" t="s">
        <v>72</v>
      </c>
      <c r="E83" s="156" t="s">
        <v>22</v>
      </c>
      <c r="F83" s="156" t="s">
        <v>113</v>
      </c>
      <c r="I83" s="147"/>
      <c r="J83" s="157">
        <f>BK83</f>
        <v>0</v>
      </c>
      <c r="L83" s="144"/>
      <c r="M83" s="149"/>
      <c r="N83" s="150"/>
      <c r="O83" s="150"/>
      <c r="P83" s="151">
        <f>SUM(P84:P118)</f>
        <v>0</v>
      </c>
      <c r="Q83" s="150"/>
      <c r="R83" s="151">
        <f>SUM(R84:R118)</f>
        <v>1.09525</v>
      </c>
      <c r="S83" s="150"/>
      <c r="T83" s="152">
        <f>SUM(T84:T118)</f>
        <v>3.38</v>
      </c>
      <c r="AR83" s="145" t="s">
        <v>22</v>
      </c>
      <c r="AT83" s="153" t="s">
        <v>72</v>
      </c>
      <c r="AU83" s="153" t="s">
        <v>22</v>
      </c>
      <c r="AY83" s="145" t="s">
        <v>112</v>
      </c>
      <c r="BK83" s="154">
        <f>SUM(BK84:BK118)</f>
        <v>0</v>
      </c>
    </row>
    <row r="84" spans="2:65" s="1" customFormat="1" ht="22.5" customHeight="1">
      <c r="B84" s="158"/>
      <c r="C84" s="159" t="s">
        <v>22</v>
      </c>
      <c r="D84" s="159" t="s">
        <v>114</v>
      </c>
      <c r="E84" s="160" t="s">
        <v>115</v>
      </c>
      <c r="F84" s="161" t="s">
        <v>116</v>
      </c>
      <c r="G84" s="162" t="s">
        <v>117</v>
      </c>
      <c r="H84" s="163">
        <v>13</v>
      </c>
      <c r="I84" s="164"/>
      <c r="J84" s="165">
        <f>ROUND(I84*H84,2)</f>
        <v>0</v>
      </c>
      <c r="K84" s="161" t="s">
        <v>118</v>
      </c>
      <c r="L84" s="33"/>
      <c r="M84" s="166" t="s">
        <v>3</v>
      </c>
      <c r="N84" s="167" t="s">
        <v>44</v>
      </c>
      <c r="O84" s="34"/>
      <c r="P84" s="168">
        <f>O84*H84</f>
        <v>0</v>
      </c>
      <c r="Q84" s="168">
        <v>0</v>
      </c>
      <c r="R84" s="168">
        <f>Q84*H84</f>
        <v>0</v>
      </c>
      <c r="S84" s="168">
        <v>0.26</v>
      </c>
      <c r="T84" s="169">
        <f>S84*H84</f>
        <v>3.38</v>
      </c>
      <c r="AR84" s="16" t="s">
        <v>119</v>
      </c>
      <c r="AT84" s="16" t="s">
        <v>114</v>
      </c>
      <c r="AU84" s="16" t="s">
        <v>81</v>
      </c>
      <c r="AY84" s="16" t="s">
        <v>112</v>
      </c>
      <c r="BE84" s="170">
        <f>IF(N84="základní",J84,0)</f>
        <v>0</v>
      </c>
      <c r="BF84" s="170">
        <f>IF(N84="snížená",J84,0)</f>
        <v>0</v>
      </c>
      <c r="BG84" s="170">
        <f>IF(N84="zákl. přenesená",J84,0)</f>
        <v>0</v>
      </c>
      <c r="BH84" s="170">
        <f>IF(N84="sníž. přenesená",J84,0)</f>
        <v>0</v>
      </c>
      <c r="BI84" s="170">
        <f>IF(N84="nulová",J84,0)</f>
        <v>0</v>
      </c>
      <c r="BJ84" s="16" t="s">
        <v>22</v>
      </c>
      <c r="BK84" s="170">
        <f>ROUND(I84*H84,2)</f>
        <v>0</v>
      </c>
      <c r="BL84" s="16" t="s">
        <v>119</v>
      </c>
      <c r="BM84" s="16" t="s">
        <v>120</v>
      </c>
    </row>
    <row r="85" spans="2:47" s="1" customFormat="1" ht="162" customHeight="1">
      <c r="B85" s="33"/>
      <c r="D85" s="171" t="s">
        <v>121</v>
      </c>
      <c r="F85" s="172" t="s">
        <v>122</v>
      </c>
      <c r="I85" s="173"/>
      <c r="L85" s="33"/>
      <c r="M85" s="62"/>
      <c r="N85" s="34"/>
      <c r="O85" s="34"/>
      <c r="P85" s="34"/>
      <c r="Q85" s="34"/>
      <c r="R85" s="34"/>
      <c r="S85" s="34"/>
      <c r="T85" s="63"/>
      <c r="AT85" s="16" t="s">
        <v>121</v>
      </c>
      <c r="AU85" s="16" t="s">
        <v>81</v>
      </c>
    </row>
    <row r="86" spans="2:51" s="11" customFormat="1" ht="22.5" customHeight="1">
      <c r="B86" s="174"/>
      <c r="D86" s="171" t="s">
        <v>123</v>
      </c>
      <c r="E86" s="175" t="s">
        <v>3</v>
      </c>
      <c r="F86" s="176" t="s">
        <v>124</v>
      </c>
      <c r="H86" s="177">
        <v>13</v>
      </c>
      <c r="I86" s="178"/>
      <c r="L86" s="174"/>
      <c r="M86" s="179"/>
      <c r="N86" s="180"/>
      <c r="O86" s="180"/>
      <c r="P86" s="180"/>
      <c r="Q86" s="180"/>
      <c r="R86" s="180"/>
      <c r="S86" s="180"/>
      <c r="T86" s="181"/>
      <c r="AT86" s="175" t="s">
        <v>123</v>
      </c>
      <c r="AU86" s="175" t="s">
        <v>81</v>
      </c>
      <c r="AV86" s="11" t="s">
        <v>81</v>
      </c>
      <c r="AW86" s="11" t="s">
        <v>37</v>
      </c>
      <c r="AX86" s="11" t="s">
        <v>73</v>
      </c>
      <c r="AY86" s="175" t="s">
        <v>112</v>
      </c>
    </row>
    <row r="87" spans="2:51" s="12" customFormat="1" ht="22.5" customHeight="1">
      <c r="B87" s="182"/>
      <c r="D87" s="183" t="s">
        <v>123</v>
      </c>
      <c r="E87" s="184" t="s">
        <v>3</v>
      </c>
      <c r="F87" s="185" t="s">
        <v>125</v>
      </c>
      <c r="H87" s="186">
        <v>13</v>
      </c>
      <c r="I87" s="187"/>
      <c r="L87" s="182"/>
      <c r="M87" s="188"/>
      <c r="N87" s="189"/>
      <c r="O87" s="189"/>
      <c r="P87" s="189"/>
      <c r="Q87" s="189"/>
      <c r="R87" s="189"/>
      <c r="S87" s="189"/>
      <c r="T87" s="190"/>
      <c r="AT87" s="191" t="s">
        <v>123</v>
      </c>
      <c r="AU87" s="191" t="s">
        <v>81</v>
      </c>
      <c r="AV87" s="12" t="s">
        <v>119</v>
      </c>
      <c r="AW87" s="12" t="s">
        <v>37</v>
      </c>
      <c r="AX87" s="12" t="s">
        <v>22</v>
      </c>
      <c r="AY87" s="191" t="s">
        <v>112</v>
      </c>
    </row>
    <row r="88" spans="2:65" s="1" customFormat="1" ht="22.5" customHeight="1">
      <c r="B88" s="158"/>
      <c r="C88" s="159" t="s">
        <v>81</v>
      </c>
      <c r="D88" s="159" t="s">
        <v>114</v>
      </c>
      <c r="E88" s="160" t="s">
        <v>126</v>
      </c>
      <c r="F88" s="161" t="s">
        <v>127</v>
      </c>
      <c r="G88" s="162" t="s">
        <v>117</v>
      </c>
      <c r="H88" s="163">
        <v>13</v>
      </c>
      <c r="I88" s="164"/>
      <c r="J88" s="165">
        <f>ROUND(I88*H88,2)</f>
        <v>0</v>
      </c>
      <c r="K88" s="161" t="s">
        <v>118</v>
      </c>
      <c r="L88" s="33"/>
      <c r="M88" s="166" t="s">
        <v>3</v>
      </c>
      <c r="N88" s="167" t="s">
        <v>44</v>
      </c>
      <c r="O88" s="34"/>
      <c r="P88" s="168">
        <f>O88*H88</f>
        <v>0</v>
      </c>
      <c r="Q88" s="168">
        <v>0.08425</v>
      </c>
      <c r="R88" s="168">
        <f>Q88*H88</f>
        <v>1.09525</v>
      </c>
      <c r="S88" s="168">
        <v>0</v>
      </c>
      <c r="T88" s="169">
        <f>S88*H88</f>
        <v>0</v>
      </c>
      <c r="AR88" s="16" t="s">
        <v>119</v>
      </c>
      <c r="AT88" s="16" t="s">
        <v>114</v>
      </c>
      <c r="AU88" s="16" t="s">
        <v>81</v>
      </c>
      <c r="AY88" s="16" t="s">
        <v>112</v>
      </c>
      <c r="BE88" s="170">
        <f>IF(N88="základní",J88,0)</f>
        <v>0</v>
      </c>
      <c r="BF88" s="170">
        <f>IF(N88="snížená",J88,0)</f>
        <v>0</v>
      </c>
      <c r="BG88" s="170">
        <f>IF(N88="zákl. přenesená",J88,0)</f>
        <v>0</v>
      </c>
      <c r="BH88" s="170">
        <f>IF(N88="sníž. přenesená",J88,0)</f>
        <v>0</v>
      </c>
      <c r="BI88" s="170">
        <f>IF(N88="nulová",J88,0)</f>
        <v>0</v>
      </c>
      <c r="BJ88" s="16" t="s">
        <v>22</v>
      </c>
      <c r="BK88" s="170">
        <f>ROUND(I88*H88,2)</f>
        <v>0</v>
      </c>
      <c r="BL88" s="16" t="s">
        <v>119</v>
      </c>
      <c r="BM88" s="16" t="s">
        <v>128</v>
      </c>
    </row>
    <row r="89" spans="2:47" s="1" customFormat="1" ht="114" customHeight="1">
      <c r="B89" s="33"/>
      <c r="D89" s="183" t="s">
        <v>121</v>
      </c>
      <c r="F89" s="192" t="s">
        <v>129</v>
      </c>
      <c r="I89" s="173"/>
      <c r="L89" s="33"/>
      <c r="M89" s="62"/>
      <c r="N89" s="34"/>
      <c r="O89" s="34"/>
      <c r="P89" s="34"/>
      <c r="Q89" s="34"/>
      <c r="R89" s="34"/>
      <c r="S89" s="34"/>
      <c r="T89" s="63"/>
      <c r="AT89" s="16" t="s">
        <v>121</v>
      </c>
      <c r="AU89" s="16" t="s">
        <v>81</v>
      </c>
    </row>
    <row r="90" spans="2:65" s="1" customFormat="1" ht="22.5" customHeight="1">
      <c r="B90" s="158"/>
      <c r="C90" s="159" t="s">
        <v>130</v>
      </c>
      <c r="D90" s="159" t="s">
        <v>114</v>
      </c>
      <c r="E90" s="160" t="s">
        <v>131</v>
      </c>
      <c r="F90" s="161" t="s">
        <v>132</v>
      </c>
      <c r="G90" s="162" t="s">
        <v>117</v>
      </c>
      <c r="H90" s="163">
        <v>13</v>
      </c>
      <c r="I90" s="164"/>
      <c r="J90" s="165">
        <f>ROUND(I90*H90,2)</f>
        <v>0</v>
      </c>
      <c r="K90" s="161" t="s">
        <v>118</v>
      </c>
      <c r="L90" s="33"/>
      <c r="M90" s="166" t="s">
        <v>3</v>
      </c>
      <c r="N90" s="167" t="s">
        <v>44</v>
      </c>
      <c r="O90" s="34"/>
      <c r="P90" s="168">
        <f>O90*H90</f>
        <v>0</v>
      </c>
      <c r="Q90" s="168">
        <v>0</v>
      </c>
      <c r="R90" s="168">
        <f>Q90*H90</f>
        <v>0</v>
      </c>
      <c r="S90" s="168">
        <v>0</v>
      </c>
      <c r="T90" s="169">
        <f>S90*H90</f>
        <v>0</v>
      </c>
      <c r="AR90" s="16" t="s">
        <v>119</v>
      </c>
      <c r="AT90" s="16" t="s">
        <v>114</v>
      </c>
      <c r="AU90" s="16" t="s">
        <v>81</v>
      </c>
      <c r="AY90" s="16" t="s">
        <v>112</v>
      </c>
      <c r="BE90" s="170">
        <f>IF(N90="základní",J90,0)</f>
        <v>0</v>
      </c>
      <c r="BF90" s="170">
        <f>IF(N90="snížená",J90,0)</f>
        <v>0</v>
      </c>
      <c r="BG90" s="170">
        <f>IF(N90="zákl. přenesená",J90,0)</f>
        <v>0</v>
      </c>
      <c r="BH90" s="170">
        <f>IF(N90="sníž. přenesená",J90,0)</f>
        <v>0</v>
      </c>
      <c r="BI90" s="170">
        <f>IF(N90="nulová",J90,0)</f>
        <v>0</v>
      </c>
      <c r="BJ90" s="16" t="s">
        <v>22</v>
      </c>
      <c r="BK90" s="170">
        <f>ROUND(I90*H90,2)</f>
        <v>0</v>
      </c>
      <c r="BL90" s="16" t="s">
        <v>119</v>
      </c>
      <c r="BM90" s="16" t="s">
        <v>133</v>
      </c>
    </row>
    <row r="91" spans="2:65" s="1" customFormat="1" ht="22.5" customHeight="1">
      <c r="B91" s="158"/>
      <c r="C91" s="159" t="s">
        <v>119</v>
      </c>
      <c r="D91" s="159" t="s">
        <v>114</v>
      </c>
      <c r="E91" s="160" t="s">
        <v>134</v>
      </c>
      <c r="F91" s="161" t="s">
        <v>135</v>
      </c>
      <c r="G91" s="162" t="s">
        <v>117</v>
      </c>
      <c r="H91" s="163">
        <v>13</v>
      </c>
      <c r="I91" s="164"/>
      <c r="J91" s="165">
        <f>ROUND(I91*H91,2)</f>
        <v>0</v>
      </c>
      <c r="K91" s="161" t="s">
        <v>118</v>
      </c>
      <c r="L91" s="33"/>
      <c r="M91" s="166" t="s">
        <v>3</v>
      </c>
      <c r="N91" s="167" t="s">
        <v>44</v>
      </c>
      <c r="O91" s="34"/>
      <c r="P91" s="168">
        <f>O91*H91</f>
        <v>0</v>
      </c>
      <c r="Q91" s="168">
        <v>0</v>
      </c>
      <c r="R91" s="168">
        <f>Q91*H91</f>
        <v>0</v>
      </c>
      <c r="S91" s="168">
        <v>0</v>
      </c>
      <c r="T91" s="169">
        <f>S91*H91</f>
        <v>0</v>
      </c>
      <c r="AR91" s="16" t="s">
        <v>119</v>
      </c>
      <c r="AT91" s="16" t="s">
        <v>114</v>
      </c>
      <c r="AU91" s="16" t="s">
        <v>81</v>
      </c>
      <c r="AY91" s="16" t="s">
        <v>112</v>
      </c>
      <c r="BE91" s="170">
        <f>IF(N91="základní",J91,0)</f>
        <v>0</v>
      </c>
      <c r="BF91" s="170">
        <f>IF(N91="snížená",J91,0)</f>
        <v>0</v>
      </c>
      <c r="BG91" s="170">
        <f>IF(N91="zákl. přenesená",J91,0)</f>
        <v>0</v>
      </c>
      <c r="BH91" s="170">
        <f>IF(N91="sníž. přenesená",J91,0)</f>
        <v>0</v>
      </c>
      <c r="BI91" s="170">
        <f>IF(N91="nulová",J91,0)</f>
        <v>0</v>
      </c>
      <c r="BJ91" s="16" t="s">
        <v>22</v>
      </c>
      <c r="BK91" s="170">
        <f>ROUND(I91*H91,2)</f>
        <v>0</v>
      </c>
      <c r="BL91" s="16" t="s">
        <v>119</v>
      </c>
      <c r="BM91" s="16" t="s">
        <v>136</v>
      </c>
    </row>
    <row r="92" spans="2:65" s="1" customFormat="1" ht="22.5" customHeight="1">
      <c r="B92" s="158"/>
      <c r="C92" s="159" t="s">
        <v>137</v>
      </c>
      <c r="D92" s="159" t="s">
        <v>114</v>
      </c>
      <c r="E92" s="160" t="s">
        <v>138</v>
      </c>
      <c r="F92" s="161" t="s">
        <v>139</v>
      </c>
      <c r="G92" s="162" t="s">
        <v>140</v>
      </c>
      <c r="H92" s="163">
        <v>2500</v>
      </c>
      <c r="I92" s="164"/>
      <c r="J92" s="165">
        <f>ROUND(I92*H92,2)</f>
        <v>0</v>
      </c>
      <c r="K92" s="161" t="s">
        <v>118</v>
      </c>
      <c r="L92" s="33"/>
      <c r="M92" s="166" t="s">
        <v>3</v>
      </c>
      <c r="N92" s="167" t="s">
        <v>44</v>
      </c>
      <c r="O92" s="34"/>
      <c r="P92" s="168">
        <f>O92*H92</f>
        <v>0</v>
      </c>
      <c r="Q92" s="168">
        <v>0</v>
      </c>
      <c r="R92" s="168">
        <f>Q92*H92</f>
        <v>0</v>
      </c>
      <c r="S92" s="168">
        <v>0</v>
      </c>
      <c r="T92" s="169">
        <f>S92*H92</f>
        <v>0</v>
      </c>
      <c r="AR92" s="16" t="s">
        <v>119</v>
      </c>
      <c r="AT92" s="16" t="s">
        <v>114</v>
      </c>
      <c r="AU92" s="16" t="s">
        <v>81</v>
      </c>
      <c r="AY92" s="16" t="s">
        <v>112</v>
      </c>
      <c r="BE92" s="170">
        <f>IF(N92="základní",J92,0)</f>
        <v>0</v>
      </c>
      <c r="BF92" s="170">
        <f>IF(N92="snížená",J92,0)</f>
        <v>0</v>
      </c>
      <c r="BG92" s="170">
        <f>IF(N92="zákl. přenesená",J92,0)</f>
        <v>0</v>
      </c>
      <c r="BH92" s="170">
        <f>IF(N92="sníž. přenesená",J92,0)</f>
        <v>0</v>
      </c>
      <c r="BI92" s="170">
        <f>IF(N92="nulová",J92,0)</f>
        <v>0</v>
      </c>
      <c r="BJ92" s="16" t="s">
        <v>22</v>
      </c>
      <c r="BK92" s="170">
        <f>ROUND(I92*H92,2)</f>
        <v>0</v>
      </c>
      <c r="BL92" s="16" t="s">
        <v>119</v>
      </c>
      <c r="BM92" s="16" t="s">
        <v>141</v>
      </c>
    </row>
    <row r="93" spans="2:47" s="1" customFormat="1" ht="54" customHeight="1">
      <c r="B93" s="33"/>
      <c r="D93" s="183" t="s">
        <v>121</v>
      </c>
      <c r="F93" s="192" t="s">
        <v>142</v>
      </c>
      <c r="I93" s="173"/>
      <c r="L93" s="33"/>
      <c r="M93" s="62"/>
      <c r="N93" s="34"/>
      <c r="O93" s="34"/>
      <c r="P93" s="34"/>
      <c r="Q93" s="34"/>
      <c r="R93" s="34"/>
      <c r="S93" s="34"/>
      <c r="T93" s="63"/>
      <c r="AT93" s="16" t="s">
        <v>121</v>
      </c>
      <c r="AU93" s="16" t="s">
        <v>81</v>
      </c>
    </row>
    <row r="94" spans="2:65" s="1" customFormat="1" ht="22.5" customHeight="1">
      <c r="B94" s="158"/>
      <c r="C94" s="159" t="s">
        <v>143</v>
      </c>
      <c r="D94" s="159" t="s">
        <v>114</v>
      </c>
      <c r="E94" s="160" t="s">
        <v>144</v>
      </c>
      <c r="F94" s="161" t="s">
        <v>145</v>
      </c>
      <c r="G94" s="162" t="s">
        <v>146</v>
      </c>
      <c r="H94" s="163">
        <v>4.41</v>
      </c>
      <c r="I94" s="164"/>
      <c r="J94" s="165">
        <f>ROUND(I94*H94,2)</f>
        <v>0</v>
      </c>
      <c r="K94" s="161" t="s">
        <v>118</v>
      </c>
      <c r="L94" s="33"/>
      <c r="M94" s="166" t="s">
        <v>3</v>
      </c>
      <c r="N94" s="167" t="s">
        <v>44</v>
      </c>
      <c r="O94" s="34"/>
      <c r="P94" s="168">
        <f>O94*H94</f>
        <v>0</v>
      </c>
      <c r="Q94" s="168">
        <v>0</v>
      </c>
      <c r="R94" s="168">
        <f>Q94*H94</f>
        <v>0</v>
      </c>
      <c r="S94" s="168">
        <v>0</v>
      </c>
      <c r="T94" s="169">
        <f>S94*H94</f>
        <v>0</v>
      </c>
      <c r="AR94" s="16" t="s">
        <v>119</v>
      </c>
      <c r="AT94" s="16" t="s">
        <v>114</v>
      </c>
      <c r="AU94" s="16" t="s">
        <v>81</v>
      </c>
      <c r="AY94" s="16" t="s">
        <v>112</v>
      </c>
      <c r="BE94" s="170">
        <f>IF(N94="základní",J94,0)</f>
        <v>0</v>
      </c>
      <c r="BF94" s="170">
        <f>IF(N94="snížená",J94,0)</f>
        <v>0</v>
      </c>
      <c r="BG94" s="170">
        <f>IF(N94="zákl. přenesená",J94,0)</f>
        <v>0</v>
      </c>
      <c r="BH94" s="170">
        <f>IF(N94="sníž. přenesená",J94,0)</f>
        <v>0</v>
      </c>
      <c r="BI94" s="170">
        <f>IF(N94="nulová",J94,0)</f>
        <v>0</v>
      </c>
      <c r="BJ94" s="16" t="s">
        <v>22</v>
      </c>
      <c r="BK94" s="170">
        <f>ROUND(I94*H94,2)</f>
        <v>0</v>
      </c>
      <c r="BL94" s="16" t="s">
        <v>119</v>
      </c>
      <c r="BM94" s="16" t="s">
        <v>147</v>
      </c>
    </row>
    <row r="95" spans="2:47" s="1" customFormat="1" ht="102" customHeight="1">
      <c r="B95" s="33"/>
      <c r="D95" s="171" t="s">
        <v>121</v>
      </c>
      <c r="F95" s="172" t="s">
        <v>148</v>
      </c>
      <c r="I95" s="173"/>
      <c r="L95" s="33"/>
      <c r="M95" s="62"/>
      <c r="N95" s="34"/>
      <c r="O95" s="34"/>
      <c r="P95" s="34"/>
      <c r="Q95" s="34"/>
      <c r="R95" s="34"/>
      <c r="S95" s="34"/>
      <c r="T95" s="63"/>
      <c r="AT95" s="16" t="s">
        <v>121</v>
      </c>
      <c r="AU95" s="16" t="s">
        <v>81</v>
      </c>
    </row>
    <row r="96" spans="2:51" s="11" customFormat="1" ht="22.5" customHeight="1">
      <c r="B96" s="174"/>
      <c r="D96" s="171" t="s">
        <v>123</v>
      </c>
      <c r="E96" s="175" t="s">
        <v>3</v>
      </c>
      <c r="F96" s="176" t="s">
        <v>149</v>
      </c>
      <c r="H96" s="177">
        <v>4.41</v>
      </c>
      <c r="I96" s="178"/>
      <c r="L96" s="174"/>
      <c r="M96" s="179"/>
      <c r="N96" s="180"/>
      <c r="O96" s="180"/>
      <c r="P96" s="180"/>
      <c r="Q96" s="180"/>
      <c r="R96" s="180"/>
      <c r="S96" s="180"/>
      <c r="T96" s="181"/>
      <c r="AT96" s="175" t="s">
        <v>123</v>
      </c>
      <c r="AU96" s="175" t="s">
        <v>81</v>
      </c>
      <c r="AV96" s="11" t="s">
        <v>81</v>
      </c>
      <c r="AW96" s="11" t="s">
        <v>37</v>
      </c>
      <c r="AX96" s="11" t="s">
        <v>73</v>
      </c>
      <c r="AY96" s="175" t="s">
        <v>112</v>
      </c>
    </row>
    <row r="97" spans="2:51" s="12" customFormat="1" ht="22.5" customHeight="1">
      <c r="B97" s="182"/>
      <c r="D97" s="183" t="s">
        <v>123</v>
      </c>
      <c r="E97" s="184" t="s">
        <v>3</v>
      </c>
      <c r="F97" s="185" t="s">
        <v>125</v>
      </c>
      <c r="H97" s="186">
        <v>4.41</v>
      </c>
      <c r="I97" s="187"/>
      <c r="L97" s="182"/>
      <c r="M97" s="188"/>
      <c r="N97" s="189"/>
      <c r="O97" s="189"/>
      <c r="P97" s="189"/>
      <c r="Q97" s="189"/>
      <c r="R97" s="189"/>
      <c r="S97" s="189"/>
      <c r="T97" s="190"/>
      <c r="AT97" s="191" t="s">
        <v>123</v>
      </c>
      <c r="AU97" s="191" t="s">
        <v>81</v>
      </c>
      <c r="AV97" s="12" t="s">
        <v>119</v>
      </c>
      <c r="AW97" s="12" t="s">
        <v>37</v>
      </c>
      <c r="AX97" s="12" t="s">
        <v>22</v>
      </c>
      <c r="AY97" s="191" t="s">
        <v>112</v>
      </c>
    </row>
    <row r="98" spans="2:65" s="1" customFormat="1" ht="22.5" customHeight="1">
      <c r="B98" s="158"/>
      <c r="C98" s="159" t="s">
        <v>150</v>
      </c>
      <c r="D98" s="159" t="s">
        <v>114</v>
      </c>
      <c r="E98" s="160" t="s">
        <v>151</v>
      </c>
      <c r="F98" s="161" t="s">
        <v>152</v>
      </c>
      <c r="G98" s="162" t="s">
        <v>146</v>
      </c>
      <c r="H98" s="163">
        <v>4.41</v>
      </c>
      <c r="I98" s="164"/>
      <c r="J98" s="165">
        <f>ROUND(I98*H98,2)</f>
        <v>0</v>
      </c>
      <c r="K98" s="161" t="s">
        <v>118</v>
      </c>
      <c r="L98" s="33"/>
      <c r="M98" s="166" t="s">
        <v>3</v>
      </c>
      <c r="N98" s="167" t="s">
        <v>44</v>
      </c>
      <c r="O98" s="34"/>
      <c r="P98" s="168">
        <f>O98*H98</f>
        <v>0</v>
      </c>
      <c r="Q98" s="168">
        <v>0</v>
      </c>
      <c r="R98" s="168">
        <f>Q98*H98</f>
        <v>0</v>
      </c>
      <c r="S98" s="168">
        <v>0</v>
      </c>
      <c r="T98" s="169">
        <f>S98*H98</f>
        <v>0</v>
      </c>
      <c r="AR98" s="16" t="s">
        <v>119</v>
      </c>
      <c r="AT98" s="16" t="s">
        <v>114</v>
      </c>
      <c r="AU98" s="16" t="s">
        <v>81</v>
      </c>
      <c r="AY98" s="16" t="s">
        <v>112</v>
      </c>
      <c r="BE98" s="170">
        <f>IF(N98="základní",J98,0)</f>
        <v>0</v>
      </c>
      <c r="BF98" s="170">
        <f>IF(N98="snížená",J98,0)</f>
        <v>0</v>
      </c>
      <c r="BG98" s="170">
        <f>IF(N98="zákl. přenesená",J98,0)</f>
        <v>0</v>
      </c>
      <c r="BH98" s="170">
        <f>IF(N98="sníž. přenesená",J98,0)</f>
        <v>0</v>
      </c>
      <c r="BI98" s="170">
        <f>IF(N98="nulová",J98,0)</f>
        <v>0</v>
      </c>
      <c r="BJ98" s="16" t="s">
        <v>22</v>
      </c>
      <c r="BK98" s="170">
        <f>ROUND(I98*H98,2)</f>
        <v>0</v>
      </c>
      <c r="BL98" s="16" t="s">
        <v>119</v>
      </c>
      <c r="BM98" s="16" t="s">
        <v>153</v>
      </c>
    </row>
    <row r="99" spans="2:47" s="1" customFormat="1" ht="102" customHeight="1">
      <c r="B99" s="33"/>
      <c r="D99" s="171" t="s">
        <v>121</v>
      </c>
      <c r="F99" s="172" t="s">
        <v>148</v>
      </c>
      <c r="I99" s="173"/>
      <c r="L99" s="33"/>
      <c r="M99" s="62"/>
      <c r="N99" s="34"/>
      <c r="O99" s="34"/>
      <c r="P99" s="34"/>
      <c r="Q99" s="34"/>
      <c r="R99" s="34"/>
      <c r="S99" s="34"/>
      <c r="T99" s="63"/>
      <c r="AT99" s="16" t="s">
        <v>121</v>
      </c>
      <c r="AU99" s="16" t="s">
        <v>81</v>
      </c>
    </row>
    <row r="100" spans="2:51" s="11" customFormat="1" ht="22.5" customHeight="1">
      <c r="B100" s="174"/>
      <c r="D100" s="171" t="s">
        <v>123</v>
      </c>
      <c r="E100" s="175" t="s">
        <v>3</v>
      </c>
      <c r="F100" s="176" t="s">
        <v>154</v>
      </c>
      <c r="H100" s="177">
        <v>4.41</v>
      </c>
      <c r="I100" s="178"/>
      <c r="L100" s="174"/>
      <c r="M100" s="179"/>
      <c r="N100" s="180"/>
      <c r="O100" s="180"/>
      <c r="P100" s="180"/>
      <c r="Q100" s="180"/>
      <c r="R100" s="180"/>
      <c r="S100" s="180"/>
      <c r="T100" s="181"/>
      <c r="AT100" s="175" t="s">
        <v>123</v>
      </c>
      <c r="AU100" s="175" t="s">
        <v>81</v>
      </c>
      <c r="AV100" s="11" t="s">
        <v>81</v>
      </c>
      <c r="AW100" s="11" t="s">
        <v>37</v>
      </c>
      <c r="AX100" s="11" t="s">
        <v>73</v>
      </c>
      <c r="AY100" s="175" t="s">
        <v>112</v>
      </c>
    </row>
    <row r="101" spans="2:51" s="12" customFormat="1" ht="22.5" customHeight="1">
      <c r="B101" s="182"/>
      <c r="D101" s="183" t="s">
        <v>123</v>
      </c>
      <c r="E101" s="184" t="s">
        <v>3</v>
      </c>
      <c r="F101" s="185" t="s">
        <v>125</v>
      </c>
      <c r="H101" s="186">
        <v>4.41</v>
      </c>
      <c r="I101" s="187"/>
      <c r="L101" s="182"/>
      <c r="M101" s="188"/>
      <c r="N101" s="189"/>
      <c r="O101" s="189"/>
      <c r="P101" s="189"/>
      <c r="Q101" s="189"/>
      <c r="R101" s="189"/>
      <c r="S101" s="189"/>
      <c r="T101" s="190"/>
      <c r="AT101" s="191" t="s">
        <v>123</v>
      </c>
      <c r="AU101" s="191" t="s">
        <v>81</v>
      </c>
      <c r="AV101" s="12" t="s">
        <v>119</v>
      </c>
      <c r="AW101" s="12" t="s">
        <v>37</v>
      </c>
      <c r="AX101" s="12" t="s">
        <v>22</v>
      </c>
      <c r="AY101" s="191" t="s">
        <v>112</v>
      </c>
    </row>
    <row r="102" spans="2:65" s="1" customFormat="1" ht="22.5" customHeight="1">
      <c r="B102" s="158"/>
      <c r="C102" s="159" t="s">
        <v>155</v>
      </c>
      <c r="D102" s="159" t="s">
        <v>114</v>
      </c>
      <c r="E102" s="160" t="s">
        <v>156</v>
      </c>
      <c r="F102" s="161" t="s">
        <v>157</v>
      </c>
      <c r="G102" s="162" t="s">
        <v>146</v>
      </c>
      <c r="H102" s="163">
        <v>3.41</v>
      </c>
      <c r="I102" s="164"/>
      <c r="J102" s="165">
        <f>ROUND(I102*H102,2)</f>
        <v>0</v>
      </c>
      <c r="K102" s="161" t="s">
        <v>118</v>
      </c>
      <c r="L102" s="33"/>
      <c r="M102" s="166" t="s">
        <v>3</v>
      </c>
      <c r="N102" s="167" t="s">
        <v>44</v>
      </c>
      <c r="O102" s="34"/>
      <c r="P102" s="168">
        <f>O102*H102</f>
        <v>0</v>
      </c>
      <c r="Q102" s="168">
        <v>0</v>
      </c>
      <c r="R102" s="168">
        <f>Q102*H102</f>
        <v>0</v>
      </c>
      <c r="S102" s="168">
        <v>0</v>
      </c>
      <c r="T102" s="169">
        <f>S102*H102</f>
        <v>0</v>
      </c>
      <c r="AR102" s="16" t="s">
        <v>119</v>
      </c>
      <c r="AT102" s="16" t="s">
        <v>114</v>
      </c>
      <c r="AU102" s="16" t="s">
        <v>81</v>
      </c>
      <c r="AY102" s="16" t="s">
        <v>112</v>
      </c>
      <c r="BE102" s="170">
        <f>IF(N102="základní",J102,0)</f>
        <v>0</v>
      </c>
      <c r="BF102" s="170">
        <f>IF(N102="snížená",J102,0)</f>
        <v>0</v>
      </c>
      <c r="BG102" s="170">
        <f>IF(N102="zákl. přenesená",J102,0)</f>
        <v>0</v>
      </c>
      <c r="BH102" s="170">
        <f>IF(N102="sníž. přenesená",J102,0)</f>
        <v>0</v>
      </c>
      <c r="BI102" s="170">
        <f>IF(N102="nulová",J102,0)</f>
        <v>0</v>
      </c>
      <c r="BJ102" s="16" t="s">
        <v>22</v>
      </c>
      <c r="BK102" s="170">
        <f>ROUND(I102*H102,2)</f>
        <v>0</v>
      </c>
      <c r="BL102" s="16" t="s">
        <v>119</v>
      </c>
      <c r="BM102" s="16" t="s">
        <v>158</v>
      </c>
    </row>
    <row r="103" spans="2:47" s="1" customFormat="1" ht="174" customHeight="1">
      <c r="B103" s="33"/>
      <c r="D103" s="171" t="s">
        <v>121</v>
      </c>
      <c r="F103" s="172" t="s">
        <v>159</v>
      </c>
      <c r="I103" s="173"/>
      <c r="L103" s="33"/>
      <c r="M103" s="62"/>
      <c r="N103" s="34"/>
      <c r="O103" s="34"/>
      <c r="P103" s="34"/>
      <c r="Q103" s="34"/>
      <c r="R103" s="34"/>
      <c r="S103" s="34"/>
      <c r="T103" s="63"/>
      <c r="AT103" s="16" t="s">
        <v>121</v>
      </c>
      <c r="AU103" s="16" t="s">
        <v>81</v>
      </c>
    </row>
    <row r="104" spans="2:47" s="1" customFormat="1" ht="30" customHeight="1">
      <c r="B104" s="33"/>
      <c r="D104" s="171" t="s">
        <v>160</v>
      </c>
      <c r="F104" s="172" t="s">
        <v>161</v>
      </c>
      <c r="I104" s="173"/>
      <c r="L104" s="33"/>
      <c r="M104" s="62"/>
      <c r="N104" s="34"/>
      <c r="O104" s="34"/>
      <c r="P104" s="34"/>
      <c r="Q104" s="34"/>
      <c r="R104" s="34"/>
      <c r="S104" s="34"/>
      <c r="T104" s="63"/>
      <c r="AT104" s="16" t="s">
        <v>160</v>
      </c>
      <c r="AU104" s="16" t="s">
        <v>81</v>
      </c>
    </row>
    <row r="105" spans="2:51" s="11" customFormat="1" ht="22.5" customHeight="1">
      <c r="B105" s="174"/>
      <c r="D105" s="171" t="s">
        <v>123</v>
      </c>
      <c r="E105" s="175" t="s">
        <v>3</v>
      </c>
      <c r="F105" s="176" t="s">
        <v>162</v>
      </c>
      <c r="H105" s="177">
        <v>3.41</v>
      </c>
      <c r="I105" s="178"/>
      <c r="L105" s="174"/>
      <c r="M105" s="179"/>
      <c r="N105" s="180"/>
      <c r="O105" s="180"/>
      <c r="P105" s="180"/>
      <c r="Q105" s="180"/>
      <c r="R105" s="180"/>
      <c r="S105" s="180"/>
      <c r="T105" s="181"/>
      <c r="AT105" s="175" t="s">
        <v>123</v>
      </c>
      <c r="AU105" s="175" t="s">
        <v>81</v>
      </c>
      <c r="AV105" s="11" t="s">
        <v>81</v>
      </c>
      <c r="AW105" s="11" t="s">
        <v>37</v>
      </c>
      <c r="AX105" s="11" t="s">
        <v>73</v>
      </c>
      <c r="AY105" s="175" t="s">
        <v>112</v>
      </c>
    </row>
    <row r="106" spans="2:51" s="12" customFormat="1" ht="22.5" customHeight="1">
      <c r="B106" s="182"/>
      <c r="D106" s="183" t="s">
        <v>123</v>
      </c>
      <c r="E106" s="184" t="s">
        <v>3</v>
      </c>
      <c r="F106" s="185" t="s">
        <v>125</v>
      </c>
      <c r="H106" s="186">
        <v>3.41</v>
      </c>
      <c r="I106" s="187"/>
      <c r="L106" s="182"/>
      <c r="M106" s="188"/>
      <c r="N106" s="189"/>
      <c r="O106" s="189"/>
      <c r="P106" s="189"/>
      <c r="Q106" s="189"/>
      <c r="R106" s="189"/>
      <c r="S106" s="189"/>
      <c r="T106" s="190"/>
      <c r="AT106" s="191" t="s">
        <v>123</v>
      </c>
      <c r="AU106" s="191" t="s">
        <v>81</v>
      </c>
      <c r="AV106" s="12" t="s">
        <v>119</v>
      </c>
      <c r="AW106" s="12" t="s">
        <v>37</v>
      </c>
      <c r="AX106" s="12" t="s">
        <v>22</v>
      </c>
      <c r="AY106" s="191" t="s">
        <v>112</v>
      </c>
    </row>
    <row r="107" spans="2:65" s="1" customFormat="1" ht="31.5" customHeight="1">
      <c r="B107" s="158"/>
      <c r="C107" s="159" t="s">
        <v>163</v>
      </c>
      <c r="D107" s="159" t="s">
        <v>114</v>
      </c>
      <c r="E107" s="160" t="s">
        <v>164</v>
      </c>
      <c r="F107" s="161" t="s">
        <v>165</v>
      </c>
      <c r="G107" s="162" t="s">
        <v>146</v>
      </c>
      <c r="H107" s="163">
        <v>34.1</v>
      </c>
      <c r="I107" s="164"/>
      <c r="J107" s="165">
        <f>ROUND(I107*H107,2)</f>
        <v>0</v>
      </c>
      <c r="K107" s="161" t="s">
        <v>118</v>
      </c>
      <c r="L107" s="33"/>
      <c r="M107" s="166" t="s">
        <v>3</v>
      </c>
      <c r="N107" s="167" t="s">
        <v>44</v>
      </c>
      <c r="O107" s="34"/>
      <c r="P107" s="168">
        <f>O107*H107</f>
        <v>0</v>
      </c>
      <c r="Q107" s="168">
        <v>0</v>
      </c>
      <c r="R107" s="168">
        <f>Q107*H107</f>
        <v>0</v>
      </c>
      <c r="S107" s="168">
        <v>0</v>
      </c>
      <c r="T107" s="169">
        <f>S107*H107</f>
        <v>0</v>
      </c>
      <c r="AR107" s="16" t="s">
        <v>119</v>
      </c>
      <c r="AT107" s="16" t="s">
        <v>114</v>
      </c>
      <c r="AU107" s="16" t="s">
        <v>81</v>
      </c>
      <c r="AY107" s="16" t="s">
        <v>112</v>
      </c>
      <c r="BE107" s="170">
        <f>IF(N107="základní",J107,0)</f>
        <v>0</v>
      </c>
      <c r="BF107" s="170">
        <f>IF(N107="snížená",J107,0)</f>
        <v>0</v>
      </c>
      <c r="BG107" s="170">
        <f>IF(N107="zákl. přenesená",J107,0)</f>
        <v>0</v>
      </c>
      <c r="BH107" s="170">
        <f>IF(N107="sníž. přenesená",J107,0)</f>
        <v>0</v>
      </c>
      <c r="BI107" s="170">
        <f>IF(N107="nulová",J107,0)</f>
        <v>0</v>
      </c>
      <c r="BJ107" s="16" t="s">
        <v>22</v>
      </c>
      <c r="BK107" s="170">
        <f>ROUND(I107*H107,2)</f>
        <v>0</v>
      </c>
      <c r="BL107" s="16" t="s">
        <v>119</v>
      </c>
      <c r="BM107" s="16" t="s">
        <v>166</v>
      </c>
    </row>
    <row r="108" spans="2:47" s="1" customFormat="1" ht="174" customHeight="1">
      <c r="B108" s="33"/>
      <c r="D108" s="171" t="s">
        <v>121</v>
      </c>
      <c r="F108" s="172" t="s">
        <v>159</v>
      </c>
      <c r="I108" s="173"/>
      <c r="L108" s="33"/>
      <c r="M108" s="62"/>
      <c r="N108" s="34"/>
      <c r="O108" s="34"/>
      <c r="P108" s="34"/>
      <c r="Q108" s="34"/>
      <c r="R108" s="34"/>
      <c r="S108" s="34"/>
      <c r="T108" s="63"/>
      <c r="AT108" s="16" t="s">
        <v>121</v>
      </c>
      <c r="AU108" s="16" t="s">
        <v>81</v>
      </c>
    </row>
    <row r="109" spans="2:51" s="11" customFormat="1" ht="22.5" customHeight="1">
      <c r="B109" s="174"/>
      <c r="D109" s="171" t="s">
        <v>123</v>
      </c>
      <c r="E109" s="175" t="s">
        <v>3</v>
      </c>
      <c r="F109" s="176" t="s">
        <v>167</v>
      </c>
      <c r="H109" s="177">
        <v>34.1</v>
      </c>
      <c r="I109" s="178"/>
      <c r="L109" s="174"/>
      <c r="M109" s="179"/>
      <c r="N109" s="180"/>
      <c r="O109" s="180"/>
      <c r="P109" s="180"/>
      <c r="Q109" s="180"/>
      <c r="R109" s="180"/>
      <c r="S109" s="180"/>
      <c r="T109" s="181"/>
      <c r="AT109" s="175" t="s">
        <v>123</v>
      </c>
      <c r="AU109" s="175" t="s">
        <v>81</v>
      </c>
      <c r="AV109" s="11" t="s">
        <v>81</v>
      </c>
      <c r="AW109" s="11" t="s">
        <v>37</v>
      </c>
      <c r="AX109" s="11" t="s">
        <v>73</v>
      </c>
      <c r="AY109" s="175" t="s">
        <v>112</v>
      </c>
    </row>
    <row r="110" spans="2:51" s="12" customFormat="1" ht="22.5" customHeight="1">
      <c r="B110" s="182"/>
      <c r="D110" s="183" t="s">
        <v>123</v>
      </c>
      <c r="E110" s="184" t="s">
        <v>3</v>
      </c>
      <c r="F110" s="185" t="s">
        <v>125</v>
      </c>
      <c r="H110" s="186">
        <v>34.1</v>
      </c>
      <c r="I110" s="187"/>
      <c r="L110" s="182"/>
      <c r="M110" s="188"/>
      <c r="N110" s="189"/>
      <c r="O110" s="189"/>
      <c r="P110" s="189"/>
      <c r="Q110" s="189"/>
      <c r="R110" s="189"/>
      <c r="S110" s="189"/>
      <c r="T110" s="190"/>
      <c r="AT110" s="191" t="s">
        <v>123</v>
      </c>
      <c r="AU110" s="191" t="s">
        <v>81</v>
      </c>
      <c r="AV110" s="12" t="s">
        <v>119</v>
      </c>
      <c r="AW110" s="12" t="s">
        <v>37</v>
      </c>
      <c r="AX110" s="12" t="s">
        <v>22</v>
      </c>
      <c r="AY110" s="191" t="s">
        <v>112</v>
      </c>
    </row>
    <row r="111" spans="2:65" s="1" customFormat="1" ht="22.5" customHeight="1">
      <c r="B111" s="158"/>
      <c r="C111" s="159" t="s">
        <v>27</v>
      </c>
      <c r="D111" s="159" t="s">
        <v>114</v>
      </c>
      <c r="E111" s="160" t="s">
        <v>168</v>
      </c>
      <c r="F111" s="161" t="s">
        <v>169</v>
      </c>
      <c r="G111" s="162" t="s">
        <v>170</v>
      </c>
      <c r="H111" s="163">
        <v>6.479</v>
      </c>
      <c r="I111" s="164"/>
      <c r="J111" s="165">
        <f>ROUND(I111*H111,2)</f>
        <v>0</v>
      </c>
      <c r="K111" s="161" t="s">
        <v>118</v>
      </c>
      <c r="L111" s="33"/>
      <c r="M111" s="166" t="s">
        <v>3</v>
      </c>
      <c r="N111" s="167" t="s">
        <v>44</v>
      </c>
      <c r="O111" s="34"/>
      <c r="P111" s="168">
        <f>O111*H111</f>
        <v>0</v>
      </c>
      <c r="Q111" s="168">
        <v>0</v>
      </c>
      <c r="R111" s="168">
        <f>Q111*H111</f>
        <v>0</v>
      </c>
      <c r="S111" s="168">
        <v>0</v>
      </c>
      <c r="T111" s="169">
        <f>S111*H111</f>
        <v>0</v>
      </c>
      <c r="AR111" s="16" t="s">
        <v>119</v>
      </c>
      <c r="AT111" s="16" t="s">
        <v>114</v>
      </c>
      <c r="AU111" s="16" t="s">
        <v>81</v>
      </c>
      <c r="AY111" s="16" t="s">
        <v>112</v>
      </c>
      <c r="BE111" s="170">
        <f>IF(N111="základní",J111,0)</f>
        <v>0</v>
      </c>
      <c r="BF111" s="170">
        <f>IF(N111="snížená",J111,0)</f>
        <v>0</v>
      </c>
      <c r="BG111" s="170">
        <f>IF(N111="zákl. přenesená",J111,0)</f>
        <v>0</v>
      </c>
      <c r="BH111" s="170">
        <f>IF(N111="sníž. přenesená",J111,0)</f>
        <v>0</v>
      </c>
      <c r="BI111" s="170">
        <f>IF(N111="nulová",J111,0)</f>
        <v>0</v>
      </c>
      <c r="BJ111" s="16" t="s">
        <v>22</v>
      </c>
      <c r="BK111" s="170">
        <f>ROUND(I111*H111,2)</f>
        <v>0</v>
      </c>
      <c r="BL111" s="16" t="s">
        <v>119</v>
      </c>
      <c r="BM111" s="16" t="s">
        <v>171</v>
      </c>
    </row>
    <row r="112" spans="2:47" s="1" customFormat="1" ht="270" customHeight="1">
      <c r="B112" s="33"/>
      <c r="D112" s="171" t="s">
        <v>121</v>
      </c>
      <c r="F112" s="172" t="s">
        <v>172</v>
      </c>
      <c r="I112" s="173"/>
      <c r="L112" s="33"/>
      <c r="M112" s="62"/>
      <c r="N112" s="34"/>
      <c r="O112" s="34"/>
      <c r="P112" s="34"/>
      <c r="Q112" s="34"/>
      <c r="R112" s="34"/>
      <c r="S112" s="34"/>
      <c r="T112" s="63"/>
      <c r="AT112" s="16" t="s">
        <v>121</v>
      </c>
      <c r="AU112" s="16" t="s">
        <v>81</v>
      </c>
    </row>
    <row r="113" spans="2:51" s="11" customFormat="1" ht="22.5" customHeight="1">
      <c r="B113" s="174"/>
      <c r="D113" s="171" t="s">
        <v>123</v>
      </c>
      <c r="E113" s="175" t="s">
        <v>3</v>
      </c>
      <c r="F113" s="176" t="s">
        <v>173</v>
      </c>
      <c r="H113" s="177">
        <v>6.479</v>
      </c>
      <c r="I113" s="178"/>
      <c r="L113" s="174"/>
      <c r="M113" s="179"/>
      <c r="N113" s="180"/>
      <c r="O113" s="180"/>
      <c r="P113" s="180"/>
      <c r="Q113" s="180"/>
      <c r="R113" s="180"/>
      <c r="S113" s="180"/>
      <c r="T113" s="181"/>
      <c r="AT113" s="175" t="s">
        <v>123</v>
      </c>
      <c r="AU113" s="175" t="s">
        <v>81</v>
      </c>
      <c r="AV113" s="11" t="s">
        <v>81</v>
      </c>
      <c r="AW113" s="11" t="s">
        <v>37</v>
      </c>
      <c r="AX113" s="11" t="s">
        <v>73</v>
      </c>
      <c r="AY113" s="175" t="s">
        <v>112</v>
      </c>
    </row>
    <row r="114" spans="2:51" s="12" customFormat="1" ht="22.5" customHeight="1">
      <c r="B114" s="182"/>
      <c r="D114" s="183" t="s">
        <v>123</v>
      </c>
      <c r="E114" s="184" t="s">
        <v>3</v>
      </c>
      <c r="F114" s="185" t="s">
        <v>125</v>
      </c>
      <c r="H114" s="186">
        <v>6.479</v>
      </c>
      <c r="I114" s="187"/>
      <c r="L114" s="182"/>
      <c r="M114" s="188"/>
      <c r="N114" s="189"/>
      <c r="O114" s="189"/>
      <c r="P114" s="189"/>
      <c r="Q114" s="189"/>
      <c r="R114" s="189"/>
      <c r="S114" s="189"/>
      <c r="T114" s="190"/>
      <c r="AT114" s="191" t="s">
        <v>123</v>
      </c>
      <c r="AU114" s="191" t="s">
        <v>81</v>
      </c>
      <c r="AV114" s="12" t="s">
        <v>119</v>
      </c>
      <c r="AW114" s="12" t="s">
        <v>37</v>
      </c>
      <c r="AX114" s="12" t="s">
        <v>22</v>
      </c>
      <c r="AY114" s="191" t="s">
        <v>112</v>
      </c>
    </row>
    <row r="115" spans="2:65" s="1" customFormat="1" ht="22.5" customHeight="1">
      <c r="B115" s="158"/>
      <c r="C115" s="159" t="s">
        <v>174</v>
      </c>
      <c r="D115" s="159" t="s">
        <v>114</v>
      </c>
      <c r="E115" s="160" t="s">
        <v>175</v>
      </c>
      <c r="F115" s="161" t="s">
        <v>176</v>
      </c>
      <c r="G115" s="162" t="s">
        <v>146</v>
      </c>
      <c r="H115" s="163">
        <v>1</v>
      </c>
      <c r="I115" s="164"/>
      <c r="J115" s="165">
        <f>ROUND(I115*H115,2)</f>
        <v>0</v>
      </c>
      <c r="K115" s="161" t="s">
        <v>118</v>
      </c>
      <c r="L115" s="33"/>
      <c r="M115" s="166" t="s">
        <v>3</v>
      </c>
      <c r="N115" s="167" t="s">
        <v>44</v>
      </c>
      <c r="O115" s="34"/>
      <c r="P115" s="168">
        <f>O115*H115</f>
        <v>0</v>
      </c>
      <c r="Q115" s="168">
        <v>0</v>
      </c>
      <c r="R115" s="168">
        <f>Q115*H115</f>
        <v>0</v>
      </c>
      <c r="S115" s="168">
        <v>0</v>
      </c>
      <c r="T115" s="169">
        <f>S115*H115</f>
        <v>0</v>
      </c>
      <c r="AR115" s="16" t="s">
        <v>119</v>
      </c>
      <c r="AT115" s="16" t="s">
        <v>114</v>
      </c>
      <c r="AU115" s="16" t="s">
        <v>81</v>
      </c>
      <c r="AY115" s="16" t="s">
        <v>112</v>
      </c>
      <c r="BE115" s="170">
        <f>IF(N115="základní",J115,0)</f>
        <v>0</v>
      </c>
      <c r="BF115" s="170">
        <f>IF(N115="snížená",J115,0)</f>
        <v>0</v>
      </c>
      <c r="BG115" s="170">
        <f>IF(N115="zákl. přenesená",J115,0)</f>
        <v>0</v>
      </c>
      <c r="BH115" s="170">
        <f>IF(N115="sníž. přenesená",J115,0)</f>
        <v>0</v>
      </c>
      <c r="BI115" s="170">
        <f>IF(N115="nulová",J115,0)</f>
        <v>0</v>
      </c>
      <c r="BJ115" s="16" t="s">
        <v>22</v>
      </c>
      <c r="BK115" s="170">
        <f>ROUND(I115*H115,2)</f>
        <v>0</v>
      </c>
      <c r="BL115" s="16" t="s">
        <v>119</v>
      </c>
      <c r="BM115" s="16" t="s">
        <v>177</v>
      </c>
    </row>
    <row r="116" spans="2:47" s="1" customFormat="1" ht="402" customHeight="1">
      <c r="B116" s="33"/>
      <c r="D116" s="183" t="s">
        <v>121</v>
      </c>
      <c r="F116" s="192" t="s">
        <v>178</v>
      </c>
      <c r="I116" s="173"/>
      <c r="L116" s="33"/>
      <c r="M116" s="62"/>
      <c r="N116" s="34"/>
      <c r="O116" s="34"/>
      <c r="P116" s="34"/>
      <c r="Q116" s="34"/>
      <c r="R116" s="34"/>
      <c r="S116" s="34"/>
      <c r="T116" s="63"/>
      <c r="AT116" s="16" t="s">
        <v>121</v>
      </c>
      <c r="AU116" s="16" t="s">
        <v>81</v>
      </c>
    </row>
    <row r="117" spans="2:65" s="1" customFormat="1" ht="22.5" customHeight="1">
      <c r="B117" s="158"/>
      <c r="C117" s="159" t="s">
        <v>179</v>
      </c>
      <c r="D117" s="159" t="s">
        <v>114</v>
      </c>
      <c r="E117" s="160" t="s">
        <v>180</v>
      </c>
      <c r="F117" s="161" t="s">
        <v>181</v>
      </c>
      <c r="G117" s="162" t="s">
        <v>146</v>
      </c>
      <c r="H117" s="163">
        <v>1</v>
      </c>
      <c r="I117" s="164"/>
      <c r="J117" s="165">
        <f>ROUND(I117*H117,2)</f>
        <v>0</v>
      </c>
      <c r="K117" s="161" t="s">
        <v>118</v>
      </c>
      <c r="L117" s="33"/>
      <c r="M117" s="166" t="s">
        <v>3</v>
      </c>
      <c r="N117" s="167" t="s">
        <v>44</v>
      </c>
      <c r="O117" s="34"/>
      <c r="P117" s="168">
        <f>O117*H117</f>
        <v>0</v>
      </c>
      <c r="Q117" s="168">
        <v>0</v>
      </c>
      <c r="R117" s="168">
        <f>Q117*H117</f>
        <v>0</v>
      </c>
      <c r="S117" s="168">
        <v>0</v>
      </c>
      <c r="T117" s="169">
        <f>S117*H117</f>
        <v>0</v>
      </c>
      <c r="AR117" s="16" t="s">
        <v>119</v>
      </c>
      <c r="AT117" s="16" t="s">
        <v>114</v>
      </c>
      <c r="AU117" s="16" t="s">
        <v>81</v>
      </c>
      <c r="AY117" s="16" t="s">
        <v>112</v>
      </c>
      <c r="BE117" s="170">
        <f>IF(N117="základní",J117,0)</f>
        <v>0</v>
      </c>
      <c r="BF117" s="170">
        <f>IF(N117="snížená",J117,0)</f>
        <v>0</v>
      </c>
      <c r="BG117" s="170">
        <f>IF(N117="zákl. přenesená",J117,0)</f>
        <v>0</v>
      </c>
      <c r="BH117" s="170">
        <f>IF(N117="sníž. přenesená",J117,0)</f>
        <v>0</v>
      </c>
      <c r="BI117" s="170">
        <f>IF(N117="nulová",J117,0)</f>
        <v>0</v>
      </c>
      <c r="BJ117" s="16" t="s">
        <v>22</v>
      </c>
      <c r="BK117" s="170">
        <f>ROUND(I117*H117,2)</f>
        <v>0</v>
      </c>
      <c r="BL117" s="16" t="s">
        <v>119</v>
      </c>
      <c r="BM117" s="16" t="s">
        <v>182</v>
      </c>
    </row>
    <row r="118" spans="2:47" s="1" customFormat="1" ht="378" customHeight="1">
      <c r="B118" s="33"/>
      <c r="D118" s="171" t="s">
        <v>121</v>
      </c>
      <c r="F118" s="172" t="s">
        <v>183</v>
      </c>
      <c r="I118" s="173"/>
      <c r="L118" s="33"/>
      <c r="M118" s="62"/>
      <c r="N118" s="34"/>
      <c r="O118" s="34"/>
      <c r="P118" s="34"/>
      <c r="Q118" s="34"/>
      <c r="R118" s="34"/>
      <c r="S118" s="34"/>
      <c r="T118" s="63"/>
      <c r="AT118" s="16" t="s">
        <v>121</v>
      </c>
      <c r="AU118" s="16" t="s">
        <v>81</v>
      </c>
    </row>
    <row r="119" spans="2:63" s="10" customFormat="1" ht="29.25" customHeight="1">
      <c r="B119" s="144"/>
      <c r="D119" s="155" t="s">
        <v>72</v>
      </c>
      <c r="E119" s="156" t="s">
        <v>163</v>
      </c>
      <c r="F119" s="156" t="s">
        <v>184</v>
      </c>
      <c r="I119" s="147"/>
      <c r="J119" s="157">
        <f>BK119</f>
        <v>0</v>
      </c>
      <c r="L119" s="144"/>
      <c r="M119" s="149"/>
      <c r="N119" s="150"/>
      <c r="O119" s="150"/>
      <c r="P119" s="151">
        <f>SUM(P120:P191)</f>
        <v>0</v>
      </c>
      <c r="Q119" s="150"/>
      <c r="R119" s="151">
        <f>SUM(R120:R191)</f>
        <v>9.414170300000002</v>
      </c>
      <c r="S119" s="150"/>
      <c r="T119" s="152">
        <f>SUM(T120:T191)</f>
        <v>408.43</v>
      </c>
      <c r="AR119" s="145" t="s">
        <v>22</v>
      </c>
      <c r="AT119" s="153" t="s">
        <v>72</v>
      </c>
      <c r="AU119" s="153" t="s">
        <v>22</v>
      </c>
      <c r="AY119" s="145" t="s">
        <v>112</v>
      </c>
      <c r="BK119" s="154">
        <f>SUM(BK120:BK191)</f>
        <v>0</v>
      </c>
    </row>
    <row r="120" spans="2:65" s="1" customFormat="1" ht="22.5" customHeight="1">
      <c r="B120" s="158"/>
      <c r="C120" s="159" t="s">
        <v>185</v>
      </c>
      <c r="D120" s="159" t="s">
        <v>114</v>
      </c>
      <c r="E120" s="160" t="s">
        <v>186</v>
      </c>
      <c r="F120" s="161" t="s">
        <v>187</v>
      </c>
      <c r="G120" s="162" t="s">
        <v>188</v>
      </c>
      <c r="H120" s="163">
        <v>13</v>
      </c>
      <c r="I120" s="164"/>
      <c r="J120" s="165">
        <f>ROUND(I120*H120,2)</f>
        <v>0</v>
      </c>
      <c r="K120" s="161" t="s">
        <v>118</v>
      </c>
      <c r="L120" s="33"/>
      <c r="M120" s="166" t="s">
        <v>3</v>
      </c>
      <c r="N120" s="167" t="s">
        <v>44</v>
      </c>
      <c r="O120" s="34"/>
      <c r="P120" s="168">
        <f>O120*H120</f>
        <v>0</v>
      </c>
      <c r="Q120" s="168">
        <v>0.0007</v>
      </c>
      <c r="R120" s="168">
        <f>Q120*H120</f>
        <v>0.0091</v>
      </c>
      <c r="S120" s="168">
        <v>0</v>
      </c>
      <c r="T120" s="169">
        <f>S120*H120</f>
        <v>0</v>
      </c>
      <c r="AR120" s="16" t="s">
        <v>119</v>
      </c>
      <c r="AT120" s="16" t="s">
        <v>114</v>
      </c>
      <c r="AU120" s="16" t="s">
        <v>81</v>
      </c>
      <c r="AY120" s="16" t="s">
        <v>112</v>
      </c>
      <c r="BE120" s="170">
        <f>IF(N120="základní",J120,0)</f>
        <v>0</v>
      </c>
      <c r="BF120" s="170">
        <f>IF(N120="snížená",J120,0)</f>
        <v>0</v>
      </c>
      <c r="BG120" s="170">
        <f>IF(N120="zákl. přenesená",J120,0)</f>
        <v>0</v>
      </c>
      <c r="BH120" s="170">
        <f>IF(N120="sníž. přenesená",J120,0)</f>
        <v>0</v>
      </c>
      <c r="BI120" s="170">
        <f>IF(N120="nulová",J120,0)</f>
        <v>0</v>
      </c>
      <c r="BJ120" s="16" t="s">
        <v>22</v>
      </c>
      <c r="BK120" s="170">
        <f>ROUND(I120*H120,2)</f>
        <v>0</v>
      </c>
      <c r="BL120" s="16" t="s">
        <v>119</v>
      </c>
      <c r="BM120" s="16" t="s">
        <v>189</v>
      </c>
    </row>
    <row r="121" spans="2:47" s="1" customFormat="1" ht="126" customHeight="1">
      <c r="B121" s="33"/>
      <c r="D121" s="171" t="s">
        <v>121</v>
      </c>
      <c r="F121" s="172" t="s">
        <v>190</v>
      </c>
      <c r="I121" s="173"/>
      <c r="L121" s="33"/>
      <c r="M121" s="62"/>
      <c r="N121" s="34"/>
      <c r="O121" s="34"/>
      <c r="P121" s="34"/>
      <c r="Q121" s="34"/>
      <c r="R121" s="34"/>
      <c r="S121" s="34"/>
      <c r="T121" s="63"/>
      <c r="AT121" s="16" t="s">
        <v>121</v>
      </c>
      <c r="AU121" s="16" t="s">
        <v>81</v>
      </c>
    </row>
    <row r="122" spans="2:51" s="11" customFormat="1" ht="22.5" customHeight="1">
      <c r="B122" s="174"/>
      <c r="D122" s="171" t="s">
        <v>123</v>
      </c>
      <c r="E122" s="175" t="s">
        <v>3</v>
      </c>
      <c r="F122" s="176" t="s">
        <v>191</v>
      </c>
      <c r="H122" s="177">
        <v>9</v>
      </c>
      <c r="I122" s="178"/>
      <c r="L122" s="174"/>
      <c r="M122" s="179"/>
      <c r="N122" s="180"/>
      <c r="O122" s="180"/>
      <c r="P122" s="180"/>
      <c r="Q122" s="180"/>
      <c r="R122" s="180"/>
      <c r="S122" s="180"/>
      <c r="T122" s="181"/>
      <c r="AT122" s="175" t="s">
        <v>123</v>
      </c>
      <c r="AU122" s="175" t="s">
        <v>81</v>
      </c>
      <c r="AV122" s="11" t="s">
        <v>81</v>
      </c>
      <c r="AW122" s="11" t="s">
        <v>37</v>
      </c>
      <c r="AX122" s="11" t="s">
        <v>73</v>
      </c>
      <c r="AY122" s="175" t="s">
        <v>112</v>
      </c>
    </row>
    <row r="123" spans="2:51" s="11" customFormat="1" ht="22.5" customHeight="1">
      <c r="B123" s="174"/>
      <c r="D123" s="171" t="s">
        <v>123</v>
      </c>
      <c r="E123" s="175" t="s">
        <v>3</v>
      </c>
      <c r="F123" s="176" t="s">
        <v>192</v>
      </c>
      <c r="H123" s="177">
        <v>4</v>
      </c>
      <c r="I123" s="178"/>
      <c r="L123" s="174"/>
      <c r="M123" s="179"/>
      <c r="N123" s="180"/>
      <c r="O123" s="180"/>
      <c r="P123" s="180"/>
      <c r="Q123" s="180"/>
      <c r="R123" s="180"/>
      <c r="S123" s="180"/>
      <c r="T123" s="181"/>
      <c r="AT123" s="175" t="s">
        <v>123</v>
      </c>
      <c r="AU123" s="175" t="s">
        <v>81</v>
      </c>
      <c r="AV123" s="11" t="s">
        <v>81</v>
      </c>
      <c r="AW123" s="11" t="s">
        <v>37</v>
      </c>
      <c r="AX123" s="11" t="s">
        <v>73</v>
      </c>
      <c r="AY123" s="175" t="s">
        <v>112</v>
      </c>
    </row>
    <row r="124" spans="2:51" s="12" customFormat="1" ht="22.5" customHeight="1">
      <c r="B124" s="182"/>
      <c r="D124" s="183" t="s">
        <v>123</v>
      </c>
      <c r="E124" s="184" t="s">
        <v>3</v>
      </c>
      <c r="F124" s="185" t="s">
        <v>125</v>
      </c>
      <c r="H124" s="186">
        <v>13</v>
      </c>
      <c r="I124" s="187"/>
      <c r="L124" s="182"/>
      <c r="M124" s="188"/>
      <c r="N124" s="189"/>
      <c r="O124" s="189"/>
      <c r="P124" s="189"/>
      <c r="Q124" s="189"/>
      <c r="R124" s="189"/>
      <c r="S124" s="189"/>
      <c r="T124" s="190"/>
      <c r="AT124" s="191" t="s">
        <v>123</v>
      </c>
      <c r="AU124" s="191" t="s">
        <v>81</v>
      </c>
      <c r="AV124" s="12" t="s">
        <v>119</v>
      </c>
      <c r="AW124" s="12" t="s">
        <v>37</v>
      </c>
      <c r="AX124" s="12" t="s">
        <v>22</v>
      </c>
      <c r="AY124" s="191" t="s">
        <v>112</v>
      </c>
    </row>
    <row r="125" spans="2:65" s="1" customFormat="1" ht="22.5" customHeight="1">
      <c r="B125" s="158"/>
      <c r="C125" s="159" t="s">
        <v>193</v>
      </c>
      <c r="D125" s="159" t="s">
        <v>114</v>
      </c>
      <c r="E125" s="160" t="s">
        <v>194</v>
      </c>
      <c r="F125" s="161" t="s">
        <v>195</v>
      </c>
      <c r="G125" s="162" t="s">
        <v>188</v>
      </c>
      <c r="H125" s="163">
        <v>2</v>
      </c>
      <c r="I125" s="164"/>
      <c r="J125" s="165">
        <f>ROUND(I125*H125,2)</f>
        <v>0</v>
      </c>
      <c r="K125" s="161" t="s">
        <v>118</v>
      </c>
      <c r="L125" s="33"/>
      <c r="M125" s="166" t="s">
        <v>3</v>
      </c>
      <c r="N125" s="167" t="s">
        <v>44</v>
      </c>
      <c r="O125" s="34"/>
      <c r="P125" s="168">
        <f>O125*H125</f>
        <v>0</v>
      </c>
      <c r="Q125" s="168">
        <v>2.50188</v>
      </c>
      <c r="R125" s="168">
        <f>Q125*H125</f>
        <v>5.00376</v>
      </c>
      <c r="S125" s="168">
        <v>0</v>
      </c>
      <c r="T125" s="169">
        <f>S125*H125</f>
        <v>0</v>
      </c>
      <c r="AR125" s="16" t="s">
        <v>119</v>
      </c>
      <c r="AT125" s="16" t="s">
        <v>114</v>
      </c>
      <c r="AU125" s="16" t="s">
        <v>81</v>
      </c>
      <c r="AY125" s="16" t="s">
        <v>112</v>
      </c>
      <c r="BE125" s="170">
        <f>IF(N125="základní",J125,0)</f>
        <v>0</v>
      </c>
      <c r="BF125" s="170">
        <f>IF(N125="snížená",J125,0)</f>
        <v>0</v>
      </c>
      <c r="BG125" s="170">
        <f>IF(N125="zákl. přenesená",J125,0)</f>
        <v>0</v>
      </c>
      <c r="BH125" s="170">
        <f>IF(N125="sníž. přenesená",J125,0)</f>
        <v>0</v>
      </c>
      <c r="BI125" s="170">
        <f>IF(N125="nulová",J125,0)</f>
        <v>0</v>
      </c>
      <c r="BJ125" s="16" t="s">
        <v>22</v>
      </c>
      <c r="BK125" s="170">
        <f>ROUND(I125*H125,2)</f>
        <v>0</v>
      </c>
      <c r="BL125" s="16" t="s">
        <v>119</v>
      </c>
      <c r="BM125" s="16" t="s">
        <v>196</v>
      </c>
    </row>
    <row r="126" spans="2:47" s="1" customFormat="1" ht="66" customHeight="1">
      <c r="B126" s="33"/>
      <c r="D126" s="171" t="s">
        <v>121</v>
      </c>
      <c r="F126" s="172" t="s">
        <v>197</v>
      </c>
      <c r="I126" s="173"/>
      <c r="L126" s="33"/>
      <c r="M126" s="62"/>
      <c r="N126" s="34"/>
      <c r="O126" s="34"/>
      <c r="P126" s="34"/>
      <c r="Q126" s="34"/>
      <c r="R126" s="34"/>
      <c r="S126" s="34"/>
      <c r="T126" s="63"/>
      <c r="AT126" s="16" t="s">
        <v>121</v>
      </c>
      <c r="AU126" s="16" t="s">
        <v>81</v>
      </c>
    </row>
    <row r="127" spans="2:47" s="1" customFormat="1" ht="54" customHeight="1">
      <c r="B127" s="33"/>
      <c r="D127" s="183" t="s">
        <v>160</v>
      </c>
      <c r="F127" s="192" t="s">
        <v>198</v>
      </c>
      <c r="I127" s="173"/>
      <c r="L127" s="33"/>
      <c r="M127" s="62"/>
      <c r="N127" s="34"/>
      <c r="O127" s="34"/>
      <c r="P127" s="34"/>
      <c r="Q127" s="34"/>
      <c r="R127" s="34"/>
      <c r="S127" s="34"/>
      <c r="T127" s="63"/>
      <c r="AT127" s="16" t="s">
        <v>160</v>
      </c>
      <c r="AU127" s="16" t="s">
        <v>81</v>
      </c>
    </row>
    <row r="128" spans="2:65" s="1" customFormat="1" ht="22.5" customHeight="1">
      <c r="B128" s="158"/>
      <c r="C128" s="193" t="s">
        <v>9</v>
      </c>
      <c r="D128" s="193" t="s">
        <v>199</v>
      </c>
      <c r="E128" s="194" t="s">
        <v>200</v>
      </c>
      <c r="F128" s="195" t="s">
        <v>201</v>
      </c>
      <c r="G128" s="196" t="s">
        <v>188</v>
      </c>
      <c r="H128" s="197">
        <v>1</v>
      </c>
      <c r="I128" s="198"/>
      <c r="J128" s="199">
        <f>ROUND(I128*H128,2)</f>
        <v>0</v>
      </c>
      <c r="K128" s="195" t="s">
        <v>118</v>
      </c>
      <c r="L128" s="200"/>
      <c r="M128" s="201" t="s">
        <v>3</v>
      </c>
      <c r="N128" s="202" t="s">
        <v>44</v>
      </c>
      <c r="O128" s="34"/>
      <c r="P128" s="168">
        <f>O128*H128</f>
        <v>0</v>
      </c>
      <c r="Q128" s="168">
        <v>0.0021</v>
      </c>
      <c r="R128" s="168">
        <f>Q128*H128</f>
        <v>0.0021</v>
      </c>
      <c r="S128" s="168">
        <v>0</v>
      </c>
      <c r="T128" s="169">
        <f>S128*H128</f>
        <v>0</v>
      </c>
      <c r="AR128" s="16" t="s">
        <v>155</v>
      </c>
      <c r="AT128" s="16" t="s">
        <v>199</v>
      </c>
      <c r="AU128" s="16" t="s">
        <v>81</v>
      </c>
      <c r="AY128" s="16" t="s">
        <v>112</v>
      </c>
      <c r="BE128" s="170">
        <f>IF(N128="základní",J128,0)</f>
        <v>0</v>
      </c>
      <c r="BF128" s="170">
        <f>IF(N128="snížená",J128,0)</f>
        <v>0</v>
      </c>
      <c r="BG128" s="170">
        <f>IF(N128="zákl. přenesená",J128,0)</f>
        <v>0</v>
      </c>
      <c r="BH128" s="170">
        <f>IF(N128="sníž. přenesená",J128,0)</f>
        <v>0</v>
      </c>
      <c r="BI128" s="170">
        <f>IF(N128="nulová",J128,0)</f>
        <v>0</v>
      </c>
      <c r="BJ128" s="16" t="s">
        <v>22</v>
      </c>
      <c r="BK128" s="170">
        <f>ROUND(I128*H128,2)</f>
        <v>0</v>
      </c>
      <c r="BL128" s="16" t="s">
        <v>119</v>
      </c>
      <c r="BM128" s="16" t="s">
        <v>202</v>
      </c>
    </row>
    <row r="129" spans="2:65" s="1" customFormat="1" ht="22.5" customHeight="1">
      <c r="B129" s="158"/>
      <c r="C129" s="193" t="s">
        <v>203</v>
      </c>
      <c r="D129" s="193" t="s">
        <v>199</v>
      </c>
      <c r="E129" s="194" t="s">
        <v>204</v>
      </c>
      <c r="F129" s="195" t="s">
        <v>205</v>
      </c>
      <c r="G129" s="196" t="s">
        <v>188</v>
      </c>
      <c r="H129" s="197">
        <v>8</v>
      </c>
      <c r="I129" s="198"/>
      <c r="J129" s="199">
        <f>ROUND(I129*H129,2)</f>
        <v>0</v>
      </c>
      <c r="K129" s="195" t="s">
        <v>118</v>
      </c>
      <c r="L129" s="200"/>
      <c r="M129" s="201" t="s">
        <v>3</v>
      </c>
      <c r="N129" s="202" t="s">
        <v>44</v>
      </c>
      <c r="O129" s="34"/>
      <c r="P129" s="168">
        <f>O129*H129</f>
        <v>0</v>
      </c>
      <c r="Q129" s="168">
        <v>0.0031</v>
      </c>
      <c r="R129" s="168">
        <f>Q129*H129</f>
        <v>0.0248</v>
      </c>
      <c r="S129" s="168">
        <v>0</v>
      </c>
      <c r="T129" s="169">
        <f>S129*H129</f>
        <v>0</v>
      </c>
      <c r="AR129" s="16" t="s">
        <v>155</v>
      </c>
      <c r="AT129" s="16" t="s">
        <v>199</v>
      </c>
      <c r="AU129" s="16" t="s">
        <v>81</v>
      </c>
      <c r="AY129" s="16" t="s">
        <v>112</v>
      </c>
      <c r="BE129" s="170">
        <f>IF(N129="základní",J129,0)</f>
        <v>0</v>
      </c>
      <c r="BF129" s="170">
        <f>IF(N129="snížená",J129,0)</f>
        <v>0</v>
      </c>
      <c r="BG129" s="170">
        <f>IF(N129="zákl. přenesená",J129,0)</f>
        <v>0</v>
      </c>
      <c r="BH129" s="170">
        <f>IF(N129="sníž. přenesená",J129,0)</f>
        <v>0</v>
      </c>
      <c r="BI129" s="170">
        <f>IF(N129="nulová",J129,0)</f>
        <v>0</v>
      </c>
      <c r="BJ129" s="16" t="s">
        <v>22</v>
      </c>
      <c r="BK129" s="170">
        <f>ROUND(I129*H129,2)</f>
        <v>0</v>
      </c>
      <c r="BL129" s="16" t="s">
        <v>119</v>
      </c>
      <c r="BM129" s="16" t="s">
        <v>206</v>
      </c>
    </row>
    <row r="130" spans="2:51" s="11" customFormat="1" ht="22.5" customHeight="1">
      <c r="B130" s="174"/>
      <c r="D130" s="171" t="s">
        <v>123</v>
      </c>
      <c r="E130" s="175" t="s">
        <v>3</v>
      </c>
      <c r="F130" s="176" t="s">
        <v>207</v>
      </c>
      <c r="H130" s="177">
        <v>4</v>
      </c>
      <c r="I130" s="178"/>
      <c r="L130" s="174"/>
      <c r="M130" s="179"/>
      <c r="N130" s="180"/>
      <c r="O130" s="180"/>
      <c r="P130" s="180"/>
      <c r="Q130" s="180"/>
      <c r="R130" s="180"/>
      <c r="S130" s="180"/>
      <c r="T130" s="181"/>
      <c r="AT130" s="175" t="s">
        <v>123</v>
      </c>
      <c r="AU130" s="175" t="s">
        <v>81</v>
      </c>
      <c r="AV130" s="11" t="s">
        <v>81</v>
      </c>
      <c r="AW130" s="11" t="s">
        <v>37</v>
      </c>
      <c r="AX130" s="11" t="s">
        <v>73</v>
      </c>
      <c r="AY130" s="175" t="s">
        <v>112</v>
      </c>
    </row>
    <row r="131" spans="2:51" s="11" customFormat="1" ht="22.5" customHeight="1">
      <c r="B131" s="174"/>
      <c r="D131" s="171" t="s">
        <v>123</v>
      </c>
      <c r="E131" s="175" t="s">
        <v>3</v>
      </c>
      <c r="F131" s="176" t="s">
        <v>208</v>
      </c>
      <c r="H131" s="177">
        <v>4</v>
      </c>
      <c r="I131" s="178"/>
      <c r="L131" s="174"/>
      <c r="M131" s="179"/>
      <c r="N131" s="180"/>
      <c r="O131" s="180"/>
      <c r="P131" s="180"/>
      <c r="Q131" s="180"/>
      <c r="R131" s="180"/>
      <c r="S131" s="180"/>
      <c r="T131" s="181"/>
      <c r="AT131" s="175" t="s">
        <v>123</v>
      </c>
      <c r="AU131" s="175" t="s">
        <v>81</v>
      </c>
      <c r="AV131" s="11" t="s">
        <v>81</v>
      </c>
      <c r="AW131" s="11" t="s">
        <v>37</v>
      </c>
      <c r="AX131" s="11" t="s">
        <v>73</v>
      </c>
      <c r="AY131" s="175" t="s">
        <v>112</v>
      </c>
    </row>
    <row r="132" spans="2:51" s="12" customFormat="1" ht="22.5" customHeight="1">
      <c r="B132" s="182"/>
      <c r="D132" s="183" t="s">
        <v>123</v>
      </c>
      <c r="E132" s="184" t="s">
        <v>3</v>
      </c>
      <c r="F132" s="185" t="s">
        <v>125</v>
      </c>
      <c r="H132" s="186">
        <v>8</v>
      </c>
      <c r="I132" s="187"/>
      <c r="L132" s="182"/>
      <c r="M132" s="188"/>
      <c r="N132" s="189"/>
      <c r="O132" s="189"/>
      <c r="P132" s="189"/>
      <c r="Q132" s="189"/>
      <c r="R132" s="189"/>
      <c r="S132" s="189"/>
      <c r="T132" s="190"/>
      <c r="AT132" s="191" t="s">
        <v>123</v>
      </c>
      <c r="AU132" s="191" t="s">
        <v>81</v>
      </c>
      <c r="AV132" s="12" t="s">
        <v>119</v>
      </c>
      <c r="AW132" s="12" t="s">
        <v>37</v>
      </c>
      <c r="AX132" s="12" t="s">
        <v>22</v>
      </c>
      <c r="AY132" s="191" t="s">
        <v>112</v>
      </c>
    </row>
    <row r="133" spans="2:65" s="1" customFormat="1" ht="22.5" customHeight="1">
      <c r="B133" s="158"/>
      <c r="C133" s="193" t="s">
        <v>209</v>
      </c>
      <c r="D133" s="193" t="s">
        <v>199</v>
      </c>
      <c r="E133" s="194" t="s">
        <v>210</v>
      </c>
      <c r="F133" s="195" t="s">
        <v>211</v>
      </c>
      <c r="G133" s="196" t="s">
        <v>188</v>
      </c>
      <c r="H133" s="197">
        <v>2</v>
      </c>
      <c r="I133" s="198"/>
      <c r="J133" s="199">
        <f>ROUND(I133*H133,2)</f>
        <v>0</v>
      </c>
      <c r="K133" s="195" t="s">
        <v>118</v>
      </c>
      <c r="L133" s="200"/>
      <c r="M133" s="201" t="s">
        <v>3</v>
      </c>
      <c r="N133" s="202" t="s">
        <v>44</v>
      </c>
      <c r="O133" s="34"/>
      <c r="P133" s="168">
        <f>O133*H133</f>
        <v>0</v>
      </c>
      <c r="Q133" s="168">
        <v>0.006</v>
      </c>
      <c r="R133" s="168">
        <f>Q133*H133</f>
        <v>0.012</v>
      </c>
      <c r="S133" s="168">
        <v>0</v>
      </c>
      <c r="T133" s="169">
        <f>S133*H133</f>
        <v>0</v>
      </c>
      <c r="AR133" s="16" t="s">
        <v>155</v>
      </c>
      <c r="AT133" s="16" t="s">
        <v>199</v>
      </c>
      <c r="AU133" s="16" t="s">
        <v>81</v>
      </c>
      <c r="AY133" s="16" t="s">
        <v>112</v>
      </c>
      <c r="BE133" s="170">
        <f>IF(N133="základní",J133,0)</f>
        <v>0</v>
      </c>
      <c r="BF133" s="170">
        <f>IF(N133="snížená",J133,0)</f>
        <v>0</v>
      </c>
      <c r="BG133" s="170">
        <f>IF(N133="zákl. přenesená",J133,0)</f>
        <v>0</v>
      </c>
      <c r="BH133" s="170">
        <f>IF(N133="sníž. přenesená",J133,0)</f>
        <v>0</v>
      </c>
      <c r="BI133" s="170">
        <f>IF(N133="nulová",J133,0)</f>
        <v>0</v>
      </c>
      <c r="BJ133" s="16" t="s">
        <v>22</v>
      </c>
      <c r="BK133" s="170">
        <f>ROUND(I133*H133,2)</f>
        <v>0</v>
      </c>
      <c r="BL133" s="16" t="s">
        <v>119</v>
      </c>
      <c r="BM133" s="16" t="s">
        <v>212</v>
      </c>
    </row>
    <row r="134" spans="2:65" s="1" customFormat="1" ht="22.5" customHeight="1">
      <c r="B134" s="158"/>
      <c r="C134" s="159" t="s">
        <v>213</v>
      </c>
      <c r="D134" s="159" t="s">
        <v>114</v>
      </c>
      <c r="E134" s="160" t="s">
        <v>214</v>
      </c>
      <c r="F134" s="161" t="s">
        <v>215</v>
      </c>
      <c r="G134" s="162" t="s">
        <v>188</v>
      </c>
      <c r="H134" s="163">
        <v>3</v>
      </c>
      <c r="I134" s="164"/>
      <c r="J134" s="165">
        <f>ROUND(I134*H134,2)</f>
        <v>0</v>
      </c>
      <c r="K134" s="161" t="s">
        <v>118</v>
      </c>
      <c r="L134" s="33"/>
      <c r="M134" s="166" t="s">
        <v>3</v>
      </c>
      <c r="N134" s="167" t="s">
        <v>44</v>
      </c>
      <c r="O134" s="34"/>
      <c r="P134" s="168">
        <f>O134*H134</f>
        <v>0</v>
      </c>
      <c r="Q134" s="168">
        <v>0.11241</v>
      </c>
      <c r="R134" s="168">
        <f>Q134*H134</f>
        <v>0.33723</v>
      </c>
      <c r="S134" s="168">
        <v>0</v>
      </c>
      <c r="T134" s="169">
        <f>S134*H134</f>
        <v>0</v>
      </c>
      <c r="AR134" s="16" t="s">
        <v>119</v>
      </c>
      <c r="AT134" s="16" t="s">
        <v>114</v>
      </c>
      <c r="AU134" s="16" t="s">
        <v>81</v>
      </c>
      <c r="AY134" s="16" t="s">
        <v>112</v>
      </c>
      <c r="BE134" s="170">
        <f>IF(N134="základní",J134,0)</f>
        <v>0</v>
      </c>
      <c r="BF134" s="170">
        <f>IF(N134="snížená",J134,0)</f>
        <v>0</v>
      </c>
      <c r="BG134" s="170">
        <f>IF(N134="zákl. přenesená",J134,0)</f>
        <v>0</v>
      </c>
      <c r="BH134" s="170">
        <f>IF(N134="sníž. přenesená",J134,0)</f>
        <v>0</v>
      </c>
      <c r="BI134" s="170">
        <f>IF(N134="nulová",J134,0)</f>
        <v>0</v>
      </c>
      <c r="BJ134" s="16" t="s">
        <v>22</v>
      </c>
      <c r="BK134" s="170">
        <f>ROUND(I134*H134,2)</f>
        <v>0</v>
      </c>
      <c r="BL134" s="16" t="s">
        <v>119</v>
      </c>
      <c r="BM134" s="16" t="s">
        <v>216</v>
      </c>
    </row>
    <row r="135" spans="2:47" s="1" customFormat="1" ht="90" customHeight="1">
      <c r="B135" s="33"/>
      <c r="D135" s="171" t="s">
        <v>121</v>
      </c>
      <c r="F135" s="172" t="s">
        <v>217</v>
      </c>
      <c r="I135" s="173"/>
      <c r="L135" s="33"/>
      <c r="M135" s="62"/>
      <c r="N135" s="34"/>
      <c r="O135" s="34"/>
      <c r="P135" s="34"/>
      <c r="Q135" s="34"/>
      <c r="R135" s="34"/>
      <c r="S135" s="34"/>
      <c r="T135" s="63"/>
      <c r="AT135" s="16" t="s">
        <v>121</v>
      </c>
      <c r="AU135" s="16" t="s">
        <v>81</v>
      </c>
    </row>
    <row r="136" spans="2:47" s="1" customFormat="1" ht="30" customHeight="1">
      <c r="B136" s="33"/>
      <c r="D136" s="171" t="s">
        <v>160</v>
      </c>
      <c r="F136" s="172" t="s">
        <v>218</v>
      </c>
      <c r="I136" s="173"/>
      <c r="L136" s="33"/>
      <c r="M136" s="62"/>
      <c r="N136" s="34"/>
      <c r="O136" s="34"/>
      <c r="P136" s="34"/>
      <c r="Q136" s="34"/>
      <c r="R136" s="34"/>
      <c r="S136" s="34"/>
      <c r="T136" s="63"/>
      <c r="AT136" s="16" t="s">
        <v>160</v>
      </c>
      <c r="AU136" s="16" t="s">
        <v>81</v>
      </c>
    </row>
    <row r="137" spans="2:51" s="11" customFormat="1" ht="22.5" customHeight="1">
      <c r="B137" s="174"/>
      <c r="D137" s="171" t="s">
        <v>123</v>
      </c>
      <c r="E137" s="175" t="s">
        <v>3</v>
      </c>
      <c r="F137" s="176" t="s">
        <v>219</v>
      </c>
      <c r="H137" s="177">
        <v>2</v>
      </c>
      <c r="I137" s="178"/>
      <c r="L137" s="174"/>
      <c r="M137" s="179"/>
      <c r="N137" s="180"/>
      <c r="O137" s="180"/>
      <c r="P137" s="180"/>
      <c r="Q137" s="180"/>
      <c r="R137" s="180"/>
      <c r="S137" s="180"/>
      <c r="T137" s="181"/>
      <c r="AT137" s="175" t="s">
        <v>123</v>
      </c>
      <c r="AU137" s="175" t="s">
        <v>81</v>
      </c>
      <c r="AV137" s="11" t="s">
        <v>81</v>
      </c>
      <c r="AW137" s="11" t="s">
        <v>37</v>
      </c>
      <c r="AX137" s="11" t="s">
        <v>73</v>
      </c>
      <c r="AY137" s="175" t="s">
        <v>112</v>
      </c>
    </row>
    <row r="138" spans="2:51" s="11" customFormat="1" ht="22.5" customHeight="1">
      <c r="B138" s="174"/>
      <c r="D138" s="171" t="s">
        <v>123</v>
      </c>
      <c r="E138" s="175" t="s">
        <v>3</v>
      </c>
      <c r="F138" s="176" t="s">
        <v>220</v>
      </c>
      <c r="H138" s="177">
        <v>1</v>
      </c>
      <c r="I138" s="178"/>
      <c r="L138" s="174"/>
      <c r="M138" s="179"/>
      <c r="N138" s="180"/>
      <c r="O138" s="180"/>
      <c r="P138" s="180"/>
      <c r="Q138" s="180"/>
      <c r="R138" s="180"/>
      <c r="S138" s="180"/>
      <c r="T138" s="181"/>
      <c r="AT138" s="175" t="s">
        <v>123</v>
      </c>
      <c r="AU138" s="175" t="s">
        <v>81</v>
      </c>
      <c r="AV138" s="11" t="s">
        <v>81</v>
      </c>
      <c r="AW138" s="11" t="s">
        <v>37</v>
      </c>
      <c r="AX138" s="11" t="s">
        <v>73</v>
      </c>
      <c r="AY138" s="175" t="s">
        <v>112</v>
      </c>
    </row>
    <row r="139" spans="2:51" s="12" customFormat="1" ht="22.5" customHeight="1">
      <c r="B139" s="182"/>
      <c r="D139" s="183" t="s">
        <v>123</v>
      </c>
      <c r="E139" s="184" t="s">
        <v>3</v>
      </c>
      <c r="F139" s="185" t="s">
        <v>125</v>
      </c>
      <c r="H139" s="186">
        <v>3</v>
      </c>
      <c r="I139" s="187"/>
      <c r="L139" s="182"/>
      <c r="M139" s="188"/>
      <c r="N139" s="189"/>
      <c r="O139" s="189"/>
      <c r="P139" s="189"/>
      <c r="Q139" s="189"/>
      <c r="R139" s="189"/>
      <c r="S139" s="189"/>
      <c r="T139" s="190"/>
      <c r="AT139" s="191" t="s">
        <v>123</v>
      </c>
      <c r="AU139" s="191" t="s">
        <v>81</v>
      </c>
      <c r="AV139" s="12" t="s">
        <v>119</v>
      </c>
      <c r="AW139" s="12" t="s">
        <v>37</v>
      </c>
      <c r="AX139" s="12" t="s">
        <v>22</v>
      </c>
      <c r="AY139" s="191" t="s">
        <v>112</v>
      </c>
    </row>
    <row r="140" spans="2:65" s="1" customFormat="1" ht="22.5" customHeight="1">
      <c r="B140" s="158"/>
      <c r="C140" s="193" t="s">
        <v>221</v>
      </c>
      <c r="D140" s="193" t="s">
        <v>199</v>
      </c>
      <c r="E140" s="194" t="s">
        <v>222</v>
      </c>
      <c r="F140" s="195" t="s">
        <v>223</v>
      </c>
      <c r="G140" s="196" t="s">
        <v>188</v>
      </c>
      <c r="H140" s="197">
        <v>3</v>
      </c>
      <c r="I140" s="198"/>
      <c r="J140" s="199">
        <f>ROUND(I140*H140,2)</f>
        <v>0</v>
      </c>
      <c r="K140" s="195" t="s">
        <v>118</v>
      </c>
      <c r="L140" s="200"/>
      <c r="M140" s="201" t="s">
        <v>3</v>
      </c>
      <c r="N140" s="202" t="s">
        <v>44</v>
      </c>
      <c r="O140" s="34"/>
      <c r="P140" s="168">
        <f>O140*H140</f>
        <v>0</v>
      </c>
      <c r="Q140" s="168">
        <v>0.0025</v>
      </c>
      <c r="R140" s="168">
        <f>Q140*H140</f>
        <v>0.0075</v>
      </c>
      <c r="S140" s="168">
        <v>0</v>
      </c>
      <c r="T140" s="169">
        <f>S140*H140</f>
        <v>0</v>
      </c>
      <c r="AR140" s="16" t="s">
        <v>155</v>
      </c>
      <c r="AT140" s="16" t="s">
        <v>199</v>
      </c>
      <c r="AU140" s="16" t="s">
        <v>81</v>
      </c>
      <c r="AY140" s="16" t="s">
        <v>112</v>
      </c>
      <c r="BE140" s="170">
        <f>IF(N140="základní",J140,0)</f>
        <v>0</v>
      </c>
      <c r="BF140" s="170">
        <f>IF(N140="snížená",J140,0)</f>
        <v>0</v>
      </c>
      <c r="BG140" s="170">
        <f>IF(N140="zákl. přenesená",J140,0)</f>
        <v>0</v>
      </c>
      <c r="BH140" s="170">
        <f>IF(N140="sníž. přenesená",J140,0)</f>
        <v>0</v>
      </c>
      <c r="BI140" s="170">
        <f>IF(N140="nulová",J140,0)</f>
        <v>0</v>
      </c>
      <c r="BJ140" s="16" t="s">
        <v>22</v>
      </c>
      <c r="BK140" s="170">
        <f>ROUND(I140*H140,2)</f>
        <v>0</v>
      </c>
      <c r="BL140" s="16" t="s">
        <v>119</v>
      </c>
      <c r="BM140" s="16" t="s">
        <v>224</v>
      </c>
    </row>
    <row r="141" spans="2:51" s="11" customFormat="1" ht="22.5" customHeight="1">
      <c r="B141" s="174"/>
      <c r="D141" s="183" t="s">
        <v>123</v>
      </c>
      <c r="E141" s="203" t="s">
        <v>3</v>
      </c>
      <c r="F141" s="204" t="s">
        <v>130</v>
      </c>
      <c r="H141" s="205">
        <v>3</v>
      </c>
      <c r="I141" s="178"/>
      <c r="L141" s="174"/>
      <c r="M141" s="179"/>
      <c r="N141" s="180"/>
      <c r="O141" s="180"/>
      <c r="P141" s="180"/>
      <c r="Q141" s="180"/>
      <c r="R141" s="180"/>
      <c r="S141" s="180"/>
      <c r="T141" s="181"/>
      <c r="AT141" s="175" t="s">
        <v>123</v>
      </c>
      <c r="AU141" s="175" t="s">
        <v>81</v>
      </c>
      <c r="AV141" s="11" t="s">
        <v>81</v>
      </c>
      <c r="AW141" s="11" t="s">
        <v>37</v>
      </c>
      <c r="AX141" s="11" t="s">
        <v>22</v>
      </c>
      <c r="AY141" s="175" t="s">
        <v>112</v>
      </c>
    </row>
    <row r="142" spans="2:65" s="1" customFormat="1" ht="22.5" customHeight="1">
      <c r="B142" s="158"/>
      <c r="C142" s="193" t="s">
        <v>225</v>
      </c>
      <c r="D142" s="193" t="s">
        <v>199</v>
      </c>
      <c r="E142" s="194" t="s">
        <v>226</v>
      </c>
      <c r="F142" s="195" t="s">
        <v>227</v>
      </c>
      <c r="G142" s="196" t="s">
        <v>188</v>
      </c>
      <c r="H142" s="197">
        <v>3</v>
      </c>
      <c r="I142" s="198"/>
      <c r="J142" s="199">
        <f>ROUND(I142*H142,2)</f>
        <v>0</v>
      </c>
      <c r="K142" s="195" t="s">
        <v>118</v>
      </c>
      <c r="L142" s="200"/>
      <c r="M142" s="201" t="s">
        <v>3</v>
      </c>
      <c r="N142" s="202" t="s">
        <v>44</v>
      </c>
      <c r="O142" s="34"/>
      <c r="P142" s="168">
        <f>O142*H142</f>
        <v>0</v>
      </c>
      <c r="Q142" s="168">
        <v>0.003</v>
      </c>
      <c r="R142" s="168">
        <f>Q142*H142</f>
        <v>0.009000000000000001</v>
      </c>
      <c r="S142" s="168">
        <v>0</v>
      </c>
      <c r="T142" s="169">
        <f>S142*H142</f>
        <v>0</v>
      </c>
      <c r="AR142" s="16" t="s">
        <v>155</v>
      </c>
      <c r="AT142" s="16" t="s">
        <v>199</v>
      </c>
      <c r="AU142" s="16" t="s">
        <v>81</v>
      </c>
      <c r="AY142" s="16" t="s">
        <v>112</v>
      </c>
      <c r="BE142" s="170">
        <f>IF(N142="základní",J142,0)</f>
        <v>0</v>
      </c>
      <c r="BF142" s="170">
        <f>IF(N142="snížená",J142,0)</f>
        <v>0</v>
      </c>
      <c r="BG142" s="170">
        <f>IF(N142="zákl. přenesená",J142,0)</f>
        <v>0</v>
      </c>
      <c r="BH142" s="170">
        <f>IF(N142="sníž. přenesená",J142,0)</f>
        <v>0</v>
      </c>
      <c r="BI142" s="170">
        <f>IF(N142="nulová",J142,0)</f>
        <v>0</v>
      </c>
      <c r="BJ142" s="16" t="s">
        <v>22</v>
      </c>
      <c r="BK142" s="170">
        <f>ROUND(I142*H142,2)</f>
        <v>0</v>
      </c>
      <c r="BL142" s="16" t="s">
        <v>119</v>
      </c>
      <c r="BM142" s="16" t="s">
        <v>228</v>
      </c>
    </row>
    <row r="143" spans="2:65" s="1" customFormat="1" ht="22.5" customHeight="1">
      <c r="B143" s="158"/>
      <c r="C143" s="193" t="s">
        <v>8</v>
      </c>
      <c r="D143" s="193" t="s">
        <v>199</v>
      </c>
      <c r="E143" s="194" t="s">
        <v>229</v>
      </c>
      <c r="F143" s="195" t="s">
        <v>230</v>
      </c>
      <c r="G143" s="196" t="s">
        <v>188</v>
      </c>
      <c r="H143" s="197">
        <v>3</v>
      </c>
      <c r="I143" s="198"/>
      <c r="J143" s="199">
        <f>ROUND(I143*H143,2)</f>
        <v>0</v>
      </c>
      <c r="K143" s="195" t="s">
        <v>118</v>
      </c>
      <c r="L143" s="200"/>
      <c r="M143" s="201" t="s">
        <v>3</v>
      </c>
      <c r="N143" s="202" t="s">
        <v>44</v>
      </c>
      <c r="O143" s="34"/>
      <c r="P143" s="168">
        <f>O143*H143</f>
        <v>0</v>
      </c>
      <c r="Q143" s="168">
        <v>0.0001</v>
      </c>
      <c r="R143" s="168">
        <f>Q143*H143</f>
        <v>0.00030000000000000003</v>
      </c>
      <c r="S143" s="168">
        <v>0</v>
      </c>
      <c r="T143" s="169">
        <f>S143*H143</f>
        <v>0</v>
      </c>
      <c r="AR143" s="16" t="s">
        <v>155</v>
      </c>
      <c r="AT143" s="16" t="s">
        <v>199</v>
      </c>
      <c r="AU143" s="16" t="s">
        <v>81</v>
      </c>
      <c r="AY143" s="16" t="s">
        <v>112</v>
      </c>
      <c r="BE143" s="170">
        <f>IF(N143="základní",J143,0)</f>
        <v>0</v>
      </c>
      <c r="BF143" s="170">
        <f>IF(N143="snížená",J143,0)</f>
        <v>0</v>
      </c>
      <c r="BG143" s="170">
        <f>IF(N143="zákl. přenesená",J143,0)</f>
        <v>0</v>
      </c>
      <c r="BH143" s="170">
        <f>IF(N143="sníž. přenesená",J143,0)</f>
        <v>0</v>
      </c>
      <c r="BI143" s="170">
        <f>IF(N143="nulová",J143,0)</f>
        <v>0</v>
      </c>
      <c r="BJ143" s="16" t="s">
        <v>22</v>
      </c>
      <c r="BK143" s="170">
        <f>ROUND(I143*H143,2)</f>
        <v>0</v>
      </c>
      <c r="BL143" s="16" t="s">
        <v>119</v>
      </c>
      <c r="BM143" s="16" t="s">
        <v>231</v>
      </c>
    </row>
    <row r="144" spans="2:65" s="1" customFormat="1" ht="22.5" customHeight="1">
      <c r="B144" s="158"/>
      <c r="C144" s="159" t="s">
        <v>232</v>
      </c>
      <c r="D144" s="159" t="s">
        <v>114</v>
      </c>
      <c r="E144" s="160" t="s">
        <v>233</v>
      </c>
      <c r="F144" s="161" t="s">
        <v>234</v>
      </c>
      <c r="G144" s="162" t="s">
        <v>117</v>
      </c>
      <c r="H144" s="163">
        <v>280.21</v>
      </c>
      <c r="I144" s="164"/>
      <c r="J144" s="165">
        <f>ROUND(I144*H144,2)</f>
        <v>0</v>
      </c>
      <c r="K144" s="161" t="s">
        <v>118</v>
      </c>
      <c r="L144" s="33"/>
      <c r="M144" s="166" t="s">
        <v>3</v>
      </c>
      <c r="N144" s="167" t="s">
        <v>44</v>
      </c>
      <c r="O144" s="34"/>
      <c r="P144" s="168">
        <f>O144*H144</f>
        <v>0</v>
      </c>
      <c r="Q144" s="168">
        <v>0.01143</v>
      </c>
      <c r="R144" s="168">
        <f>Q144*H144</f>
        <v>3.2028002999999994</v>
      </c>
      <c r="S144" s="168">
        <v>0</v>
      </c>
      <c r="T144" s="169">
        <f>S144*H144</f>
        <v>0</v>
      </c>
      <c r="AR144" s="16" t="s">
        <v>119</v>
      </c>
      <c r="AT144" s="16" t="s">
        <v>114</v>
      </c>
      <c r="AU144" s="16" t="s">
        <v>81</v>
      </c>
      <c r="AY144" s="16" t="s">
        <v>112</v>
      </c>
      <c r="BE144" s="170">
        <f>IF(N144="základní",J144,0)</f>
        <v>0</v>
      </c>
      <c r="BF144" s="170">
        <f>IF(N144="snížená",J144,0)</f>
        <v>0</v>
      </c>
      <c r="BG144" s="170">
        <f>IF(N144="zákl. přenesená",J144,0)</f>
        <v>0</v>
      </c>
      <c r="BH144" s="170">
        <f>IF(N144="sníž. přenesená",J144,0)</f>
        <v>0</v>
      </c>
      <c r="BI144" s="170">
        <f>IF(N144="nulová",J144,0)</f>
        <v>0</v>
      </c>
      <c r="BJ144" s="16" t="s">
        <v>22</v>
      </c>
      <c r="BK144" s="170">
        <f>ROUND(I144*H144,2)</f>
        <v>0</v>
      </c>
      <c r="BL144" s="16" t="s">
        <v>119</v>
      </c>
      <c r="BM144" s="16" t="s">
        <v>235</v>
      </c>
    </row>
    <row r="145" spans="2:47" s="1" customFormat="1" ht="42" customHeight="1">
      <c r="B145" s="33"/>
      <c r="D145" s="171" t="s">
        <v>121</v>
      </c>
      <c r="F145" s="172" t="s">
        <v>236</v>
      </c>
      <c r="I145" s="173"/>
      <c r="L145" s="33"/>
      <c r="M145" s="62"/>
      <c r="N145" s="34"/>
      <c r="O145" s="34"/>
      <c r="P145" s="34"/>
      <c r="Q145" s="34"/>
      <c r="R145" s="34"/>
      <c r="S145" s="34"/>
      <c r="T145" s="63"/>
      <c r="AT145" s="16" t="s">
        <v>121</v>
      </c>
      <c r="AU145" s="16" t="s">
        <v>81</v>
      </c>
    </row>
    <row r="146" spans="2:51" s="11" customFormat="1" ht="22.5" customHeight="1">
      <c r="B146" s="174"/>
      <c r="D146" s="171" t="s">
        <v>123</v>
      </c>
      <c r="E146" s="175" t="s">
        <v>3</v>
      </c>
      <c r="F146" s="176" t="s">
        <v>237</v>
      </c>
      <c r="H146" s="177">
        <v>71.17</v>
      </c>
      <c r="I146" s="178"/>
      <c r="L146" s="174"/>
      <c r="M146" s="179"/>
      <c r="N146" s="180"/>
      <c r="O146" s="180"/>
      <c r="P146" s="180"/>
      <c r="Q146" s="180"/>
      <c r="R146" s="180"/>
      <c r="S146" s="180"/>
      <c r="T146" s="181"/>
      <c r="AT146" s="175" t="s">
        <v>123</v>
      </c>
      <c r="AU146" s="175" t="s">
        <v>81</v>
      </c>
      <c r="AV146" s="11" t="s">
        <v>81</v>
      </c>
      <c r="AW146" s="11" t="s">
        <v>37</v>
      </c>
      <c r="AX146" s="11" t="s">
        <v>73</v>
      </c>
      <c r="AY146" s="175" t="s">
        <v>112</v>
      </c>
    </row>
    <row r="147" spans="2:51" s="11" customFormat="1" ht="22.5" customHeight="1">
      <c r="B147" s="174"/>
      <c r="D147" s="171" t="s">
        <v>123</v>
      </c>
      <c r="E147" s="175" t="s">
        <v>3</v>
      </c>
      <c r="F147" s="176" t="s">
        <v>238</v>
      </c>
      <c r="H147" s="177">
        <v>64.17</v>
      </c>
      <c r="I147" s="178"/>
      <c r="L147" s="174"/>
      <c r="M147" s="179"/>
      <c r="N147" s="180"/>
      <c r="O147" s="180"/>
      <c r="P147" s="180"/>
      <c r="Q147" s="180"/>
      <c r="R147" s="180"/>
      <c r="S147" s="180"/>
      <c r="T147" s="181"/>
      <c r="AT147" s="175" t="s">
        <v>123</v>
      </c>
      <c r="AU147" s="175" t="s">
        <v>81</v>
      </c>
      <c r="AV147" s="11" t="s">
        <v>81</v>
      </c>
      <c r="AW147" s="11" t="s">
        <v>37</v>
      </c>
      <c r="AX147" s="11" t="s">
        <v>73</v>
      </c>
      <c r="AY147" s="175" t="s">
        <v>112</v>
      </c>
    </row>
    <row r="148" spans="2:51" s="11" customFormat="1" ht="22.5" customHeight="1">
      <c r="B148" s="174"/>
      <c r="D148" s="171" t="s">
        <v>123</v>
      </c>
      <c r="E148" s="175" t="s">
        <v>3</v>
      </c>
      <c r="F148" s="176" t="s">
        <v>239</v>
      </c>
      <c r="H148" s="177">
        <v>89.87</v>
      </c>
      <c r="I148" s="178"/>
      <c r="L148" s="174"/>
      <c r="M148" s="179"/>
      <c r="N148" s="180"/>
      <c r="O148" s="180"/>
      <c r="P148" s="180"/>
      <c r="Q148" s="180"/>
      <c r="R148" s="180"/>
      <c r="S148" s="180"/>
      <c r="T148" s="181"/>
      <c r="AT148" s="175" t="s">
        <v>123</v>
      </c>
      <c r="AU148" s="175" t="s">
        <v>81</v>
      </c>
      <c r="AV148" s="11" t="s">
        <v>81</v>
      </c>
      <c r="AW148" s="11" t="s">
        <v>37</v>
      </c>
      <c r="AX148" s="11" t="s">
        <v>73</v>
      </c>
      <c r="AY148" s="175" t="s">
        <v>112</v>
      </c>
    </row>
    <row r="149" spans="2:51" s="11" customFormat="1" ht="22.5" customHeight="1">
      <c r="B149" s="174"/>
      <c r="D149" s="171" t="s">
        <v>123</v>
      </c>
      <c r="E149" s="175" t="s">
        <v>3</v>
      </c>
      <c r="F149" s="176" t="s">
        <v>240</v>
      </c>
      <c r="H149" s="177">
        <v>55</v>
      </c>
      <c r="I149" s="178"/>
      <c r="L149" s="174"/>
      <c r="M149" s="179"/>
      <c r="N149" s="180"/>
      <c r="O149" s="180"/>
      <c r="P149" s="180"/>
      <c r="Q149" s="180"/>
      <c r="R149" s="180"/>
      <c r="S149" s="180"/>
      <c r="T149" s="181"/>
      <c r="AT149" s="175" t="s">
        <v>123</v>
      </c>
      <c r="AU149" s="175" t="s">
        <v>81</v>
      </c>
      <c r="AV149" s="11" t="s">
        <v>81</v>
      </c>
      <c r="AW149" s="11" t="s">
        <v>37</v>
      </c>
      <c r="AX149" s="11" t="s">
        <v>73</v>
      </c>
      <c r="AY149" s="175" t="s">
        <v>112</v>
      </c>
    </row>
    <row r="150" spans="2:51" s="12" customFormat="1" ht="22.5" customHeight="1">
      <c r="B150" s="182"/>
      <c r="D150" s="183" t="s">
        <v>123</v>
      </c>
      <c r="E150" s="184" t="s">
        <v>3</v>
      </c>
      <c r="F150" s="185" t="s">
        <v>125</v>
      </c>
      <c r="H150" s="186">
        <v>280.21</v>
      </c>
      <c r="I150" s="187"/>
      <c r="L150" s="182"/>
      <c r="M150" s="188"/>
      <c r="N150" s="189"/>
      <c r="O150" s="189"/>
      <c r="P150" s="189"/>
      <c r="Q150" s="189"/>
      <c r="R150" s="189"/>
      <c r="S150" s="189"/>
      <c r="T150" s="190"/>
      <c r="AT150" s="191" t="s">
        <v>123</v>
      </c>
      <c r="AU150" s="191" t="s">
        <v>81</v>
      </c>
      <c r="AV150" s="12" t="s">
        <v>119</v>
      </c>
      <c r="AW150" s="12" t="s">
        <v>37</v>
      </c>
      <c r="AX150" s="12" t="s">
        <v>22</v>
      </c>
      <c r="AY150" s="191" t="s">
        <v>112</v>
      </c>
    </row>
    <row r="151" spans="2:65" s="1" customFormat="1" ht="22.5" customHeight="1">
      <c r="B151" s="158"/>
      <c r="C151" s="159" t="s">
        <v>241</v>
      </c>
      <c r="D151" s="159" t="s">
        <v>114</v>
      </c>
      <c r="E151" s="160" t="s">
        <v>242</v>
      </c>
      <c r="F151" s="161" t="s">
        <v>243</v>
      </c>
      <c r="G151" s="162" t="s">
        <v>188</v>
      </c>
      <c r="H151" s="163">
        <v>34</v>
      </c>
      <c r="I151" s="164"/>
      <c r="J151" s="165">
        <f>ROUND(I151*H151,2)</f>
        <v>0</v>
      </c>
      <c r="K151" s="161" t="s">
        <v>118</v>
      </c>
      <c r="L151" s="33"/>
      <c r="M151" s="166" t="s">
        <v>3</v>
      </c>
      <c r="N151" s="167" t="s">
        <v>44</v>
      </c>
      <c r="O151" s="34"/>
      <c r="P151" s="168">
        <f>O151*H151</f>
        <v>0</v>
      </c>
      <c r="Q151" s="168">
        <v>0.00154</v>
      </c>
      <c r="R151" s="168">
        <f>Q151*H151</f>
        <v>0.05236</v>
      </c>
      <c r="S151" s="168">
        <v>0</v>
      </c>
      <c r="T151" s="169">
        <f>S151*H151</f>
        <v>0</v>
      </c>
      <c r="AR151" s="16" t="s">
        <v>119</v>
      </c>
      <c r="AT151" s="16" t="s">
        <v>114</v>
      </c>
      <c r="AU151" s="16" t="s">
        <v>81</v>
      </c>
      <c r="AY151" s="16" t="s">
        <v>112</v>
      </c>
      <c r="BE151" s="170">
        <f>IF(N151="základní",J151,0)</f>
        <v>0</v>
      </c>
      <c r="BF151" s="170">
        <f>IF(N151="snížená",J151,0)</f>
        <v>0</v>
      </c>
      <c r="BG151" s="170">
        <f>IF(N151="zákl. přenesená",J151,0)</f>
        <v>0</v>
      </c>
      <c r="BH151" s="170">
        <f>IF(N151="sníž. přenesená",J151,0)</f>
        <v>0</v>
      </c>
      <c r="BI151" s="170">
        <f>IF(N151="nulová",J151,0)</f>
        <v>0</v>
      </c>
      <c r="BJ151" s="16" t="s">
        <v>22</v>
      </c>
      <c r="BK151" s="170">
        <f>ROUND(I151*H151,2)</f>
        <v>0</v>
      </c>
      <c r="BL151" s="16" t="s">
        <v>119</v>
      </c>
      <c r="BM151" s="16" t="s">
        <v>244</v>
      </c>
    </row>
    <row r="152" spans="2:47" s="1" customFormat="1" ht="78" customHeight="1">
      <c r="B152" s="33"/>
      <c r="D152" s="183" t="s">
        <v>121</v>
      </c>
      <c r="F152" s="192" t="s">
        <v>245</v>
      </c>
      <c r="I152" s="173"/>
      <c r="L152" s="33"/>
      <c r="M152" s="62"/>
      <c r="N152" s="34"/>
      <c r="O152" s="34"/>
      <c r="P152" s="34"/>
      <c r="Q152" s="34"/>
      <c r="R152" s="34"/>
      <c r="S152" s="34"/>
      <c r="T152" s="63"/>
      <c r="AT152" s="16" t="s">
        <v>121</v>
      </c>
      <c r="AU152" s="16" t="s">
        <v>81</v>
      </c>
    </row>
    <row r="153" spans="2:65" s="1" customFormat="1" ht="22.5" customHeight="1">
      <c r="B153" s="158"/>
      <c r="C153" s="159" t="s">
        <v>246</v>
      </c>
      <c r="D153" s="159" t="s">
        <v>114</v>
      </c>
      <c r="E153" s="160" t="s">
        <v>247</v>
      </c>
      <c r="F153" s="161" t="s">
        <v>248</v>
      </c>
      <c r="G153" s="162" t="s">
        <v>188</v>
      </c>
      <c r="H153" s="163">
        <v>34</v>
      </c>
      <c r="I153" s="164"/>
      <c r="J153" s="165">
        <f>ROUND(I153*H153,2)</f>
        <v>0</v>
      </c>
      <c r="K153" s="161" t="s">
        <v>3</v>
      </c>
      <c r="L153" s="33"/>
      <c r="M153" s="166" t="s">
        <v>3</v>
      </c>
      <c r="N153" s="167" t="s">
        <v>44</v>
      </c>
      <c r="O153" s="34"/>
      <c r="P153" s="168">
        <f>O153*H153</f>
        <v>0</v>
      </c>
      <c r="Q153" s="168">
        <v>0.00154</v>
      </c>
      <c r="R153" s="168">
        <f>Q153*H153</f>
        <v>0.05236</v>
      </c>
      <c r="S153" s="168">
        <v>0</v>
      </c>
      <c r="T153" s="169">
        <f>S153*H153</f>
        <v>0</v>
      </c>
      <c r="AR153" s="16" t="s">
        <v>119</v>
      </c>
      <c r="AT153" s="16" t="s">
        <v>114</v>
      </c>
      <c r="AU153" s="16" t="s">
        <v>81</v>
      </c>
      <c r="AY153" s="16" t="s">
        <v>112</v>
      </c>
      <c r="BE153" s="170">
        <f>IF(N153="základní",J153,0)</f>
        <v>0</v>
      </c>
      <c r="BF153" s="170">
        <f>IF(N153="snížená",J153,0)</f>
        <v>0</v>
      </c>
      <c r="BG153" s="170">
        <f>IF(N153="zákl. přenesená",J153,0)</f>
        <v>0</v>
      </c>
      <c r="BH153" s="170">
        <f>IF(N153="sníž. přenesená",J153,0)</f>
        <v>0</v>
      </c>
      <c r="BI153" s="170">
        <f>IF(N153="nulová",J153,0)</f>
        <v>0</v>
      </c>
      <c r="BJ153" s="16" t="s">
        <v>22</v>
      </c>
      <c r="BK153" s="170">
        <f>ROUND(I153*H153,2)</f>
        <v>0</v>
      </c>
      <c r="BL153" s="16" t="s">
        <v>119</v>
      </c>
      <c r="BM153" s="16" t="s">
        <v>249</v>
      </c>
    </row>
    <row r="154" spans="2:65" s="1" customFormat="1" ht="22.5" customHeight="1">
      <c r="B154" s="158"/>
      <c r="C154" s="159" t="s">
        <v>250</v>
      </c>
      <c r="D154" s="159" t="s">
        <v>114</v>
      </c>
      <c r="E154" s="160" t="s">
        <v>251</v>
      </c>
      <c r="F154" s="161" t="s">
        <v>252</v>
      </c>
      <c r="G154" s="162" t="s">
        <v>117</v>
      </c>
      <c r="H154" s="163">
        <v>10200</v>
      </c>
      <c r="I154" s="164"/>
      <c r="J154" s="165">
        <f>ROUND(I154*H154,2)</f>
        <v>0</v>
      </c>
      <c r="K154" s="161" t="s">
        <v>118</v>
      </c>
      <c r="L154" s="33"/>
      <c r="M154" s="166" t="s">
        <v>3</v>
      </c>
      <c r="N154" s="167" t="s">
        <v>44</v>
      </c>
      <c r="O154" s="34"/>
      <c r="P154" s="168">
        <f>O154*H154</f>
        <v>0</v>
      </c>
      <c r="Q154" s="168">
        <v>0</v>
      </c>
      <c r="R154" s="168">
        <f>Q154*H154</f>
        <v>0</v>
      </c>
      <c r="S154" s="168">
        <v>0.02</v>
      </c>
      <c r="T154" s="169">
        <f>S154*H154</f>
        <v>204</v>
      </c>
      <c r="AR154" s="16" t="s">
        <v>119</v>
      </c>
      <c r="AT154" s="16" t="s">
        <v>114</v>
      </c>
      <c r="AU154" s="16" t="s">
        <v>81</v>
      </c>
      <c r="AY154" s="16" t="s">
        <v>112</v>
      </c>
      <c r="BE154" s="170">
        <f>IF(N154="základní",J154,0)</f>
        <v>0</v>
      </c>
      <c r="BF154" s="170">
        <f>IF(N154="snížená",J154,0)</f>
        <v>0</v>
      </c>
      <c r="BG154" s="170">
        <f>IF(N154="zákl. přenesená",J154,0)</f>
        <v>0</v>
      </c>
      <c r="BH154" s="170">
        <f>IF(N154="sníž. přenesená",J154,0)</f>
        <v>0</v>
      </c>
      <c r="BI154" s="170">
        <f>IF(N154="nulová",J154,0)</f>
        <v>0</v>
      </c>
      <c r="BJ154" s="16" t="s">
        <v>22</v>
      </c>
      <c r="BK154" s="170">
        <f>ROUND(I154*H154,2)</f>
        <v>0</v>
      </c>
      <c r="BL154" s="16" t="s">
        <v>119</v>
      </c>
      <c r="BM154" s="16" t="s">
        <v>253</v>
      </c>
    </row>
    <row r="155" spans="2:47" s="1" customFormat="1" ht="66" customHeight="1">
      <c r="B155" s="33"/>
      <c r="D155" s="171" t="s">
        <v>121</v>
      </c>
      <c r="F155" s="172" t="s">
        <v>254</v>
      </c>
      <c r="I155" s="173"/>
      <c r="L155" s="33"/>
      <c r="M155" s="62"/>
      <c r="N155" s="34"/>
      <c r="O155" s="34"/>
      <c r="P155" s="34"/>
      <c r="Q155" s="34"/>
      <c r="R155" s="34"/>
      <c r="S155" s="34"/>
      <c r="T155" s="63"/>
      <c r="AT155" s="16" t="s">
        <v>121</v>
      </c>
      <c r="AU155" s="16" t="s">
        <v>81</v>
      </c>
    </row>
    <row r="156" spans="2:51" s="11" customFormat="1" ht="22.5" customHeight="1">
      <c r="B156" s="174"/>
      <c r="D156" s="171" t="s">
        <v>123</v>
      </c>
      <c r="E156" s="175" t="s">
        <v>3</v>
      </c>
      <c r="F156" s="176" t="s">
        <v>255</v>
      </c>
      <c r="H156" s="177">
        <v>10200</v>
      </c>
      <c r="I156" s="178"/>
      <c r="L156" s="174"/>
      <c r="M156" s="179"/>
      <c r="N156" s="180"/>
      <c r="O156" s="180"/>
      <c r="P156" s="180"/>
      <c r="Q156" s="180"/>
      <c r="R156" s="180"/>
      <c r="S156" s="180"/>
      <c r="T156" s="181"/>
      <c r="AT156" s="175" t="s">
        <v>123</v>
      </c>
      <c r="AU156" s="175" t="s">
        <v>81</v>
      </c>
      <c r="AV156" s="11" t="s">
        <v>81</v>
      </c>
      <c r="AW156" s="11" t="s">
        <v>37</v>
      </c>
      <c r="AX156" s="11" t="s">
        <v>73</v>
      </c>
      <c r="AY156" s="175" t="s">
        <v>112</v>
      </c>
    </row>
    <row r="157" spans="2:51" s="12" customFormat="1" ht="22.5" customHeight="1">
      <c r="B157" s="182"/>
      <c r="D157" s="183" t="s">
        <v>123</v>
      </c>
      <c r="E157" s="184" t="s">
        <v>3</v>
      </c>
      <c r="F157" s="185" t="s">
        <v>125</v>
      </c>
      <c r="H157" s="186">
        <v>10200</v>
      </c>
      <c r="I157" s="187"/>
      <c r="L157" s="182"/>
      <c r="M157" s="188"/>
      <c r="N157" s="189"/>
      <c r="O157" s="189"/>
      <c r="P157" s="189"/>
      <c r="Q157" s="189"/>
      <c r="R157" s="189"/>
      <c r="S157" s="189"/>
      <c r="T157" s="190"/>
      <c r="AT157" s="191" t="s">
        <v>123</v>
      </c>
      <c r="AU157" s="191" t="s">
        <v>81</v>
      </c>
      <c r="AV157" s="12" t="s">
        <v>119</v>
      </c>
      <c r="AW157" s="12" t="s">
        <v>37</v>
      </c>
      <c r="AX157" s="12" t="s">
        <v>22</v>
      </c>
      <c r="AY157" s="191" t="s">
        <v>112</v>
      </c>
    </row>
    <row r="158" spans="2:65" s="1" customFormat="1" ht="22.5" customHeight="1">
      <c r="B158" s="158"/>
      <c r="C158" s="159" t="s">
        <v>256</v>
      </c>
      <c r="D158" s="159" t="s">
        <v>114</v>
      </c>
      <c r="E158" s="160" t="s">
        <v>257</v>
      </c>
      <c r="F158" s="161" t="s">
        <v>258</v>
      </c>
      <c r="G158" s="162" t="s">
        <v>117</v>
      </c>
      <c r="H158" s="163">
        <v>10200</v>
      </c>
      <c r="I158" s="164"/>
      <c r="J158" s="165">
        <f>ROUND(I158*H158,2)</f>
        <v>0</v>
      </c>
      <c r="K158" s="161" t="s">
        <v>118</v>
      </c>
      <c r="L158" s="33"/>
      <c r="M158" s="166" t="s">
        <v>3</v>
      </c>
      <c r="N158" s="167" t="s">
        <v>44</v>
      </c>
      <c r="O158" s="34"/>
      <c r="P158" s="168">
        <f>O158*H158</f>
        <v>0</v>
      </c>
      <c r="Q158" s="168">
        <v>0</v>
      </c>
      <c r="R158" s="168">
        <f>Q158*H158</f>
        <v>0</v>
      </c>
      <c r="S158" s="168">
        <v>0.02</v>
      </c>
      <c r="T158" s="169">
        <f>S158*H158</f>
        <v>204</v>
      </c>
      <c r="AR158" s="16" t="s">
        <v>119</v>
      </c>
      <c r="AT158" s="16" t="s">
        <v>114</v>
      </c>
      <c r="AU158" s="16" t="s">
        <v>81</v>
      </c>
      <c r="AY158" s="16" t="s">
        <v>112</v>
      </c>
      <c r="BE158" s="170">
        <f>IF(N158="základní",J158,0)</f>
        <v>0</v>
      </c>
      <c r="BF158" s="170">
        <f>IF(N158="snížená",J158,0)</f>
        <v>0</v>
      </c>
      <c r="BG158" s="170">
        <f>IF(N158="zákl. přenesená",J158,0)</f>
        <v>0</v>
      </c>
      <c r="BH158" s="170">
        <f>IF(N158="sníž. přenesená",J158,0)</f>
        <v>0</v>
      </c>
      <c r="BI158" s="170">
        <f>IF(N158="nulová",J158,0)</f>
        <v>0</v>
      </c>
      <c r="BJ158" s="16" t="s">
        <v>22</v>
      </c>
      <c r="BK158" s="170">
        <f>ROUND(I158*H158,2)</f>
        <v>0</v>
      </c>
      <c r="BL158" s="16" t="s">
        <v>119</v>
      </c>
      <c r="BM158" s="16" t="s">
        <v>259</v>
      </c>
    </row>
    <row r="159" spans="2:47" s="1" customFormat="1" ht="66" customHeight="1">
      <c r="B159" s="33"/>
      <c r="D159" s="171" t="s">
        <v>121</v>
      </c>
      <c r="F159" s="172" t="s">
        <v>254</v>
      </c>
      <c r="I159" s="173"/>
      <c r="L159" s="33"/>
      <c r="M159" s="62"/>
      <c r="N159" s="34"/>
      <c r="O159" s="34"/>
      <c r="P159" s="34"/>
      <c r="Q159" s="34"/>
      <c r="R159" s="34"/>
      <c r="S159" s="34"/>
      <c r="T159" s="63"/>
      <c r="AT159" s="16" t="s">
        <v>121</v>
      </c>
      <c r="AU159" s="16" t="s">
        <v>81</v>
      </c>
    </row>
    <row r="160" spans="2:51" s="11" customFormat="1" ht="22.5" customHeight="1">
      <c r="B160" s="174"/>
      <c r="D160" s="171" t="s">
        <v>123</v>
      </c>
      <c r="E160" s="175" t="s">
        <v>3</v>
      </c>
      <c r="F160" s="176" t="s">
        <v>260</v>
      </c>
      <c r="H160" s="177">
        <v>10200</v>
      </c>
      <c r="I160" s="178"/>
      <c r="L160" s="174"/>
      <c r="M160" s="179"/>
      <c r="N160" s="180"/>
      <c r="O160" s="180"/>
      <c r="P160" s="180"/>
      <c r="Q160" s="180"/>
      <c r="R160" s="180"/>
      <c r="S160" s="180"/>
      <c r="T160" s="181"/>
      <c r="AT160" s="175" t="s">
        <v>123</v>
      </c>
      <c r="AU160" s="175" t="s">
        <v>81</v>
      </c>
      <c r="AV160" s="11" t="s">
        <v>81</v>
      </c>
      <c r="AW160" s="11" t="s">
        <v>37</v>
      </c>
      <c r="AX160" s="11" t="s">
        <v>73</v>
      </c>
      <c r="AY160" s="175" t="s">
        <v>112</v>
      </c>
    </row>
    <row r="161" spans="2:51" s="12" customFormat="1" ht="22.5" customHeight="1">
      <c r="B161" s="182"/>
      <c r="D161" s="183" t="s">
        <v>123</v>
      </c>
      <c r="E161" s="184" t="s">
        <v>3</v>
      </c>
      <c r="F161" s="185" t="s">
        <v>125</v>
      </c>
      <c r="H161" s="186">
        <v>10200</v>
      </c>
      <c r="I161" s="187"/>
      <c r="L161" s="182"/>
      <c r="M161" s="188"/>
      <c r="N161" s="189"/>
      <c r="O161" s="189"/>
      <c r="P161" s="189"/>
      <c r="Q161" s="189"/>
      <c r="R161" s="189"/>
      <c r="S161" s="189"/>
      <c r="T161" s="190"/>
      <c r="AT161" s="191" t="s">
        <v>123</v>
      </c>
      <c r="AU161" s="191" t="s">
        <v>81</v>
      </c>
      <c r="AV161" s="12" t="s">
        <v>119</v>
      </c>
      <c r="AW161" s="12" t="s">
        <v>37</v>
      </c>
      <c r="AX161" s="12" t="s">
        <v>22</v>
      </c>
      <c r="AY161" s="191" t="s">
        <v>112</v>
      </c>
    </row>
    <row r="162" spans="2:65" s="1" customFormat="1" ht="22.5" customHeight="1">
      <c r="B162" s="158"/>
      <c r="C162" s="159" t="s">
        <v>261</v>
      </c>
      <c r="D162" s="159" t="s">
        <v>114</v>
      </c>
      <c r="E162" s="160" t="s">
        <v>262</v>
      </c>
      <c r="F162" s="161" t="s">
        <v>263</v>
      </c>
      <c r="G162" s="162" t="s">
        <v>140</v>
      </c>
      <c r="H162" s="163">
        <v>2798</v>
      </c>
      <c r="I162" s="164"/>
      <c r="J162" s="165">
        <f>ROUND(I162*H162,2)</f>
        <v>0</v>
      </c>
      <c r="K162" s="161" t="s">
        <v>118</v>
      </c>
      <c r="L162" s="33"/>
      <c r="M162" s="166" t="s">
        <v>3</v>
      </c>
      <c r="N162" s="167" t="s">
        <v>44</v>
      </c>
      <c r="O162" s="34"/>
      <c r="P162" s="168">
        <f>O162*H162</f>
        <v>0</v>
      </c>
      <c r="Q162" s="168">
        <v>0</v>
      </c>
      <c r="R162" s="168">
        <f>Q162*H162</f>
        <v>0</v>
      </c>
      <c r="S162" s="168">
        <v>0</v>
      </c>
      <c r="T162" s="169">
        <f>S162*H162</f>
        <v>0</v>
      </c>
      <c r="AR162" s="16" t="s">
        <v>119</v>
      </c>
      <c r="AT162" s="16" t="s">
        <v>114</v>
      </c>
      <c r="AU162" s="16" t="s">
        <v>81</v>
      </c>
      <c r="AY162" s="16" t="s">
        <v>112</v>
      </c>
      <c r="BE162" s="170">
        <f>IF(N162="základní",J162,0)</f>
        <v>0</v>
      </c>
      <c r="BF162" s="170">
        <f>IF(N162="snížená",J162,0)</f>
        <v>0</v>
      </c>
      <c r="BG162" s="170">
        <f>IF(N162="zákl. přenesená",J162,0)</f>
        <v>0</v>
      </c>
      <c r="BH162" s="170">
        <f>IF(N162="sníž. přenesená",J162,0)</f>
        <v>0</v>
      </c>
      <c r="BI162" s="170">
        <f>IF(N162="nulová",J162,0)</f>
        <v>0</v>
      </c>
      <c r="BJ162" s="16" t="s">
        <v>22</v>
      </c>
      <c r="BK162" s="170">
        <f>ROUND(I162*H162,2)</f>
        <v>0</v>
      </c>
      <c r="BL162" s="16" t="s">
        <v>119</v>
      </c>
      <c r="BM162" s="16" t="s">
        <v>264</v>
      </c>
    </row>
    <row r="163" spans="2:47" s="1" customFormat="1" ht="42" customHeight="1">
      <c r="B163" s="33"/>
      <c r="D163" s="171" t="s">
        <v>121</v>
      </c>
      <c r="F163" s="172" t="s">
        <v>265</v>
      </c>
      <c r="I163" s="173"/>
      <c r="L163" s="33"/>
      <c r="M163" s="62"/>
      <c r="N163" s="34"/>
      <c r="O163" s="34"/>
      <c r="P163" s="34"/>
      <c r="Q163" s="34"/>
      <c r="R163" s="34"/>
      <c r="S163" s="34"/>
      <c r="T163" s="63"/>
      <c r="AT163" s="16" t="s">
        <v>121</v>
      </c>
      <c r="AU163" s="16" t="s">
        <v>81</v>
      </c>
    </row>
    <row r="164" spans="2:51" s="11" customFormat="1" ht="22.5" customHeight="1">
      <c r="B164" s="174"/>
      <c r="D164" s="171" t="s">
        <v>123</v>
      </c>
      <c r="E164" s="175" t="s">
        <v>3</v>
      </c>
      <c r="F164" s="176" t="s">
        <v>266</v>
      </c>
      <c r="H164" s="177">
        <v>2798</v>
      </c>
      <c r="I164" s="178"/>
      <c r="L164" s="174"/>
      <c r="M164" s="179"/>
      <c r="N164" s="180"/>
      <c r="O164" s="180"/>
      <c r="P164" s="180"/>
      <c r="Q164" s="180"/>
      <c r="R164" s="180"/>
      <c r="S164" s="180"/>
      <c r="T164" s="181"/>
      <c r="AT164" s="175" t="s">
        <v>123</v>
      </c>
      <c r="AU164" s="175" t="s">
        <v>81</v>
      </c>
      <c r="AV164" s="11" t="s">
        <v>81</v>
      </c>
      <c r="AW164" s="11" t="s">
        <v>37</v>
      </c>
      <c r="AX164" s="11" t="s">
        <v>73</v>
      </c>
      <c r="AY164" s="175" t="s">
        <v>112</v>
      </c>
    </row>
    <row r="165" spans="2:51" s="12" customFormat="1" ht="22.5" customHeight="1">
      <c r="B165" s="182"/>
      <c r="D165" s="183" t="s">
        <v>123</v>
      </c>
      <c r="E165" s="184" t="s">
        <v>3</v>
      </c>
      <c r="F165" s="185" t="s">
        <v>125</v>
      </c>
      <c r="H165" s="186">
        <v>2798</v>
      </c>
      <c r="I165" s="187"/>
      <c r="L165" s="182"/>
      <c r="M165" s="188"/>
      <c r="N165" s="189"/>
      <c r="O165" s="189"/>
      <c r="P165" s="189"/>
      <c r="Q165" s="189"/>
      <c r="R165" s="189"/>
      <c r="S165" s="189"/>
      <c r="T165" s="190"/>
      <c r="AT165" s="191" t="s">
        <v>123</v>
      </c>
      <c r="AU165" s="191" t="s">
        <v>81</v>
      </c>
      <c r="AV165" s="12" t="s">
        <v>119</v>
      </c>
      <c r="AW165" s="12" t="s">
        <v>37</v>
      </c>
      <c r="AX165" s="12" t="s">
        <v>22</v>
      </c>
      <c r="AY165" s="191" t="s">
        <v>112</v>
      </c>
    </row>
    <row r="166" spans="2:65" s="1" customFormat="1" ht="22.5" customHeight="1">
      <c r="B166" s="158"/>
      <c r="C166" s="159" t="s">
        <v>267</v>
      </c>
      <c r="D166" s="159" t="s">
        <v>114</v>
      </c>
      <c r="E166" s="160" t="s">
        <v>268</v>
      </c>
      <c r="F166" s="161" t="s">
        <v>269</v>
      </c>
      <c r="G166" s="162" t="s">
        <v>117</v>
      </c>
      <c r="H166" s="163">
        <v>309</v>
      </c>
      <c r="I166" s="164"/>
      <c r="J166" s="165">
        <f>ROUND(I166*H166,2)</f>
        <v>0</v>
      </c>
      <c r="K166" s="161" t="s">
        <v>118</v>
      </c>
      <c r="L166" s="33"/>
      <c r="M166" s="166" t="s">
        <v>3</v>
      </c>
      <c r="N166" s="167" t="s">
        <v>44</v>
      </c>
      <c r="O166" s="34"/>
      <c r="P166" s="168">
        <f>O166*H166</f>
        <v>0</v>
      </c>
      <c r="Q166" s="168">
        <v>1E-05</v>
      </c>
      <c r="R166" s="168">
        <f>Q166*H166</f>
        <v>0.0030900000000000003</v>
      </c>
      <c r="S166" s="168">
        <v>0</v>
      </c>
      <c r="T166" s="169">
        <f>S166*H166</f>
        <v>0</v>
      </c>
      <c r="AR166" s="16" t="s">
        <v>119</v>
      </c>
      <c r="AT166" s="16" t="s">
        <v>114</v>
      </c>
      <c r="AU166" s="16" t="s">
        <v>81</v>
      </c>
      <c r="AY166" s="16" t="s">
        <v>112</v>
      </c>
      <c r="BE166" s="170">
        <f>IF(N166="základní",J166,0)</f>
        <v>0</v>
      </c>
      <c r="BF166" s="170">
        <f>IF(N166="snížená",J166,0)</f>
        <v>0</v>
      </c>
      <c r="BG166" s="170">
        <f>IF(N166="zákl. přenesená",J166,0)</f>
        <v>0</v>
      </c>
      <c r="BH166" s="170">
        <f>IF(N166="sníž. přenesená",J166,0)</f>
        <v>0</v>
      </c>
      <c r="BI166" s="170">
        <f>IF(N166="nulová",J166,0)</f>
        <v>0</v>
      </c>
      <c r="BJ166" s="16" t="s">
        <v>22</v>
      </c>
      <c r="BK166" s="170">
        <f>ROUND(I166*H166,2)</f>
        <v>0</v>
      </c>
      <c r="BL166" s="16" t="s">
        <v>119</v>
      </c>
      <c r="BM166" s="16" t="s">
        <v>270</v>
      </c>
    </row>
    <row r="167" spans="2:47" s="1" customFormat="1" ht="42" customHeight="1">
      <c r="B167" s="33"/>
      <c r="D167" s="171" t="s">
        <v>121</v>
      </c>
      <c r="F167" s="172" t="s">
        <v>265</v>
      </c>
      <c r="I167" s="173"/>
      <c r="L167" s="33"/>
      <c r="M167" s="62"/>
      <c r="N167" s="34"/>
      <c r="O167" s="34"/>
      <c r="P167" s="34"/>
      <c r="Q167" s="34"/>
      <c r="R167" s="34"/>
      <c r="S167" s="34"/>
      <c r="T167" s="63"/>
      <c r="AT167" s="16" t="s">
        <v>121</v>
      </c>
      <c r="AU167" s="16" t="s">
        <v>81</v>
      </c>
    </row>
    <row r="168" spans="2:51" s="11" customFormat="1" ht="22.5" customHeight="1">
      <c r="B168" s="174"/>
      <c r="D168" s="171" t="s">
        <v>123</v>
      </c>
      <c r="E168" s="175" t="s">
        <v>3</v>
      </c>
      <c r="F168" s="176" t="s">
        <v>271</v>
      </c>
      <c r="H168" s="177">
        <v>47</v>
      </c>
      <c r="I168" s="178"/>
      <c r="L168" s="174"/>
      <c r="M168" s="179"/>
      <c r="N168" s="180"/>
      <c r="O168" s="180"/>
      <c r="P168" s="180"/>
      <c r="Q168" s="180"/>
      <c r="R168" s="180"/>
      <c r="S168" s="180"/>
      <c r="T168" s="181"/>
      <c r="AT168" s="175" t="s">
        <v>123</v>
      </c>
      <c r="AU168" s="175" t="s">
        <v>81</v>
      </c>
      <c r="AV168" s="11" t="s">
        <v>81</v>
      </c>
      <c r="AW168" s="11" t="s">
        <v>37</v>
      </c>
      <c r="AX168" s="11" t="s">
        <v>73</v>
      </c>
      <c r="AY168" s="175" t="s">
        <v>112</v>
      </c>
    </row>
    <row r="169" spans="2:51" s="11" customFormat="1" ht="22.5" customHeight="1">
      <c r="B169" s="174"/>
      <c r="D169" s="171" t="s">
        <v>123</v>
      </c>
      <c r="E169" s="175" t="s">
        <v>3</v>
      </c>
      <c r="F169" s="176" t="s">
        <v>272</v>
      </c>
      <c r="H169" s="177">
        <v>102</v>
      </c>
      <c r="I169" s="178"/>
      <c r="L169" s="174"/>
      <c r="M169" s="179"/>
      <c r="N169" s="180"/>
      <c r="O169" s="180"/>
      <c r="P169" s="180"/>
      <c r="Q169" s="180"/>
      <c r="R169" s="180"/>
      <c r="S169" s="180"/>
      <c r="T169" s="181"/>
      <c r="AT169" s="175" t="s">
        <v>123</v>
      </c>
      <c r="AU169" s="175" t="s">
        <v>81</v>
      </c>
      <c r="AV169" s="11" t="s">
        <v>81</v>
      </c>
      <c r="AW169" s="11" t="s">
        <v>37</v>
      </c>
      <c r="AX169" s="11" t="s">
        <v>73</v>
      </c>
      <c r="AY169" s="175" t="s">
        <v>112</v>
      </c>
    </row>
    <row r="170" spans="2:51" s="11" customFormat="1" ht="22.5" customHeight="1">
      <c r="B170" s="174"/>
      <c r="D170" s="171" t="s">
        <v>123</v>
      </c>
      <c r="E170" s="175" t="s">
        <v>3</v>
      </c>
      <c r="F170" s="176" t="s">
        <v>273</v>
      </c>
      <c r="H170" s="177">
        <v>160</v>
      </c>
      <c r="I170" s="178"/>
      <c r="L170" s="174"/>
      <c r="M170" s="179"/>
      <c r="N170" s="180"/>
      <c r="O170" s="180"/>
      <c r="P170" s="180"/>
      <c r="Q170" s="180"/>
      <c r="R170" s="180"/>
      <c r="S170" s="180"/>
      <c r="T170" s="181"/>
      <c r="AT170" s="175" t="s">
        <v>123</v>
      </c>
      <c r="AU170" s="175" t="s">
        <v>81</v>
      </c>
      <c r="AV170" s="11" t="s">
        <v>81</v>
      </c>
      <c r="AW170" s="11" t="s">
        <v>37</v>
      </c>
      <c r="AX170" s="11" t="s">
        <v>73</v>
      </c>
      <c r="AY170" s="175" t="s">
        <v>112</v>
      </c>
    </row>
    <row r="171" spans="2:51" s="12" customFormat="1" ht="22.5" customHeight="1">
      <c r="B171" s="182"/>
      <c r="D171" s="183" t="s">
        <v>123</v>
      </c>
      <c r="E171" s="184" t="s">
        <v>3</v>
      </c>
      <c r="F171" s="185" t="s">
        <v>125</v>
      </c>
      <c r="H171" s="186">
        <v>309</v>
      </c>
      <c r="I171" s="187"/>
      <c r="L171" s="182"/>
      <c r="M171" s="188"/>
      <c r="N171" s="189"/>
      <c r="O171" s="189"/>
      <c r="P171" s="189"/>
      <c r="Q171" s="189"/>
      <c r="R171" s="189"/>
      <c r="S171" s="189"/>
      <c r="T171" s="190"/>
      <c r="AT171" s="191" t="s">
        <v>123</v>
      </c>
      <c r="AU171" s="191" t="s">
        <v>81</v>
      </c>
      <c r="AV171" s="12" t="s">
        <v>119</v>
      </c>
      <c r="AW171" s="12" t="s">
        <v>37</v>
      </c>
      <c r="AX171" s="12" t="s">
        <v>22</v>
      </c>
      <c r="AY171" s="191" t="s">
        <v>112</v>
      </c>
    </row>
    <row r="172" spans="2:65" s="1" customFormat="1" ht="22.5" customHeight="1">
      <c r="B172" s="158"/>
      <c r="C172" s="159" t="s">
        <v>274</v>
      </c>
      <c r="D172" s="159" t="s">
        <v>114</v>
      </c>
      <c r="E172" s="160" t="s">
        <v>275</v>
      </c>
      <c r="F172" s="161" t="s">
        <v>276</v>
      </c>
      <c r="G172" s="162" t="s">
        <v>140</v>
      </c>
      <c r="H172" s="163">
        <v>95</v>
      </c>
      <c r="I172" s="164"/>
      <c r="J172" s="165">
        <f>ROUND(I172*H172,2)</f>
        <v>0</v>
      </c>
      <c r="K172" s="161" t="s">
        <v>118</v>
      </c>
      <c r="L172" s="33"/>
      <c r="M172" s="166" t="s">
        <v>3</v>
      </c>
      <c r="N172" s="167" t="s">
        <v>44</v>
      </c>
      <c r="O172" s="34"/>
      <c r="P172" s="168">
        <f>O172*H172</f>
        <v>0</v>
      </c>
      <c r="Q172" s="168">
        <v>0.00021</v>
      </c>
      <c r="R172" s="168">
        <f>Q172*H172</f>
        <v>0.019950000000000002</v>
      </c>
      <c r="S172" s="168">
        <v>0</v>
      </c>
      <c r="T172" s="169">
        <f>S172*H172</f>
        <v>0</v>
      </c>
      <c r="AR172" s="16" t="s">
        <v>119</v>
      </c>
      <c r="AT172" s="16" t="s">
        <v>114</v>
      </c>
      <c r="AU172" s="16" t="s">
        <v>81</v>
      </c>
      <c r="AY172" s="16" t="s">
        <v>112</v>
      </c>
      <c r="BE172" s="170">
        <f>IF(N172="základní",J172,0)</f>
        <v>0</v>
      </c>
      <c r="BF172" s="170">
        <f>IF(N172="snížená",J172,0)</f>
        <v>0</v>
      </c>
      <c r="BG172" s="170">
        <f>IF(N172="zákl. přenesená",J172,0)</f>
        <v>0</v>
      </c>
      <c r="BH172" s="170">
        <f>IF(N172="sníž. přenesená",J172,0)</f>
        <v>0</v>
      </c>
      <c r="BI172" s="170">
        <f>IF(N172="nulová",J172,0)</f>
        <v>0</v>
      </c>
      <c r="BJ172" s="16" t="s">
        <v>22</v>
      </c>
      <c r="BK172" s="170">
        <f>ROUND(I172*H172,2)</f>
        <v>0</v>
      </c>
      <c r="BL172" s="16" t="s">
        <v>119</v>
      </c>
      <c r="BM172" s="16" t="s">
        <v>277</v>
      </c>
    </row>
    <row r="173" spans="2:47" s="1" customFormat="1" ht="90" customHeight="1">
      <c r="B173" s="33"/>
      <c r="D173" s="183" t="s">
        <v>121</v>
      </c>
      <c r="F173" s="192" t="s">
        <v>278</v>
      </c>
      <c r="I173" s="173"/>
      <c r="L173" s="33"/>
      <c r="M173" s="62"/>
      <c r="N173" s="34"/>
      <c r="O173" s="34"/>
      <c r="P173" s="34"/>
      <c r="Q173" s="34"/>
      <c r="R173" s="34"/>
      <c r="S173" s="34"/>
      <c r="T173" s="63"/>
      <c r="AT173" s="16" t="s">
        <v>121</v>
      </c>
      <c r="AU173" s="16" t="s">
        <v>81</v>
      </c>
    </row>
    <row r="174" spans="2:65" s="1" customFormat="1" ht="22.5" customHeight="1">
      <c r="B174" s="158"/>
      <c r="C174" s="159" t="s">
        <v>279</v>
      </c>
      <c r="D174" s="159" t="s">
        <v>114</v>
      </c>
      <c r="E174" s="160" t="s">
        <v>280</v>
      </c>
      <c r="F174" s="161" t="s">
        <v>281</v>
      </c>
      <c r="G174" s="162" t="s">
        <v>140</v>
      </c>
      <c r="H174" s="163">
        <v>1608</v>
      </c>
      <c r="I174" s="164"/>
      <c r="J174" s="165">
        <f>ROUND(I174*H174,2)</f>
        <v>0</v>
      </c>
      <c r="K174" s="161" t="s">
        <v>3</v>
      </c>
      <c r="L174" s="33"/>
      <c r="M174" s="166" t="s">
        <v>3</v>
      </c>
      <c r="N174" s="167" t="s">
        <v>44</v>
      </c>
      <c r="O174" s="34"/>
      <c r="P174" s="168">
        <f>O174*H174</f>
        <v>0</v>
      </c>
      <c r="Q174" s="168">
        <v>0.00021</v>
      </c>
      <c r="R174" s="168">
        <f>Q174*H174</f>
        <v>0.33768000000000004</v>
      </c>
      <c r="S174" s="168">
        <v>0</v>
      </c>
      <c r="T174" s="169">
        <f>S174*H174</f>
        <v>0</v>
      </c>
      <c r="AR174" s="16" t="s">
        <v>119</v>
      </c>
      <c r="AT174" s="16" t="s">
        <v>114</v>
      </c>
      <c r="AU174" s="16" t="s">
        <v>81</v>
      </c>
      <c r="AY174" s="16" t="s">
        <v>112</v>
      </c>
      <c r="BE174" s="170">
        <f>IF(N174="základní",J174,0)</f>
        <v>0</v>
      </c>
      <c r="BF174" s="170">
        <f>IF(N174="snížená",J174,0)</f>
        <v>0</v>
      </c>
      <c r="BG174" s="170">
        <f>IF(N174="zákl. přenesená",J174,0)</f>
        <v>0</v>
      </c>
      <c r="BH174" s="170">
        <f>IF(N174="sníž. přenesená",J174,0)</f>
        <v>0</v>
      </c>
      <c r="BI174" s="170">
        <f>IF(N174="nulová",J174,0)</f>
        <v>0</v>
      </c>
      <c r="BJ174" s="16" t="s">
        <v>22</v>
      </c>
      <c r="BK174" s="170">
        <f>ROUND(I174*H174,2)</f>
        <v>0</v>
      </c>
      <c r="BL174" s="16" t="s">
        <v>119</v>
      </c>
      <c r="BM174" s="16" t="s">
        <v>282</v>
      </c>
    </row>
    <row r="175" spans="2:65" s="1" customFormat="1" ht="22.5" customHeight="1">
      <c r="B175" s="158"/>
      <c r="C175" s="159" t="s">
        <v>283</v>
      </c>
      <c r="D175" s="159" t="s">
        <v>114</v>
      </c>
      <c r="E175" s="160" t="s">
        <v>284</v>
      </c>
      <c r="F175" s="161" t="s">
        <v>285</v>
      </c>
      <c r="G175" s="162" t="s">
        <v>140</v>
      </c>
      <c r="H175" s="163">
        <v>4</v>
      </c>
      <c r="I175" s="164"/>
      <c r="J175" s="165">
        <f>ROUND(I175*H175,2)</f>
        <v>0</v>
      </c>
      <c r="K175" s="161" t="s">
        <v>3</v>
      </c>
      <c r="L175" s="33"/>
      <c r="M175" s="166" t="s">
        <v>3</v>
      </c>
      <c r="N175" s="167" t="s">
        <v>44</v>
      </c>
      <c r="O175" s="34"/>
      <c r="P175" s="168">
        <f>O175*H175</f>
        <v>0</v>
      </c>
      <c r="Q175" s="168">
        <v>0.00021</v>
      </c>
      <c r="R175" s="168">
        <f>Q175*H175</f>
        <v>0.00084</v>
      </c>
      <c r="S175" s="168">
        <v>0</v>
      </c>
      <c r="T175" s="169">
        <f>S175*H175</f>
        <v>0</v>
      </c>
      <c r="AR175" s="16" t="s">
        <v>119</v>
      </c>
      <c r="AT175" s="16" t="s">
        <v>114</v>
      </c>
      <c r="AU175" s="16" t="s">
        <v>81</v>
      </c>
      <c r="AY175" s="16" t="s">
        <v>112</v>
      </c>
      <c r="BE175" s="170">
        <f>IF(N175="základní",J175,0)</f>
        <v>0</v>
      </c>
      <c r="BF175" s="170">
        <f>IF(N175="snížená",J175,0)</f>
        <v>0</v>
      </c>
      <c r="BG175" s="170">
        <f>IF(N175="zákl. přenesená",J175,0)</f>
        <v>0</v>
      </c>
      <c r="BH175" s="170">
        <f>IF(N175="sníž. přenesená",J175,0)</f>
        <v>0</v>
      </c>
      <c r="BI175" s="170">
        <f>IF(N175="nulová",J175,0)</f>
        <v>0</v>
      </c>
      <c r="BJ175" s="16" t="s">
        <v>22</v>
      </c>
      <c r="BK175" s="170">
        <f>ROUND(I175*H175,2)</f>
        <v>0</v>
      </c>
      <c r="BL175" s="16" t="s">
        <v>119</v>
      </c>
      <c r="BM175" s="16" t="s">
        <v>286</v>
      </c>
    </row>
    <row r="176" spans="2:65" s="1" customFormat="1" ht="22.5" customHeight="1">
      <c r="B176" s="158"/>
      <c r="C176" s="159" t="s">
        <v>287</v>
      </c>
      <c r="D176" s="159" t="s">
        <v>114</v>
      </c>
      <c r="E176" s="160" t="s">
        <v>288</v>
      </c>
      <c r="F176" s="161" t="s">
        <v>289</v>
      </c>
      <c r="G176" s="162" t="s">
        <v>140</v>
      </c>
      <c r="H176" s="163">
        <v>624</v>
      </c>
      <c r="I176" s="164"/>
      <c r="J176" s="165">
        <f>ROUND(I176*H176,2)</f>
        <v>0</v>
      </c>
      <c r="K176" s="161" t="s">
        <v>3</v>
      </c>
      <c r="L176" s="33"/>
      <c r="M176" s="166" t="s">
        <v>3</v>
      </c>
      <c r="N176" s="167" t="s">
        <v>44</v>
      </c>
      <c r="O176" s="34"/>
      <c r="P176" s="168">
        <f>O176*H176</f>
        <v>0</v>
      </c>
      <c r="Q176" s="168">
        <v>0.00021</v>
      </c>
      <c r="R176" s="168">
        <f>Q176*H176</f>
        <v>0.13104000000000002</v>
      </c>
      <c r="S176" s="168">
        <v>0</v>
      </c>
      <c r="T176" s="169">
        <f>S176*H176</f>
        <v>0</v>
      </c>
      <c r="AR176" s="16" t="s">
        <v>119</v>
      </c>
      <c r="AT176" s="16" t="s">
        <v>114</v>
      </c>
      <c r="AU176" s="16" t="s">
        <v>81</v>
      </c>
      <c r="AY176" s="16" t="s">
        <v>112</v>
      </c>
      <c r="BE176" s="170">
        <f>IF(N176="základní",J176,0)</f>
        <v>0</v>
      </c>
      <c r="BF176" s="170">
        <f>IF(N176="snížená",J176,0)</f>
        <v>0</v>
      </c>
      <c r="BG176" s="170">
        <f>IF(N176="zákl. přenesená",J176,0)</f>
        <v>0</v>
      </c>
      <c r="BH176" s="170">
        <f>IF(N176="sníž. přenesená",J176,0)</f>
        <v>0</v>
      </c>
      <c r="BI176" s="170">
        <f>IF(N176="nulová",J176,0)</f>
        <v>0</v>
      </c>
      <c r="BJ176" s="16" t="s">
        <v>22</v>
      </c>
      <c r="BK176" s="170">
        <f>ROUND(I176*H176,2)</f>
        <v>0</v>
      </c>
      <c r="BL176" s="16" t="s">
        <v>119</v>
      </c>
      <c r="BM176" s="16" t="s">
        <v>290</v>
      </c>
    </row>
    <row r="177" spans="2:65" s="1" customFormat="1" ht="22.5" customHeight="1">
      <c r="B177" s="158"/>
      <c r="C177" s="159" t="s">
        <v>291</v>
      </c>
      <c r="D177" s="159" t="s">
        <v>114</v>
      </c>
      <c r="E177" s="160" t="s">
        <v>292</v>
      </c>
      <c r="F177" s="161" t="s">
        <v>293</v>
      </c>
      <c r="G177" s="162" t="s">
        <v>140</v>
      </c>
      <c r="H177" s="163">
        <v>56</v>
      </c>
      <c r="I177" s="164"/>
      <c r="J177" s="165">
        <f>ROUND(I177*H177,2)</f>
        <v>0</v>
      </c>
      <c r="K177" s="161" t="s">
        <v>3</v>
      </c>
      <c r="L177" s="33"/>
      <c r="M177" s="166" t="s">
        <v>3</v>
      </c>
      <c r="N177" s="167" t="s">
        <v>44</v>
      </c>
      <c r="O177" s="34"/>
      <c r="P177" s="168">
        <f>O177*H177</f>
        <v>0</v>
      </c>
      <c r="Q177" s="168">
        <v>0.00021</v>
      </c>
      <c r="R177" s="168">
        <f>Q177*H177</f>
        <v>0.01176</v>
      </c>
      <c r="S177" s="168">
        <v>0</v>
      </c>
      <c r="T177" s="169">
        <f>S177*H177</f>
        <v>0</v>
      </c>
      <c r="AR177" s="16" t="s">
        <v>119</v>
      </c>
      <c r="AT177" s="16" t="s">
        <v>114</v>
      </c>
      <c r="AU177" s="16" t="s">
        <v>81</v>
      </c>
      <c r="AY177" s="16" t="s">
        <v>112</v>
      </c>
      <c r="BE177" s="170">
        <f>IF(N177="základní",J177,0)</f>
        <v>0</v>
      </c>
      <c r="BF177" s="170">
        <f>IF(N177="snížená",J177,0)</f>
        <v>0</v>
      </c>
      <c r="BG177" s="170">
        <f>IF(N177="zákl. přenesená",J177,0)</f>
        <v>0</v>
      </c>
      <c r="BH177" s="170">
        <f>IF(N177="sníž. přenesená",J177,0)</f>
        <v>0</v>
      </c>
      <c r="BI177" s="170">
        <f>IF(N177="nulová",J177,0)</f>
        <v>0</v>
      </c>
      <c r="BJ177" s="16" t="s">
        <v>22</v>
      </c>
      <c r="BK177" s="170">
        <f>ROUND(I177*H177,2)</f>
        <v>0</v>
      </c>
      <c r="BL177" s="16" t="s">
        <v>119</v>
      </c>
      <c r="BM177" s="16" t="s">
        <v>294</v>
      </c>
    </row>
    <row r="178" spans="2:65" s="1" customFormat="1" ht="22.5" customHeight="1">
      <c r="B178" s="158"/>
      <c r="C178" s="159" t="s">
        <v>295</v>
      </c>
      <c r="D178" s="159" t="s">
        <v>114</v>
      </c>
      <c r="E178" s="160" t="s">
        <v>296</v>
      </c>
      <c r="F178" s="161" t="s">
        <v>297</v>
      </c>
      <c r="G178" s="162" t="s">
        <v>140</v>
      </c>
      <c r="H178" s="163">
        <v>411</v>
      </c>
      <c r="I178" s="164"/>
      <c r="J178" s="165">
        <f>ROUND(I178*H178,2)</f>
        <v>0</v>
      </c>
      <c r="K178" s="161" t="s">
        <v>118</v>
      </c>
      <c r="L178" s="33"/>
      <c r="M178" s="166" t="s">
        <v>3</v>
      </c>
      <c r="N178" s="167" t="s">
        <v>44</v>
      </c>
      <c r="O178" s="34"/>
      <c r="P178" s="168">
        <f>O178*H178</f>
        <v>0</v>
      </c>
      <c r="Q178" s="168">
        <v>5E-05</v>
      </c>
      <c r="R178" s="168">
        <f>Q178*H178</f>
        <v>0.020550000000000002</v>
      </c>
      <c r="S178" s="168">
        <v>0</v>
      </c>
      <c r="T178" s="169">
        <f>S178*H178</f>
        <v>0</v>
      </c>
      <c r="AR178" s="16" t="s">
        <v>119</v>
      </c>
      <c r="AT178" s="16" t="s">
        <v>114</v>
      </c>
      <c r="AU178" s="16" t="s">
        <v>81</v>
      </c>
      <c r="AY178" s="16" t="s">
        <v>112</v>
      </c>
      <c r="BE178" s="170">
        <f>IF(N178="základní",J178,0)</f>
        <v>0</v>
      </c>
      <c r="BF178" s="170">
        <f>IF(N178="snížená",J178,0)</f>
        <v>0</v>
      </c>
      <c r="BG178" s="170">
        <f>IF(N178="zákl. přenesená",J178,0)</f>
        <v>0</v>
      </c>
      <c r="BH178" s="170">
        <f>IF(N178="sníž. přenesená",J178,0)</f>
        <v>0</v>
      </c>
      <c r="BI178" s="170">
        <f>IF(N178="nulová",J178,0)</f>
        <v>0</v>
      </c>
      <c r="BJ178" s="16" t="s">
        <v>22</v>
      </c>
      <c r="BK178" s="170">
        <f>ROUND(I178*H178,2)</f>
        <v>0</v>
      </c>
      <c r="BL178" s="16" t="s">
        <v>119</v>
      </c>
      <c r="BM178" s="16" t="s">
        <v>298</v>
      </c>
    </row>
    <row r="179" spans="2:47" s="1" customFormat="1" ht="78" customHeight="1">
      <c r="B179" s="33"/>
      <c r="D179" s="183" t="s">
        <v>121</v>
      </c>
      <c r="F179" s="192" t="s">
        <v>245</v>
      </c>
      <c r="I179" s="173"/>
      <c r="L179" s="33"/>
      <c r="M179" s="62"/>
      <c r="N179" s="34"/>
      <c r="O179" s="34"/>
      <c r="P179" s="34"/>
      <c r="Q179" s="34"/>
      <c r="R179" s="34"/>
      <c r="S179" s="34"/>
      <c r="T179" s="63"/>
      <c r="AT179" s="16" t="s">
        <v>121</v>
      </c>
      <c r="AU179" s="16" t="s">
        <v>81</v>
      </c>
    </row>
    <row r="180" spans="2:65" s="1" customFormat="1" ht="22.5" customHeight="1">
      <c r="B180" s="158"/>
      <c r="C180" s="159" t="s">
        <v>299</v>
      </c>
      <c r="D180" s="159" t="s">
        <v>114</v>
      </c>
      <c r="E180" s="160" t="s">
        <v>300</v>
      </c>
      <c r="F180" s="161" t="s">
        <v>301</v>
      </c>
      <c r="G180" s="162" t="s">
        <v>117</v>
      </c>
      <c r="H180" s="163">
        <v>207</v>
      </c>
      <c r="I180" s="164"/>
      <c r="J180" s="165">
        <f>ROUND(I180*H180,2)</f>
        <v>0</v>
      </c>
      <c r="K180" s="161" t="s">
        <v>118</v>
      </c>
      <c r="L180" s="33"/>
      <c r="M180" s="166" t="s">
        <v>3</v>
      </c>
      <c r="N180" s="167" t="s">
        <v>44</v>
      </c>
      <c r="O180" s="34"/>
      <c r="P180" s="168">
        <f>O180*H180</f>
        <v>0</v>
      </c>
      <c r="Q180" s="168">
        <v>0.00085</v>
      </c>
      <c r="R180" s="168">
        <f>Q180*H180</f>
        <v>0.17595</v>
      </c>
      <c r="S180" s="168">
        <v>0</v>
      </c>
      <c r="T180" s="169">
        <f>S180*H180</f>
        <v>0</v>
      </c>
      <c r="AR180" s="16" t="s">
        <v>119</v>
      </c>
      <c r="AT180" s="16" t="s">
        <v>114</v>
      </c>
      <c r="AU180" s="16" t="s">
        <v>81</v>
      </c>
      <c r="AY180" s="16" t="s">
        <v>112</v>
      </c>
      <c r="BE180" s="170">
        <f>IF(N180="základní",J180,0)</f>
        <v>0</v>
      </c>
      <c r="BF180" s="170">
        <f>IF(N180="snížená",J180,0)</f>
        <v>0</v>
      </c>
      <c r="BG180" s="170">
        <f>IF(N180="zákl. přenesená",J180,0)</f>
        <v>0</v>
      </c>
      <c r="BH180" s="170">
        <f>IF(N180="sníž. přenesená",J180,0)</f>
        <v>0</v>
      </c>
      <c r="BI180" s="170">
        <f>IF(N180="nulová",J180,0)</f>
        <v>0</v>
      </c>
      <c r="BJ180" s="16" t="s">
        <v>22</v>
      </c>
      <c r="BK180" s="170">
        <f>ROUND(I180*H180,2)</f>
        <v>0</v>
      </c>
      <c r="BL180" s="16" t="s">
        <v>119</v>
      </c>
      <c r="BM180" s="16" t="s">
        <v>302</v>
      </c>
    </row>
    <row r="181" spans="2:47" s="1" customFormat="1" ht="90" customHeight="1">
      <c r="B181" s="33"/>
      <c r="D181" s="171" t="s">
        <v>121</v>
      </c>
      <c r="F181" s="172" t="s">
        <v>278</v>
      </c>
      <c r="I181" s="173"/>
      <c r="L181" s="33"/>
      <c r="M181" s="62"/>
      <c r="N181" s="34"/>
      <c r="O181" s="34"/>
      <c r="P181" s="34"/>
      <c r="Q181" s="34"/>
      <c r="R181" s="34"/>
      <c r="S181" s="34"/>
      <c r="T181" s="63"/>
      <c r="AT181" s="16" t="s">
        <v>121</v>
      </c>
      <c r="AU181" s="16" t="s">
        <v>81</v>
      </c>
    </row>
    <row r="182" spans="2:51" s="11" customFormat="1" ht="22.5" customHeight="1">
      <c r="B182" s="174"/>
      <c r="D182" s="171" t="s">
        <v>123</v>
      </c>
      <c r="E182" s="175" t="s">
        <v>3</v>
      </c>
      <c r="F182" s="176" t="s">
        <v>303</v>
      </c>
      <c r="H182" s="177">
        <v>47</v>
      </c>
      <c r="I182" s="178"/>
      <c r="L182" s="174"/>
      <c r="M182" s="179"/>
      <c r="N182" s="180"/>
      <c r="O182" s="180"/>
      <c r="P182" s="180"/>
      <c r="Q182" s="180"/>
      <c r="R182" s="180"/>
      <c r="S182" s="180"/>
      <c r="T182" s="181"/>
      <c r="AT182" s="175" t="s">
        <v>123</v>
      </c>
      <c r="AU182" s="175" t="s">
        <v>81</v>
      </c>
      <c r="AV182" s="11" t="s">
        <v>81</v>
      </c>
      <c r="AW182" s="11" t="s">
        <v>37</v>
      </c>
      <c r="AX182" s="11" t="s">
        <v>73</v>
      </c>
      <c r="AY182" s="175" t="s">
        <v>112</v>
      </c>
    </row>
    <row r="183" spans="2:51" s="11" customFormat="1" ht="22.5" customHeight="1">
      <c r="B183" s="174"/>
      <c r="D183" s="171" t="s">
        <v>123</v>
      </c>
      <c r="E183" s="175" t="s">
        <v>3</v>
      </c>
      <c r="F183" s="176" t="s">
        <v>304</v>
      </c>
      <c r="H183" s="177">
        <v>160</v>
      </c>
      <c r="I183" s="178"/>
      <c r="L183" s="174"/>
      <c r="M183" s="179"/>
      <c r="N183" s="180"/>
      <c r="O183" s="180"/>
      <c r="P183" s="180"/>
      <c r="Q183" s="180"/>
      <c r="R183" s="180"/>
      <c r="S183" s="180"/>
      <c r="T183" s="181"/>
      <c r="AT183" s="175" t="s">
        <v>123</v>
      </c>
      <c r="AU183" s="175" t="s">
        <v>81</v>
      </c>
      <c r="AV183" s="11" t="s">
        <v>81</v>
      </c>
      <c r="AW183" s="11" t="s">
        <v>37</v>
      </c>
      <c r="AX183" s="11" t="s">
        <v>73</v>
      </c>
      <c r="AY183" s="175" t="s">
        <v>112</v>
      </c>
    </row>
    <row r="184" spans="2:51" s="12" customFormat="1" ht="22.5" customHeight="1">
      <c r="B184" s="182"/>
      <c r="D184" s="183" t="s">
        <v>123</v>
      </c>
      <c r="E184" s="184" t="s">
        <v>3</v>
      </c>
      <c r="F184" s="185" t="s">
        <v>125</v>
      </c>
      <c r="H184" s="186">
        <v>207</v>
      </c>
      <c r="I184" s="187"/>
      <c r="L184" s="182"/>
      <c r="M184" s="188"/>
      <c r="N184" s="189"/>
      <c r="O184" s="189"/>
      <c r="P184" s="189"/>
      <c r="Q184" s="189"/>
      <c r="R184" s="189"/>
      <c r="S184" s="189"/>
      <c r="T184" s="190"/>
      <c r="AT184" s="191" t="s">
        <v>123</v>
      </c>
      <c r="AU184" s="191" t="s">
        <v>81</v>
      </c>
      <c r="AV184" s="12" t="s">
        <v>119</v>
      </c>
      <c r="AW184" s="12" t="s">
        <v>37</v>
      </c>
      <c r="AX184" s="12" t="s">
        <v>22</v>
      </c>
      <c r="AY184" s="191" t="s">
        <v>112</v>
      </c>
    </row>
    <row r="185" spans="2:65" s="1" customFormat="1" ht="22.5" customHeight="1">
      <c r="B185" s="158"/>
      <c r="C185" s="159" t="s">
        <v>305</v>
      </c>
      <c r="D185" s="159" t="s">
        <v>114</v>
      </c>
      <c r="E185" s="160" t="s">
        <v>306</v>
      </c>
      <c r="F185" s="161" t="s">
        <v>307</v>
      </c>
      <c r="G185" s="162" t="s">
        <v>188</v>
      </c>
      <c r="H185" s="163">
        <v>5</v>
      </c>
      <c r="I185" s="164"/>
      <c r="J185" s="165">
        <f>ROUND(I185*H185,2)</f>
        <v>0</v>
      </c>
      <c r="K185" s="161" t="s">
        <v>118</v>
      </c>
      <c r="L185" s="33"/>
      <c r="M185" s="166" t="s">
        <v>3</v>
      </c>
      <c r="N185" s="167" t="s">
        <v>44</v>
      </c>
      <c r="O185" s="34"/>
      <c r="P185" s="168">
        <f>O185*H185</f>
        <v>0</v>
      </c>
      <c r="Q185" s="168">
        <v>0</v>
      </c>
      <c r="R185" s="168">
        <f>Q185*H185</f>
        <v>0</v>
      </c>
      <c r="S185" s="168">
        <v>0.082</v>
      </c>
      <c r="T185" s="169">
        <f>S185*H185</f>
        <v>0.41000000000000003</v>
      </c>
      <c r="AR185" s="16" t="s">
        <v>119</v>
      </c>
      <c r="AT185" s="16" t="s">
        <v>114</v>
      </c>
      <c r="AU185" s="16" t="s">
        <v>81</v>
      </c>
      <c r="AY185" s="16" t="s">
        <v>112</v>
      </c>
      <c r="BE185" s="170">
        <f>IF(N185="základní",J185,0)</f>
        <v>0</v>
      </c>
      <c r="BF185" s="170">
        <f>IF(N185="snížená",J185,0)</f>
        <v>0</v>
      </c>
      <c r="BG185" s="170">
        <f>IF(N185="zákl. přenesená",J185,0)</f>
        <v>0</v>
      </c>
      <c r="BH185" s="170">
        <f>IF(N185="sníž. přenesená",J185,0)</f>
        <v>0</v>
      </c>
      <c r="BI185" s="170">
        <f>IF(N185="nulová",J185,0)</f>
        <v>0</v>
      </c>
      <c r="BJ185" s="16" t="s">
        <v>22</v>
      </c>
      <c r="BK185" s="170">
        <f>ROUND(I185*H185,2)</f>
        <v>0</v>
      </c>
      <c r="BL185" s="16" t="s">
        <v>119</v>
      </c>
      <c r="BM185" s="16" t="s">
        <v>308</v>
      </c>
    </row>
    <row r="186" spans="2:47" s="1" customFormat="1" ht="66" customHeight="1">
      <c r="B186" s="33"/>
      <c r="D186" s="171" t="s">
        <v>121</v>
      </c>
      <c r="F186" s="172" t="s">
        <v>309</v>
      </c>
      <c r="I186" s="173"/>
      <c r="L186" s="33"/>
      <c r="M186" s="62"/>
      <c r="N186" s="34"/>
      <c r="O186" s="34"/>
      <c r="P186" s="34"/>
      <c r="Q186" s="34"/>
      <c r="R186" s="34"/>
      <c r="S186" s="34"/>
      <c r="T186" s="63"/>
      <c r="AT186" s="16" t="s">
        <v>121</v>
      </c>
      <c r="AU186" s="16" t="s">
        <v>81</v>
      </c>
    </row>
    <row r="187" spans="2:51" s="11" customFormat="1" ht="22.5" customHeight="1">
      <c r="B187" s="174"/>
      <c r="D187" s="171" t="s">
        <v>123</v>
      </c>
      <c r="E187" s="175" t="s">
        <v>3</v>
      </c>
      <c r="F187" s="176" t="s">
        <v>310</v>
      </c>
      <c r="H187" s="177">
        <v>1</v>
      </c>
      <c r="I187" s="178"/>
      <c r="L187" s="174"/>
      <c r="M187" s="179"/>
      <c r="N187" s="180"/>
      <c r="O187" s="180"/>
      <c r="P187" s="180"/>
      <c r="Q187" s="180"/>
      <c r="R187" s="180"/>
      <c r="S187" s="180"/>
      <c r="T187" s="181"/>
      <c r="AT187" s="175" t="s">
        <v>123</v>
      </c>
      <c r="AU187" s="175" t="s">
        <v>81</v>
      </c>
      <c r="AV187" s="11" t="s">
        <v>81</v>
      </c>
      <c r="AW187" s="11" t="s">
        <v>37</v>
      </c>
      <c r="AX187" s="11" t="s">
        <v>73</v>
      </c>
      <c r="AY187" s="175" t="s">
        <v>112</v>
      </c>
    </row>
    <row r="188" spans="2:51" s="11" customFormat="1" ht="22.5" customHeight="1">
      <c r="B188" s="174"/>
      <c r="D188" s="171" t="s">
        <v>123</v>
      </c>
      <c r="E188" s="175" t="s">
        <v>3</v>
      </c>
      <c r="F188" s="176" t="s">
        <v>311</v>
      </c>
      <c r="H188" s="177">
        <v>4</v>
      </c>
      <c r="I188" s="178"/>
      <c r="L188" s="174"/>
      <c r="M188" s="179"/>
      <c r="N188" s="180"/>
      <c r="O188" s="180"/>
      <c r="P188" s="180"/>
      <c r="Q188" s="180"/>
      <c r="R188" s="180"/>
      <c r="S188" s="180"/>
      <c r="T188" s="181"/>
      <c r="AT188" s="175" t="s">
        <v>123</v>
      </c>
      <c r="AU188" s="175" t="s">
        <v>81</v>
      </c>
      <c r="AV188" s="11" t="s">
        <v>81</v>
      </c>
      <c r="AW188" s="11" t="s">
        <v>37</v>
      </c>
      <c r="AX188" s="11" t="s">
        <v>73</v>
      </c>
      <c r="AY188" s="175" t="s">
        <v>112</v>
      </c>
    </row>
    <row r="189" spans="2:51" s="12" customFormat="1" ht="22.5" customHeight="1">
      <c r="B189" s="182"/>
      <c r="D189" s="183" t="s">
        <v>123</v>
      </c>
      <c r="E189" s="184" t="s">
        <v>3</v>
      </c>
      <c r="F189" s="185" t="s">
        <v>125</v>
      </c>
      <c r="H189" s="186">
        <v>5</v>
      </c>
      <c r="I189" s="187"/>
      <c r="L189" s="182"/>
      <c r="M189" s="188"/>
      <c r="N189" s="189"/>
      <c r="O189" s="189"/>
      <c r="P189" s="189"/>
      <c r="Q189" s="189"/>
      <c r="R189" s="189"/>
      <c r="S189" s="189"/>
      <c r="T189" s="190"/>
      <c r="AT189" s="191" t="s">
        <v>123</v>
      </c>
      <c r="AU189" s="191" t="s">
        <v>81</v>
      </c>
      <c r="AV189" s="12" t="s">
        <v>119</v>
      </c>
      <c r="AW189" s="12" t="s">
        <v>37</v>
      </c>
      <c r="AX189" s="12" t="s">
        <v>22</v>
      </c>
      <c r="AY189" s="191" t="s">
        <v>112</v>
      </c>
    </row>
    <row r="190" spans="2:65" s="1" customFormat="1" ht="22.5" customHeight="1">
      <c r="B190" s="158"/>
      <c r="C190" s="159" t="s">
        <v>312</v>
      </c>
      <c r="D190" s="159" t="s">
        <v>114</v>
      </c>
      <c r="E190" s="160" t="s">
        <v>313</v>
      </c>
      <c r="F190" s="161" t="s">
        <v>314</v>
      </c>
      <c r="G190" s="162" t="s">
        <v>188</v>
      </c>
      <c r="H190" s="163">
        <v>5</v>
      </c>
      <c r="I190" s="164"/>
      <c r="J190" s="165">
        <f>ROUND(I190*H190,2)</f>
        <v>0</v>
      </c>
      <c r="K190" s="161" t="s">
        <v>118</v>
      </c>
      <c r="L190" s="33"/>
      <c r="M190" s="166" t="s">
        <v>3</v>
      </c>
      <c r="N190" s="167" t="s">
        <v>44</v>
      </c>
      <c r="O190" s="34"/>
      <c r="P190" s="168">
        <f>O190*H190</f>
        <v>0</v>
      </c>
      <c r="Q190" s="168">
        <v>0</v>
      </c>
      <c r="R190" s="168">
        <f>Q190*H190</f>
        <v>0</v>
      </c>
      <c r="S190" s="168">
        <v>0.004</v>
      </c>
      <c r="T190" s="169">
        <f>S190*H190</f>
        <v>0.02</v>
      </c>
      <c r="AR190" s="16" t="s">
        <v>119</v>
      </c>
      <c r="AT190" s="16" t="s">
        <v>114</v>
      </c>
      <c r="AU190" s="16" t="s">
        <v>81</v>
      </c>
      <c r="AY190" s="16" t="s">
        <v>112</v>
      </c>
      <c r="BE190" s="170">
        <f>IF(N190="základní",J190,0)</f>
        <v>0</v>
      </c>
      <c r="BF190" s="170">
        <f>IF(N190="snížená",J190,0)</f>
        <v>0</v>
      </c>
      <c r="BG190" s="170">
        <f>IF(N190="zákl. přenesená",J190,0)</f>
        <v>0</v>
      </c>
      <c r="BH190" s="170">
        <f>IF(N190="sníž. přenesená",J190,0)</f>
        <v>0</v>
      </c>
      <c r="BI190" s="170">
        <f>IF(N190="nulová",J190,0)</f>
        <v>0</v>
      </c>
      <c r="BJ190" s="16" t="s">
        <v>22</v>
      </c>
      <c r="BK190" s="170">
        <f>ROUND(I190*H190,2)</f>
        <v>0</v>
      </c>
      <c r="BL190" s="16" t="s">
        <v>119</v>
      </c>
      <c r="BM190" s="16" t="s">
        <v>315</v>
      </c>
    </row>
    <row r="191" spans="2:47" s="1" customFormat="1" ht="42" customHeight="1">
      <c r="B191" s="33"/>
      <c r="D191" s="171" t="s">
        <v>121</v>
      </c>
      <c r="F191" s="172" t="s">
        <v>316</v>
      </c>
      <c r="I191" s="173"/>
      <c r="L191" s="33"/>
      <c r="M191" s="62"/>
      <c r="N191" s="34"/>
      <c r="O191" s="34"/>
      <c r="P191" s="34"/>
      <c r="Q191" s="34"/>
      <c r="R191" s="34"/>
      <c r="S191" s="34"/>
      <c r="T191" s="63"/>
      <c r="AT191" s="16" t="s">
        <v>121</v>
      </c>
      <c r="AU191" s="16" t="s">
        <v>81</v>
      </c>
    </row>
    <row r="192" spans="2:63" s="10" customFormat="1" ht="29.25" customHeight="1">
      <c r="B192" s="144"/>
      <c r="D192" s="155" t="s">
        <v>72</v>
      </c>
      <c r="E192" s="156" t="s">
        <v>317</v>
      </c>
      <c r="F192" s="156" t="s">
        <v>318</v>
      </c>
      <c r="I192" s="147"/>
      <c r="J192" s="157">
        <f>BK192</f>
        <v>0</v>
      </c>
      <c r="L192" s="144"/>
      <c r="M192" s="149"/>
      <c r="N192" s="150"/>
      <c r="O192" s="150"/>
      <c r="P192" s="151">
        <f>SUM(P193:P209)</f>
        <v>0</v>
      </c>
      <c r="Q192" s="150"/>
      <c r="R192" s="151">
        <f>SUM(R193:R209)</f>
        <v>0</v>
      </c>
      <c r="S192" s="150"/>
      <c r="T192" s="152">
        <f>SUM(T193:T209)</f>
        <v>0</v>
      </c>
      <c r="AR192" s="145" t="s">
        <v>22</v>
      </c>
      <c r="AT192" s="153" t="s">
        <v>72</v>
      </c>
      <c r="AU192" s="153" t="s">
        <v>22</v>
      </c>
      <c r="AY192" s="145" t="s">
        <v>112</v>
      </c>
      <c r="BK192" s="154">
        <f>SUM(BK193:BK209)</f>
        <v>0</v>
      </c>
    </row>
    <row r="193" spans="2:65" s="1" customFormat="1" ht="22.5" customHeight="1">
      <c r="B193" s="158"/>
      <c r="C193" s="159" t="s">
        <v>319</v>
      </c>
      <c r="D193" s="159" t="s">
        <v>114</v>
      </c>
      <c r="E193" s="160" t="s">
        <v>320</v>
      </c>
      <c r="F193" s="161" t="s">
        <v>321</v>
      </c>
      <c r="G193" s="162" t="s">
        <v>170</v>
      </c>
      <c r="H193" s="163">
        <v>10</v>
      </c>
      <c r="I193" s="164"/>
      <c r="J193" s="165">
        <f>ROUND(I193*H193,2)</f>
        <v>0</v>
      </c>
      <c r="K193" s="161" t="s">
        <v>118</v>
      </c>
      <c r="L193" s="33"/>
      <c r="M193" s="166" t="s">
        <v>3</v>
      </c>
      <c r="N193" s="167" t="s">
        <v>44</v>
      </c>
      <c r="O193" s="34"/>
      <c r="P193" s="168">
        <f>O193*H193</f>
        <v>0</v>
      </c>
      <c r="Q193" s="168">
        <v>0</v>
      </c>
      <c r="R193" s="168">
        <f>Q193*H193</f>
        <v>0</v>
      </c>
      <c r="S193" s="168">
        <v>0</v>
      </c>
      <c r="T193" s="169">
        <f>S193*H193</f>
        <v>0</v>
      </c>
      <c r="AR193" s="16" t="s">
        <v>119</v>
      </c>
      <c r="AT193" s="16" t="s">
        <v>114</v>
      </c>
      <c r="AU193" s="16" t="s">
        <v>81</v>
      </c>
      <c r="AY193" s="16" t="s">
        <v>112</v>
      </c>
      <c r="BE193" s="170">
        <f>IF(N193="základní",J193,0)</f>
        <v>0</v>
      </c>
      <c r="BF193" s="170">
        <f>IF(N193="snížená",J193,0)</f>
        <v>0</v>
      </c>
      <c r="BG193" s="170">
        <f>IF(N193="zákl. přenesená",J193,0)</f>
        <v>0</v>
      </c>
      <c r="BH193" s="170">
        <f>IF(N193="sníž. přenesená",J193,0)</f>
        <v>0</v>
      </c>
      <c r="BI193" s="170">
        <f>IF(N193="nulová",J193,0)</f>
        <v>0</v>
      </c>
      <c r="BJ193" s="16" t="s">
        <v>22</v>
      </c>
      <c r="BK193" s="170">
        <f>ROUND(I193*H193,2)</f>
        <v>0</v>
      </c>
      <c r="BL193" s="16" t="s">
        <v>119</v>
      </c>
      <c r="BM193" s="16" t="s">
        <v>322</v>
      </c>
    </row>
    <row r="194" spans="2:47" s="1" customFormat="1" ht="90" customHeight="1">
      <c r="B194" s="33"/>
      <c r="D194" s="171" t="s">
        <v>121</v>
      </c>
      <c r="F194" s="172" t="s">
        <v>323</v>
      </c>
      <c r="I194" s="173"/>
      <c r="L194" s="33"/>
      <c r="M194" s="62"/>
      <c r="N194" s="34"/>
      <c r="O194" s="34"/>
      <c r="P194" s="34"/>
      <c r="Q194" s="34"/>
      <c r="R194" s="34"/>
      <c r="S194" s="34"/>
      <c r="T194" s="63"/>
      <c r="AT194" s="16" t="s">
        <v>121</v>
      </c>
      <c r="AU194" s="16" t="s">
        <v>81</v>
      </c>
    </row>
    <row r="195" spans="2:51" s="11" customFormat="1" ht="22.5" customHeight="1">
      <c r="B195" s="174"/>
      <c r="D195" s="183" t="s">
        <v>123</v>
      </c>
      <c r="E195" s="203" t="s">
        <v>3</v>
      </c>
      <c r="F195" s="204" t="s">
        <v>324</v>
      </c>
      <c r="H195" s="205">
        <v>10</v>
      </c>
      <c r="I195" s="178"/>
      <c r="L195" s="174"/>
      <c r="M195" s="179"/>
      <c r="N195" s="180"/>
      <c r="O195" s="180"/>
      <c r="P195" s="180"/>
      <c r="Q195" s="180"/>
      <c r="R195" s="180"/>
      <c r="S195" s="180"/>
      <c r="T195" s="181"/>
      <c r="AT195" s="175" t="s">
        <v>123</v>
      </c>
      <c r="AU195" s="175" t="s">
        <v>81</v>
      </c>
      <c r="AV195" s="11" t="s">
        <v>81</v>
      </c>
      <c r="AW195" s="11" t="s">
        <v>37</v>
      </c>
      <c r="AX195" s="11" t="s">
        <v>22</v>
      </c>
      <c r="AY195" s="175" t="s">
        <v>112</v>
      </c>
    </row>
    <row r="196" spans="2:65" s="1" customFormat="1" ht="22.5" customHeight="1">
      <c r="B196" s="158"/>
      <c r="C196" s="159" t="s">
        <v>325</v>
      </c>
      <c r="D196" s="159" t="s">
        <v>114</v>
      </c>
      <c r="E196" s="160" t="s">
        <v>326</v>
      </c>
      <c r="F196" s="161" t="s">
        <v>327</v>
      </c>
      <c r="G196" s="162" t="s">
        <v>170</v>
      </c>
      <c r="H196" s="163">
        <v>200</v>
      </c>
      <c r="I196" s="164"/>
      <c r="J196" s="165">
        <f>ROUND(I196*H196,2)</f>
        <v>0</v>
      </c>
      <c r="K196" s="161" t="s">
        <v>118</v>
      </c>
      <c r="L196" s="33"/>
      <c r="M196" s="166" t="s">
        <v>3</v>
      </c>
      <c r="N196" s="167" t="s">
        <v>44</v>
      </c>
      <c r="O196" s="34"/>
      <c r="P196" s="168">
        <f>O196*H196</f>
        <v>0</v>
      </c>
      <c r="Q196" s="168">
        <v>0</v>
      </c>
      <c r="R196" s="168">
        <f>Q196*H196</f>
        <v>0</v>
      </c>
      <c r="S196" s="168">
        <v>0</v>
      </c>
      <c r="T196" s="169">
        <f>S196*H196</f>
        <v>0</v>
      </c>
      <c r="AR196" s="16" t="s">
        <v>119</v>
      </c>
      <c r="AT196" s="16" t="s">
        <v>114</v>
      </c>
      <c r="AU196" s="16" t="s">
        <v>81</v>
      </c>
      <c r="AY196" s="16" t="s">
        <v>112</v>
      </c>
      <c r="BE196" s="170">
        <f>IF(N196="základní",J196,0)</f>
        <v>0</v>
      </c>
      <c r="BF196" s="170">
        <f>IF(N196="snížená",J196,0)</f>
        <v>0</v>
      </c>
      <c r="BG196" s="170">
        <f>IF(N196="zákl. přenesená",J196,0)</f>
        <v>0</v>
      </c>
      <c r="BH196" s="170">
        <f>IF(N196="sníž. přenesená",J196,0)</f>
        <v>0</v>
      </c>
      <c r="BI196" s="170">
        <f>IF(N196="nulová",J196,0)</f>
        <v>0</v>
      </c>
      <c r="BJ196" s="16" t="s">
        <v>22</v>
      </c>
      <c r="BK196" s="170">
        <f>ROUND(I196*H196,2)</f>
        <v>0</v>
      </c>
      <c r="BL196" s="16" t="s">
        <v>119</v>
      </c>
      <c r="BM196" s="16" t="s">
        <v>328</v>
      </c>
    </row>
    <row r="197" spans="2:47" s="1" customFormat="1" ht="90" customHeight="1">
      <c r="B197" s="33"/>
      <c r="D197" s="171" t="s">
        <v>121</v>
      </c>
      <c r="F197" s="172" t="s">
        <v>323</v>
      </c>
      <c r="I197" s="173"/>
      <c r="L197" s="33"/>
      <c r="M197" s="62"/>
      <c r="N197" s="34"/>
      <c r="O197" s="34"/>
      <c r="P197" s="34"/>
      <c r="Q197" s="34"/>
      <c r="R197" s="34"/>
      <c r="S197" s="34"/>
      <c r="T197" s="63"/>
      <c r="AT197" s="16" t="s">
        <v>121</v>
      </c>
      <c r="AU197" s="16" t="s">
        <v>81</v>
      </c>
    </row>
    <row r="198" spans="2:51" s="11" customFormat="1" ht="22.5" customHeight="1">
      <c r="B198" s="174"/>
      <c r="D198" s="171" t="s">
        <v>123</v>
      </c>
      <c r="E198" s="175" t="s">
        <v>3</v>
      </c>
      <c r="F198" s="176" t="s">
        <v>329</v>
      </c>
      <c r="H198" s="177">
        <v>200</v>
      </c>
      <c r="I198" s="178"/>
      <c r="L198" s="174"/>
      <c r="M198" s="179"/>
      <c r="N198" s="180"/>
      <c r="O198" s="180"/>
      <c r="P198" s="180"/>
      <c r="Q198" s="180"/>
      <c r="R198" s="180"/>
      <c r="S198" s="180"/>
      <c r="T198" s="181"/>
      <c r="AT198" s="175" t="s">
        <v>123</v>
      </c>
      <c r="AU198" s="175" t="s">
        <v>81</v>
      </c>
      <c r="AV198" s="11" t="s">
        <v>81</v>
      </c>
      <c r="AW198" s="11" t="s">
        <v>37</v>
      </c>
      <c r="AX198" s="11" t="s">
        <v>73</v>
      </c>
      <c r="AY198" s="175" t="s">
        <v>112</v>
      </c>
    </row>
    <row r="199" spans="2:51" s="12" customFormat="1" ht="22.5" customHeight="1">
      <c r="B199" s="182"/>
      <c r="D199" s="183" t="s">
        <v>123</v>
      </c>
      <c r="E199" s="184" t="s">
        <v>3</v>
      </c>
      <c r="F199" s="185" t="s">
        <v>125</v>
      </c>
      <c r="H199" s="186">
        <v>200</v>
      </c>
      <c r="I199" s="187"/>
      <c r="L199" s="182"/>
      <c r="M199" s="188"/>
      <c r="N199" s="189"/>
      <c r="O199" s="189"/>
      <c r="P199" s="189"/>
      <c r="Q199" s="189"/>
      <c r="R199" s="189"/>
      <c r="S199" s="189"/>
      <c r="T199" s="190"/>
      <c r="AT199" s="191" t="s">
        <v>123</v>
      </c>
      <c r="AU199" s="191" t="s">
        <v>81</v>
      </c>
      <c r="AV199" s="12" t="s">
        <v>119</v>
      </c>
      <c r="AW199" s="12" t="s">
        <v>37</v>
      </c>
      <c r="AX199" s="12" t="s">
        <v>22</v>
      </c>
      <c r="AY199" s="191" t="s">
        <v>112</v>
      </c>
    </row>
    <row r="200" spans="2:65" s="1" customFormat="1" ht="22.5" customHeight="1">
      <c r="B200" s="158"/>
      <c r="C200" s="159" t="s">
        <v>330</v>
      </c>
      <c r="D200" s="159" t="s">
        <v>114</v>
      </c>
      <c r="E200" s="160" t="s">
        <v>331</v>
      </c>
      <c r="F200" s="161" t="s">
        <v>332</v>
      </c>
      <c r="G200" s="162" t="s">
        <v>170</v>
      </c>
      <c r="H200" s="163">
        <v>10</v>
      </c>
      <c r="I200" s="164"/>
      <c r="J200" s="165">
        <f>ROUND(I200*H200,2)</f>
        <v>0</v>
      </c>
      <c r="K200" s="161" t="s">
        <v>118</v>
      </c>
      <c r="L200" s="33"/>
      <c r="M200" s="166" t="s">
        <v>3</v>
      </c>
      <c r="N200" s="167" t="s">
        <v>44</v>
      </c>
      <c r="O200" s="34"/>
      <c r="P200" s="168">
        <f>O200*H200</f>
        <v>0</v>
      </c>
      <c r="Q200" s="168">
        <v>0</v>
      </c>
      <c r="R200" s="168">
        <f>Q200*H200</f>
        <v>0</v>
      </c>
      <c r="S200" s="168">
        <v>0</v>
      </c>
      <c r="T200" s="169">
        <f>S200*H200</f>
        <v>0</v>
      </c>
      <c r="AR200" s="16" t="s">
        <v>119</v>
      </c>
      <c r="AT200" s="16" t="s">
        <v>114</v>
      </c>
      <c r="AU200" s="16" t="s">
        <v>81</v>
      </c>
      <c r="AY200" s="16" t="s">
        <v>112</v>
      </c>
      <c r="BE200" s="170">
        <f>IF(N200="základní",J200,0)</f>
        <v>0</v>
      </c>
      <c r="BF200" s="170">
        <f>IF(N200="snížená",J200,0)</f>
        <v>0</v>
      </c>
      <c r="BG200" s="170">
        <f>IF(N200="zákl. přenesená",J200,0)</f>
        <v>0</v>
      </c>
      <c r="BH200" s="170">
        <f>IF(N200="sníž. přenesená",J200,0)</f>
        <v>0</v>
      </c>
      <c r="BI200" s="170">
        <f>IF(N200="nulová",J200,0)</f>
        <v>0</v>
      </c>
      <c r="BJ200" s="16" t="s">
        <v>22</v>
      </c>
      <c r="BK200" s="170">
        <f>ROUND(I200*H200,2)</f>
        <v>0</v>
      </c>
      <c r="BL200" s="16" t="s">
        <v>119</v>
      </c>
      <c r="BM200" s="16" t="s">
        <v>333</v>
      </c>
    </row>
    <row r="201" spans="2:47" s="1" customFormat="1" ht="66" customHeight="1">
      <c r="B201" s="33"/>
      <c r="D201" s="183" t="s">
        <v>121</v>
      </c>
      <c r="F201" s="192" t="s">
        <v>334</v>
      </c>
      <c r="I201" s="173"/>
      <c r="L201" s="33"/>
      <c r="M201" s="62"/>
      <c r="N201" s="34"/>
      <c r="O201" s="34"/>
      <c r="P201" s="34"/>
      <c r="Q201" s="34"/>
      <c r="R201" s="34"/>
      <c r="S201" s="34"/>
      <c r="T201" s="63"/>
      <c r="AT201" s="16" t="s">
        <v>121</v>
      </c>
      <c r="AU201" s="16" t="s">
        <v>81</v>
      </c>
    </row>
    <row r="202" spans="2:65" s="1" customFormat="1" ht="22.5" customHeight="1">
      <c r="B202" s="158"/>
      <c r="C202" s="159" t="s">
        <v>335</v>
      </c>
      <c r="D202" s="159" t="s">
        <v>114</v>
      </c>
      <c r="E202" s="160" t="s">
        <v>336</v>
      </c>
      <c r="F202" s="161" t="s">
        <v>337</v>
      </c>
      <c r="G202" s="162" t="s">
        <v>170</v>
      </c>
      <c r="H202" s="163">
        <v>0.5</v>
      </c>
      <c r="I202" s="164"/>
      <c r="J202" s="165">
        <f>ROUND(I202*H202,2)</f>
        <v>0</v>
      </c>
      <c r="K202" s="161" t="s">
        <v>118</v>
      </c>
      <c r="L202" s="33"/>
      <c r="M202" s="166" t="s">
        <v>3</v>
      </c>
      <c r="N202" s="167" t="s">
        <v>44</v>
      </c>
      <c r="O202" s="34"/>
      <c r="P202" s="168">
        <f>O202*H202</f>
        <v>0</v>
      </c>
      <c r="Q202" s="168">
        <v>0</v>
      </c>
      <c r="R202" s="168">
        <f>Q202*H202</f>
        <v>0</v>
      </c>
      <c r="S202" s="168">
        <v>0</v>
      </c>
      <c r="T202" s="169">
        <f>S202*H202</f>
        <v>0</v>
      </c>
      <c r="AR202" s="16" t="s">
        <v>119</v>
      </c>
      <c r="AT202" s="16" t="s">
        <v>114</v>
      </c>
      <c r="AU202" s="16" t="s">
        <v>81</v>
      </c>
      <c r="AY202" s="16" t="s">
        <v>112</v>
      </c>
      <c r="BE202" s="170">
        <f>IF(N202="základní",J202,0)</f>
        <v>0</v>
      </c>
      <c r="BF202" s="170">
        <f>IF(N202="snížená",J202,0)</f>
        <v>0</v>
      </c>
      <c r="BG202" s="170">
        <f>IF(N202="zákl. přenesená",J202,0)</f>
        <v>0</v>
      </c>
      <c r="BH202" s="170">
        <f>IF(N202="sníž. přenesená",J202,0)</f>
        <v>0</v>
      </c>
      <c r="BI202" s="170">
        <f>IF(N202="nulová",J202,0)</f>
        <v>0</v>
      </c>
      <c r="BJ202" s="16" t="s">
        <v>22</v>
      </c>
      <c r="BK202" s="170">
        <f>ROUND(I202*H202,2)</f>
        <v>0</v>
      </c>
      <c r="BL202" s="16" t="s">
        <v>119</v>
      </c>
      <c r="BM202" s="16" t="s">
        <v>338</v>
      </c>
    </row>
    <row r="203" spans="2:47" s="1" customFormat="1" ht="66" customHeight="1">
      <c r="B203" s="33"/>
      <c r="D203" s="171" t="s">
        <v>121</v>
      </c>
      <c r="F203" s="172" t="s">
        <v>339</v>
      </c>
      <c r="I203" s="173"/>
      <c r="L203" s="33"/>
      <c r="M203" s="62"/>
      <c r="N203" s="34"/>
      <c r="O203" s="34"/>
      <c r="P203" s="34"/>
      <c r="Q203" s="34"/>
      <c r="R203" s="34"/>
      <c r="S203" s="34"/>
      <c r="T203" s="63"/>
      <c r="AT203" s="16" t="s">
        <v>121</v>
      </c>
      <c r="AU203" s="16" t="s">
        <v>81</v>
      </c>
    </row>
    <row r="204" spans="2:51" s="11" customFormat="1" ht="22.5" customHeight="1">
      <c r="B204" s="174"/>
      <c r="D204" s="171" t="s">
        <v>123</v>
      </c>
      <c r="E204" s="175" t="s">
        <v>3</v>
      </c>
      <c r="F204" s="176" t="s">
        <v>340</v>
      </c>
      <c r="H204" s="177">
        <v>0.5</v>
      </c>
      <c r="I204" s="178"/>
      <c r="L204" s="174"/>
      <c r="M204" s="179"/>
      <c r="N204" s="180"/>
      <c r="O204" s="180"/>
      <c r="P204" s="180"/>
      <c r="Q204" s="180"/>
      <c r="R204" s="180"/>
      <c r="S204" s="180"/>
      <c r="T204" s="181"/>
      <c r="AT204" s="175" t="s">
        <v>123</v>
      </c>
      <c r="AU204" s="175" t="s">
        <v>81</v>
      </c>
      <c r="AV204" s="11" t="s">
        <v>81</v>
      </c>
      <c r="AW204" s="11" t="s">
        <v>37</v>
      </c>
      <c r="AX204" s="11" t="s">
        <v>73</v>
      </c>
      <c r="AY204" s="175" t="s">
        <v>112</v>
      </c>
    </row>
    <row r="205" spans="2:51" s="12" customFormat="1" ht="22.5" customHeight="1">
      <c r="B205" s="182"/>
      <c r="D205" s="183" t="s">
        <v>123</v>
      </c>
      <c r="E205" s="184" t="s">
        <v>3</v>
      </c>
      <c r="F205" s="185" t="s">
        <v>125</v>
      </c>
      <c r="H205" s="186">
        <v>0.5</v>
      </c>
      <c r="I205" s="187"/>
      <c r="L205" s="182"/>
      <c r="M205" s="188"/>
      <c r="N205" s="189"/>
      <c r="O205" s="189"/>
      <c r="P205" s="189"/>
      <c r="Q205" s="189"/>
      <c r="R205" s="189"/>
      <c r="S205" s="189"/>
      <c r="T205" s="190"/>
      <c r="AT205" s="191" t="s">
        <v>123</v>
      </c>
      <c r="AU205" s="191" t="s">
        <v>81</v>
      </c>
      <c r="AV205" s="12" t="s">
        <v>119</v>
      </c>
      <c r="AW205" s="12" t="s">
        <v>37</v>
      </c>
      <c r="AX205" s="12" t="s">
        <v>22</v>
      </c>
      <c r="AY205" s="191" t="s">
        <v>112</v>
      </c>
    </row>
    <row r="206" spans="2:65" s="1" customFormat="1" ht="22.5" customHeight="1">
      <c r="B206" s="158"/>
      <c r="C206" s="159" t="s">
        <v>341</v>
      </c>
      <c r="D206" s="159" t="s">
        <v>114</v>
      </c>
      <c r="E206" s="160" t="s">
        <v>342</v>
      </c>
      <c r="F206" s="161" t="s">
        <v>343</v>
      </c>
      <c r="G206" s="162" t="s">
        <v>170</v>
      </c>
      <c r="H206" s="163">
        <v>2.5</v>
      </c>
      <c r="I206" s="164"/>
      <c r="J206" s="165">
        <f>ROUND(I206*H206,2)</f>
        <v>0</v>
      </c>
      <c r="K206" s="161" t="s">
        <v>118</v>
      </c>
      <c r="L206" s="33"/>
      <c r="M206" s="166" t="s">
        <v>3</v>
      </c>
      <c r="N206" s="167" t="s">
        <v>44</v>
      </c>
      <c r="O206" s="34"/>
      <c r="P206" s="168">
        <f>O206*H206</f>
        <v>0</v>
      </c>
      <c r="Q206" s="168">
        <v>0</v>
      </c>
      <c r="R206" s="168">
        <f>Q206*H206</f>
        <v>0</v>
      </c>
      <c r="S206" s="168">
        <v>0</v>
      </c>
      <c r="T206" s="169">
        <f>S206*H206</f>
        <v>0</v>
      </c>
      <c r="AR206" s="16" t="s">
        <v>119</v>
      </c>
      <c r="AT206" s="16" t="s">
        <v>114</v>
      </c>
      <c r="AU206" s="16" t="s">
        <v>81</v>
      </c>
      <c r="AY206" s="16" t="s">
        <v>112</v>
      </c>
      <c r="BE206" s="170">
        <f>IF(N206="základní",J206,0)</f>
        <v>0</v>
      </c>
      <c r="BF206" s="170">
        <f>IF(N206="snížená",J206,0)</f>
        <v>0</v>
      </c>
      <c r="BG206" s="170">
        <f>IF(N206="zákl. přenesená",J206,0)</f>
        <v>0</v>
      </c>
      <c r="BH206" s="170">
        <f>IF(N206="sníž. přenesená",J206,0)</f>
        <v>0</v>
      </c>
      <c r="BI206" s="170">
        <f>IF(N206="nulová",J206,0)</f>
        <v>0</v>
      </c>
      <c r="BJ206" s="16" t="s">
        <v>22</v>
      </c>
      <c r="BK206" s="170">
        <f>ROUND(I206*H206,2)</f>
        <v>0</v>
      </c>
      <c r="BL206" s="16" t="s">
        <v>119</v>
      </c>
      <c r="BM206" s="16" t="s">
        <v>344</v>
      </c>
    </row>
    <row r="207" spans="2:47" s="1" customFormat="1" ht="66" customHeight="1">
      <c r="B207" s="33"/>
      <c r="D207" s="171" t="s">
        <v>121</v>
      </c>
      <c r="F207" s="172" t="s">
        <v>339</v>
      </c>
      <c r="I207" s="173"/>
      <c r="L207" s="33"/>
      <c r="M207" s="62"/>
      <c r="N207" s="34"/>
      <c r="O207" s="34"/>
      <c r="P207" s="34"/>
      <c r="Q207" s="34"/>
      <c r="R207" s="34"/>
      <c r="S207" s="34"/>
      <c r="T207" s="63"/>
      <c r="AT207" s="16" t="s">
        <v>121</v>
      </c>
      <c r="AU207" s="16" t="s">
        <v>81</v>
      </c>
    </row>
    <row r="208" spans="2:51" s="11" customFormat="1" ht="22.5" customHeight="1">
      <c r="B208" s="174"/>
      <c r="D208" s="171" t="s">
        <v>123</v>
      </c>
      <c r="E208" s="175" t="s">
        <v>3</v>
      </c>
      <c r="F208" s="176" t="s">
        <v>345</v>
      </c>
      <c r="H208" s="177">
        <v>2.5</v>
      </c>
      <c r="I208" s="178"/>
      <c r="L208" s="174"/>
      <c r="M208" s="179"/>
      <c r="N208" s="180"/>
      <c r="O208" s="180"/>
      <c r="P208" s="180"/>
      <c r="Q208" s="180"/>
      <c r="R208" s="180"/>
      <c r="S208" s="180"/>
      <c r="T208" s="181"/>
      <c r="AT208" s="175" t="s">
        <v>123</v>
      </c>
      <c r="AU208" s="175" t="s">
        <v>81</v>
      </c>
      <c r="AV208" s="11" t="s">
        <v>81</v>
      </c>
      <c r="AW208" s="11" t="s">
        <v>37</v>
      </c>
      <c r="AX208" s="11" t="s">
        <v>73</v>
      </c>
      <c r="AY208" s="175" t="s">
        <v>112</v>
      </c>
    </row>
    <row r="209" spans="2:51" s="12" customFormat="1" ht="22.5" customHeight="1">
      <c r="B209" s="182"/>
      <c r="D209" s="171" t="s">
        <v>123</v>
      </c>
      <c r="E209" s="206" t="s">
        <v>3</v>
      </c>
      <c r="F209" s="207" t="s">
        <v>125</v>
      </c>
      <c r="H209" s="208">
        <v>2.5</v>
      </c>
      <c r="I209" s="187"/>
      <c r="L209" s="182"/>
      <c r="M209" s="188"/>
      <c r="N209" s="189"/>
      <c r="O209" s="189"/>
      <c r="P209" s="189"/>
      <c r="Q209" s="189"/>
      <c r="R209" s="189"/>
      <c r="S209" s="189"/>
      <c r="T209" s="190"/>
      <c r="AT209" s="191" t="s">
        <v>123</v>
      </c>
      <c r="AU209" s="191" t="s">
        <v>81</v>
      </c>
      <c r="AV209" s="12" t="s">
        <v>119</v>
      </c>
      <c r="AW209" s="12" t="s">
        <v>37</v>
      </c>
      <c r="AX209" s="12" t="s">
        <v>22</v>
      </c>
      <c r="AY209" s="191" t="s">
        <v>112</v>
      </c>
    </row>
    <row r="210" spans="2:63" s="10" customFormat="1" ht="29.25" customHeight="1">
      <c r="B210" s="144"/>
      <c r="D210" s="155" t="s">
        <v>72</v>
      </c>
      <c r="E210" s="156" t="s">
        <v>346</v>
      </c>
      <c r="F210" s="156" t="s">
        <v>347</v>
      </c>
      <c r="I210" s="147"/>
      <c r="J210" s="157">
        <f>BK210</f>
        <v>0</v>
      </c>
      <c r="L210" s="144"/>
      <c r="M210" s="149"/>
      <c r="N210" s="150"/>
      <c r="O210" s="150"/>
      <c r="P210" s="151">
        <f>SUM(P211:P213)</f>
        <v>0</v>
      </c>
      <c r="Q210" s="150"/>
      <c r="R210" s="151">
        <f>SUM(R211:R213)</f>
        <v>0</v>
      </c>
      <c r="S210" s="150"/>
      <c r="T210" s="152">
        <f>SUM(T211:T213)</f>
        <v>0</v>
      </c>
      <c r="AR210" s="145" t="s">
        <v>22</v>
      </c>
      <c r="AT210" s="153" t="s">
        <v>72</v>
      </c>
      <c r="AU210" s="153" t="s">
        <v>22</v>
      </c>
      <c r="AY210" s="145" t="s">
        <v>112</v>
      </c>
      <c r="BK210" s="154">
        <f>SUM(BK211:BK213)</f>
        <v>0</v>
      </c>
    </row>
    <row r="211" spans="2:65" s="1" customFormat="1" ht="22.5" customHeight="1">
      <c r="B211" s="158"/>
      <c r="C211" s="159" t="s">
        <v>348</v>
      </c>
      <c r="D211" s="159" t="s">
        <v>114</v>
      </c>
      <c r="E211" s="160" t="s">
        <v>349</v>
      </c>
      <c r="F211" s="161" t="s">
        <v>350</v>
      </c>
      <c r="G211" s="162" t="s">
        <v>170</v>
      </c>
      <c r="H211" s="163">
        <v>10.509</v>
      </c>
      <c r="I211" s="164"/>
      <c r="J211" s="165">
        <f>ROUND(I211*H211,2)</f>
        <v>0</v>
      </c>
      <c r="K211" s="161" t="s">
        <v>118</v>
      </c>
      <c r="L211" s="33"/>
      <c r="M211" s="166" t="s">
        <v>3</v>
      </c>
      <c r="N211" s="167" t="s">
        <v>44</v>
      </c>
      <c r="O211" s="34"/>
      <c r="P211" s="168">
        <f>O211*H211</f>
        <v>0</v>
      </c>
      <c r="Q211" s="168">
        <v>0</v>
      </c>
      <c r="R211" s="168">
        <f>Q211*H211</f>
        <v>0</v>
      </c>
      <c r="S211" s="168">
        <v>0</v>
      </c>
      <c r="T211" s="169">
        <f>S211*H211</f>
        <v>0</v>
      </c>
      <c r="AR211" s="16" t="s">
        <v>119</v>
      </c>
      <c r="AT211" s="16" t="s">
        <v>114</v>
      </c>
      <c r="AU211" s="16" t="s">
        <v>81</v>
      </c>
      <c r="AY211" s="16" t="s">
        <v>112</v>
      </c>
      <c r="BE211" s="170">
        <f>IF(N211="základní",J211,0)</f>
        <v>0</v>
      </c>
      <c r="BF211" s="170">
        <f>IF(N211="snížená",J211,0)</f>
        <v>0</v>
      </c>
      <c r="BG211" s="170">
        <f>IF(N211="zákl. přenesená",J211,0)</f>
        <v>0</v>
      </c>
      <c r="BH211" s="170">
        <f>IF(N211="sníž. přenesená",J211,0)</f>
        <v>0</v>
      </c>
      <c r="BI211" s="170">
        <f>IF(N211="nulová",J211,0)</f>
        <v>0</v>
      </c>
      <c r="BJ211" s="16" t="s">
        <v>22</v>
      </c>
      <c r="BK211" s="170">
        <f>ROUND(I211*H211,2)</f>
        <v>0</v>
      </c>
      <c r="BL211" s="16" t="s">
        <v>119</v>
      </c>
      <c r="BM211" s="16" t="s">
        <v>351</v>
      </c>
    </row>
    <row r="212" spans="2:47" s="1" customFormat="1" ht="78" customHeight="1">
      <c r="B212" s="33"/>
      <c r="D212" s="183" t="s">
        <v>121</v>
      </c>
      <c r="F212" s="192" t="s">
        <v>352</v>
      </c>
      <c r="I212" s="173"/>
      <c r="L212" s="33"/>
      <c r="M212" s="62"/>
      <c r="N212" s="34"/>
      <c r="O212" s="34"/>
      <c r="P212" s="34"/>
      <c r="Q212" s="34"/>
      <c r="R212" s="34"/>
      <c r="S212" s="34"/>
      <c r="T212" s="63"/>
      <c r="AT212" s="16" t="s">
        <v>121</v>
      </c>
      <c r="AU212" s="16" t="s">
        <v>81</v>
      </c>
    </row>
    <row r="213" spans="2:65" s="1" customFormat="1" ht="22.5" customHeight="1">
      <c r="B213" s="158"/>
      <c r="C213" s="159" t="s">
        <v>353</v>
      </c>
      <c r="D213" s="159" t="s">
        <v>114</v>
      </c>
      <c r="E213" s="160" t="s">
        <v>354</v>
      </c>
      <c r="F213" s="161" t="s">
        <v>355</v>
      </c>
      <c r="G213" s="162" t="s">
        <v>356</v>
      </c>
      <c r="H213" s="163">
        <v>1</v>
      </c>
      <c r="I213" s="164"/>
      <c r="J213" s="165">
        <f>ROUND(I213*H213,2)</f>
        <v>0</v>
      </c>
      <c r="K213" s="161" t="s">
        <v>118</v>
      </c>
      <c r="L213" s="33"/>
      <c r="M213" s="166" t="s">
        <v>3</v>
      </c>
      <c r="N213" s="209" t="s">
        <v>44</v>
      </c>
      <c r="O213" s="210"/>
      <c r="P213" s="211">
        <f>O213*H213</f>
        <v>0</v>
      </c>
      <c r="Q213" s="211">
        <v>0</v>
      </c>
      <c r="R213" s="211">
        <f>Q213*H213</f>
        <v>0</v>
      </c>
      <c r="S213" s="211">
        <v>0</v>
      </c>
      <c r="T213" s="212">
        <f>S213*H213</f>
        <v>0</v>
      </c>
      <c r="AR213" s="16" t="s">
        <v>357</v>
      </c>
      <c r="AT213" s="16" t="s">
        <v>114</v>
      </c>
      <c r="AU213" s="16" t="s">
        <v>81</v>
      </c>
      <c r="AY213" s="16" t="s">
        <v>112</v>
      </c>
      <c r="BE213" s="170">
        <f>IF(N213="základní",J213,0)</f>
        <v>0</v>
      </c>
      <c r="BF213" s="170">
        <f>IF(N213="snížená",J213,0)</f>
        <v>0</v>
      </c>
      <c r="BG213" s="170">
        <f>IF(N213="zákl. přenesená",J213,0)</f>
        <v>0</v>
      </c>
      <c r="BH213" s="170">
        <f>IF(N213="sníž. přenesená",J213,0)</f>
        <v>0</v>
      </c>
      <c r="BI213" s="170">
        <f>IF(N213="nulová",J213,0)</f>
        <v>0</v>
      </c>
      <c r="BJ213" s="16" t="s">
        <v>22</v>
      </c>
      <c r="BK213" s="170">
        <f>ROUND(I213*H213,2)</f>
        <v>0</v>
      </c>
      <c r="BL213" s="16" t="s">
        <v>357</v>
      </c>
      <c r="BM213" s="16" t="s">
        <v>358</v>
      </c>
    </row>
    <row r="214" spans="2:12" s="1" customFormat="1" ht="6.75" customHeight="1">
      <c r="B214" s="48"/>
      <c r="C214" s="49"/>
      <c r="D214" s="49"/>
      <c r="E214" s="49"/>
      <c r="F214" s="49"/>
      <c r="G214" s="49"/>
      <c r="H214" s="49"/>
      <c r="I214" s="111"/>
      <c r="J214" s="49"/>
      <c r="K214" s="49"/>
      <c r="L214" s="33"/>
    </row>
    <row r="215" ht="13.5">
      <c r="AT215" s="213"/>
    </row>
  </sheetData>
  <sheetProtection/>
  <autoFilter ref="C80:K80"/>
  <mergeCells count="9">
    <mergeCell ref="E73:H73"/>
    <mergeCell ref="G1:H1"/>
    <mergeCell ref="L2:V2"/>
    <mergeCell ref="E7:H7"/>
    <mergeCell ref="E9:H9"/>
    <mergeCell ref="E24:H24"/>
    <mergeCell ref="E45:H45"/>
    <mergeCell ref="E47:H47"/>
    <mergeCell ref="E71:H71"/>
  </mergeCells>
  <hyperlinks>
    <hyperlink ref="F1:G1" location="C2" tooltip="Krycí list soupisu" display="1) Krycí list soupisu"/>
    <hyperlink ref="G1:H1" location="C54" tooltip="Rekapitulace" display="2) Rekapitulace"/>
    <hyperlink ref="J1" location="C80"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140625" defaultRowHeight="13.5"/>
  <cols>
    <col min="1" max="1" width="7.140625" style="266" customWidth="1"/>
    <col min="2" max="2" width="1.421875" style="266" customWidth="1"/>
    <col min="3" max="4" width="4.28125" style="266" customWidth="1"/>
    <col min="5" max="5" width="10.00390625" style="266" customWidth="1"/>
    <col min="6" max="6" width="7.8515625" style="266" customWidth="1"/>
    <col min="7" max="7" width="4.28125" style="266" customWidth="1"/>
    <col min="8" max="8" width="66.7109375" style="266" customWidth="1"/>
    <col min="9" max="10" width="17.140625" style="266" customWidth="1"/>
    <col min="11" max="11" width="1.421875" style="266" customWidth="1"/>
    <col min="12" max="16384" width="9.140625" style="266" customWidth="1"/>
  </cols>
  <sheetData>
    <row r="1" ht="37.5" customHeight="1"/>
    <row r="2" spans="2:11" ht="7.5" customHeight="1">
      <c r="B2" s="267"/>
      <c r="C2" s="268"/>
      <c r="D2" s="268"/>
      <c r="E2" s="268"/>
      <c r="F2" s="268"/>
      <c r="G2" s="268"/>
      <c r="H2" s="268"/>
      <c r="I2" s="268"/>
      <c r="J2" s="268"/>
      <c r="K2" s="269"/>
    </row>
    <row r="3" spans="2:11" s="273" customFormat="1" ht="45" customHeight="1">
      <c r="B3" s="270"/>
      <c r="C3" s="271" t="s">
        <v>366</v>
      </c>
      <c r="D3" s="271"/>
      <c r="E3" s="271"/>
      <c r="F3" s="271"/>
      <c r="G3" s="271"/>
      <c r="H3" s="271"/>
      <c r="I3" s="271"/>
      <c r="J3" s="271"/>
      <c r="K3" s="272"/>
    </row>
    <row r="4" spans="2:11" ht="25.5" customHeight="1">
      <c r="B4" s="274"/>
      <c r="C4" s="275" t="s">
        <v>367</v>
      </c>
      <c r="D4" s="275"/>
      <c r="E4" s="275"/>
      <c r="F4" s="275"/>
      <c r="G4" s="275"/>
      <c r="H4" s="275"/>
      <c r="I4" s="275"/>
      <c r="J4" s="275"/>
      <c r="K4" s="276"/>
    </row>
    <row r="5" spans="2:11" ht="5.25" customHeight="1">
      <c r="B5" s="274"/>
      <c r="C5" s="277"/>
      <c r="D5" s="277"/>
      <c r="E5" s="277"/>
      <c r="F5" s="277"/>
      <c r="G5" s="277"/>
      <c r="H5" s="277"/>
      <c r="I5" s="277"/>
      <c r="J5" s="277"/>
      <c r="K5" s="276"/>
    </row>
    <row r="6" spans="2:11" ht="15" customHeight="1">
      <c r="B6" s="274"/>
      <c r="C6" s="278" t="s">
        <v>368</v>
      </c>
      <c r="D6" s="278"/>
      <c r="E6" s="278"/>
      <c r="F6" s="278"/>
      <c r="G6" s="278"/>
      <c r="H6" s="278"/>
      <c r="I6" s="278"/>
      <c r="J6" s="278"/>
      <c r="K6" s="276"/>
    </row>
    <row r="7" spans="2:11" ht="15" customHeight="1">
      <c r="B7" s="279"/>
      <c r="C7" s="278" t="s">
        <v>369</v>
      </c>
      <c r="D7" s="278"/>
      <c r="E7" s="278"/>
      <c r="F7" s="278"/>
      <c r="G7" s="278"/>
      <c r="H7" s="278"/>
      <c r="I7" s="278"/>
      <c r="J7" s="278"/>
      <c r="K7" s="276"/>
    </row>
    <row r="8" spans="2:11" ht="12.75" customHeight="1">
      <c r="B8" s="279"/>
      <c r="C8" s="280"/>
      <c r="D8" s="280"/>
      <c r="E8" s="280"/>
      <c r="F8" s="280"/>
      <c r="G8" s="280"/>
      <c r="H8" s="280"/>
      <c r="I8" s="280"/>
      <c r="J8" s="280"/>
      <c r="K8" s="276"/>
    </row>
    <row r="9" spans="2:11" ht="15" customHeight="1">
      <c r="B9" s="279"/>
      <c r="C9" s="278" t="s">
        <v>370</v>
      </c>
      <c r="D9" s="278"/>
      <c r="E9" s="278"/>
      <c r="F9" s="278"/>
      <c r="G9" s="278"/>
      <c r="H9" s="278"/>
      <c r="I9" s="278"/>
      <c r="J9" s="278"/>
      <c r="K9" s="276"/>
    </row>
    <row r="10" spans="2:11" ht="15" customHeight="1">
      <c r="B10" s="279"/>
      <c r="C10" s="280"/>
      <c r="D10" s="278" t="s">
        <v>371</v>
      </c>
      <c r="E10" s="278"/>
      <c r="F10" s="278"/>
      <c r="G10" s="278"/>
      <c r="H10" s="278"/>
      <c r="I10" s="278"/>
      <c r="J10" s="278"/>
      <c r="K10" s="276"/>
    </row>
    <row r="11" spans="2:11" ht="15" customHeight="1">
      <c r="B11" s="279"/>
      <c r="C11" s="281"/>
      <c r="D11" s="278" t="s">
        <v>372</v>
      </c>
      <c r="E11" s="278"/>
      <c r="F11" s="278"/>
      <c r="G11" s="278"/>
      <c r="H11" s="278"/>
      <c r="I11" s="278"/>
      <c r="J11" s="278"/>
      <c r="K11" s="276"/>
    </row>
    <row r="12" spans="2:11" ht="12.75" customHeight="1">
      <c r="B12" s="279"/>
      <c r="C12" s="281"/>
      <c r="D12" s="281"/>
      <c r="E12" s="281"/>
      <c r="F12" s="281"/>
      <c r="G12" s="281"/>
      <c r="H12" s="281"/>
      <c r="I12" s="281"/>
      <c r="J12" s="281"/>
      <c r="K12" s="276"/>
    </row>
    <row r="13" spans="2:11" ht="15" customHeight="1">
      <c r="B13" s="279"/>
      <c r="C13" s="281"/>
      <c r="D13" s="278" t="s">
        <v>373</v>
      </c>
      <c r="E13" s="278"/>
      <c r="F13" s="278"/>
      <c r="G13" s="278"/>
      <c r="H13" s="278"/>
      <c r="I13" s="278"/>
      <c r="J13" s="278"/>
      <c r="K13" s="276"/>
    </row>
    <row r="14" spans="2:11" ht="15" customHeight="1">
      <c r="B14" s="279"/>
      <c r="C14" s="281"/>
      <c r="D14" s="278" t="s">
        <v>374</v>
      </c>
      <c r="E14" s="278"/>
      <c r="F14" s="278"/>
      <c r="G14" s="278"/>
      <c r="H14" s="278"/>
      <c r="I14" s="278"/>
      <c r="J14" s="278"/>
      <c r="K14" s="276"/>
    </row>
    <row r="15" spans="2:11" ht="15" customHeight="1">
      <c r="B15" s="279"/>
      <c r="C15" s="281"/>
      <c r="D15" s="278" t="s">
        <v>375</v>
      </c>
      <c r="E15" s="278"/>
      <c r="F15" s="278"/>
      <c r="G15" s="278"/>
      <c r="H15" s="278"/>
      <c r="I15" s="278"/>
      <c r="J15" s="278"/>
      <c r="K15" s="276"/>
    </row>
    <row r="16" spans="2:11" ht="15" customHeight="1">
      <c r="B16" s="279"/>
      <c r="C16" s="281"/>
      <c r="D16" s="281"/>
      <c r="E16" s="282" t="s">
        <v>79</v>
      </c>
      <c r="F16" s="278" t="s">
        <v>376</v>
      </c>
      <c r="G16" s="278"/>
      <c r="H16" s="278"/>
      <c r="I16" s="278"/>
      <c r="J16" s="278"/>
      <c r="K16" s="276"/>
    </row>
    <row r="17" spans="2:11" ht="15" customHeight="1">
      <c r="B17" s="279"/>
      <c r="C17" s="281"/>
      <c r="D17" s="281"/>
      <c r="E17" s="282" t="s">
        <v>377</v>
      </c>
      <c r="F17" s="278" t="s">
        <v>378</v>
      </c>
      <c r="G17" s="278"/>
      <c r="H17" s="278"/>
      <c r="I17" s="278"/>
      <c r="J17" s="278"/>
      <c r="K17" s="276"/>
    </row>
    <row r="18" spans="2:11" ht="15" customHeight="1">
      <c r="B18" s="279"/>
      <c r="C18" s="281"/>
      <c r="D18" s="281"/>
      <c r="E18" s="282" t="s">
        <v>379</v>
      </c>
      <c r="F18" s="278" t="s">
        <v>380</v>
      </c>
      <c r="G18" s="278"/>
      <c r="H18" s="278"/>
      <c r="I18" s="278"/>
      <c r="J18" s="278"/>
      <c r="K18" s="276"/>
    </row>
    <row r="19" spans="2:11" ht="15" customHeight="1">
      <c r="B19" s="279"/>
      <c r="C19" s="281"/>
      <c r="D19" s="281"/>
      <c r="E19" s="282" t="s">
        <v>381</v>
      </c>
      <c r="F19" s="278" t="s">
        <v>382</v>
      </c>
      <c r="G19" s="278"/>
      <c r="H19" s="278"/>
      <c r="I19" s="278"/>
      <c r="J19" s="278"/>
      <c r="K19" s="276"/>
    </row>
    <row r="20" spans="2:11" ht="15" customHeight="1">
      <c r="B20" s="279"/>
      <c r="C20" s="281"/>
      <c r="D20" s="281"/>
      <c r="E20" s="282" t="s">
        <v>383</v>
      </c>
      <c r="F20" s="278" t="s">
        <v>384</v>
      </c>
      <c r="G20" s="278"/>
      <c r="H20" s="278"/>
      <c r="I20" s="278"/>
      <c r="J20" s="278"/>
      <c r="K20" s="276"/>
    </row>
    <row r="21" spans="2:11" ht="15" customHeight="1">
      <c r="B21" s="279"/>
      <c r="C21" s="281"/>
      <c r="D21" s="281"/>
      <c r="E21" s="282" t="s">
        <v>385</v>
      </c>
      <c r="F21" s="278" t="s">
        <v>386</v>
      </c>
      <c r="G21" s="278"/>
      <c r="H21" s="278"/>
      <c r="I21" s="278"/>
      <c r="J21" s="278"/>
      <c r="K21" s="276"/>
    </row>
    <row r="22" spans="2:11" ht="12.75" customHeight="1">
      <c r="B22" s="279"/>
      <c r="C22" s="281"/>
      <c r="D22" s="281"/>
      <c r="E22" s="281"/>
      <c r="F22" s="281"/>
      <c r="G22" s="281"/>
      <c r="H22" s="281"/>
      <c r="I22" s="281"/>
      <c r="J22" s="281"/>
      <c r="K22" s="276"/>
    </row>
    <row r="23" spans="2:11" ht="15" customHeight="1">
      <c r="B23" s="279"/>
      <c r="C23" s="278" t="s">
        <v>387</v>
      </c>
      <c r="D23" s="278"/>
      <c r="E23" s="278"/>
      <c r="F23" s="278"/>
      <c r="G23" s="278"/>
      <c r="H23" s="278"/>
      <c r="I23" s="278"/>
      <c r="J23" s="278"/>
      <c r="K23" s="276"/>
    </row>
    <row r="24" spans="2:11" ht="15" customHeight="1">
      <c r="B24" s="279"/>
      <c r="C24" s="278" t="s">
        <v>388</v>
      </c>
      <c r="D24" s="278"/>
      <c r="E24" s="278"/>
      <c r="F24" s="278"/>
      <c r="G24" s="278"/>
      <c r="H24" s="278"/>
      <c r="I24" s="278"/>
      <c r="J24" s="278"/>
      <c r="K24" s="276"/>
    </row>
    <row r="25" spans="2:11" ht="15" customHeight="1">
      <c r="B25" s="279"/>
      <c r="C25" s="280"/>
      <c r="D25" s="278" t="s">
        <v>389</v>
      </c>
      <c r="E25" s="278"/>
      <c r="F25" s="278"/>
      <c r="G25" s="278"/>
      <c r="H25" s="278"/>
      <c r="I25" s="278"/>
      <c r="J25" s="278"/>
      <c r="K25" s="276"/>
    </row>
    <row r="26" spans="2:11" ht="15" customHeight="1">
      <c r="B26" s="279"/>
      <c r="C26" s="281"/>
      <c r="D26" s="278" t="s">
        <v>390</v>
      </c>
      <c r="E26" s="278"/>
      <c r="F26" s="278"/>
      <c r="G26" s="278"/>
      <c r="H26" s="278"/>
      <c r="I26" s="278"/>
      <c r="J26" s="278"/>
      <c r="K26" s="276"/>
    </row>
    <row r="27" spans="2:11" ht="12.75" customHeight="1">
      <c r="B27" s="279"/>
      <c r="C27" s="281"/>
      <c r="D27" s="281"/>
      <c r="E27" s="281"/>
      <c r="F27" s="281"/>
      <c r="G27" s="281"/>
      <c r="H27" s="281"/>
      <c r="I27" s="281"/>
      <c r="J27" s="281"/>
      <c r="K27" s="276"/>
    </row>
    <row r="28" spans="2:11" ht="15" customHeight="1">
      <c r="B28" s="279"/>
      <c r="C28" s="281"/>
      <c r="D28" s="278" t="s">
        <v>391</v>
      </c>
      <c r="E28" s="278"/>
      <c r="F28" s="278"/>
      <c r="G28" s="278"/>
      <c r="H28" s="278"/>
      <c r="I28" s="278"/>
      <c r="J28" s="278"/>
      <c r="K28" s="276"/>
    </row>
    <row r="29" spans="2:11" ht="15" customHeight="1">
      <c r="B29" s="279"/>
      <c r="C29" s="281"/>
      <c r="D29" s="278" t="s">
        <v>392</v>
      </c>
      <c r="E29" s="278"/>
      <c r="F29" s="278"/>
      <c r="G29" s="278"/>
      <c r="H29" s="278"/>
      <c r="I29" s="278"/>
      <c r="J29" s="278"/>
      <c r="K29" s="276"/>
    </row>
    <row r="30" spans="2:11" ht="12.75" customHeight="1">
      <c r="B30" s="279"/>
      <c r="C30" s="281"/>
      <c r="D30" s="281"/>
      <c r="E30" s="281"/>
      <c r="F30" s="281"/>
      <c r="G30" s="281"/>
      <c r="H30" s="281"/>
      <c r="I30" s="281"/>
      <c r="J30" s="281"/>
      <c r="K30" s="276"/>
    </row>
    <row r="31" spans="2:11" ht="15" customHeight="1">
      <c r="B31" s="279"/>
      <c r="C31" s="281"/>
      <c r="D31" s="278" t="s">
        <v>393</v>
      </c>
      <c r="E31" s="278"/>
      <c r="F31" s="278"/>
      <c r="G31" s="278"/>
      <c r="H31" s="278"/>
      <c r="I31" s="278"/>
      <c r="J31" s="278"/>
      <c r="K31" s="276"/>
    </row>
    <row r="32" spans="2:11" ht="15" customHeight="1">
      <c r="B32" s="279"/>
      <c r="C32" s="281"/>
      <c r="D32" s="278" t="s">
        <v>394</v>
      </c>
      <c r="E32" s="278"/>
      <c r="F32" s="278"/>
      <c r="G32" s="278"/>
      <c r="H32" s="278"/>
      <c r="I32" s="278"/>
      <c r="J32" s="278"/>
      <c r="K32" s="276"/>
    </row>
    <row r="33" spans="2:11" ht="15" customHeight="1">
      <c r="B33" s="279"/>
      <c r="C33" s="281"/>
      <c r="D33" s="278" t="s">
        <v>395</v>
      </c>
      <c r="E33" s="278"/>
      <c r="F33" s="278"/>
      <c r="G33" s="278"/>
      <c r="H33" s="278"/>
      <c r="I33" s="278"/>
      <c r="J33" s="278"/>
      <c r="K33" s="276"/>
    </row>
    <row r="34" spans="2:11" ht="15" customHeight="1">
      <c r="B34" s="279"/>
      <c r="C34" s="281"/>
      <c r="D34" s="280"/>
      <c r="E34" s="283" t="s">
        <v>97</v>
      </c>
      <c r="F34" s="280"/>
      <c r="G34" s="278" t="s">
        <v>396</v>
      </c>
      <c r="H34" s="278"/>
      <c r="I34" s="278"/>
      <c r="J34" s="278"/>
      <c r="K34" s="276"/>
    </row>
    <row r="35" spans="2:11" ht="30.75" customHeight="1">
      <c r="B35" s="279"/>
      <c r="C35" s="281"/>
      <c r="D35" s="280"/>
      <c r="E35" s="283" t="s">
        <v>397</v>
      </c>
      <c r="F35" s="280"/>
      <c r="G35" s="278" t="s">
        <v>398</v>
      </c>
      <c r="H35" s="278"/>
      <c r="I35" s="278"/>
      <c r="J35" s="278"/>
      <c r="K35" s="276"/>
    </row>
    <row r="36" spans="2:11" ht="15" customHeight="1">
      <c r="B36" s="279"/>
      <c r="C36" s="281"/>
      <c r="D36" s="280"/>
      <c r="E36" s="283" t="s">
        <v>54</v>
      </c>
      <c r="F36" s="280"/>
      <c r="G36" s="278" t="s">
        <v>399</v>
      </c>
      <c r="H36" s="278"/>
      <c r="I36" s="278"/>
      <c r="J36" s="278"/>
      <c r="K36" s="276"/>
    </row>
    <row r="37" spans="2:11" ht="15" customHeight="1">
      <c r="B37" s="279"/>
      <c r="C37" s="281"/>
      <c r="D37" s="280"/>
      <c r="E37" s="283" t="s">
        <v>98</v>
      </c>
      <c r="F37" s="280"/>
      <c r="G37" s="278" t="s">
        <v>400</v>
      </c>
      <c r="H37" s="278"/>
      <c r="I37" s="278"/>
      <c r="J37" s="278"/>
      <c r="K37" s="276"/>
    </row>
    <row r="38" spans="2:11" ht="15" customHeight="1">
      <c r="B38" s="279"/>
      <c r="C38" s="281"/>
      <c r="D38" s="280"/>
      <c r="E38" s="283" t="s">
        <v>99</v>
      </c>
      <c r="F38" s="280"/>
      <c r="G38" s="278" t="s">
        <v>401</v>
      </c>
      <c r="H38" s="278"/>
      <c r="I38" s="278"/>
      <c r="J38" s="278"/>
      <c r="K38" s="276"/>
    </row>
    <row r="39" spans="2:11" ht="15" customHeight="1">
      <c r="B39" s="279"/>
      <c r="C39" s="281"/>
      <c r="D39" s="280"/>
      <c r="E39" s="283" t="s">
        <v>100</v>
      </c>
      <c r="F39" s="280"/>
      <c r="G39" s="278" t="s">
        <v>402</v>
      </c>
      <c r="H39" s="278"/>
      <c r="I39" s="278"/>
      <c r="J39" s="278"/>
      <c r="K39" s="276"/>
    </row>
    <row r="40" spans="2:11" ht="15" customHeight="1">
      <c r="B40" s="279"/>
      <c r="C40" s="281"/>
      <c r="D40" s="280"/>
      <c r="E40" s="283" t="s">
        <v>403</v>
      </c>
      <c r="F40" s="280"/>
      <c r="G40" s="278" t="s">
        <v>404</v>
      </c>
      <c r="H40" s="278"/>
      <c r="I40" s="278"/>
      <c r="J40" s="278"/>
      <c r="K40" s="276"/>
    </row>
    <row r="41" spans="2:11" ht="15" customHeight="1">
      <c r="B41" s="279"/>
      <c r="C41" s="281"/>
      <c r="D41" s="280"/>
      <c r="E41" s="283"/>
      <c r="F41" s="280"/>
      <c r="G41" s="278" t="s">
        <v>405</v>
      </c>
      <c r="H41" s="278"/>
      <c r="I41" s="278"/>
      <c r="J41" s="278"/>
      <c r="K41" s="276"/>
    </row>
    <row r="42" spans="2:11" ht="15" customHeight="1">
      <c r="B42" s="279"/>
      <c r="C42" s="281"/>
      <c r="D42" s="280"/>
      <c r="E42" s="283" t="s">
        <v>406</v>
      </c>
      <c r="F42" s="280"/>
      <c r="G42" s="278" t="s">
        <v>407</v>
      </c>
      <c r="H42" s="278"/>
      <c r="I42" s="278"/>
      <c r="J42" s="278"/>
      <c r="K42" s="276"/>
    </row>
    <row r="43" spans="2:11" ht="15" customHeight="1">
      <c r="B43" s="279"/>
      <c r="C43" s="281"/>
      <c r="D43" s="280"/>
      <c r="E43" s="283" t="s">
        <v>102</v>
      </c>
      <c r="F43" s="280"/>
      <c r="G43" s="278" t="s">
        <v>408</v>
      </c>
      <c r="H43" s="278"/>
      <c r="I43" s="278"/>
      <c r="J43" s="278"/>
      <c r="K43" s="276"/>
    </row>
    <row r="44" spans="2:11" ht="12.75" customHeight="1">
      <c r="B44" s="279"/>
      <c r="C44" s="281"/>
      <c r="D44" s="280"/>
      <c r="E44" s="280"/>
      <c r="F44" s="280"/>
      <c r="G44" s="280"/>
      <c r="H44" s="280"/>
      <c r="I44" s="280"/>
      <c r="J44" s="280"/>
      <c r="K44" s="276"/>
    </row>
    <row r="45" spans="2:11" ht="15" customHeight="1">
      <c r="B45" s="279"/>
      <c r="C45" s="281"/>
      <c r="D45" s="278" t="s">
        <v>409</v>
      </c>
      <c r="E45" s="278"/>
      <c r="F45" s="278"/>
      <c r="G45" s="278"/>
      <c r="H45" s="278"/>
      <c r="I45" s="278"/>
      <c r="J45" s="278"/>
      <c r="K45" s="276"/>
    </row>
    <row r="46" spans="2:11" ht="15" customHeight="1">
      <c r="B46" s="279"/>
      <c r="C46" s="281"/>
      <c r="D46" s="281"/>
      <c r="E46" s="278" t="s">
        <v>410</v>
      </c>
      <c r="F46" s="278"/>
      <c r="G46" s="278"/>
      <c r="H46" s="278"/>
      <c r="I46" s="278"/>
      <c r="J46" s="278"/>
      <c r="K46" s="276"/>
    </row>
    <row r="47" spans="2:11" ht="15" customHeight="1">
      <c r="B47" s="279"/>
      <c r="C47" s="281"/>
      <c r="D47" s="281"/>
      <c r="E47" s="278" t="s">
        <v>411</v>
      </c>
      <c r="F47" s="278"/>
      <c r="G47" s="278"/>
      <c r="H47" s="278"/>
      <c r="I47" s="278"/>
      <c r="J47" s="278"/>
      <c r="K47" s="276"/>
    </row>
    <row r="48" spans="2:11" ht="15" customHeight="1">
      <c r="B48" s="279"/>
      <c r="C48" s="281"/>
      <c r="D48" s="281"/>
      <c r="E48" s="278" t="s">
        <v>412</v>
      </c>
      <c r="F48" s="278"/>
      <c r="G48" s="278"/>
      <c r="H48" s="278"/>
      <c r="I48" s="278"/>
      <c r="J48" s="278"/>
      <c r="K48" s="276"/>
    </row>
    <row r="49" spans="2:11" ht="15" customHeight="1">
      <c r="B49" s="279"/>
      <c r="C49" s="281"/>
      <c r="D49" s="278" t="s">
        <v>413</v>
      </c>
      <c r="E49" s="278"/>
      <c r="F49" s="278"/>
      <c r="G49" s="278"/>
      <c r="H49" s="278"/>
      <c r="I49" s="278"/>
      <c r="J49" s="278"/>
      <c r="K49" s="276"/>
    </row>
    <row r="50" spans="2:11" ht="25.5" customHeight="1">
      <c r="B50" s="274"/>
      <c r="C50" s="275" t="s">
        <v>414</v>
      </c>
      <c r="D50" s="275"/>
      <c r="E50" s="275"/>
      <c r="F50" s="275"/>
      <c r="G50" s="275"/>
      <c r="H50" s="275"/>
      <c r="I50" s="275"/>
      <c r="J50" s="275"/>
      <c r="K50" s="276"/>
    </row>
    <row r="51" spans="2:11" ht="5.25" customHeight="1">
      <c r="B51" s="274"/>
      <c r="C51" s="277"/>
      <c r="D51" s="277"/>
      <c r="E51" s="277"/>
      <c r="F51" s="277"/>
      <c r="G51" s="277"/>
      <c r="H51" s="277"/>
      <c r="I51" s="277"/>
      <c r="J51" s="277"/>
      <c r="K51" s="276"/>
    </row>
    <row r="52" spans="2:11" ht="15" customHeight="1">
      <c r="B52" s="274"/>
      <c r="C52" s="278" t="s">
        <v>415</v>
      </c>
      <c r="D52" s="278"/>
      <c r="E52" s="278"/>
      <c r="F52" s="278"/>
      <c r="G52" s="278"/>
      <c r="H52" s="278"/>
      <c r="I52" s="278"/>
      <c r="J52" s="278"/>
      <c r="K52" s="276"/>
    </row>
    <row r="53" spans="2:11" ht="15" customHeight="1">
      <c r="B53" s="274"/>
      <c r="C53" s="278" t="s">
        <v>416</v>
      </c>
      <c r="D53" s="278"/>
      <c r="E53" s="278"/>
      <c r="F53" s="278"/>
      <c r="G53" s="278"/>
      <c r="H53" s="278"/>
      <c r="I53" s="278"/>
      <c r="J53" s="278"/>
      <c r="K53" s="276"/>
    </row>
    <row r="54" spans="2:11" ht="12.75" customHeight="1">
      <c r="B54" s="274"/>
      <c r="C54" s="280"/>
      <c r="D54" s="280"/>
      <c r="E54" s="280"/>
      <c r="F54" s="280"/>
      <c r="G54" s="280"/>
      <c r="H54" s="280"/>
      <c r="I54" s="280"/>
      <c r="J54" s="280"/>
      <c r="K54" s="276"/>
    </row>
    <row r="55" spans="2:11" ht="15" customHeight="1">
      <c r="B55" s="274"/>
      <c r="C55" s="278" t="s">
        <v>417</v>
      </c>
      <c r="D55" s="278"/>
      <c r="E55" s="278"/>
      <c r="F55" s="278"/>
      <c r="G55" s="278"/>
      <c r="H55" s="278"/>
      <c r="I55" s="278"/>
      <c r="J55" s="278"/>
      <c r="K55" s="276"/>
    </row>
    <row r="56" spans="2:11" ht="15" customHeight="1">
      <c r="B56" s="274"/>
      <c r="C56" s="281"/>
      <c r="D56" s="278" t="s">
        <v>418</v>
      </c>
      <c r="E56" s="278"/>
      <c r="F56" s="278"/>
      <c r="G56" s="278"/>
      <c r="H56" s="278"/>
      <c r="I56" s="278"/>
      <c r="J56" s="278"/>
      <c r="K56" s="276"/>
    </row>
    <row r="57" spans="2:11" ht="15" customHeight="1">
      <c r="B57" s="274"/>
      <c r="C57" s="281"/>
      <c r="D57" s="278" t="s">
        <v>419</v>
      </c>
      <c r="E57" s="278"/>
      <c r="F57" s="278"/>
      <c r="G57" s="278"/>
      <c r="H57" s="278"/>
      <c r="I57" s="278"/>
      <c r="J57" s="278"/>
      <c r="K57" s="276"/>
    </row>
    <row r="58" spans="2:11" ht="15" customHeight="1">
      <c r="B58" s="274"/>
      <c r="C58" s="281"/>
      <c r="D58" s="278" t="s">
        <v>420</v>
      </c>
      <c r="E58" s="278"/>
      <c r="F58" s="278"/>
      <c r="G58" s="278"/>
      <c r="H58" s="278"/>
      <c r="I58" s="278"/>
      <c r="J58" s="278"/>
      <c r="K58" s="276"/>
    </row>
    <row r="59" spans="2:11" ht="15" customHeight="1">
      <c r="B59" s="274"/>
      <c r="C59" s="281"/>
      <c r="D59" s="278" t="s">
        <v>421</v>
      </c>
      <c r="E59" s="278"/>
      <c r="F59" s="278"/>
      <c r="G59" s="278"/>
      <c r="H59" s="278"/>
      <c r="I59" s="278"/>
      <c r="J59" s="278"/>
      <c r="K59" s="276"/>
    </row>
    <row r="60" spans="2:11" ht="15" customHeight="1">
      <c r="B60" s="274"/>
      <c r="C60" s="281"/>
      <c r="D60" s="284" t="s">
        <v>422</v>
      </c>
      <c r="E60" s="284"/>
      <c r="F60" s="284"/>
      <c r="G60" s="284"/>
      <c r="H60" s="284"/>
      <c r="I60" s="284"/>
      <c r="J60" s="284"/>
      <c r="K60" s="276"/>
    </row>
    <row r="61" spans="2:11" ht="15" customHeight="1">
      <c r="B61" s="274"/>
      <c r="C61" s="281"/>
      <c r="D61" s="278" t="s">
        <v>423</v>
      </c>
      <c r="E61" s="278"/>
      <c r="F61" s="278"/>
      <c r="G61" s="278"/>
      <c r="H61" s="278"/>
      <c r="I61" s="278"/>
      <c r="J61" s="278"/>
      <c r="K61" s="276"/>
    </row>
    <row r="62" spans="2:11" ht="12.75" customHeight="1">
      <c r="B62" s="274"/>
      <c r="C62" s="281"/>
      <c r="D62" s="281"/>
      <c r="E62" s="285"/>
      <c r="F62" s="281"/>
      <c r="G62" s="281"/>
      <c r="H62" s="281"/>
      <c r="I62" s="281"/>
      <c r="J62" s="281"/>
      <c r="K62" s="276"/>
    </row>
    <row r="63" spans="2:11" ht="15" customHeight="1">
      <c r="B63" s="274"/>
      <c r="C63" s="281"/>
      <c r="D63" s="278" t="s">
        <v>424</v>
      </c>
      <c r="E63" s="278"/>
      <c r="F63" s="278"/>
      <c r="G63" s="278"/>
      <c r="H63" s="278"/>
      <c r="I63" s="278"/>
      <c r="J63" s="278"/>
      <c r="K63" s="276"/>
    </row>
    <row r="64" spans="2:11" ht="15" customHeight="1">
      <c r="B64" s="274"/>
      <c r="C64" s="281"/>
      <c r="D64" s="284" t="s">
        <v>425</v>
      </c>
      <c r="E64" s="284"/>
      <c r="F64" s="284"/>
      <c r="G64" s="284"/>
      <c r="H64" s="284"/>
      <c r="I64" s="284"/>
      <c r="J64" s="284"/>
      <c r="K64" s="276"/>
    </row>
    <row r="65" spans="2:11" ht="15" customHeight="1">
      <c r="B65" s="274"/>
      <c r="C65" s="281"/>
      <c r="D65" s="278" t="s">
        <v>426</v>
      </c>
      <c r="E65" s="278"/>
      <c r="F65" s="278"/>
      <c r="G65" s="278"/>
      <c r="H65" s="278"/>
      <c r="I65" s="278"/>
      <c r="J65" s="278"/>
      <c r="K65" s="276"/>
    </row>
    <row r="66" spans="2:11" ht="15" customHeight="1">
      <c r="B66" s="274"/>
      <c r="C66" s="281"/>
      <c r="D66" s="278" t="s">
        <v>427</v>
      </c>
      <c r="E66" s="278"/>
      <c r="F66" s="278"/>
      <c r="G66" s="278"/>
      <c r="H66" s="278"/>
      <c r="I66" s="278"/>
      <c r="J66" s="278"/>
      <c r="K66" s="276"/>
    </row>
    <row r="67" spans="2:11" ht="15" customHeight="1">
      <c r="B67" s="274"/>
      <c r="C67" s="281"/>
      <c r="D67" s="278" t="s">
        <v>428</v>
      </c>
      <c r="E67" s="278"/>
      <c r="F67" s="278"/>
      <c r="G67" s="278"/>
      <c r="H67" s="278"/>
      <c r="I67" s="278"/>
      <c r="J67" s="278"/>
      <c r="K67" s="276"/>
    </row>
    <row r="68" spans="2:11" ht="15" customHeight="1">
      <c r="B68" s="274"/>
      <c r="C68" s="281"/>
      <c r="D68" s="278" t="s">
        <v>429</v>
      </c>
      <c r="E68" s="278"/>
      <c r="F68" s="278"/>
      <c r="G68" s="278"/>
      <c r="H68" s="278"/>
      <c r="I68" s="278"/>
      <c r="J68" s="278"/>
      <c r="K68" s="276"/>
    </row>
    <row r="69" spans="2:11" ht="12.75" customHeight="1">
      <c r="B69" s="286"/>
      <c r="C69" s="287"/>
      <c r="D69" s="287"/>
      <c r="E69" s="287"/>
      <c r="F69" s="287"/>
      <c r="G69" s="287"/>
      <c r="H69" s="287"/>
      <c r="I69" s="287"/>
      <c r="J69" s="287"/>
      <c r="K69" s="288"/>
    </row>
    <row r="70" spans="2:11" ht="18.75" customHeight="1">
      <c r="B70" s="289"/>
      <c r="C70" s="289"/>
      <c r="D70" s="289"/>
      <c r="E70" s="289"/>
      <c r="F70" s="289"/>
      <c r="G70" s="289"/>
      <c r="H70" s="289"/>
      <c r="I70" s="289"/>
      <c r="J70" s="289"/>
      <c r="K70" s="290"/>
    </row>
    <row r="71" spans="2:11" ht="18.75" customHeight="1">
      <c r="B71" s="290"/>
      <c r="C71" s="290"/>
      <c r="D71" s="290"/>
      <c r="E71" s="290"/>
      <c r="F71" s="290"/>
      <c r="G71" s="290"/>
      <c r="H71" s="290"/>
      <c r="I71" s="290"/>
      <c r="J71" s="290"/>
      <c r="K71" s="290"/>
    </row>
    <row r="72" spans="2:11" ht="7.5" customHeight="1">
      <c r="B72" s="291"/>
      <c r="C72" s="292"/>
      <c r="D72" s="292"/>
      <c r="E72" s="292"/>
      <c r="F72" s="292"/>
      <c r="G72" s="292"/>
      <c r="H72" s="292"/>
      <c r="I72" s="292"/>
      <c r="J72" s="292"/>
      <c r="K72" s="293"/>
    </row>
    <row r="73" spans="2:11" ht="45" customHeight="1">
      <c r="B73" s="294"/>
      <c r="C73" s="295" t="s">
        <v>365</v>
      </c>
      <c r="D73" s="295"/>
      <c r="E73" s="295"/>
      <c r="F73" s="295"/>
      <c r="G73" s="295"/>
      <c r="H73" s="295"/>
      <c r="I73" s="295"/>
      <c r="J73" s="295"/>
      <c r="K73" s="296"/>
    </row>
    <row r="74" spans="2:11" ht="17.25" customHeight="1">
      <c r="B74" s="294"/>
      <c r="C74" s="297" t="s">
        <v>430</v>
      </c>
      <c r="D74" s="297"/>
      <c r="E74" s="297"/>
      <c r="F74" s="297" t="s">
        <v>431</v>
      </c>
      <c r="G74" s="298"/>
      <c r="H74" s="297" t="s">
        <v>98</v>
      </c>
      <c r="I74" s="297" t="s">
        <v>58</v>
      </c>
      <c r="J74" s="297" t="s">
        <v>432</v>
      </c>
      <c r="K74" s="296"/>
    </row>
    <row r="75" spans="2:11" ht="17.25" customHeight="1">
      <c r="B75" s="294"/>
      <c r="C75" s="299" t="s">
        <v>433</v>
      </c>
      <c r="D75" s="299"/>
      <c r="E75" s="299"/>
      <c r="F75" s="300" t="s">
        <v>434</v>
      </c>
      <c r="G75" s="301"/>
      <c r="H75" s="299"/>
      <c r="I75" s="299"/>
      <c r="J75" s="299" t="s">
        <v>435</v>
      </c>
      <c r="K75" s="296"/>
    </row>
    <row r="76" spans="2:11" ht="5.25" customHeight="1">
      <c r="B76" s="294"/>
      <c r="C76" s="302"/>
      <c r="D76" s="302"/>
      <c r="E76" s="302"/>
      <c r="F76" s="302"/>
      <c r="G76" s="303"/>
      <c r="H76" s="302"/>
      <c r="I76" s="302"/>
      <c r="J76" s="302"/>
      <c r="K76" s="296"/>
    </row>
    <row r="77" spans="2:11" ht="15" customHeight="1">
      <c r="B77" s="294"/>
      <c r="C77" s="283" t="s">
        <v>54</v>
      </c>
      <c r="D77" s="302"/>
      <c r="E77" s="302"/>
      <c r="F77" s="304" t="s">
        <v>436</v>
      </c>
      <c r="G77" s="303"/>
      <c r="H77" s="283" t="s">
        <v>437</v>
      </c>
      <c r="I77" s="283" t="s">
        <v>438</v>
      </c>
      <c r="J77" s="283">
        <v>20</v>
      </c>
      <c r="K77" s="296"/>
    </row>
    <row r="78" spans="2:11" ht="15" customHeight="1">
      <c r="B78" s="294"/>
      <c r="C78" s="283" t="s">
        <v>439</v>
      </c>
      <c r="D78" s="283"/>
      <c r="E78" s="283"/>
      <c r="F78" s="304" t="s">
        <v>436</v>
      </c>
      <c r="G78" s="303"/>
      <c r="H78" s="283" t="s">
        <v>440</v>
      </c>
      <c r="I78" s="283" t="s">
        <v>438</v>
      </c>
      <c r="J78" s="283">
        <v>120</v>
      </c>
      <c r="K78" s="296"/>
    </row>
    <row r="79" spans="2:11" ht="15" customHeight="1">
      <c r="B79" s="305"/>
      <c r="C79" s="283" t="s">
        <v>441</v>
      </c>
      <c r="D79" s="283"/>
      <c r="E79" s="283"/>
      <c r="F79" s="304" t="s">
        <v>442</v>
      </c>
      <c r="G79" s="303"/>
      <c r="H79" s="283" t="s">
        <v>443</v>
      </c>
      <c r="I79" s="283" t="s">
        <v>438</v>
      </c>
      <c r="J79" s="283">
        <v>50</v>
      </c>
      <c r="K79" s="296"/>
    </row>
    <row r="80" spans="2:11" ht="15" customHeight="1">
      <c r="B80" s="305"/>
      <c r="C80" s="283" t="s">
        <v>444</v>
      </c>
      <c r="D80" s="283"/>
      <c r="E80" s="283"/>
      <c r="F80" s="304" t="s">
        <v>436</v>
      </c>
      <c r="G80" s="303"/>
      <c r="H80" s="283" t="s">
        <v>445</v>
      </c>
      <c r="I80" s="283" t="s">
        <v>446</v>
      </c>
      <c r="J80" s="283"/>
      <c r="K80" s="296"/>
    </row>
    <row r="81" spans="2:11" ht="15" customHeight="1">
      <c r="B81" s="305"/>
      <c r="C81" s="306" t="s">
        <v>447</v>
      </c>
      <c r="D81" s="306"/>
      <c r="E81" s="306"/>
      <c r="F81" s="307" t="s">
        <v>442</v>
      </c>
      <c r="G81" s="306"/>
      <c r="H81" s="306" t="s">
        <v>448</v>
      </c>
      <c r="I81" s="306" t="s">
        <v>438</v>
      </c>
      <c r="J81" s="306">
        <v>15</v>
      </c>
      <c r="K81" s="296"/>
    </row>
    <row r="82" spans="2:11" ht="15" customHeight="1">
      <c r="B82" s="305"/>
      <c r="C82" s="306" t="s">
        <v>449</v>
      </c>
      <c r="D82" s="306"/>
      <c r="E82" s="306"/>
      <c r="F82" s="307" t="s">
        <v>442</v>
      </c>
      <c r="G82" s="306"/>
      <c r="H82" s="306" t="s">
        <v>450</v>
      </c>
      <c r="I82" s="306" t="s">
        <v>438</v>
      </c>
      <c r="J82" s="306">
        <v>15</v>
      </c>
      <c r="K82" s="296"/>
    </row>
    <row r="83" spans="2:11" ht="15" customHeight="1">
      <c r="B83" s="305"/>
      <c r="C83" s="306" t="s">
        <v>451</v>
      </c>
      <c r="D83" s="306"/>
      <c r="E83" s="306"/>
      <c r="F83" s="307" t="s">
        <v>442</v>
      </c>
      <c r="G83" s="306"/>
      <c r="H83" s="306" t="s">
        <v>452</v>
      </c>
      <c r="I83" s="306" t="s">
        <v>438</v>
      </c>
      <c r="J83" s="306">
        <v>20</v>
      </c>
      <c r="K83" s="296"/>
    </row>
    <row r="84" spans="2:11" ht="15" customHeight="1">
      <c r="B84" s="305"/>
      <c r="C84" s="306" t="s">
        <v>453</v>
      </c>
      <c r="D84" s="306"/>
      <c r="E84" s="306"/>
      <c r="F84" s="307" t="s">
        <v>442</v>
      </c>
      <c r="G84" s="306"/>
      <c r="H84" s="306" t="s">
        <v>454</v>
      </c>
      <c r="I84" s="306" t="s">
        <v>438</v>
      </c>
      <c r="J84" s="306">
        <v>20</v>
      </c>
      <c r="K84" s="296"/>
    </row>
    <row r="85" spans="2:11" ht="15" customHeight="1">
      <c r="B85" s="305"/>
      <c r="C85" s="283" t="s">
        <v>455</v>
      </c>
      <c r="D85" s="283"/>
      <c r="E85" s="283"/>
      <c r="F85" s="304" t="s">
        <v>442</v>
      </c>
      <c r="G85" s="303"/>
      <c r="H85" s="283" t="s">
        <v>456</v>
      </c>
      <c r="I85" s="283" t="s">
        <v>438</v>
      </c>
      <c r="J85" s="283">
        <v>50</v>
      </c>
      <c r="K85" s="296"/>
    </row>
    <row r="86" spans="2:11" ht="15" customHeight="1">
      <c r="B86" s="305"/>
      <c r="C86" s="283" t="s">
        <v>457</v>
      </c>
      <c r="D86" s="283"/>
      <c r="E86" s="283"/>
      <c r="F86" s="304" t="s">
        <v>442</v>
      </c>
      <c r="G86" s="303"/>
      <c r="H86" s="283" t="s">
        <v>458</v>
      </c>
      <c r="I86" s="283" t="s">
        <v>438</v>
      </c>
      <c r="J86" s="283">
        <v>20</v>
      </c>
      <c r="K86" s="296"/>
    </row>
    <row r="87" spans="2:11" ht="15" customHeight="1">
      <c r="B87" s="305"/>
      <c r="C87" s="283" t="s">
        <v>459</v>
      </c>
      <c r="D87" s="283"/>
      <c r="E87" s="283"/>
      <c r="F87" s="304" t="s">
        <v>442</v>
      </c>
      <c r="G87" s="303"/>
      <c r="H87" s="283" t="s">
        <v>460</v>
      </c>
      <c r="I87" s="283" t="s">
        <v>438</v>
      </c>
      <c r="J87" s="283">
        <v>20</v>
      </c>
      <c r="K87" s="296"/>
    </row>
    <row r="88" spans="2:11" ht="15" customHeight="1">
      <c r="B88" s="305"/>
      <c r="C88" s="283" t="s">
        <v>461</v>
      </c>
      <c r="D88" s="283"/>
      <c r="E88" s="283"/>
      <c r="F88" s="304" t="s">
        <v>442</v>
      </c>
      <c r="G88" s="303"/>
      <c r="H88" s="283" t="s">
        <v>462</v>
      </c>
      <c r="I88" s="283" t="s">
        <v>438</v>
      </c>
      <c r="J88" s="283">
        <v>50</v>
      </c>
      <c r="K88" s="296"/>
    </row>
    <row r="89" spans="2:11" ht="15" customHeight="1">
      <c r="B89" s="305"/>
      <c r="C89" s="283" t="s">
        <v>463</v>
      </c>
      <c r="D89" s="283"/>
      <c r="E89" s="283"/>
      <c r="F89" s="304" t="s">
        <v>442</v>
      </c>
      <c r="G89" s="303"/>
      <c r="H89" s="283" t="s">
        <v>463</v>
      </c>
      <c r="I89" s="283" t="s">
        <v>438</v>
      </c>
      <c r="J89" s="283">
        <v>50</v>
      </c>
      <c r="K89" s="296"/>
    </row>
    <row r="90" spans="2:11" ht="15" customHeight="1">
      <c r="B90" s="305"/>
      <c r="C90" s="283" t="s">
        <v>103</v>
      </c>
      <c r="D90" s="283"/>
      <c r="E90" s="283"/>
      <c r="F90" s="304" t="s">
        <v>442</v>
      </c>
      <c r="G90" s="303"/>
      <c r="H90" s="283" t="s">
        <v>464</v>
      </c>
      <c r="I90" s="283" t="s">
        <v>438</v>
      </c>
      <c r="J90" s="283">
        <v>255</v>
      </c>
      <c r="K90" s="296"/>
    </row>
    <row r="91" spans="2:11" ht="15" customHeight="1">
      <c r="B91" s="305"/>
      <c r="C91" s="283" t="s">
        <v>465</v>
      </c>
      <c r="D91" s="283"/>
      <c r="E91" s="283"/>
      <c r="F91" s="304" t="s">
        <v>436</v>
      </c>
      <c r="G91" s="303"/>
      <c r="H91" s="283" t="s">
        <v>466</v>
      </c>
      <c r="I91" s="283" t="s">
        <v>467</v>
      </c>
      <c r="J91" s="283"/>
      <c r="K91" s="296"/>
    </row>
    <row r="92" spans="2:11" ht="15" customHeight="1">
      <c r="B92" s="305"/>
      <c r="C92" s="283" t="s">
        <v>468</v>
      </c>
      <c r="D92" s="283"/>
      <c r="E92" s="283"/>
      <c r="F92" s="304" t="s">
        <v>436</v>
      </c>
      <c r="G92" s="303"/>
      <c r="H92" s="283" t="s">
        <v>469</v>
      </c>
      <c r="I92" s="283" t="s">
        <v>470</v>
      </c>
      <c r="J92" s="283"/>
      <c r="K92" s="296"/>
    </row>
    <row r="93" spans="2:11" ht="15" customHeight="1">
      <c r="B93" s="305"/>
      <c r="C93" s="283" t="s">
        <v>471</v>
      </c>
      <c r="D93" s="283"/>
      <c r="E93" s="283"/>
      <c r="F93" s="304" t="s">
        <v>436</v>
      </c>
      <c r="G93" s="303"/>
      <c r="H93" s="283" t="s">
        <v>471</v>
      </c>
      <c r="I93" s="283" t="s">
        <v>470</v>
      </c>
      <c r="J93" s="283"/>
      <c r="K93" s="296"/>
    </row>
    <row r="94" spans="2:11" ht="15" customHeight="1">
      <c r="B94" s="305"/>
      <c r="C94" s="283" t="s">
        <v>39</v>
      </c>
      <c r="D94" s="283"/>
      <c r="E94" s="283"/>
      <c r="F94" s="304" t="s">
        <v>436</v>
      </c>
      <c r="G94" s="303"/>
      <c r="H94" s="283" t="s">
        <v>472</v>
      </c>
      <c r="I94" s="283" t="s">
        <v>470</v>
      </c>
      <c r="J94" s="283"/>
      <c r="K94" s="296"/>
    </row>
    <row r="95" spans="2:11" ht="15" customHeight="1">
      <c r="B95" s="305"/>
      <c r="C95" s="283" t="s">
        <v>49</v>
      </c>
      <c r="D95" s="283"/>
      <c r="E95" s="283"/>
      <c r="F95" s="304" t="s">
        <v>436</v>
      </c>
      <c r="G95" s="303"/>
      <c r="H95" s="283" t="s">
        <v>473</v>
      </c>
      <c r="I95" s="283" t="s">
        <v>470</v>
      </c>
      <c r="J95" s="283"/>
      <c r="K95" s="296"/>
    </row>
    <row r="96" spans="2:11" ht="15" customHeight="1">
      <c r="B96" s="308"/>
      <c r="C96" s="309"/>
      <c r="D96" s="309"/>
      <c r="E96" s="309"/>
      <c r="F96" s="309"/>
      <c r="G96" s="309"/>
      <c r="H96" s="309"/>
      <c r="I96" s="309"/>
      <c r="J96" s="309"/>
      <c r="K96" s="310"/>
    </row>
    <row r="97" spans="2:11" ht="18.75" customHeight="1">
      <c r="B97" s="311"/>
      <c r="C97" s="312"/>
      <c r="D97" s="312"/>
      <c r="E97" s="312"/>
      <c r="F97" s="312"/>
      <c r="G97" s="312"/>
      <c r="H97" s="312"/>
      <c r="I97" s="312"/>
      <c r="J97" s="312"/>
      <c r="K97" s="311"/>
    </row>
    <row r="98" spans="2:11" ht="18.75" customHeight="1">
      <c r="B98" s="290"/>
      <c r="C98" s="290"/>
      <c r="D98" s="290"/>
      <c r="E98" s="290"/>
      <c r="F98" s="290"/>
      <c r="G98" s="290"/>
      <c r="H98" s="290"/>
      <c r="I98" s="290"/>
      <c r="J98" s="290"/>
      <c r="K98" s="290"/>
    </row>
    <row r="99" spans="2:11" ht="7.5" customHeight="1">
      <c r="B99" s="291"/>
      <c r="C99" s="292"/>
      <c r="D99" s="292"/>
      <c r="E99" s="292"/>
      <c r="F99" s="292"/>
      <c r="G99" s="292"/>
      <c r="H99" s="292"/>
      <c r="I99" s="292"/>
      <c r="J99" s="292"/>
      <c r="K99" s="293"/>
    </row>
    <row r="100" spans="2:11" ht="45" customHeight="1">
      <c r="B100" s="294"/>
      <c r="C100" s="295" t="s">
        <v>474</v>
      </c>
      <c r="D100" s="295"/>
      <c r="E100" s="295"/>
      <c r="F100" s="295"/>
      <c r="G100" s="295"/>
      <c r="H100" s="295"/>
      <c r="I100" s="295"/>
      <c r="J100" s="295"/>
      <c r="K100" s="296"/>
    </row>
    <row r="101" spans="2:11" ht="17.25" customHeight="1">
      <c r="B101" s="294"/>
      <c r="C101" s="297" t="s">
        <v>430</v>
      </c>
      <c r="D101" s="297"/>
      <c r="E101" s="297"/>
      <c r="F101" s="297" t="s">
        <v>431</v>
      </c>
      <c r="G101" s="298"/>
      <c r="H101" s="297" t="s">
        <v>98</v>
      </c>
      <c r="I101" s="297" t="s">
        <v>58</v>
      </c>
      <c r="J101" s="297" t="s">
        <v>432</v>
      </c>
      <c r="K101" s="296"/>
    </row>
    <row r="102" spans="2:11" ht="17.25" customHeight="1">
      <c r="B102" s="294"/>
      <c r="C102" s="299" t="s">
        <v>433</v>
      </c>
      <c r="D102" s="299"/>
      <c r="E102" s="299"/>
      <c r="F102" s="300" t="s">
        <v>434</v>
      </c>
      <c r="G102" s="301"/>
      <c r="H102" s="299"/>
      <c r="I102" s="299"/>
      <c r="J102" s="299" t="s">
        <v>435</v>
      </c>
      <c r="K102" s="296"/>
    </row>
    <row r="103" spans="2:11" ht="5.25" customHeight="1">
      <c r="B103" s="294"/>
      <c r="C103" s="297"/>
      <c r="D103" s="297"/>
      <c r="E103" s="297"/>
      <c r="F103" s="297"/>
      <c r="G103" s="313"/>
      <c r="H103" s="297"/>
      <c r="I103" s="297"/>
      <c r="J103" s="297"/>
      <c r="K103" s="296"/>
    </row>
    <row r="104" spans="2:11" ht="15" customHeight="1">
      <c r="B104" s="294"/>
      <c r="C104" s="283" t="s">
        <v>54</v>
      </c>
      <c r="D104" s="302"/>
      <c r="E104" s="302"/>
      <c r="F104" s="304" t="s">
        <v>436</v>
      </c>
      <c r="G104" s="313"/>
      <c r="H104" s="283" t="s">
        <v>475</v>
      </c>
      <c r="I104" s="283" t="s">
        <v>438</v>
      </c>
      <c r="J104" s="283">
        <v>20</v>
      </c>
      <c r="K104" s="296"/>
    </row>
    <row r="105" spans="2:11" ht="15" customHeight="1">
      <c r="B105" s="294"/>
      <c r="C105" s="283" t="s">
        <v>439</v>
      </c>
      <c r="D105" s="283"/>
      <c r="E105" s="283"/>
      <c r="F105" s="304" t="s">
        <v>436</v>
      </c>
      <c r="G105" s="283"/>
      <c r="H105" s="283" t="s">
        <v>475</v>
      </c>
      <c r="I105" s="283" t="s">
        <v>438</v>
      </c>
      <c r="J105" s="283">
        <v>120</v>
      </c>
      <c r="K105" s="296"/>
    </row>
    <row r="106" spans="2:11" ht="15" customHeight="1">
      <c r="B106" s="305"/>
      <c r="C106" s="283" t="s">
        <v>441</v>
      </c>
      <c r="D106" s="283"/>
      <c r="E106" s="283"/>
      <c r="F106" s="304" t="s">
        <v>442</v>
      </c>
      <c r="G106" s="283"/>
      <c r="H106" s="283" t="s">
        <v>475</v>
      </c>
      <c r="I106" s="283" t="s">
        <v>438</v>
      </c>
      <c r="J106" s="283">
        <v>50</v>
      </c>
      <c r="K106" s="296"/>
    </row>
    <row r="107" spans="2:11" ht="15" customHeight="1">
      <c r="B107" s="305"/>
      <c r="C107" s="283" t="s">
        <v>444</v>
      </c>
      <c r="D107" s="283"/>
      <c r="E107" s="283"/>
      <c r="F107" s="304" t="s">
        <v>436</v>
      </c>
      <c r="G107" s="283"/>
      <c r="H107" s="283" t="s">
        <v>475</v>
      </c>
      <c r="I107" s="283" t="s">
        <v>446</v>
      </c>
      <c r="J107" s="283"/>
      <c r="K107" s="296"/>
    </row>
    <row r="108" spans="2:11" ht="15" customHeight="1">
      <c r="B108" s="305"/>
      <c r="C108" s="283" t="s">
        <v>455</v>
      </c>
      <c r="D108" s="283"/>
      <c r="E108" s="283"/>
      <c r="F108" s="304" t="s">
        <v>442</v>
      </c>
      <c r="G108" s="283"/>
      <c r="H108" s="283" t="s">
        <v>475</v>
      </c>
      <c r="I108" s="283" t="s">
        <v>438</v>
      </c>
      <c r="J108" s="283">
        <v>50</v>
      </c>
      <c r="K108" s="296"/>
    </row>
    <row r="109" spans="2:11" ht="15" customHeight="1">
      <c r="B109" s="305"/>
      <c r="C109" s="283" t="s">
        <v>463</v>
      </c>
      <c r="D109" s="283"/>
      <c r="E109" s="283"/>
      <c r="F109" s="304" t="s">
        <v>442</v>
      </c>
      <c r="G109" s="283"/>
      <c r="H109" s="283" t="s">
        <v>475</v>
      </c>
      <c r="I109" s="283" t="s">
        <v>438</v>
      </c>
      <c r="J109" s="283">
        <v>50</v>
      </c>
      <c r="K109" s="296"/>
    </row>
    <row r="110" spans="2:11" ht="15" customHeight="1">
      <c r="B110" s="305"/>
      <c r="C110" s="283" t="s">
        <v>461</v>
      </c>
      <c r="D110" s="283"/>
      <c r="E110" s="283"/>
      <c r="F110" s="304" t="s">
        <v>442</v>
      </c>
      <c r="G110" s="283"/>
      <c r="H110" s="283" t="s">
        <v>475</v>
      </c>
      <c r="I110" s="283" t="s">
        <v>438</v>
      </c>
      <c r="J110" s="283">
        <v>50</v>
      </c>
      <c r="K110" s="296"/>
    </row>
    <row r="111" spans="2:11" ht="15" customHeight="1">
      <c r="B111" s="305"/>
      <c r="C111" s="283" t="s">
        <v>54</v>
      </c>
      <c r="D111" s="283"/>
      <c r="E111" s="283"/>
      <c r="F111" s="304" t="s">
        <v>436</v>
      </c>
      <c r="G111" s="283"/>
      <c r="H111" s="283" t="s">
        <v>476</v>
      </c>
      <c r="I111" s="283" t="s">
        <v>438</v>
      </c>
      <c r="J111" s="283">
        <v>20</v>
      </c>
      <c r="K111" s="296"/>
    </row>
    <row r="112" spans="2:11" ht="15" customHeight="1">
      <c r="B112" s="305"/>
      <c r="C112" s="283" t="s">
        <v>477</v>
      </c>
      <c r="D112" s="283"/>
      <c r="E112" s="283"/>
      <c r="F112" s="304" t="s">
        <v>436</v>
      </c>
      <c r="G112" s="283"/>
      <c r="H112" s="283" t="s">
        <v>478</v>
      </c>
      <c r="I112" s="283" t="s">
        <v>438</v>
      </c>
      <c r="J112" s="283">
        <v>120</v>
      </c>
      <c r="K112" s="296"/>
    </row>
    <row r="113" spans="2:11" ht="15" customHeight="1">
      <c r="B113" s="305"/>
      <c r="C113" s="283" t="s">
        <v>39</v>
      </c>
      <c r="D113" s="283"/>
      <c r="E113" s="283"/>
      <c r="F113" s="304" t="s">
        <v>436</v>
      </c>
      <c r="G113" s="283"/>
      <c r="H113" s="283" t="s">
        <v>479</v>
      </c>
      <c r="I113" s="283" t="s">
        <v>470</v>
      </c>
      <c r="J113" s="283"/>
      <c r="K113" s="296"/>
    </row>
    <row r="114" spans="2:11" ht="15" customHeight="1">
      <c r="B114" s="305"/>
      <c r="C114" s="283" t="s">
        <v>49</v>
      </c>
      <c r="D114" s="283"/>
      <c r="E114" s="283"/>
      <c r="F114" s="304" t="s">
        <v>436</v>
      </c>
      <c r="G114" s="283"/>
      <c r="H114" s="283" t="s">
        <v>480</v>
      </c>
      <c r="I114" s="283" t="s">
        <v>470</v>
      </c>
      <c r="J114" s="283"/>
      <c r="K114" s="296"/>
    </row>
    <row r="115" spans="2:11" ht="15" customHeight="1">
      <c r="B115" s="305"/>
      <c r="C115" s="283" t="s">
        <v>58</v>
      </c>
      <c r="D115" s="283"/>
      <c r="E115" s="283"/>
      <c r="F115" s="304" t="s">
        <v>436</v>
      </c>
      <c r="G115" s="283"/>
      <c r="H115" s="283" t="s">
        <v>481</v>
      </c>
      <c r="I115" s="283" t="s">
        <v>482</v>
      </c>
      <c r="J115" s="283"/>
      <c r="K115" s="296"/>
    </row>
    <row r="116" spans="2:11" ht="15" customHeight="1">
      <c r="B116" s="308"/>
      <c r="C116" s="314"/>
      <c r="D116" s="314"/>
      <c r="E116" s="314"/>
      <c r="F116" s="314"/>
      <c r="G116" s="314"/>
      <c r="H116" s="314"/>
      <c r="I116" s="314"/>
      <c r="J116" s="314"/>
      <c r="K116" s="310"/>
    </row>
    <row r="117" spans="2:11" ht="18.75" customHeight="1">
      <c r="B117" s="315"/>
      <c r="C117" s="280"/>
      <c r="D117" s="280"/>
      <c r="E117" s="280"/>
      <c r="F117" s="316"/>
      <c r="G117" s="280"/>
      <c r="H117" s="280"/>
      <c r="I117" s="280"/>
      <c r="J117" s="280"/>
      <c r="K117" s="315"/>
    </row>
    <row r="118" spans="2:11" ht="18.75" customHeight="1">
      <c r="B118" s="290"/>
      <c r="C118" s="290"/>
      <c r="D118" s="290"/>
      <c r="E118" s="290"/>
      <c r="F118" s="290"/>
      <c r="G118" s="290"/>
      <c r="H118" s="290"/>
      <c r="I118" s="290"/>
      <c r="J118" s="290"/>
      <c r="K118" s="290"/>
    </row>
    <row r="119" spans="2:11" ht="7.5" customHeight="1">
      <c r="B119" s="317"/>
      <c r="C119" s="318"/>
      <c r="D119" s="318"/>
      <c r="E119" s="318"/>
      <c r="F119" s="318"/>
      <c r="G119" s="318"/>
      <c r="H119" s="318"/>
      <c r="I119" s="318"/>
      <c r="J119" s="318"/>
      <c r="K119" s="319"/>
    </row>
    <row r="120" spans="2:11" ht="45" customHeight="1">
      <c r="B120" s="320"/>
      <c r="C120" s="271" t="s">
        <v>483</v>
      </c>
      <c r="D120" s="271"/>
      <c r="E120" s="271"/>
      <c r="F120" s="271"/>
      <c r="G120" s="271"/>
      <c r="H120" s="271"/>
      <c r="I120" s="271"/>
      <c r="J120" s="271"/>
      <c r="K120" s="321"/>
    </row>
    <row r="121" spans="2:11" ht="17.25" customHeight="1">
      <c r="B121" s="322"/>
      <c r="C121" s="297" t="s">
        <v>430</v>
      </c>
      <c r="D121" s="297"/>
      <c r="E121" s="297"/>
      <c r="F121" s="297" t="s">
        <v>431</v>
      </c>
      <c r="G121" s="298"/>
      <c r="H121" s="297" t="s">
        <v>98</v>
      </c>
      <c r="I121" s="297" t="s">
        <v>58</v>
      </c>
      <c r="J121" s="297" t="s">
        <v>432</v>
      </c>
      <c r="K121" s="323"/>
    </row>
    <row r="122" spans="2:11" ht="17.25" customHeight="1">
      <c r="B122" s="322"/>
      <c r="C122" s="299" t="s">
        <v>433</v>
      </c>
      <c r="D122" s="299"/>
      <c r="E122" s="299"/>
      <c r="F122" s="300" t="s">
        <v>434</v>
      </c>
      <c r="G122" s="301"/>
      <c r="H122" s="299"/>
      <c r="I122" s="299"/>
      <c r="J122" s="299" t="s">
        <v>435</v>
      </c>
      <c r="K122" s="323"/>
    </row>
    <row r="123" spans="2:11" ht="5.25" customHeight="1">
      <c r="B123" s="324"/>
      <c r="C123" s="302"/>
      <c r="D123" s="302"/>
      <c r="E123" s="302"/>
      <c r="F123" s="302"/>
      <c r="G123" s="283"/>
      <c r="H123" s="302"/>
      <c r="I123" s="302"/>
      <c r="J123" s="302"/>
      <c r="K123" s="325"/>
    </row>
    <row r="124" spans="2:11" ht="15" customHeight="1">
      <c r="B124" s="324"/>
      <c r="C124" s="283" t="s">
        <v>439</v>
      </c>
      <c r="D124" s="302"/>
      <c r="E124" s="302"/>
      <c r="F124" s="304" t="s">
        <v>436</v>
      </c>
      <c r="G124" s="283"/>
      <c r="H124" s="283" t="s">
        <v>475</v>
      </c>
      <c r="I124" s="283" t="s">
        <v>438</v>
      </c>
      <c r="J124" s="283">
        <v>120</v>
      </c>
      <c r="K124" s="326"/>
    </row>
    <row r="125" spans="2:11" ht="15" customHeight="1">
      <c r="B125" s="324"/>
      <c r="C125" s="283" t="s">
        <v>484</v>
      </c>
      <c r="D125" s="283"/>
      <c r="E125" s="283"/>
      <c r="F125" s="304" t="s">
        <v>436</v>
      </c>
      <c r="G125" s="283"/>
      <c r="H125" s="283" t="s">
        <v>485</v>
      </c>
      <c r="I125" s="283" t="s">
        <v>438</v>
      </c>
      <c r="J125" s="283" t="s">
        <v>486</v>
      </c>
      <c r="K125" s="326"/>
    </row>
    <row r="126" spans="2:11" ht="15" customHeight="1">
      <c r="B126" s="324"/>
      <c r="C126" s="283" t="s">
        <v>385</v>
      </c>
      <c r="D126" s="283"/>
      <c r="E126" s="283"/>
      <c r="F126" s="304" t="s">
        <v>436</v>
      </c>
      <c r="G126" s="283"/>
      <c r="H126" s="283" t="s">
        <v>487</v>
      </c>
      <c r="I126" s="283" t="s">
        <v>438</v>
      </c>
      <c r="J126" s="283" t="s">
        <v>486</v>
      </c>
      <c r="K126" s="326"/>
    </row>
    <row r="127" spans="2:11" ht="15" customHeight="1">
      <c r="B127" s="324"/>
      <c r="C127" s="283" t="s">
        <v>447</v>
      </c>
      <c r="D127" s="283"/>
      <c r="E127" s="283"/>
      <c r="F127" s="304" t="s">
        <v>442</v>
      </c>
      <c r="G127" s="283"/>
      <c r="H127" s="283" t="s">
        <v>448</v>
      </c>
      <c r="I127" s="283" t="s">
        <v>438</v>
      </c>
      <c r="J127" s="283">
        <v>15</v>
      </c>
      <c r="K127" s="326"/>
    </row>
    <row r="128" spans="2:11" ht="15" customHeight="1">
      <c r="B128" s="324"/>
      <c r="C128" s="306" t="s">
        <v>449</v>
      </c>
      <c r="D128" s="306"/>
      <c r="E128" s="306"/>
      <c r="F128" s="307" t="s">
        <v>442</v>
      </c>
      <c r="G128" s="306"/>
      <c r="H128" s="306" t="s">
        <v>450</v>
      </c>
      <c r="I128" s="306" t="s">
        <v>438</v>
      </c>
      <c r="J128" s="306">
        <v>15</v>
      </c>
      <c r="K128" s="326"/>
    </row>
    <row r="129" spans="2:11" ht="15" customHeight="1">
      <c r="B129" s="324"/>
      <c r="C129" s="306" t="s">
        <v>451</v>
      </c>
      <c r="D129" s="306"/>
      <c r="E129" s="306"/>
      <c r="F129" s="307" t="s">
        <v>442</v>
      </c>
      <c r="G129" s="306"/>
      <c r="H129" s="306" t="s">
        <v>452</v>
      </c>
      <c r="I129" s="306" t="s">
        <v>438</v>
      </c>
      <c r="J129" s="306">
        <v>20</v>
      </c>
      <c r="K129" s="326"/>
    </row>
    <row r="130" spans="2:11" ht="15" customHeight="1">
      <c r="B130" s="324"/>
      <c r="C130" s="306" t="s">
        <v>453</v>
      </c>
      <c r="D130" s="306"/>
      <c r="E130" s="306"/>
      <c r="F130" s="307" t="s">
        <v>442</v>
      </c>
      <c r="G130" s="306"/>
      <c r="H130" s="306" t="s">
        <v>454</v>
      </c>
      <c r="I130" s="306" t="s">
        <v>438</v>
      </c>
      <c r="J130" s="306">
        <v>20</v>
      </c>
      <c r="K130" s="326"/>
    </row>
    <row r="131" spans="2:11" ht="15" customHeight="1">
      <c r="B131" s="324"/>
      <c r="C131" s="283" t="s">
        <v>441</v>
      </c>
      <c r="D131" s="283"/>
      <c r="E131" s="283"/>
      <c r="F131" s="304" t="s">
        <v>442</v>
      </c>
      <c r="G131" s="283"/>
      <c r="H131" s="283" t="s">
        <v>475</v>
      </c>
      <c r="I131" s="283" t="s">
        <v>438</v>
      </c>
      <c r="J131" s="283">
        <v>50</v>
      </c>
      <c r="K131" s="326"/>
    </row>
    <row r="132" spans="2:11" ht="15" customHeight="1">
      <c r="B132" s="324"/>
      <c r="C132" s="283" t="s">
        <v>455</v>
      </c>
      <c r="D132" s="283"/>
      <c r="E132" s="283"/>
      <c r="F132" s="304" t="s">
        <v>442</v>
      </c>
      <c r="G132" s="283"/>
      <c r="H132" s="283" t="s">
        <v>475</v>
      </c>
      <c r="I132" s="283" t="s">
        <v>438</v>
      </c>
      <c r="J132" s="283">
        <v>50</v>
      </c>
      <c r="K132" s="326"/>
    </row>
    <row r="133" spans="2:11" ht="15" customHeight="1">
      <c r="B133" s="324"/>
      <c r="C133" s="283" t="s">
        <v>461</v>
      </c>
      <c r="D133" s="283"/>
      <c r="E133" s="283"/>
      <c r="F133" s="304" t="s">
        <v>442</v>
      </c>
      <c r="G133" s="283"/>
      <c r="H133" s="283" t="s">
        <v>475</v>
      </c>
      <c r="I133" s="283" t="s">
        <v>438</v>
      </c>
      <c r="J133" s="283">
        <v>50</v>
      </c>
      <c r="K133" s="326"/>
    </row>
    <row r="134" spans="2:11" ht="15" customHeight="1">
      <c r="B134" s="324"/>
      <c r="C134" s="283" t="s">
        <v>463</v>
      </c>
      <c r="D134" s="283"/>
      <c r="E134" s="283"/>
      <c r="F134" s="304" t="s">
        <v>442</v>
      </c>
      <c r="G134" s="283"/>
      <c r="H134" s="283" t="s">
        <v>475</v>
      </c>
      <c r="I134" s="283" t="s">
        <v>438</v>
      </c>
      <c r="J134" s="283">
        <v>50</v>
      </c>
      <c r="K134" s="326"/>
    </row>
    <row r="135" spans="2:11" ht="15" customHeight="1">
      <c r="B135" s="324"/>
      <c r="C135" s="283" t="s">
        <v>103</v>
      </c>
      <c r="D135" s="283"/>
      <c r="E135" s="283"/>
      <c r="F135" s="304" t="s">
        <v>442</v>
      </c>
      <c r="G135" s="283"/>
      <c r="H135" s="283" t="s">
        <v>488</v>
      </c>
      <c r="I135" s="283" t="s">
        <v>438</v>
      </c>
      <c r="J135" s="283">
        <v>255</v>
      </c>
      <c r="K135" s="326"/>
    </row>
    <row r="136" spans="2:11" ht="15" customHeight="1">
      <c r="B136" s="324"/>
      <c r="C136" s="283" t="s">
        <v>465</v>
      </c>
      <c r="D136" s="283"/>
      <c r="E136" s="283"/>
      <c r="F136" s="304" t="s">
        <v>436</v>
      </c>
      <c r="G136" s="283"/>
      <c r="H136" s="283" t="s">
        <v>489</v>
      </c>
      <c r="I136" s="283" t="s">
        <v>467</v>
      </c>
      <c r="J136" s="283"/>
      <c r="K136" s="326"/>
    </row>
    <row r="137" spans="2:11" ht="15" customHeight="1">
      <c r="B137" s="324"/>
      <c r="C137" s="283" t="s">
        <v>468</v>
      </c>
      <c r="D137" s="283"/>
      <c r="E137" s="283"/>
      <c r="F137" s="304" t="s">
        <v>436</v>
      </c>
      <c r="G137" s="283"/>
      <c r="H137" s="283" t="s">
        <v>490</v>
      </c>
      <c r="I137" s="283" t="s">
        <v>470</v>
      </c>
      <c r="J137" s="283"/>
      <c r="K137" s="326"/>
    </row>
    <row r="138" spans="2:11" ht="15" customHeight="1">
      <c r="B138" s="324"/>
      <c r="C138" s="283" t="s">
        <v>471</v>
      </c>
      <c r="D138" s="283"/>
      <c r="E138" s="283"/>
      <c r="F138" s="304" t="s">
        <v>436</v>
      </c>
      <c r="G138" s="283"/>
      <c r="H138" s="283" t="s">
        <v>471</v>
      </c>
      <c r="I138" s="283" t="s">
        <v>470</v>
      </c>
      <c r="J138" s="283"/>
      <c r="K138" s="326"/>
    </row>
    <row r="139" spans="2:11" ht="15" customHeight="1">
      <c r="B139" s="324"/>
      <c r="C139" s="283" t="s">
        <v>39</v>
      </c>
      <c r="D139" s="283"/>
      <c r="E139" s="283"/>
      <c r="F139" s="304" t="s">
        <v>436</v>
      </c>
      <c r="G139" s="283"/>
      <c r="H139" s="283" t="s">
        <v>491</v>
      </c>
      <c r="I139" s="283" t="s">
        <v>470</v>
      </c>
      <c r="J139" s="283"/>
      <c r="K139" s="326"/>
    </row>
    <row r="140" spans="2:11" ht="15" customHeight="1">
      <c r="B140" s="324"/>
      <c r="C140" s="283" t="s">
        <v>492</v>
      </c>
      <c r="D140" s="283"/>
      <c r="E140" s="283"/>
      <c r="F140" s="304" t="s">
        <v>436</v>
      </c>
      <c r="G140" s="283"/>
      <c r="H140" s="283" t="s">
        <v>493</v>
      </c>
      <c r="I140" s="283" t="s">
        <v>470</v>
      </c>
      <c r="J140" s="283"/>
      <c r="K140" s="326"/>
    </row>
    <row r="141" spans="2:11" ht="15" customHeight="1">
      <c r="B141" s="327"/>
      <c r="C141" s="328"/>
      <c r="D141" s="328"/>
      <c r="E141" s="328"/>
      <c r="F141" s="328"/>
      <c r="G141" s="328"/>
      <c r="H141" s="328"/>
      <c r="I141" s="328"/>
      <c r="J141" s="328"/>
      <c r="K141" s="329"/>
    </row>
    <row r="142" spans="2:11" ht="18.75" customHeight="1">
      <c r="B142" s="280"/>
      <c r="C142" s="280"/>
      <c r="D142" s="280"/>
      <c r="E142" s="280"/>
      <c r="F142" s="316"/>
      <c r="G142" s="280"/>
      <c r="H142" s="280"/>
      <c r="I142" s="280"/>
      <c r="J142" s="280"/>
      <c r="K142" s="280"/>
    </row>
    <row r="143" spans="2:11" ht="18.75" customHeight="1">
      <c r="B143" s="290"/>
      <c r="C143" s="290"/>
      <c r="D143" s="290"/>
      <c r="E143" s="290"/>
      <c r="F143" s="290"/>
      <c r="G143" s="290"/>
      <c r="H143" s="290"/>
      <c r="I143" s="290"/>
      <c r="J143" s="290"/>
      <c r="K143" s="290"/>
    </row>
    <row r="144" spans="2:11" ht="7.5" customHeight="1">
      <c r="B144" s="291"/>
      <c r="C144" s="292"/>
      <c r="D144" s="292"/>
      <c r="E144" s="292"/>
      <c r="F144" s="292"/>
      <c r="G144" s="292"/>
      <c r="H144" s="292"/>
      <c r="I144" s="292"/>
      <c r="J144" s="292"/>
      <c r="K144" s="293"/>
    </row>
    <row r="145" spans="2:11" ht="45" customHeight="1">
      <c r="B145" s="294"/>
      <c r="C145" s="295" t="s">
        <v>494</v>
      </c>
      <c r="D145" s="295"/>
      <c r="E145" s="295"/>
      <c r="F145" s="295"/>
      <c r="G145" s="295"/>
      <c r="H145" s="295"/>
      <c r="I145" s="295"/>
      <c r="J145" s="295"/>
      <c r="K145" s="296"/>
    </row>
    <row r="146" spans="2:11" ht="17.25" customHeight="1">
      <c r="B146" s="294"/>
      <c r="C146" s="297" t="s">
        <v>430</v>
      </c>
      <c r="D146" s="297"/>
      <c r="E146" s="297"/>
      <c r="F146" s="297" t="s">
        <v>431</v>
      </c>
      <c r="G146" s="298"/>
      <c r="H146" s="297" t="s">
        <v>98</v>
      </c>
      <c r="I146" s="297" t="s">
        <v>58</v>
      </c>
      <c r="J146" s="297" t="s">
        <v>432</v>
      </c>
      <c r="K146" s="296"/>
    </row>
    <row r="147" spans="2:11" ht="17.25" customHeight="1">
      <c r="B147" s="294"/>
      <c r="C147" s="299" t="s">
        <v>433</v>
      </c>
      <c r="D147" s="299"/>
      <c r="E147" s="299"/>
      <c r="F147" s="300" t="s">
        <v>434</v>
      </c>
      <c r="G147" s="301"/>
      <c r="H147" s="299"/>
      <c r="I147" s="299"/>
      <c r="J147" s="299" t="s">
        <v>435</v>
      </c>
      <c r="K147" s="296"/>
    </row>
    <row r="148" spans="2:11" ht="5.25" customHeight="1">
      <c r="B148" s="305"/>
      <c r="C148" s="302"/>
      <c r="D148" s="302"/>
      <c r="E148" s="302"/>
      <c r="F148" s="302"/>
      <c r="G148" s="303"/>
      <c r="H148" s="302"/>
      <c r="I148" s="302"/>
      <c r="J148" s="302"/>
      <c r="K148" s="326"/>
    </row>
    <row r="149" spans="2:11" ht="15" customHeight="1">
      <c r="B149" s="305"/>
      <c r="C149" s="330" t="s">
        <v>439</v>
      </c>
      <c r="D149" s="283"/>
      <c r="E149" s="283"/>
      <c r="F149" s="331" t="s">
        <v>436</v>
      </c>
      <c r="G149" s="283"/>
      <c r="H149" s="330" t="s">
        <v>475</v>
      </c>
      <c r="I149" s="330" t="s">
        <v>438</v>
      </c>
      <c r="J149" s="330">
        <v>120</v>
      </c>
      <c r="K149" s="326"/>
    </row>
    <row r="150" spans="2:11" ht="15" customHeight="1">
      <c r="B150" s="305"/>
      <c r="C150" s="330" t="s">
        <v>484</v>
      </c>
      <c r="D150" s="283"/>
      <c r="E150" s="283"/>
      <c r="F150" s="331" t="s">
        <v>436</v>
      </c>
      <c r="G150" s="283"/>
      <c r="H150" s="330" t="s">
        <v>495</v>
      </c>
      <c r="I150" s="330" t="s">
        <v>438</v>
      </c>
      <c r="J150" s="330" t="s">
        <v>486</v>
      </c>
      <c r="K150" s="326"/>
    </row>
    <row r="151" spans="2:11" ht="15" customHeight="1">
      <c r="B151" s="305"/>
      <c r="C151" s="330" t="s">
        <v>385</v>
      </c>
      <c r="D151" s="283"/>
      <c r="E151" s="283"/>
      <c r="F151" s="331" t="s">
        <v>436</v>
      </c>
      <c r="G151" s="283"/>
      <c r="H151" s="330" t="s">
        <v>496</v>
      </c>
      <c r="I151" s="330" t="s">
        <v>438</v>
      </c>
      <c r="J151" s="330" t="s">
        <v>486</v>
      </c>
      <c r="K151" s="326"/>
    </row>
    <row r="152" spans="2:11" ht="15" customHeight="1">
      <c r="B152" s="305"/>
      <c r="C152" s="330" t="s">
        <v>441</v>
      </c>
      <c r="D152" s="283"/>
      <c r="E152" s="283"/>
      <c r="F152" s="331" t="s">
        <v>442</v>
      </c>
      <c r="G152" s="283"/>
      <c r="H152" s="330" t="s">
        <v>475</v>
      </c>
      <c r="I152" s="330" t="s">
        <v>438</v>
      </c>
      <c r="J152" s="330">
        <v>50</v>
      </c>
      <c r="K152" s="326"/>
    </row>
    <row r="153" spans="2:11" ht="15" customHeight="1">
      <c r="B153" s="305"/>
      <c r="C153" s="330" t="s">
        <v>444</v>
      </c>
      <c r="D153" s="283"/>
      <c r="E153" s="283"/>
      <c r="F153" s="331" t="s">
        <v>436</v>
      </c>
      <c r="G153" s="283"/>
      <c r="H153" s="330" t="s">
        <v>475</v>
      </c>
      <c r="I153" s="330" t="s">
        <v>446</v>
      </c>
      <c r="J153" s="330"/>
      <c r="K153" s="326"/>
    </row>
    <row r="154" spans="2:11" ht="15" customHeight="1">
      <c r="B154" s="305"/>
      <c r="C154" s="330" t="s">
        <v>455</v>
      </c>
      <c r="D154" s="283"/>
      <c r="E154" s="283"/>
      <c r="F154" s="331" t="s">
        <v>442</v>
      </c>
      <c r="G154" s="283"/>
      <c r="H154" s="330" t="s">
        <v>475</v>
      </c>
      <c r="I154" s="330" t="s">
        <v>438</v>
      </c>
      <c r="J154" s="330">
        <v>50</v>
      </c>
      <c r="K154" s="326"/>
    </row>
    <row r="155" spans="2:11" ht="15" customHeight="1">
      <c r="B155" s="305"/>
      <c r="C155" s="330" t="s">
        <v>463</v>
      </c>
      <c r="D155" s="283"/>
      <c r="E155" s="283"/>
      <c r="F155" s="331" t="s">
        <v>442</v>
      </c>
      <c r="G155" s="283"/>
      <c r="H155" s="330" t="s">
        <v>475</v>
      </c>
      <c r="I155" s="330" t="s">
        <v>438</v>
      </c>
      <c r="J155" s="330">
        <v>50</v>
      </c>
      <c r="K155" s="326"/>
    </row>
    <row r="156" spans="2:11" ht="15" customHeight="1">
      <c r="B156" s="305"/>
      <c r="C156" s="330" t="s">
        <v>461</v>
      </c>
      <c r="D156" s="283"/>
      <c r="E156" s="283"/>
      <c r="F156" s="331" t="s">
        <v>442</v>
      </c>
      <c r="G156" s="283"/>
      <c r="H156" s="330" t="s">
        <v>475</v>
      </c>
      <c r="I156" s="330" t="s">
        <v>438</v>
      </c>
      <c r="J156" s="330">
        <v>50</v>
      </c>
      <c r="K156" s="326"/>
    </row>
    <row r="157" spans="2:11" ht="15" customHeight="1">
      <c r="B157" s="305"/>
      <c r="C157" s="330" t="s">
        <v>87</v>
      </c>
      <c r="D157" s="283"/>
      <c r="E157" s="283"/>
      <c r="F157" s="331" t="s">
        <v>436</v>
      </c>
      <c r="G157" s="283"/>
      <c r="H157" s="330" t="s">
        <v>497</v>
      </c>
      <c r="I157" s="330" t="s">
        <v>438</v>
      </c>
      <c r="J157" s="330" t="s">
        <v>498</v>
      </c>
      <c r="K157" s="326"/>
    </row>
    <row r="158" spans="2:11" ht="15" customHeight="1">
      <c r="B158" s="305"/>
      <c r="C158" s="330" t="s">
        <v>499</v>
      </c>
      <c r="D158" s="283"/>
      <c r="E158" s="283"/>
      <c r="F158" s="331" t="s">
        <v>436</v>
      </c>
      <c r="G158" s="283"/>
      <c r="H158" s="330" t="s">
        <v>500</v>
      </c>
      <c r="I158" s="330" t="s">
        <v>470</v>
      </c>
      <c r="J158" s="330"/>
      <c r="K158" s="326"/>
    </row>
    <row r="159" spans="2:11" ht="15" customHeight="1">
      <c r="B159" s="332"/>
      <c r="C159" s="314"/>
      <c r="D159" s="314"/>
      <c r="E159" s="314"/>
      <c r="F159" s="314"/>
      <c r="G159" s="314"/>
      <c r="H159" s="314"/>
      <c r="I159" s="314"/>
      <c r="J159" s="314"/>
      <c r="K159" s="333"/>
    </row>
    <row r="160" spans="2:11" ht="18.75" customHeight="1">
      <c r="B160" s="280"/>
      <c r="C160" s="283"/>
      <c r="D160" s="283"/>
      <c r="E160" s="283"/>
      <c r="F160" s="304"/>
      <c r="G160" s="283"/>
      <c r="H160" s="283"/>
      <c r="I160" s="283"/>
      <c r="J160" s="283"/>
      <c r="K160" s="280"/>
    </row>
    <row r="161" spans="2:11" ht="18.75" customHeight="1">
      <c r="B161" s="290"/>
      <c r="C161" s="290"/>
      <c r="D161" s="290"/>
      <c r="E161" s="290"/>
      <c r="F161" s="290"/>
      <c r="G161" s="290"/>
      <c r="H161" s="290"/>
      <c r="I161" s="290"/>
      <c r="J161" s="290"/>
      <c r="K161" s="290"/>
    </row>
    <row r="162" spans="2:11" ht="7.5" customHeight="1">
      <c r="B162" s="267"/>
      <c r="C162" s="268"/>
      <c r="D162" s="268"/>
      <c r="E162" s="268"/>
      <c r="F162" s="268"/>
      <c r="G162" s="268"/>
      <c r="H162" s="268"/>
      <c r="I162" s="268"/>
      <c r="J162" s="268"/>
      <c r="K162" s="269"/>
    </row>
    <row r="163" spans="2:11" ht="45" customHeight="1">
      <c r="B163" s="270"/>
      <c r="C163" s="271" t="s">
        <v>501</v>
      </c>
      <c r="D163" s="271"/>
      <c r="E163" s="271"/>
      <c r="F163" s="271"/>
      <c r="G163" s="271"/>
      <c r="H163" s="271"/>
      <c r="I163" s="271"/>
      <c r="J163" s="271"/>
      <c r="K163" s="272"/>
    </row>
    <row r="164" spans="2:11" ht="17.25" customHeight="1">
      <c r="B164" s="270"/>
      <c r="C164" s="297" t="s">
        <v>430</v>
      </c>
      <c r="D164" s="297"/>
      <c r="E164" s="297"/>
      <c r="F164" s="297" t="s">
        <v>431</v>
      </c>
      <c r="G164" s="334"/>
      <c r="H164" s="335" t="s">
        <v>98</v>
      </c>
      <c r="I164" s="335" t="s">
        <v>58</v>
      </c>
      <c r="J164" s="297" t="s">
        <v>432</v>
      </c>
      <c r="K164" s="272"/>
    </row>
    <row r="165" spans="2:11" ht="17.25" customHeight="1">
      <c r="B165" s="274"/>
      <c r="C165" s="299" t="s">
        <v>433</v>
      </c>
      <c r="D165" s="299"/>
      <c r="E165" s="299"/>
      <c r="F165" s="300" t="s">
        <v>434</v>
      </c>
      <c r="G165" s="336"/>
      <c r="H165" s="337"/>
      <c r="I165" s="337"/>
      <c r="J165" s="299" t="s">
        <v>435</v>
      </c>
      <c r="K165" s="276"/>
    </row>
    <row r="166" spans="2:11" ht="5.25" customHeight="1">
      <c r="B166" s="305"/>
      <c r="C166" s="302"/>
      <c r="D166" s="302"/>
      <c r="E166" s="302"/>
      <c r="F166" s="302"/>
      <c r="G166" s="303"/>
      <c r="H166" s="302"/>
      <c r="I166" s="302"/>
      <c r="J166" s="302"/>
      <c r="K166" s="326"/>
    </row>
    <row r="167" spans="2:11" ht="15" customHeight="1">
      <c r="B167" s="305"/>
      <c r="C167" s="283" t="s">
        <v>439</v>
      </c>
      <c r="D167" s="283"/>
      <c r="E167" s="283"/>
      <c r="F167" s="304" t="s">
        <v>436</v>
      </c>
      <c r="G167" s="283"/>
      <c r="H167" s="283" t="s">
        <v>475</v>
      </c>
      <c r="I167" s="283" t="s">
        <v>438</v>
      </c>
      <c r="J167" s="283">
        <v>120</v>
      </c>
      <c r="K167" s="326"/>
    </row>
    <row r="168" spans="2:11" ht="15" customHeight="1">
      <c r="B168" s="305"/>
      <c r="C168" s="283" t="s">
        <v>484</v>
      </c>
      <c r="D168" s="283"/>
      <c r="E168" s="283"/>
      <c r="F168" s="304" t="s">
        <v>436</v>
      </c>
      <c r="G168" s="283"/>
      <c r="H168" s="283" t="s">
        <v>485</v>
      </c>
      <c r="I168" s="283" t="s">
        <v>438</v>
      </c>
      <c r="J168" s="283" t="s">
        <v>486</v>
      </c>
      <c r="K168" s="326"/>
    </row>
    <row r="169" spans="2:11" ht="15" customHeight="1">
      <c r="B169" s="305"/>
      <c r="C169" s="283" t="s">
        <v>385</v>
      </c>
      <c r="D169" s="283"/>
      <c r="E169" s="283"/>
      <c r="F169" s="304" t="s">
        <v>436</v>
      </c>
      <c r="G169" s="283"/>
      <c r="H169" s="283" t="s">
        <v>502</v>
      </c>
      <c r="I169" s="283" t="s">
        <v>438</v>
      </c>
      <c r="J169" s="283" t="s">
        <v>486</v>
      </c>
      <c r="K169" s="326"/>
    </row>
    <row r="170" spans="2:11" ht="15" customHeight="1">
      <c r="B170" s="305"/>
      <c r="C170" s="283" t="s">
        <v>441</v>
      </c>
      <c r="D170" s="283"/>
      <c r="E170" s="283"/>
      <c r="F170" s="304" t="s">
        <v>442</v>
      </c>
      <c r="G170" s="283"/>
      <c r="H170" s="283" t="s">
        <v>502</v>
      </c>
      <c r="I170" s="283" t="s">
        <v>438</v>
      </c>
      <c r="J170" s="283">
        <v>50</v>
      </c>
      <c r="K170" s="326"/>
    </row>
    <row r="171" spans="2:11" ht="15" customHeight="1">
      <c r="B171" s="305"/>
      <c r="C171" s="283" t="s">
        <v>444</v>
      </c>
      <c r="D171" s="283"/>
      <c r="E171" s="283"/>
      <c r="F171" s="304" t="s">
        <v>436</v>
      </c>
      <c r="G171" s="283"/>
      <c r="H171" s="283" t="s">
        <v>502</v>
      </c>
      <c r="I171" s="283" t="s">
        <v>446</v>
      </c>
      <c r="J171" s="283"/>
      <c r="K171" s="326"/>
    </row>
    <row r="172" spans="2:11" ht="15" customHeight="1">
      <c r="B172" s="305"/>
      <c r="C172" s="283" t="s">
        <v>455</v>
      </c>
      <c r="D172" s="283"/>
      <c r="E172" s="283"/>
      <c r="F172" s="304" t="s">
        <v>442</v>
      </c>
      <c r="G172" s="283"/>
      <c r="H172" s="283" t="s">
        <v>502</v>
      </c>
      <c r="I172" s="283" t="s">
        <v>438</v>
      </c>
      <c r="J172" s="283">
        <v>50</v>
      </c>
      <c r="K172" s="326"/>
    </row>
    <row r="173" spans="2:11" ht="15" customHeight="1">
      <c r="B173" s="305"/>
      <c r="C173" s="283" t="s">
        <v>463</v>
      </c>
      <c r="D173" s="283"/>
      <c r="E173" s="283"/>
      <c r="F173" s="304" t="s">
        <v>442</v>
      </c>
      <c r="G173" s="283"/>
      <c r="H173" s="283" t="s">
        <v>502</v>
      </c>
      <c r="I173" s="283" t="s">
        <v>438</v>
      </c>
      <c r="J173" s="283">
        <v>50</v>
      </c>
      <c r="K173" s="326"/>
    </row>
    <row r="174" spans="2:11" ht="15" customHeight="1">
      <c r="B174" s="305"/>
      <c r="C174" s="283" t="s">
        <v>461</v>
      </c>
      <c r="D174" s="283"/>
      <c r="E174" s="283"/>
      <c r="F174" s="304" t="s">
        <v>442</v>
      </c>
      <c r="G174" s="283"/>
      <c r="H174" s="283" t="s">
        <v>502</v>
      </c>
      <c r="I174" s="283" t="s">
        <v>438</v>
      </c>
      <c r="J174" s="283">
        <v>50</v>
      </c>
      <c r="K174" s="326"/>
    </row>
    <row r="175" spans="2:11" ht="15" customHeight="1">
      <c r="B175" s="305"/>
      <c r="C175" s="283" t="s">
        <v>97</v>
      </c>
      <c r="D175" s="283"/>
      <c r="E175" s="283"/>
      <c r="F175" s="304" t="s">
        <v>436</v>
      </c>
      <c r="G175" s="283"/>
      <c r="H175" s="283" t="s">
        <v>503</v>
      </c>
      <c r="I175" s="283" t="s">
        <v>504</v>
      </c>
      <c r="J175" s="283"/>
      <c r="K175" s="326"/>
    </row>
    <row r="176" spans="2:11" ht="15" customHeight="1">
      <c r="B176" s="305"/>
      <c r="C176" s="283" t="s">
        <v>58</v>
      </c>
      <c r="D176" s="283"/>
      <c r="E176" s="283"/>
      <c r="F176" s="304" t="s">
        <v>436</v>
      </c>
      <c r="G176" s="283"/>
      <c r="H176" s="283" t="s">
        <v>505</v>
      </c>
      <c r="I176" s="283" t="s">
        <v>506</v>
      </c>
      <c r="J176" s="283">
        <v>1</v>
      </c>
      <c r="K176" s="326"/>
    </row>
    <row r="177" spans="2:11" ht="15" customHeight="1">
      <c r="B177" s="305"/>
      <c r="C177" s="283" t="s">
        <v>54</v>
      </c>
      <c r="D177" s="283"/>
      <c r="E177" s="283"/>
      <c r="F177" s="304" t="s">
        <v>436</v>
      </c>
      <c r="G177" s="283"/>
      <c r="H177" s="283" t="s">
        <v>507</v>
      </c>
      <c r="I177" s="283" t="s">
        <v>438</v>
      </c>
      <c r="J177" s="283">
        <v>20</v>
      </c>
      <c r="K177" s="326"/>
    </row>
    <row r="178" spans="2:11" ht="15" customHeight="1">
      <c r="B178" s="305"/>
      <c r="C178" s="283" t="s">
        <v>98</v>
      </c>
      <c r="D178" s="283"/>
      <c r="E178" s="283"/>
      <c r="F178" s="304" t="s">
        <v>436</v>
      </c>
      <c r="G178" s="283"/>
      <c r="H178" s="283" t="s">
        <v>508</v>
      </c>
      <c r="I178" s="283" t="s">
        <v>438</v>
      </c>
      <c r="J178" s="283">
        <v>255</v>
      </c>
      <c r="K178" s="326"/>
    </row>
    <row r="179" spans="2:11" ht="15" customHeight="1">
      <c r="B179" s="305"/>
      <c r="C179" s="283" t="s">
        <v>99</v>
      </c>
      <c r="D179" s="283"/>
      <c r="E179" s="283"/>
      <c r="F179" s="304" t="s">
        <v>436</v>
      </c>
      <c r="G179" s="283"/>
      <c r="H179" s="283" t="s">
        <v>401</v>
      </c>
      <c r="I179" s="283" t="s">
        <v>438</v>
      </c>
      <c r="J179" s="283">
        <v>10</v>
      </c>
      <c r="K179" s="326"/>
    </row>
    <row r="180" spans="2:11" ht="15" customHeight="1">
      <c r="B180" s="305"/>
      <c r="C180" s="283" t="s">
        <v>100</v>
      </c>
      <c r="D180" s="283"/>
      <c r="E180" s="283"/>
      <c r="F180" s="304" t="s">
        <v>436</v>
      </c>
      <c r="G180" s="283"/>
      <c r="H180" s="283" t="s">
        <v>509</v>
      </c>
      <c r="I180" s="283" t="s">
        <v>470</v>
      </c>
      <c r="J180" s="283"/>
      <c r="K180" s="326"/>
    </row>
    <row r="181" spans="2:11" ht="15" customHeight="1">
      <c r="B181" s="305"/>
      <c r="C181" s="283" t="s">
        <v>510</v>
      </c>
      <c r="D181" s="283"/>
      <c r="E181" s="283"/>
      <c r="F181" s="304" t="s">
        <v>436</v>
      </c>
      <c r="G181" s="283"/>
      <c r="H181" s="283" t="s">
        <v>511</v>
      </c>
      <c r="I181" s="283" t="s">
        <v>470</v>
      </c>
      <c r="J181" s="283"/>
      <c r="K181" s="326"/>
    </row>
    <row r="182" spans="2:11" ht="15" customHeight="1">
      <c r="B182" s="305"/>
      <c r="C182" s="283" t="s">
        <v>499</v>
      </c>
      <c r="D182" s="283"/>
      <c r="E182" s="283"/>
      <c r="F182" s="304" t="s">
        <v>436</v>
      </c>
      <c r="G182" s="283"/>
      <c r="H182" s="283" t="s">
        <v>512</v>
      </c>
      <c r="I182" s="283" t="s">
        <v>470</v>
      </c>
      <c r="J182" s="283"/>
      <c r="K182" s="326"/>
    </row>
    <row r="183" spans="2:11" ht="15" customHeight="1">
      <c r="B183" s="305"/>
      <c r="C183" s="283" t="s">
        <v>102</v>
      </c>
      <c r="D183" s="283"/>
      <c r="E183" s="283"/>
      <c r="F183" s="304" t="s">
        <v>442</v>
      </c>
      <c r="G183" s="283"/>
      <c r="H183" s="283" t="s">
        <v>513</v>
      </c>
      <c r="I183" s="283" t="s">
        <v>438</v>
      </c>
      <c r="J183" s="283">
        <v>50</v>
      </c>
      <c r="K183" s="326"/>
    </row>
    <row r="184" spans="2:11" ht="15" customHeight="1">
      <c r="B184" s="305"/>
      <c r="C184" s="283" t="s">
        <v>514</v>
      </c>
      <c r="D184" s="283"/>
      <c r="E184" s="283"/>
      <c r="F184" s="304" t="s">
        <v>442</v>
      </c>
      <c r="G184" s="283"/>
      <c r="H184" s="283" t="s">
        <v>515</v>
      </c>
      <c r="I184" s="283" t="s">
        <v>516</v>
      </c>
      <c r="J184" s="283"/>
      <c r="K184" s="326"/>
    </row>
    <row r="185" spans="2:11" ht="15" customHeight="1">
      <c r="B185" s="305"/>
      <c r="C185" s="283" t="s">
        <v>517</v>
      </c>
      <c r="D185" s="283"/>
      <c r="E185" s="283"/>
      <c r="F185" s="304" t="s">
        <v>442</v>
      </c>
      <c r="G185" s="283"/>
      <c r="H185" s="283" t="s">
        <v>518</v>
      </c>
      <c r="I185" s="283" t="s">
        <v>516</v>
      </c>
      <c r="J185" s="283"/>
      <c r="K185" s="326"/>
    </row>
    <row r="186" spans="2:11" ht="15" customHeight="1">
      <c r="B186" s="305"/>
      <c r="C186" s="283" t="s">
        <v>519</v>
      </c>
      <c r="D186" s="283"/>
      <c r="E186" s="283"/>
      <c r="F186" s="304" t="s">
        <v>442</v>
      </c>
      <c r="G186" s="283"/>
      <c r="H186" s="283" t="s">
        <v>520</v>
      </c>
      <c r="I186" s="283" t="s">
        <v>516</v>
      </c>
      <c r="J186" s="283"/>
      <c r="K186" s="326"/>
    </row>
    <row r="187" spans="2:11" ht="15" customHeight="1">
      <c r="B187" s="305"/>
      <c r="C187" s="338" t="s">
        <v>521</v>
      </c>
      <c r="D187" s="283"/>
      <c r="E187" s="283"/>
      <c r="F187" s="304" t="s">
        <v>442</v>
      </c>
      <c r="G187" s="283"/>
      <c r="H187" s="283" t="s">
        <v>522</v>
      </c>
      <c r="I187" s="283" t="s">
        <v>523</v>
      </c>
      <c r="J187" s="339" t="s">
        <v>524</v>
      </c>
      <c r="K187" s="326"/>
    </row>
    <row r="188" spans="2:11" ht="15" customHeight="1">
      <c r="B188" s="332"/>
      <c r="C188" s="340"/>
      <c r="D188" s="314"/>
      <c r="E188" s="314"/>
      <c r="F188" s="314"/>
      <c r="G188" s="314"/>
      <c r="H188" s="314"/>
      <c r="I188" s="314"/>
      <c r="J188" s="314"/>
      <c r="K188" s="333"/>
    </row>
    <row r="189" spans="2:11" ht="18.75" customHeight="1">
      <c r="B189" s="341"/>
      <c r="C189" s="342"/>
      <c r="D189" s="342"/>
      <c r="E189" s="342"/>
      <c r="F189" s="343"/>
      <c r="G189" s="283"/>
      <c r="H189" s="283"/>
      <c r="I189" s="283"/>
      <c r="J189" s="283"/>
      <c r="K189" s="280"/>
    </row>
    <row r="190" spans="2:11" ht="18.75" customHeight="1">
      <c r="B190" s="280"/>
      <c r="C190" s="283"/>
      <c r="D190" s="283"/>
      <c r="E190" s="283"/>
      <c r="F190" s="304"/>
      <c r="G190" s="283"/>
      <c r="H190" s="283"/>
      <c r="I190" s="283"/>
      <c r="J190" s="283"/>
      <c r="K190" s="280"/>
    </row>
    <row r="191" spans="2:11" ht="18.75" customHeight="1">
      <c r="B191" s="290"/>
      <c r="C191" s="290"/>
      <c r="D191" s="290"/>
      <c r="E191" s="290"/>
      <c r="F191" s="290"/>
      <c r="G191" s="290"/>
      <c r="H191" s="290"/>
      <c r="I191" s="290"/>
      <c r="J191" s="290"/>
      <c r="K191" s="290"/>
    </row>
    <row r="192" spans="2:11" ht="13.5">
      <c r="B192" s="267"/>
      <c r="C192" s="268"/>
      <c r="D192" s="268"/>
      <c r="E192" s="268"/>
      <c r="F192" s="268"/>
      <c r="G192" s="268"/>
      <c r="H192" s="268"/>
      <c r="I192" s="268"/>
      <c r="J192" s="268"/>
      <c r="K192" s="269"/>
    </row>
    <row r="193" spans="2:11" ht="21">
      <c r="B193" s="270"/>
      <c r="C193" s="271" t="s">
        <v>525</v>
      </c>
      <c r="D193" s="271"/>
      <c r="E193" s="271"/>
      <c r="F193" s="271"/>
      <c r="G193" s="271"/>
      <c r="H193" s="271"/>
      <c r="I193" s="271"/>
      <c r="J193" s="271"/>
      <c r="K193" s="272"/>
    </row>
    <row r="194" spans="2:11" ht="25.5" customHeight="1">
      <c r="B194" s="270"/>
      <c r="C194" s="344" t="s">
        <v>526</v>
      </c>
      <c r="D194" s="344"/>
      <c r="E194" s="344"/>
      <c r="F194" s="344" t="s">
        <v>527</v>
      </c>
      <c r="G194" s="345"/>
      <c r="H194" s="346" t="s">
        <v>528</v>
      </c>
      <c r="I194" s="346"/>
      <c r="J194" s="346"/>
      <c r="K194" s="272"/>
    </row>
    <row r="195" spans="2:11" ht="5.25" customHeight="1">
      <c r="B195" s="305"/>
      <c r="C195" s="302"/>
      <c r="D195" s="302"/>
      <c r="E195" s="302"/>
      <c r="F195" s="302"/>
      <c r="G195" s="283"/>
      <c r="H195" s="302"/>
      <c r="I195" s="302"/>
      <c r="J195" s="302"/>
      <c r="K195" s="326"/>
    </row>
    <row r="196" spans="2:11" ht="15" customHeight="1">
      <c r="B196" s="305"/>
      <c r="C196" s="283" t="s">
        <v>529</v>
      </c>
      <c r="D196" s="283"/>
      <c r="E196" s="283"/>
      <c r="F196" s="304" t="s">
        <v>44</v>
      </c>
      <c r="G196" s="283"/>
      <c r="H196" s="347" t="s">
        <v>530</v>
      </c>
      <c r="I196" s="347"/>
      <c r="J196" s="347"/>
      <c r="K196" s="326"/>
    </row>
    <row r="197" spans="2:11" ht="15" customHeight="1">
      <c r="B197" s="305"/>
      <c r="C197" s="311"/>
      <c r="D197" s="283"/>
      <c r="E197" s="283"/>
      <c r="F197" s="304" t="s">
        <v>45</v>
      </c>
      <c r="G197" s="283"/>
      <c r="H197" s="347" t="s">
        <v>531</v>
      </c>
      <c r="I197" s="347"/>
      <c r="J197" s="347"/>
      <c r="K197" s="326"/>
    </row>
    <row r="198" spans="2:11" ht="15" customHeight="1">
      <c r="B198" s="305"/>
      <c r="C198" s="311"/>
      <c r="D198" s="283"/>
      <c r="E198" s="283"/>
      <c r="F198" s="304" t="s">
        <v>48</v>
      </c>
      <c r="G198" s="283"/>
      <c r="H198" s="347" t="s">
        <v>532</v>
      </c>
      <c r="I198" s="347"/>
      <c r="J198" s="347"/>
      <c r="K198" s="326"/>
    </row>
    <row r="199" spans="2:11" ht="15" customHeight="1">
      <c r="B199" s="305"/>
      <c r="C199" s="283"/>
      <c r="D199" s="283"/>
      <c r="E199" s="283"/>
      <c r="F199" s="304" t="s">
        <v>46</v>
      </c>
      <c r="G199" s="283"/>
      <c r="H199" s="347" t="s">
        <v>533</v>
      </c>
      <c r="I199" s="347"/>
      <c r="J199" s="347"/>
      <c r="K199" s="326"/>
    </row>
    <row r="200" spans="2:11" ht="15" customHeight="1">
      <c r="B200" s="305"/>
      <c r="C200" s="283"/>
      <c r="D200" s="283"/>
      <c r="E200" s="283"/>
      <c r="F200" s="304" t="s">
        <v>47</v>
      </c>
      <c r="G200" s="283"/>
      <c r="H200" s="347" t="s">
        <v>534</v>
      </c>
      <c r="I200" s="347"/>
      <c r="J200" s="347"/>
      <c r="K200" s="326"/>
    </row>
    <row r="201" spans="2:11" ht="15" customHeight="1">
      <c r="B201" s="305"/>
      <c r="C201" s="283"/>
      <c r="D201" s="283"/>
      <c r="E201" s="283"/>
      <c r="F201" s="304"/>
      <c r="G201" s="283"/>
      <c r="H201" s="283"/>
      <c r="I201" s="283"/>
      <c r="J201" s="283"/>
      <c r="K201" s="326"/>
    </row>
    <row r="202" spans="2:11" ht="15" customHeight="1">
      <c r="B202" s="305"/>
      <c r="C202" s="283" t="s">
        <v>482</v>
      </c>
      <c r="D202" s="283"/>
      <c r="E202" s="283"/>
      <c r="F202" s="304" t="s">
        <v>79</v>
      </c>
      <c r="G202" s="283"/>
      <c r="H202" s="347" t="s">
        <v>535</v>
      </c>
      <c r="I202" s="347"/>
      <c r="J202" s="347"/>
      <c r="K202" s="326"/>
    </row>
    <row r="203" spans="2:11" ht="15" customHeight="1">
      <c r="B203" s="305"/>
      <c r="C203" s="311"/>
      <c r="D203" s="283"/>
      <c r="E203" s="283"/>
      <c r="F203" s="304" t="s">
        <v>379</v>
      </c>
      <c r="G203" s="283"/>
      <c r="H203" s="347" t="s">
        <v>380</v>
      </c>
      <c r="I203" s="347"/>
      <c r="J203" s="347"/>
      <c r="K203" s="326"/>
    </row>
    <row r="204" spans="2:11" ht="15" customHeight="1">
      <c r="B204" s="305"/>
      <c r="C204" s="283"/>
      <c r="D204" s="283"/>
      <c r="E204" s="283"/>
      <c r="F204" s="304" t="s">
        <v>377</v>
      </c>
      <c r="G204" s="283"/>
      <c r="H204" s="347" t="s">
        <v>536</v>
      </c>
      <c r="I204" s="347"/>
      <c r="J204" s="347"/>
      <c r="K204" s="326"/>
    </row>
    <row r="205" spans="2:11" ht="15" customHeight="1">
      <c r="B205" s="348"/>
      <c r="C205" s="311"/>
      <c r="D205" s="311"/>
      <c r="E205" s="311"/>
      <c r="F205" s="304" t="s">
        <v>381</v>
      </c>
      <c r="G205" s="289"/>
      <c r="H205" s="349" t="s">
        <v>382</v>
      </c>
      <c r="I205" s="349"/>
      <c r="J205" s="349"/>
      <c r="K205" s="350"/>
    </row>
    <row r="206" spans="2:11" ht="15" customHeight="1">
      <c r="B206" s="348"/>
      <c r="C206" s="311"/>
      <c r="D206" s="311"/>
      <c r="E206" s="311"/>
      <c r="F206" s="304" t="s">
        <v>383</v>
      </c>
      <c r="G206" s="289"/>
      <c r="H206" s="349" t="s">
        <v>537</v>
      </c>
      <c r="I206" s="349"/>
      <c r="J206" s="349"/>
      <c r="K206" s="350"/>
    </row>
    <row r="207" spans="2:11" ht="15" customHeight="1">
      <c r="B207" s="348"/>
      <c r="C207" s="311"/>
      <c r="D207" s="311"/>
      <c r="E207" s="311"/>
      <c r="F207" s="351"/>
      <c r="G207" s="289"/>
      <c r="H207" s="352"/>
      <c r="I207" s="352"/>
      <c r="J207" s="352"/>
      <c r="K207" s="350"/>
    </row>
    <row r="208" spans="2:11" ht="15" customHeight="1">
      <c r="B208" s="348"/>
      <c r="C208" s="283" t="s">
        <v>506</v>
      </c>
      <c r="D208" s="311"/>
      <c r="E208" s="311"/>
      <c r="F208" s="304">
        <v>1</v>
      </c>
      <c r="G208" s="289"/>
      <c r="H208" s="349" t="s">
        <v>538</v>
      </c>
      <c r="I208" s="349"/>
      <c r="J208" s="349"/>
      <c r="K208" s="350"/>
    </row>
    <row r="209" spans="2:11" ht="15" customHeight="1">
      <c r="B209" s="348"/>
      <c r="C209" s="311"/>
      <c r="D209" s="311"/>
      <c r="E209" s="311"/>
      <c r="F209" s="304">
        <v>2</v>
      </c>
      <c r="G209" s="289"/>
      <c r="H209" s="349" t="s">
        <v>539</v>
      </c>
      <c r="I209" s="349"/>
      <c r="J209" s="349"/>
      <c r="K209" s="350"/>
    </row>
    <row r="210" spans="2:11" ht="15" customHeight="1">
      <c r="B210" s="348"/>
      <c r="C210" s="311"/>
      <c r="D210" s="311"/>
      <c r="E210" s="311"/>
      <c r="F210" s="304">
        <v>3</v>
      </c>
      <c r="G210" s="289"/>
      <c r="H210" s="349" t="s">
        <v>540</v>
      </c>
      <c r="I210" s="349"/>
      <c r="J210" s="349"/>
      <c r="K210" s="350"/>
    </row>
    <row r="211" spans="2:11" ht="15" customHeight="1">
      <c r="B211" s="348"/>
      <c r="C211" s="311"/>
      <c r="D211" s="311"/>
      <c r="E211" s="311"/>
      <c r="F211" s="304">
        <v>4</v>
      </c>
      <c r="G211" s="289"/>
      <c r="H211" s="349" t="s">
        <v>541</v>
      </c>
      <c r="I211" s="349"/>
      <c r="J211" s="349"/>
      <c r="K211" s="350"/>
    </row>
    <row r="212" spans="2:11" ht="12.75" customHeight="1">
      <c r="B212" s="353"/>
      <c r="C212" s="354"/>
      <c r="D212" s="354"/>
      <c r="E212" s="354"/>
      <c r="F212" s="354"/>
      <c r="G212" s="354"/>
      <c r="H212" s="354"/>
      <c r="I212" s="354"/>
      <c r="J212" s="354"/>
      <c r="K212" s="355"/>
    </row>
  </sheetData>
  <sheetProtection/>
  <mergeCells count="77">
    <mergeCell ref="H206:J206"/>
    <mergeCell ref="H208:J208"/>
    <mergeCell ref="H209:J209"/>
    <mergeCell ref="H210:J210"/>
    <mergeCell ref="H211:J211"/>
    <mergeCell ref="H199:J199"/>
    <mergeCell ref="H200:J200"/>
    <mergeCell ref="H202:J202"/>
    <mergeCell ref="H203:J203"/>
    <mergeCell ref="H204:J204"/>
    <mergeCell ref="H205:J205"/>
    <mergeCell ref="C163:J163"/>
    <mergeCell ref="C193:J193"/>
    <mergeCell ref="H194:J194"/>
    <mergeCell ref="H196:J196"/>
    <mergeCell ref="H197:J197"/>
    <mergeCell ref="H198:J198"/>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DSVA-SEVCIK\Sevcik</dc:creator>
  <cp:keywords/>
  <dc:description/>
  <cp:lastModifiedBy>Sevcik</cp:lastModifiedBy>
  <dcterms:created xsi:type="dcterms:W3CDTF">2016-12-11T12:11:33Z</dcterms:created>
  <dcterms:modified xsi:type="dcterms:W3CDTF">2016-12-11T12:11:45Z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