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0 - Zázemí, WC - m.č.10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'200 - Zázemí, WC - m.č.10...'!$C$114:$K$578</definedName>
    <definedName name="_xlnm.Print_Area" localSheetId="1">'200 - Zázemí, WC - m.č.10...'!$C$4:$J$36,'200 - Zázemí, WC - m.č.10...'!$C$42:$J$96,'200 - Zázemí, WC - m.č.10...'!$C$102:$K$578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</definedNames>
  <calcPr fullCalcOnLoad="1"/>
</workbook>
</file>

<file path=xl/sharedStrings.xml><?xml version="1.0" encoding="utf-8"?>
<sst xmlns="http://schemas.openxmlformats.org/spreadsheetml/2006/main" count="6565" uniqueCount="1682">
  <si>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</si>
  <si>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</si>
  <si>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</si>
  <si>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</si>
  <si>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</si>
  <si>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</si>
  <si>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</si>
  <si>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{9b339361-d3a2-44b2-a095-1e9742e55d8c}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</si>
  <si>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</si>
  <si>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</si>
  <si>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</si>
  <si>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</si>
  <si>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</si>
  <si>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</si>
  <si>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</si>
  <si>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</si>
  <si>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Y169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</si>
  <si>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</si>
  <si>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</si>
  <si>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Rekonstrukce správní budovy - Park Boheminium</t>
  </si>
  <si>
    <t>KSO:</t>
  </si>
  <si>
    <t/>
  </si>
  <si>
    <t>CC-CZ:</t>
  </si>
  <si>
    <t>Místo:</t>
  </si>
  <si>
    <t>Mariánské Lázně</t>
  </si>
  <si>
    <t>Datum:</t>
  </si>
  <si>
    <t>30. 1. 2018</t>
  </si>
  <si>
    <t>Zadavatel:</t>
  </si>
  <si>
    <t>IČ:</t>
  </si>
  <si>
    <t>Město Mariánské Lázně</t>
  </si>
  <si>
    <t>DIČ:</t>
  </si>
  <si>
    <t>Uchazeč:</t>
  </si>
  <si>
    <t>Vyplň údaj</t>
  </si>
  <si>
    <t>Projektant:</t>
  </si>
  <si>
    <t>ing.Graca Pacel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</si>
  <si>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</si>
  <si>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</si>
  <si>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</si>
  <si>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</si>
  <si>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</si>
  <si>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</si>
  <si>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</si>
  <si>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</si>
  <si>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</si>
  <si>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</si>
  <si>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</si>
  <si>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</si>
  <si>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</si>
  <si>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</si>
  <si>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</si>
  <si>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</si>
  <si>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</si>
  <si>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</si>
  <si>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</si>
  <si>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</si>
  <si>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</si>
  <si>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</si>
  <si>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</si>
  <si>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</si>
  <si>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</si>
  <si>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</si>
  <si>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</si>
  <si>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</si>
  <si>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</si>
  <si>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</si>
  <si>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</si>
  <si>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</si>
  <si>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</si>
  <si>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</si>
  <si>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</si>
  <si>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</si>
  <si>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</si>
  <si>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</si>
  <si>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</si>
  <si>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</si>
  <si>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</si>
  <si>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200</t>
  </si>
  <si>
    <t>Zázemí, WC - m.č.103-7, 115,116, 118</t>
  </si>
  <si>
    <t>STA</t>
  </si>
  <si>
    <t>1</t>
  </si>
  <si>
    <t>{ad160dbe-055b-4e96-8345-b79289ddf714}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</si>
  <si>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</si>
  <si>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</si>
  <si>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</si>
  <si>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</si>
  <si>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</si>
  <si>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</si>
  <si>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</si>
  <si>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</si>
  <si>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200 - Zázemí, WC - m.č.103-7, 115,116, 118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</si>
  <si>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</si>
  <si>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</si>
  <si>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</si>
  <si>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</si>
  <si>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</si>
  <si>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</si>
  <si>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</si>
  <si>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</si>
  <si>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</si>
  <si>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</si>
  <si>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</si>
  <si>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</si>
  <si>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</si>
  <si>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</si>
  <si>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</si>
  <si>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</si>
  <si>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</si>
  <si>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</si>
  <si>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</si>
  <si>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 xml:space="preserve">    725 - Zdravotechnika - zařizovací předměty</t>
  </si>
  <si>
    <t xml:space="preserve">    726 - Zdravotechnika - předstěnové instalace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</si>
  <si>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</si>
  <si>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</si>
  <si>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</si>
  <si>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</si>
  <si>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</si>
  <si>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</si>
  <si>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</si>
  <si>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</si>
  <si>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</si>
  <si>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</si>
  <si>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</si>
  <si>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</si>
  <si>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</si>
  <si>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</si>
  <si>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</si>
  <si>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</si>
  <si>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 xml:space="preserve">      D1 - Odpojovací skříň RV1 , 2</t>
  </si>
  <si>
    <t xml:space="preserve">      D2 - Rozvaděč R1</t>
  </si>
  <si>
    <t xml:space="preserve">      D3 - Rozvaděč R2</t>
  </si>
  <si>
    <t xml:space="preserve">      D4 - Rozvaděč R3</t>
  </si>
  <si>
    <t xml:space="preserve">      D6 - Instalace nn  -etapa 1</t>
  </si>
  <si>
    <t>OST - Ostatní</t>
  </si>
  <si>
    <t xml:space="preserve">    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</si>
  <si>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</si>
  <si>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</si>
  <si>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</si>
  <si>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</si>
  <si>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</si>
  <si>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</si>
  <si>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</si>
  <si>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</si>
  <si>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</si>
  <si>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</si>
  <si>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</si>
  <si>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</si>
  <si>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</si>
  <si>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</si>
  <si>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</si>
  <si>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</si>
  <si>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</si>
  <si>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</si>
  <si>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</si>
  <si>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132201101</t>
  </si>
  <si>
    <t>Hloubení rýh š do 600 mm v hornině tř. 3 objemu do 100 m3</t>
  </si>
  <si>
    <t>m3</t>
  </si>
  <si>
    <t>CS ÚRS 2018 01</t>
  </si>
  <si>
    <t>4</t>
  </si>
  <si>
    <t>1992035302</t>
  </si>
  <si>
    <t>VV</t>
  </si>
  <si>
    <t>3,85*0,4*0,95</t>
  </si>
  <si>
    <t>161101101</t>
  </si>
  <si>
    <t>Svislé přemístění výkopku z horniny tř. 1 až 4 hl výkopu do 2,5 m</t>
  </si>
  <si>
    <t>-1980553713</t>
  </si>
  <si>
    <t>1,463</t>
  </si>
  <si>
    <t>3</t>
  </si>
  <si>
    <t>162701105</t>
  </si>
  <si>
    <t>Vodorovné přemístění do 10000 m výkopku/sypaniny z horniny tř. 1 až 4</t>
  </si>
  <si>
    <t>-2136787406</t>
  </si>
  <si>
    <t>171201201</t>
  </si>
  <si>
    <t>Uložení sypaniny na skládky</t>
  </si>
  <si>
    <t>-1098949420</t>
  </si>
  <si>
    <t>5</t>
  </si>
  <si>
    <t>171201211</t>
  </si>
  <si>
    <t>Poplatek za uložení stavebního odpadu - zeminy a kameniva na skládce</t>
  </si>
  <si>
    <t>t</t>
  </si>
  <si>
    <t>1304106884</t>
  </si>
  <si>
    <t>1,463*2 'Přepočtené koeficientem množství</t>
  </si>
  <si>
    <t>Zakládání</t>
  </si>
  <si>
    <t>6</t>
  </si>
  <si>
    <t>274313711</t>
  </si>
  <si>
    <t>Základové pásy z betonu tř. C 20/25</t>
  </si>
  <si>
    <t>1142871737</t>
  </si>
  <si>
    <t>7</t>
  </si>
  <si>
    <t>274351121</t>
  </si>
  <si>
    <t>Zřízení bednění základových pasů rovného</t>
  </si>
  <si>
    <t>m2</t>
  </si>
  <si>
    <t>970439888</t>
  </si>
  <si>
    <t>3,85*0,3*2</t>
  </si>
  <si>
    <t>8</t>
  </si>
  <si>
    <t>274351122</t>
  </si>
  <si>
    <t>Odstranění bednění základových pasů rovného</t>
  </si>
  <si>
    <t>-1974291720</t>
  </si>
  <si>
    <t>Svislé a kompletní konstrukce</t>
  </si>
  <si>
    <t>9</t>
  </si>
  <si>
    <t>311234061</t>
  </si>
  <si>
    <t>Zdivo jednovrstvé z cihel děrovaných přes P10 do P15 na maltu M5 tl 300 mm</t>
  </si>
  <si>
    <t>315008567</t>
  </si>
  <si>
    <t>3,85*2,5</t>
  </si>
  <si>
    <t>2,5*2,75</t>
  </si>
  <si>
    <t>0,9*2,25</t>
  </si>
  <si>
    <t>0,3*2,25</t>
  </si>
  <si>
    <t>10</t>
  </si>
  <si>
    <t>317168051</t>
  </si>
  <si>
    <t>Překlad keramický vysoký v 238 mm dl 1000 mm</t>
  </si>
  <si>
    <t>kus</t>
  </si>
  <si>
    <t>1330931616</t>
  </si>
  <si>
    <t>11</t>
  </si>
  <si>
    <t>317168052</t>
  </si>
  <si>
    <t>Překlad keramický vysoký v 238 mm dl 1250 mm</t>
  </si>
  <si>
    <t>222272314</t>
  </si>
  <si>
    <t>12</t>
  </si>
  <si>
    <t>317168053</t>
  </si>
  <si>
    <t>Překlad keramický vysoký v 238 mm dl 1500 mm</t>
  </si>
  <si>
    <t>-1397385935</t>
  </si>
  <si>
    <t>13</t>
  </si>
  <si>
    <t>317168060</t>
  </si>
  <si>
    <t>Překlad keramický vysoký v 238 mm dl 3250 mm</t>
  </si>
  <si>
    <t>-1804490844</t>
  </si>
  <si>
    <t>14</t>
  </si>
  <si>
    <t>342241162</t>
  </si>
  <si>
    <t>Příčky z cihel plných dl 290 mm pevnosti P 15 na MC tl 140 mm</t>
  </si>
  <si>
    <t>-1629002666</t>
  </si>
  <si>
    <t>1,5*1,5</t>
  </si>
  <si>
    <t>342244111</t>
  </si>
  <si>
    <t>Příčka z cihel děrovaných do P10 na maltu M5 tloušťky 115 mm</t>
  </si>
  <si>
    <t>-208431915</t>
  </si>
  <si>
    <t>(1,75+1,774+0,3+2,25+2,71+1,48*3+3,95+1,37+0,53+1,2*2+0,9*2+3,95+3,8)*3</t>
  </si>
  <si>
    <t>-1,4*3</t>
  </si>
  <si>
    <t>-0,7*2*8</t>
  </si>
  <si>
    <t>-0,8*2*2</t>
  </si>
  <si>
    <t>1*2</t>
  </si>
  <si>
    <t>0,3*2</t>
  </si>
  <si>
    <t>16</t>
  </si>
  <si>
    <t>342244121</t>
  </si>
  <si>
    <t>Příčka z cihel děrovaných do P10 na maltu M5 tloušťky 140 mm</t>
  </si>
  <si>
    <t>-359865271</t>
  </si>
  <si>
    <t>3,9*3-1,5*1,5</t>
  </si>
  <si>
    <t>2*2,5-1,6</t>
  </si>
  <si>
    <t>17</t>
  </si>
  <si>
    <t>342272245</t>
  </si>
  <si>
    <t>Příčka z pórobetonových hladkých tvárnic na tenkovrstvou maltu tl 150 mm</t>
  </si>
  <si>
    <t>588615977</t>
  </si>
  <si>
    <t>0,9*1,25*2</t>
  </si>
  <si>
    <t>1,2*1,25</t>
  </si>
  <si>
    <t>18</t>
  </si>
  <si>
    <t>342291112</t>
  </si>
  <si>
    <t>Ukotvení příček montážní polyuretanovou pěnou tl příčky přes 100 mm</t>
  </si>
  <si>
    <t>m</t>
  </si>
  <si>
    <t>-795570606</t>
  </si>
  <si>
    <t>(1,75+1,774+0,3+2,25+2,71+1,48*3+3,95+1,37+0,53+1,2*2+0,9*2+3,95+3,8)</t>
  </si>
  <si>
    <t>3,9*3</t>
  </si>
  <si>
    <t>19</t>
  </si>
  <si>
    <t>342291121</t>
  </si>
  <si>
    <t>Ukotvení příček k cihelným konstrukcím plochými kotvami</t>
  </si>
  <si>
    <t>591386601</t>
  </si>
  <si>
    <t>2,75*12</t>
  </si>
  <si>
    <t>3*15</t>
  </si>
  <si>
    <t>Komunikace pozemní</t>
  </si>
  <si>
    <t>20</t>
  </si>
  <si>
    <t>564851111</t>
  </si>
  <si>
    <t>Podklad ze štěrkodrtě ŠD tl 150 mm</t>
  </si>
  <si>
    <t>179566051</t>
  </si>
  <si>
    <t>3,9*13,15</t>
  </si>
  <si>
    <t>3,85*13,15</t>
  </si>
  <si>
    <t>Úpravy povrchů, podlahy a osazování výplní</t>
  </si>
  <si>
    <t>611325421</t>
  </si>
  <si>
    <t>Oprava vnitřní vápenocementové štukové omítky stropů v rozsahu plochy do 10%</t>
  </si>
  <si>
    <t>-1853428222</t>
  </si>
  <si>
    <t>18,22+19,2+16,02+13,63+6,1+2,34+12+3,23+3,6</t>
  </si>
  <si>
    <t>22</t>
  </si>
  <si>
    <t>612135101</t>
  </si>
  <si>
    <t>Hrubá výplň rýh ve stěnách maltou jakékoli šířky rýhy</t>
  </si>
  <si>
    <t>CS ÚRS 2017 01</t>
  </si>
  <si>
    <t>-785888927</t>
  </si>
  <si>
    <t>23</t>
  </si>
  <si>
    <t>612311141</t>
  </si>
  <si>
    <t>Vápenná omítka štuková dvouvrstvá vnitřních stěn nanášená ručně</t>
  </si>
  <si>
    <t>-1876195562</t>
  </si>
  <si>
    <t>77,072*2</t>
  </si>
  <si>
    <t>12,85*2</t>
  </si>
  <si>
    <t>24</t>
  </si>
  <si>
    <t>612325221</t>
  </si>
  <si>
    <t>Vápenocementová štuková omítka malých ploch do 0,09 m2 na stěnách</t>
  </si>
  <si>
    <t>-40190860</t>
  </si>
  <si>
    <t>25</t>
  </si>
  <si>
    <t>612325422</t>
  </si>
  <si>
    <t>Oprava vnitřní vápenocementové štukové omítky stěn v rozsahu plochy do 30%</t>
  </si>
  <si>
    <t>994450307</t>
  </si>
  <si>
    <t>(8,1+4,2+8,1+4,2-2,7)*3,05</t>
  </si>
  <si>
    <t>(3,85*2+1,6*2)*3</t>
  </si>
  <si>
    <t>(1,11*2+6,19*2+2,87*2+2,13*2+1,485*2)*3,05</t>
  </si>
  <si>
    <t>(4,98*2+3,65*2)*3,05</t>
  </si>
  <si>
    <t>(3,81*2+3,95*2)*3,05</t>
  </si>
  <si>
    <t>(3,9*2+3,81*2)*3,05</t>
  </si>
  <si>
    <t>(2,25*2+0,15*2+2,35*2+0,324*2+1,45*2+3,9*2+0,33*2+0,3*2)*3,05</t>
  </si>
  <si>
    <t>(1,774+2,03*2)*3,05</t>
  </si>
  <si>
    <t>26</t>
  </si>
  <si>
    <t>629991011</t>
  </si>
  <si>
    <t>Zakrytí výplní otvorů a svislých ploch fólií přilepenou lepící páskou</t>
  </si>
  <si>
    <t>1619722710</t>
  </si>
  <si>
    <t>1,38*1,67*2</t>
  </si>
  <si>
    <t>1,5*0,6*4</t>
  </si>
  <si>
    <t>1,33*2,14</t>
  </si>
  <si>
    <t>1*2,1</t>
  </si>
  <si>
    <t>1*0,6*3</t>
  </si>
  <si>
    <t>27</t>
  </si>
  <si>
    <t>631311116</t>
  </si>
  <si>
    <t>Mazanina tl do 80 mm z betonu prostého bez zvýšených nároků na prostředí tř. C 25/30</t>
  </si>
  <si>
    <t>-937765671</t>
  </si>
  <si>
    <t>94,34*0,06</t>
  </si>
  <si>
    <t>28</t>
  </si>
  <si>
    <t>631319171</t>
  </si>
  <si>
    <t>Příplatek k mazanině tl do 80 mm za stržení povrchu spodní vrstvy před vložením výztuže</t>
  </si>
  <si>
    <t>-789527949</t>
  </si>
  <si>
    <t>5,66*0,5 'Přepočtené koeficientem množství</t>
  </si>
  <si>
    <t>29</t>
  </si>
  <si>
    <t>631362021</t>
  </si>
  <si>
    <t>Výztuž mazanin svařovanými sítěmi Kari</t>
  </si>
  <si>
    <t>-617720742</t>
  </si>
  <si>
    <t>94,34*4,5*1,2/1000</t>
  </si>
  <si>
    <t>30</t>
  </si>
  <si>
    <t>632451103</t>
  </si>
  <si>
    <t>Cementový samonivelační potěr ze suchých směsí tloušťky do 10 mm</t>
  </si>
  <si>
    <t>-709293086</t>
  </si>
  <si>
    <t>31</t>
  </si>
  <si>
    <t>642942111</t>
  </si>
  <si>
    <t>Osazování zárubní nebo rámů dveřních kovových do 2,5 m2 na MC</t>
  </si>
  <si>
    <t>467842266</t>
  </si>
  <si>
    <t>32</t>
  </si>
  <si>
    <t>M</t>
  </si>
  <si>
    <t>55331203</t>
  </si>
  <si>
    <t>zárubeň ocelová pro běžné zdění hranatý profil s drážkou 110 900 L/P</t>
  </si>
  <si>
    <t>-270591202</t>
  </si>
  <si>
    <t>33</t>
  </si>
  <si>
    <t>55331224-1</t>
  </si>
  <si>
    <t>zárubeň ocelová pro běžné zdění hranatý profil s drážkou 300 900 L/P</t>
  </si>
  <si>
    <t>1611293926</t>
  </si>
  <si>
    <t>34</t>
  </si>
  <si>
    <t>55331201</t>
  </si>
  <si>
    <t>zárubeň ocelová pro běžné zdění hranatý profil s drážkou 110 800 L/P</t>
  </si>
  <si>
    <t>68696389</t>
  </si>
  <si>
    <t>35</t>
  </si>
  <si>
    <t>55331213</t>
  </si>
  <si>
    <t>zárubeň ocelová pro běžné zdění hranatý profil s drážkou 145 800 L/P</t>
  </si>
  <si>
    <t>-907463987</t>
  </si>
  <si>
    <t>36</t>
  </si>
  <si>
    <t>55331199</t>
  </si>
  <si>
    <t>zárubeň ocelová pro běžné zdění hranatý profil s drážkou 110 700 L/P</t>
  </si>
  <si>
    <t>1653413774</t>
  </si>
  <si>
    <t>Ostatní konstrukce a práce, bourání</t>
  </si>
  <si>
    <t>37</t>
  </si>
  <si>
    <t>949101111</t>
  </si>
  <si>
    <t>Lešení pomocné pro objekty pozemních staveb s lešeňovou podlahou v do 1,9 m zatížení do 150 kg/m2</t>
  </si>
  <si>
    <t>994587279</t>
  </si>
  <si>
    <t>38</t>
  </si>
  <si>
    <t>952901111</t>
  </si>
  <si>
    <t>Vyčištění budov bytové a občanské výstavby při výšce podlaží do 4 m</t>
  </si>
  <si>
    <t>-488959342</t>
  </si>
  <si>
    <t>39</t>
  </si>
  <si>
    <t>962031133</t>
  </si>
  <si>
    <t>Bourání příček z cihel pálených na MVC tl do 150 mm</t>
  </si>
  <si>
    <t>1965752012</t>
  </si>
  <si>
    <t>2,67*3</t>
  </si>
  <si>
    <t>0,6*3</t>
  </si>
  <si>
    <t>1*3</t>
  </si>
  <si>
    <t>1,45*3</t>
  </si>
  <si>
    <t>2*2,5</t>
  </si>
  <si>
    <t>(2,2+0,73+0,8*2+0,97+1,38)*3</t>
  </si>
  <si>
    <t>40</t>
  </si>
  <si>
    <t>962032231</t>
  </si>
  <si>
    <t>Bourání zdiva nadzákladového z cihel nebo tvárnic  z cihel pálených nebo vápenopískových, na maltu vápennou nebo vápenocementovou, objemu přes 1 m3</t>
  </si>
  <si>
    <t>2103511590</t>
  </si>
  <si>
    <t>3,85*3,15*0,3</t>
  </si>
  <si>
    <t>1,2*3*0,3*2</t>
  </si>
  <si>
    <t>2,7*3*0,3</t>
  </si>
  <si>
    <t>2,5*3*0,35</t>
  </si>
  <si>
    <t>41</t>
  </si>
  <si>
    <t>965042241</t>
  </si>
  <si>
    <t>Bourání podkladů pod dlažby nebo mazanin betonových nebo z litého asfaltu tl přes 100 mm pl pře 4 m2</t>
  </si>
  <si>
    <t>1780308348</t>
  </si>
  <si>
    <t>3,9*0,4*0,2</t>
  </si>
  <si>
    <t>42</t>
  </si>
  <si>
    <t>965081213</t>
  </si>
  <si>
    <t>Bourání podlah z dlaždic keramických nebo xylolitových tl do 10 mm plochy přes 1 m2</t>
  </si>
  <si>
    <t>1145619587</t>
  </si>
  <si>
    <t>17,83+6,24+13,86+1,53+12,5+12,23+17,35+3,42+6,14+6,6</t>
  </si>
  <si>
    <t>43</t>
  </si>
  <si>
    <t>968062374</t>
  </si>
  <si>
    <t>Vybourání dřevěných rámů oken zdvojených včetně křídel pl do 1 m2</t>
  </si>
  <si>
    <t>-955989595</t>
  </si>
  <si>
    <t>0,5*1,2*3</t>
  </si>
  <si>
    <t>44</t>
  </si>
  <si>
    <t>968062375</t>
  </si>
  <si>
    <t>Vybourání dřevěných rámů oken zdvojených včetně křídel pl do 2 m2</t>
  </si>
  <si>
    <t>655429915</t>
  </si>
  <si>
    <t>1,2*1,5</t>
  </si>
  <si>
    <t>1,5*2*4</t>
  </si>
  <si>
    <t>45</t>
  </si>
  <si>
    <t>968072455</t>
  </si>
  <si>
    <t>Vybourání kovových dveřních zárubní pl do 2 m2</t>
  </si>
  <si>
    <t>-582710165</t>
  </si>
  <si>
    <t>0,9*2*3</t>
  </si>
  <si>
    <t>0,8*2*2</t>
  </si>
  <si>
    <t>0,6*2*2</t>
  </si>
  <si>
    <t>46</t>
  </si>
  <si>
    <t>968072456</t>
  </si>
  <si>
    <t>Vybourání kovových dveřních zárubní pl přes 2 m2</t>
  </si>
  <si>
    <t>1524750253</t>
  </si>
  <si>
    <t>1,3*2,15+1,25*2*2</t>
  </si>
  <si>
    <t>47</t>
  </si>
  <si>
    <t>971033541</t>
  </si>
  <si>
    <t>Vybourání otvorů ve zdivu cihelném pl do 1 m2 na MVC nebo MV tl do 300 mm</t>
  </si>
  <si>
    <t>-879487820</t>
  </si>
  <si>
    <t>1*1*0,25</t>
  </si>
  <si>
    <t>0,8*1*0,25</t>
  </si>
  <si>
    <t>1*1,25*0,25*2</t>
  </si>
  <si>
    <t>48</t>
  </si>
  <si>
    <t>971033641</t>
  </si>
  <si>
    <t>Vybourání otvorů ve zdivu cihelném pl do 4 m2 na MVC nebo MV tl do 300 mm</t>
  </si>
  <si>
    <t>823239341</t>
  </si>
  <si>
    <t>1,75*2,5*0,3*2</t>
  </si>
  <si>
    <t>2,7*2,5*0,3</t>
  </si>
  <si>
    <t>0,79*2,75*0,45*2</t>
  </si>
  <si>
    <t>1,2*2,5*0,3</t>
  </si>
  <si>
    <t>1,8*2*0,3</t>
  </si>
  <si>
    <t>49</t>
  </si>
  <si>
    <t>974031132</t>
  </si>
  <si>
    <t>Vysekání rýh ve zdivu cihelném hl do 50 mm š do 70 mm</t>
  </si>
  <si>
    <t>539292735</t>
  </si>
  <si>
    <t>50</t>
  </si>
  <si>
    <t>974031142</t>
  </si>
  <si>
    <t>Vysekání rýh ve zdivu cihelném hl do 70 mm š do 70 mm</t>
  </si>
  <si>
    <t>1546835003</t>
  </si>
  <si>
    <t>51</t>
  </si>
  <si>
    <t>974031164</t>
  </si>
  <si>
    <t>Vysekání rýh ve zdivu cihelném hl do 150 mm š do 150 mm</t>
  </si>
  <si>
    <t>-2097466267</t>
  </si>
  <si>
    <t>52</t>
  </si>
  <si>
    <t>976085411</t>
  </si>
  <si>
    <t>Vybourání kanalizačních rámů včetně poklopů nebo mříží pl přes 0,6 m2</t>
  </si>
  <si>
    <t>-2050309812</t>
  </si>
  <si>
    <t>53</t>
  </si>
  <si>
    <t>977151114</t>
  </si>
  <si>
    <t>Jádrové vrty diamantovými korunkami do D 60 mm do stavebních materiálů</t>
  </si>
  <si>
    <t>-1451415802</t>
  </si>
  <si>
    <t>54</t>
  </si>
  <si>
    <t>977151119</t>
  </si>
  <si>
    <t>Jádrové vrty diamantovými korunkami do D 110 mm do stavebních materiálů</t>
  </si>
  <si>
    <t>415459351</t>
  </si>
  <si>
    <t>4*0,3</t>
  </si>
  <si>
    <t>55</t>
  </si>
  <si>
    <t>978011121</t>
  </si>
  <si>
    <t>Otlučení (osekání) vnitřní vápenné nebo vápenocementové omítky stropů v rozsahu do 10 %</t>
  </si>
  <si>
    <t>967039537</t>
  </si>
  <si>
    <t>56</t>
  </si>
  <si>
    <t>978013141</t>
  </si>
  <si>
    <t>Otlučení (osekání) vnitřní vápenné nebo vápenocementové omítky stěn v rozsahu do 30 %</t>
  </si>
  <si>
    <t>-175426584</t>
  </si>
  <si>
    <t>57</t>
  </si>
  <si>
    <t>978059541</t>
  </si>
  <si>
    <t>Odsekání a odebrání obkladů stěn z vnitřních obkládaček plochy přes 1 m2</t>
  </si>
  <si>
    <t>995561367</t>
  </si>
  <si>
    <t>(1,7+1,2)*2</t>
  </si>
  <si>
    <t>(2+1,8)*2</t>
  </si>
  <si>
    <t>1,3*2</t>
  </si>
  <si>
    <t>997</t>
  </si>
  <si>
    <t>Přesun sutě</t>
  </si>
  <si>
    <t>58</t>
  </si>
  <si>
    <t>997013212</t>
  </si>
  <si>
    <t>Vnitrostaveništní doprava suti a vybouraných hmot pro budovy v do 9 m ručně</t>
  </si>
  <si>
    <t>76637358</t>
  </si>
  <si>
    <t>59</t>
  </si>
  <si>
    <t>997013501</t>
  </si>
  <si>
    <t>Odvoz suti a vybouraných hmot na skládku nebo meziskládku do 1 km se složením</t>
  </si>
  <si>
    <t>1755569485</t>
  </si>
  <si>
    <t>60</t>
  </si>
  <si>
    <t>997013509</t>
  </si>
  <si>
    <t>Příplatek k odvozu suti a vybouraných hmot na skládku ZKD 1 km přes 1 km</t>
  </si>
  <si>
    <t>1275512182</t>
  </si>
  <si>
    <t>61,47*19 'Přepočtené koeficientem množství</t>
  </si>
  <si>
    <t>61</t>
  </si>
  <si>
    <t>997013803</t>
  </si>
  <si>
    <t>Poplatek za uložení na skládce (skládkovné) stavebního odpadu cihelného kód odpadu 170 102</t>
  </si>
  <si>
    <t>-1637416608</t>
  </si>
  <si>
    <t>998</t>
  </si>
  <si>
    <t>Přesun hmot</t>
  </si>
  <si>
    <t>62</t>
  </si>
  <si>
    <t>998011001</t>
  </si>
  <si>
    <t>Přesun hmot pro budovy zděné v do 6 m</t>
  </si>
  <si>
    <t>1234561872</t>
  </si>
  <si>
    <t>PSV</t>
  </si>
  <si>
    <t>Práce a dodávky PSV</t>
  </si>
  <si>
    <t>713</t>
  </si>
  <si>
    <t>Izolace tepelné</t>
  </si>
  <si>
    <t>63</t>
  </si>
  <si>
    <t>713111121</t>
  </si>
  <si>
    <t>Montáž izolace tepelné spodem stropů s uchycením drátem rohoží, pásů, dílců, desek</t>
  </si>
  <si>
    <t>1909378807</t>
  </si>
  <si>
    <t>3,85*1,9*2</t>
  </si>
  <si>
    <t>64</t>
  </si>
  <si>
    <t>63148105</t>
  </si>
  <si>
    <t>deska izolační čedičová univerzální λ=0,038  tl 120mm</t>
  </si>
  <si>
    <t>-480010819</t>
  </si>
  <si>
    <t>1,9*3,85</t>
  </si>
  <si>
    <t>7,315*1,02 'Přepočtené koeficientem množství</t>
  </si>
  <si>
    <t>65</t>
  </si>
  <si>
    <t>63148107</t>
  </si>
  <si>
    <t>deska izolační minerální univerzální λ=0,038 tl 160mm</t>
  </si>
  <si>
    <t>-603079961</t>
  </si>
  <si>
    <t>66</t>
  </si>
  <si>
    <t>713411111</t>
  </si>
  <si>
    <t>Montáž izolace tepelné potrubí pásy nebo rohožemi bez úpravy staženými drátem 1x</t>
  </si>
  <si>
    <t>1349249485</t>
  </si>
  <si>
    <t>67</t>
  </si>
  <si>
    <t>590365171</t>
  </si>
  <si>
    <t>izolace Armstrong tl.20 mm</t>
  </si>
  <si>
    <t>-1130590345</t>
  </si>
  <si>
    <t>15*1,05 'Přepočtené koeficientem množství</t>
  </si>
  <si>
    <t>68</t>
  </si>
  <si>
    <t>713463411</t>
  </si>
  <si>
    <t>Montáž izolace tepelné potrubí a ohybů návlekovými izolačními pouzdry</t>
  </si>
  <si>
    <t>647817964</t>
  </si>
  <si>
    <t>60+60+30+50</t>
  </si>
  <si>
    <t>69</t>
  </si>
  <si>
    <t>283771050</t>
  </si>
  <si>
    <t>izolace potrubí  Pro 18 x 13 mm</t>
  </si>
  <si>
    <t>-1888464498</t>
  </si>
  <si>
    <t>70</t>
  </si>
  <si>
    <t>283771040</t>
  </si>
  <si>
    <t>izolace potrubí  Pro 22 x 13 mm</t>
  </si>
  <si>
    <t>-40349253</t>
  </si>
  <si>
    <t>71</t>
  </si>
  <si>
    <t>283771120</t>
  </si>
  <si>
    <t>izolace potrubí  Pro 28 x 13 mm</t>
  </si>
  <si>
    <t>1137815298</t>
  </si>
  <si>
    <t>72</t>
  </si>
  <si>
    <t>283771160</t>
  </si>
  <si>
    <t>izolace potrubí  Pro 35 x 13 mm</t>
  </si>
  <si>
    <t>-701429272</t>
  </si>
  <si>
    <t>73</t>
  </si>
  <si>
    <t>998713202</t>
  </si>
  <si>
    <t>Přesun hmot procentní pro izolace tepelné v objektech v do 12 m</t>
  </si>
  <si>
    <t>%</t>
  </si>
  <si>
    <t>1599422624</t>
  </si>
  <si>
    <t>721</t>
  </si>
  <si>
    <t>Zdravotechnika - vnitřní kanalizace</t>
  </si>
  <si>
    <t>74</t>
  </si>
  <si>
    <t>721-001</t>
  </si>
  <si>
    <t>Pružná hadička - odvodnění větrání  d 12</t>
  </si>
  <si>
    <t>191920272</t>
  </si>
  <si>
    <t>75</t>
  </si>
  <si>
    <t>721-002</t>
  </si>
  <si>
    <t>Upevňovací objímky</t>
  </si>
  <si>
    <t>ks</t>
  </si>
  <si>
    <t>-1798886767</t>
  </si>
  <si>
    <t>76</t>
  </si>
  <si>
    <t>721173402-1</t>
  </si>
  <si>
    <t>Chráničky DN 70-125</t>
  </si>
  <si>
    <t>-342036403</t>
  </si>
  <si>
    <t>77</t>
  </si>
  <si>
    <t>721173723-1</t>
  </si>
  <si>
    <t>Chránička DN 50</t>
  </si>
  <si>
    <t>-1823086550</t>
  </si>
  <si>
    <t>78</t>
  </si>
  <si>
    <t>721174006</t>
  </si>
  <si>
    <t>Potrubí kanalizační z PP svodné systém HT DN 125</t>
  </si>
  <si>
    <t>2066314262</t>
  </si>
  <si>
    <t>79</t>
  </si>
  <si>
    <t>721174027</t>
  </si>
  <si>
    <t>Potrubí kanalizační z PP odpadní DN 150</t>
  </si>
  <si>
    <t>-14335470</t>
  </si>
  <si>
    <t>80</t>
  </si>
  <si>
    <t>721174042</t>
  </si>
  <si>
    <t>Potrubí kanalizační z PP připojovací systém HT DN 40</t>
  </si>
  <si>
    <t>1709653752</t>
  </si>
  <si>
    <t>81</t>
  </si>
  <si>
    <t>721174043</t>
  </si>
  <si>
    <t>Potrubí kanalizační z PP připojovací systém HT DN 50</t>
  </si>
  <si>
    <t>-1256651038</t>
  </si>
  <si>
    <t>82</t>
  </si>
  <si>
    <t>721174044</t>
  </si>
  <si>
    <t>Potrubí kanalizační z PP připojovací DN 70</t>
  </si>
  <si>
    <t>-1246444872</t>
  </si>
  <si>
    <t>83</t>
  </si>
  <si>
    <t>721174045</t>
  </si>
  <si>
    <t>Potrubí kanalizační z PP připojovací systém HT DN 100</t>
  </si>
  <si>
    <t>-365517342</t>
  </si>
  <si>
    <t>84</t>
  </si>
  <si>
    <t>721194104</t>
  </si>
  <si>
    <t>Vyvedení a upevnění odpadních výpustek DN 40</t>
  </si>
  <si>
    <t>223074656</t>
  </si>
  <si>
    <t>85</t>
  </si>
  <si>
    <t>721194105</t>
  </si>
  <si>
    <t>Vyvedení a upevnění odpadních výpustek DN 50</t>
  </si>
  <si>
    <t>-1931096748</t>
  </si>
  <si>
    <t>86</t>
  </si>
  <si>
    <t>721194109</t>
  </si>
  <si>
    <t>Vyvedení a upevnění odpadních výpustek DN 100</t>
  </si>
  <si>
    <t>-1888165182</t>
  </si>
  <si>
    <t>87</t>
  </si>
  <si>
    <t>721273153</t>
  </si>
  <si>
    <t>Hlavice ventilační polypropylen PP DN 110</t>
  </si>
  <si>
    <t>1504453996</t>
  </si>
  <si>
    <t>88</t>
  </si>
  <si>
    <t>998721101</t>
  </si>
  <si>
    <t>Přesun hmot tonážní pro vnitřní kanalizace v objektech v do 6 m</t>
  </si>
  <si>
    <t>-2031753061</t>
  </si>
  <si>
    <t>722</t>
  </si>
  <si>
    <t>Zdravotechnika - vnitřní vodovod</t>
  </si>
  <si>
    <t>89</t>
  </si>
  <si>
    <t>722130233</t>
  </si>
  <si>
    <t>Potrubí vodovodní ocelové závitové pozinkované svařované běžné DN 25</t>
  </si>
  <si>
    <t>1273449666</t>
  </si>
  <si>
    <t>90</t>
  </si>
  <si>
    <t>722174002</t>
  </si>
  <si>
    <t>Potrubí vodovodní plastové PPR svar polyfuze PN 16 D 20 x 2,8 mm</t>
  </si>
  <si>
    <t>1811634423</t>
  </si>
  <si>
    <t>91</t>
  </si>
  <si>
    <t>722174003</t>
  </si>
  <si>
    <t>Potrubí vodovodní plastové PPR svar polyfuze PN 16 D 25 x 3,5 mm</t>
  </si>
  <si>
    <t>816783330</t>
  </si>
  <si>
    <t>92</t>
  </si>
  <si>
    <t>722174004</t>
  </si>
  <si>
    <t>Potrubí vodovodní plastové PPR svar polyfuze PN 16 D 32 x 4,4 mm</t>
  </si>
  <si>
    <t>1256450903</t>
  </si>
  <si>
    <t>93</t>
  </si>
  <si>
    <t>722174005</t>
  </si>
  <si>
    <t>Potrubí vodovodní plastové PPR svar polyfuze PN 16 D 40 x 5,5 mm</t>
  </si>
  <si>
    <t>-1449290539</t>
  </si>
  <si>
    <t>94</t>
  </si>
  <si>
    <t>722174006</t>
  </si>
  <si>
    <t>Potrubí vodovodní plastové PPR svar polyfuze PN 16 D 50 x 6,9 mm</t>
  </si>
  <si>
    <t>2089710651</t>
  </si>
  <si>
    <t>95</t>
  </si>
  <si>
    <t>722174007</t>
  </si>
  <si>
    <t>Potrubí vodovodní plastové PPR svar polyfuze PN 16 D 63 x 8,6 mm</t>
  </si>
  <si>
    <t>-2009911847</t>
  </si>
  <si>
    <t>96</t>
  </si>
  <si>
    <t>722181221</t>
  </si>
  <si>
    <t>Ochrana vodovodního potrubí přilepenými termoizolačními trubicemi z PE tl do 9 mm DN do 22 mm</t>
  </si>
  <si>
    <t>-808252089</t>
  </si>
  <si>
    <t>97</t>
  </si>
  <si>
    <t>722181222</t>
  </si>
  <si>
    <t>Ochrana vodovodního potrubí přilepenými termoizolačními trubicemi z PE tl do 9 mm DN do 45 mm</t>
  </si>
  <si>
    <t>760475041</t>
  </si>
  <si>
    <t>98</t>
  </si>
  <si>
    <t>722181223</t>
  </si>
  <si>
    <t>Ochrana vodovodního potrubí přilepenými termoizolačními trubicemi z PE tl do 9 mm DN do 63 mm</t>
  </si>
  <si>
    <t>-1711163430</t>
  </si>
  <si>
    <t>99</t>
  </si>
  <si>
    <t>722190401</t>
  </si>
  <si>
    <t>Vyvedení a upevnění výpustku do DN 25</t>
  </si>
  <si>
    <t>-1478463401</t>
  </si>
  <si>
    <t>100</t>
  </si>
  <si>
    <t>722224115</t>
  </si>
  <si>
    <t>Kohout plnicí nebo vypouštěcí G 1/2 PN 10 s jedním závitem</t>
  </si>
  <si>
    <t>-1340178826</t>
  </si>
  <si>
    <t>101</t>
  </si>
  <si>
    <t>722231084</t>
  </si>
  <si>
    <t>Ventil zpětný G 1 PN 16 do 90°C</t>
  </si>
  <si>
    <t>1849832152</t>
  </si>
  <si>
    <t>102</t>
  </si>
  <si>
    <t>722231086</t>
  </si>
  <si>
    <t>Ventil zpětný G 6/4 PN 16 do 90°C</t>
  </si>
  <si>
    <t>845934982</t>
  </si>
  <si>
    <t>103</t>
  </si>
  <si>
    <t>722231142</t>
  </si>
  <si>
    <t>Ventil závitový pojistný rohový G 3/4</t>
  </si>
  <si>
    <t>-546801497</t>
  </si>
  <si>
    <t>104</t>
  </si>
  <si>
    <t>722232045</t>
  </si>
  <si>
    <t>Kohout kulový přímý G 1 PN 42 do 185°C vnitřní závit</t>
  </si>
  <si>
    <t>891321945</t>
  </si>
  <si>
    <t>105</t>
  </si>
  <si>
    <t>722232048</t>
  </si>
  <si>
    <t>Kohout kulový přímý G 2 PN 42 do 185°C vnitřní závit</t>
  </si>
  <si>
    <t>388242935</t>
  </si>
  <si>
    <t>106</t>
  </si>
  <si>
    <t>722232063</t>
  </si>
  <si>
    <t>Kohout kulový přímý G 1 PN 42 do 185°C vnitřní závit s vypouštěním</t>
  </si>
  <si>
    <t>142759687</t>
  </si>
  <si>
    <t>107</t>
  </si>
  <si>
    <t>722232064</t>
  </si>
  <si>
    <t>Kohout kulový přímý G 5/4 PN 42 do 185°C vnitřní závit s vypouštěním</t>
  </si>
  <si>
    <t>1168037147</t>
  </si>
  <si>
    <t>108</t>
  </si>
  <si>
    <t>722250133</t>
  </si>
  <si>
    <t>Hydrantový systém s tvarově stálou hadicí D 25 x 30 m celoplechový</t>
  </si>
  <si>
    <t>soubor</t>
  </si>
  <si>
    <t>-1857278128</t>
  </si>
  <si>
    <t>109</t>
  </si>
  <si>
    <t>722262212</t>
  </si>
  <si>
    <t>Vodoměr závitový jednovtokový suchoběžný do 40°C G 1/2 x 110 mm Qn 1,5 m3/h horizontální</t>
  </si>
  <si>
    <t>-268111166</t>
  </si>
  <si>
    <t>110</t>
  </si>
  <si>
    <t>722290226</t>
  </si>
  <si>
    <t>Zkouška těsnosti vodovodního potrubí závitového do DN 50</t>
  </si>
  <si>
    <t>-1923004609</t>
  </si>
  <si>
    <t>111</t>
  </si>
  <si>
    <t>722290234</t>
  </si>
  <si>
    <t>Proplach a dezinfekce vodovodního potrubí do DN 80</t>
  </si>
  <si>
    <t>-1995439960</t>
  </si>
  <si>
    <t>112</t>
  </si>
  <si>
    <t>998722202</t>
  </si>
  <si>
    <t>Přesun hmot procentní pro vnitřní vodovod v objektech v do 12 m</t>
  </si>
  <si>
    <t>1695981799</t>
  </si>
  <si>
    <t>724</t>
  </si>
  <si>
    <t>Zdravotechnika - strojní vybavení</t>
  </si>
  <si>
    <t>113</t>
  </si>
  <si>
    <t>724234121-1</t>
  </si>
  <si>
    <t>Automatická tlakovací stanice + akumulace 2,0 m3 - 3,27 l/s, 2300 l/den, 0,4 MPa</t>
  </si>
  <si>
    <t>1740068274</t>
  </si>
  <si>
    <t>725</t>
  </si>
  <si>
    <t>Zdravotechnika - zařizovací předměty</t>
  </si>
  <si>
    <t>114</t>
  </si>
  <si>
    <t>725112022</t>
  </si>
  <si>
    <t>Klozet keramický závěsný na nosné stěny s hlubokým splachováním odpad vodorovný</t>
  </si>
  <si>
    <t>1286172903</t>
  </si>
  <si>
    <t>115</t>
  </si>
  <si>
    <t>725211602</t>
  </si>
  <si>
    <t>Umyvadlo keramické připevněné na stěnu šrouby bílé bez krytu na sifon 550 mm</t>
  </si>
  <si>
    <t>-1374944298</t>
  </si>
  <si>
    <t>116</t>
  </si>
  <si>
    <t>725291621-1</t>
  </si>
  <si>
    <t>Doplňky zařízení koupelen a záchodů nerezové držák toaletních papírů</t>
  </si>
  <si>
    <t>-1808017446</t>
  </si>
  <si>
    <t>117</t>
  </si>
  <si>
    <t>725291706</t>
  </si>
  <si>
    <t>Doplňky zařízení koupelen a záchodů nerez madlo rovné dl 600 mm - Z4</t>
  </si>
  <si>
    <t>1045439184</t>
  </si>
  <si>
    <t>118</t>
  </si>
  <si>
    <t>725291722</t>
  </si>
  <si>
    <t>Doplňky zařízení koupelen a záchodů nerez madlo krakorcové sklopné dl 834 mm - Z3</t>
  </si>
  <si>
    <t>-192889154</t>
  </si>
  <si>
    <t>119</t>
  </si>
  <si>
    <t>725311121</t>
  </si>
  <si>
    <t>Dřezy bez výtokových armatur jednoduché se zápachovou uzávěrkou nerezové s odkapávací plochou 560x480 mm a miskou</t>
  </si>
  <si>
    <t>-867665602</t>
  </si>
  <si>
    <t>120</t>
  </si>
  <si>
    <t>725331111</t>
  </si>
  <si>
    <t>Výlevka bez výtokových armatur keramická se sklopnou plastovou mřížkou 425 mm</t>
  </si>
  <si>
    <t>1789471604</t>
  </si>
  <si>
    <t>121</t>
  </si>
  <si>
    <t>725532126</t>
  </si>
  <si>
    <t>Elektrický ohřívač zásobníkový akumulační závěsný svislý 200 l / 2,2 kW</t>
  </si>
  <si>
    <t>-837280902</t>
  </si>
  <si>
    <t>122</t>
  </si>
  <si>
    <t>725813111</t>
  </si>
  <si>
    <t>Ventil rohový bez připojovací trubičky nebo flexi hadičky G 1/2</t>
  </si>
  <si>
    <t>1194518438</t>
  </si>
  <si>
    <t>123</t>
  </si>
  <si>
    <t>725813112</t>
  </si>
  <si>
    <t>Ventil rohový pračkový G 3/4</t>
  </si>
  <si>
    <t>373741987</t>
  </si>
  <si>
    <t>124</t>
  </si>
  <si>
    <t>725821312</t>
  </si>
  <si>
    <t>Baterie dřezové nástěnné pákové s otáčivým kulatým ústím a délkou ramínka 300 mm</t>
  </si>
  <si>
    <t>797817488</t>
  </si>
  <si>
    <t>125</t>
  </si>
  <si>
    <t>725821325</t>
  </si>
  <si>
    <t>Baterie dřezové stojánkové pákové s otáčivým kulatým ústím a délkou ramínka 240 mm</t>
  </si>
  <si>
    <t>-1590248896</t>
  </si>
  <si>
    <t>126</t>
  </si>
  <si>
    <t>725822611</t>
  </si>
  <si>
    <t>Baterie umyvadlové stojánkové pákové bez výpusti</t>
  </si>
  <si>
    <t>1122267898</t>
  </si>
  <si>
    <t>127</t>
  </si>
  <si>
    <t>725-W1</t>
  </si>
  <si>
    <t>Zrcadlo 400x600  sklopné - W1</t>
  </si>
  <si>
    <t>-274529920</t>
  </si>
  <si>
    <t>128</t>
  </si>
  <si>
    <t>725-W2</t>
  </si>
  <si>
    <t>Zrcadlo 900x1000 - W2</t>
  </si>
  <si>
    <t>-930278607</t>
  </si>
  <si>
    <t>129</t>
  </si>
  <si>
    <t>998725202</t>
  </si>
  <si>
    <t>Přesun hmot procentní pro zařizovací předměty v objektech v do 12 m</t>
  </si>
  <si>
    <t>393573419</t>
  </si>
  <si>
    <t>726</t>
  </si>
  <si>
    <t>Zdravotechnika - předstěnové instalace</t>
  </si>
  <si>
    <t>130</t>
  </si>
  <si>
    <t>726131041</t>
  </si>
  <si>
    <t>Instalační předstěna - klozet závěsný v 1120 mm s ovládáním zepředu do lehkých stěn s kovovou kcí</t>
  </si>
  <si>
    <t>619804920</t>
  </si>
  <si>
    <t>731</t>
  </si>
  <si>
    <t>Ústřední vytápění - kotelny</t>
  </si>
  <si>
    <t>131</t>
  </si>
  <si>
    <t>731251118</t>
  </si>
  <si>
    <t>Kotel ocelový elektrický závěsný přímotopný o výkonu 18 kW</t>
  </si>
  <si>
    <t>782654965</t>
  </si>
  <si>
    <t>132</t>
  </si>
  <si>
    <t>731259001</t>
  </si>
  <si>
    <t>M+D programovatelný prostorový regulátor</t>
  </si>
  <si>
    <t>1910087154</t>
  </si>
  <si>
    <t>733</t>
  </si>
  <si>
    <t>Ústřední vytápění - rozvodné potrubí</t>
  </si>
  <si>
    <t>133</t>
  </si>
  <si>
    <t>733322211</t>
  </si>
  <si>
    <t>Potrubí plastové z PE-X spojované kovovou objímkou D 18x2,2</t>
  </si>
  <si>
    <t>928237710</t>
  </si>
  <si>
    <t>134</t>
  </si>
  <si>
    <t>733322212</t>
  </si>
  <si>
    <t>Potrubí plastové z PE-X spojované kovovou objímkou D 20x2,8</t>
  </si>
  <si>
    <t>835191952</t>
  </si>
  <si>
    <t>135</t>
  </si>
  <si>
    <t>733322213</t>
  </si>
  <si>
    <t>Potrubí plastové z PE-X spojované kovovou objímkou D 25x3,5</t>
  </si>
  <si>
    <t>1182342094</t>
  </si>
  <si>
    <t>136</t>
  </si>
  <si>
    <t>733322214</t>
  </si>
  <si>
    <t>Potrubí plastové z PE-X spojované kovovou objímkou D 32x4,4</t>
  </si>
  <si>
    <t>267446831</t>
  </si>
  <si>
    <t>137</t>
  </si>
  <si>
    <t>733391101</t>
  </si>
  <si>
    <t>Zkouška těsnosti potrubí plastové do D 32x3,0</t>
  </si>
  <si>
    <t>-1298743005</t>
  </si>
  <si>
    <t>138</t>
  </si>
  <si>
    <t>998733101</t>
  </si>
  <si>
    <t>Přesun hmot tonážní pro rozvody potrubí v objektech v do 6 m</t>
  </si>
  <si>
    <t>-1076462124</t>
  </si>
  <si>
    <t>734</t>
  </si>
  <si>
    <t>Ústřední vytápění - armatury</t>
  </si>
  <si>
    <t>139</t>
  </si>
  <si>
    <t>734221545</t>
  </si>
  <si>
    <t>Ventil závitový termostatický přímý jednoregulační G 1/2 PN 16 do 110°C bez hlavice ovládání</t>
  </si>
  <si>
    <t>-1228957811</t>
  </si>
  <si>
    <t>140</t>
  </si>
  <si>
    <t>734221683</t>
  </si>
  <si>
    <t>Termostatická hlavice kapalinová PN 10 do 110°C s vestavěným čidlem</t>
  </si>
  <si>
    <t>-1470792443</t>
  </si>
  <si>
    <t>141</t>
  </si>
  <si>
    <t>734261717</t>
  </si>
  <si>
    <t>Šroubení regulační radiátorové přímé G 1/2 s vypouštěním</t>
  </si>
  <si>
    <t>-384460788</t>
  </si>
  <si>
    <t>142</t>
  </si>
  <si>
    <t>734291122</t>
  </si>
  <si>
    <t>Kohout plnící a vypouštěcí G 3/8 PN 10 do 110°C závitový</t>
  </si>
  <si>
    <t>1953184643</t>
  </si>
  <si>
    <t>143</t>
  </si>
  <si>
    <t>734292715</t>
  </si>
  <si>
    <t>-423819568</t>
  </si>
  <si>
    <t>144</t>
  </si>
  <si>
    <t>998734101</t>
  </si>
  <si>
    <t>Přesun hmot tonážní pro armatury v objektech v do 6 m</t>
  </si>
  <si>
    <t>758617327</t>
  </si>
  <si>
    <t>735</t>
  </si>
  <si>
    <t>Ústřední vytápění - otopná tělesa</t>
  </si>
  <si>
    <t>145</t>
  </si>
  <si>
    <t>735152171</t>
  </si>
  <si>
    <t>Otopné těleso panel VK jednodeskové bez přídavné přestupní plochy výška/délka 600/400 mm výkon 242 W</t>
  </si>
  <si>
    <t>-138632371</t>
  </si>
  <si>
    <t>146</t>
  </si>
  <si>
    <t>735152172</t>
  </si>
  <si>
    <t>Otopné těleso panel VK jednodeskové bez přídavné přestupní plochy výška/délka 600/500 mm výkon 302 W</t>
  </si>
  <si>
    <t>-1448241004</t>
  </si>
  <si>
    <t>147</t>
  </si>
  <si>
    <t>735152272</t>
  </si>
  <si>
    <t>Otopné těleso panelové VK jednodeskové 1 přídavná přestupní plocha výška/délka 600/500mm výkon 501 W</t>
  </si>
  <si>
    <t>1164906654</t>
  </si>
  <si>
    <t>148</t>
  </si>
  <si>
    <t>735152273</t>
  </si>
  <si>
    <t>Otopné těleso panelové VK jednodeskové 1 přídavná přestupní plocha výška/délka 600/600mm výkon 601 W</t>
  </si>
  <si>
    <t>-626419671</t>
  </si>
  <si>
    <t>149</t>
  </si>
  <si>
    <t>735152279</t>
  </si>
  <si>
    <t>Otopné těleso panel VK jednodeskové 1 přídavná přestupní plocha výška/délka 600/1200 mm výkon 1202 W</t>
  </si>
  <si>
    <t>-195518266</t>
  </si>
  <si>
    <t>150</t>
  </si>
  <si>
    <t>735152472</t>
  </si>
  <si>
    <t>Otopné těleso panelové VK dvoudeskové 1 přídavná přestupní plocha výška/délka 600/500 mm výkon 644 W</t>
  </si>
  <si>
    <t>-1422302543</t>
  </si>
  <si>
    <t>151</t>
  </si>
  <si>
    <t>735152577</t>
  </si>
  <si>
    <t>Otopné těleso panelové VK dvoudeskové 2 přídavné přestupní plochy výška/délka 600/1000mm výkon 1679W</t>
  </si>
  <si>
    <t>-817549779</t>
  </si>
  <si>
    <t>152</t>
  </si>
  <si>
    <t>998735101</t>
  </si>
  <si>
    <t>Přesun hmot tonážní pro otopná tělesa v objektech v do 6 m</t>
  </si>
  <si>
    <t>688471017</t>
  </si>
  <si>
    <t>751</t>
  </si>
  <si>
    <t>Vzduchotechnika</t>
  </si>
  <si>
    <t>153</t>
  </si>
  <si>
    <t>751111011</t>
  </si>
  <si>
    <t>Mtž vent ax ntl nástěnného základního D do 100 mm</t>
  </si>
  <si>
    <t>-1988310729</t>
  </si>
  <si>
    <t>154</t>
  </si>
  <si>
    <t>429141349</t>
  </si>
  <si>
    <t>ventilátor axiální k montáži na stěnu, skříň z plastu EDM 100 CRZ  IP44</t>
  </si>
  <si>
    <t>-1802874283</t>
  </si>
  <si>
    <t>155</t>
  </si>
  <si>
    <t>429141351</t>
  </si>
  <si>
    <t>ventilátor axiální k montáži na stěnu, skříň z plastu EDM 300 CRZ  IP44</t>
  </si>
  <si>
    <t>895274574</t>
  </si>
  <si>
    <t>156</t>
  </si>
  <si>
    <t>429141352</t>
  </si>
  <si>
    <t>Potrubní ventilátor TD 250/100+ZK</t>
  </si>
  <si>
    <t>1351856862</t>
  </si>
  <si>
    <t>157</t>
  </si>
  <si>
    <t>751322011</t>
  </si>
  <si>
    <t>Mtž talířového ventilu D do 100 mm</t>
  </si>
  <si>
    <t>550469567</t>
  </si>
  <si>
    <t>158</t>
  </si>
  <si>
    <t>553-0</t>
  </si>
  <si>
    <t>Univerzální regilovatelný talířový ventil d 100</t>
  </si>
  <si>
    <t>-1117829480</t>
  </si>
  <si>
    <t>159</t>
  </si>
  <si>
    <t>751377041</t>
  </si>
  <si>
    <t>Mtž odsávacího zákrytu (digestoř) průmyslového závěsného do 1,5 m2</t>
  </si>
  <si>
    <t>-855145297</t>
  </si>
  <si>
    <t>160</t>
  </si>
  <si>
    <t>553-01</t>
  </si>
  <si>
    <t>Dodávka digestoř 700x600x200, tukový filtr, osvětlení</t>
  </si>
  <si>
    <t>-220108377</t>
  </si>
  <si>
    <t>161</t>
  </si>
  <si>
    <t>751510041</t>
  </si>
  <si>
    <t>Vzduchotechnické potrubí pozink kruhové spirálně vinuté D do 100 mm</t>
  </si>
  <si>
    <t>766937335</t>
  </si>
  <si>
    <t>162</t>
  </si>
  <si>
    <t>429810100</t>
  </si>
  <si>
    <t>trouba kruhová spirálně vinutá pozinkované D 100 mm  tl. 0,50</t>
  </si>
  <si>
    <t>-319520472</t>
  </si>
  <si>
    <t>163</t>
  </si>
  <si>
    <t>429811510</t>
  </si>
  <si>
    <t>odbočka jednostranná 90° 100 /100 mm</t>
  </si>
  <si>
    <t>636730538</t>
  </si>
  <si>
    <t>164</t>
  </si>
  <si>
    <t>429811511</t>
  </si>
  <si>
    <t>odbočka jednostranná 90° 125/125-100</t>
  </si>
  <si>
    <t>-663175554</t>
  </si>
  <si>
    <t>165</t>
  </si>
  <si>
    <t>429811512</t>
  </si>
  <si>
    <t>odbočka jednostranná 90° 150/150-100</t>
  </si>
  <si>
    <t>-1137392310</t>
  </si>
  <si>
    <t>166</t>
  </si>
  <si>
    <t>751510042</t>
  </si>
  <si>
    <t>Vzduchotechnické potrubí pozink kruhové spirálně vinuté D do 200 mm</t>
  </si>
  <si>
    <t>2097706776</t>
  </si>
  <si>
    <t>167</t>
  </si>
  <si>
    <t>429810101</t>
  </si>
  <si>
    <t>trouba kruhová spirálně vinutá pozinkované D 125mm  tl. 0,50</t>
  </si>
  <si>
    <t>1700912813</t>
  </si>
  <si>
    <t>168</t>
  </si>
  <si>
    <t>429810103</t>
  </si>
  <si>
    <t>trouba kruhová spirálně vinutá pozinkované D 150mm  tl. 0,50</t>
  </si>
  <si>
    <t>1962997119</t>
  </si>
  <si>
    <t>169</t>
  </si>
  <si>
    <t>429811601</t>
  </si>
  <si>
    <t>Redukce 125x100</t>
  </si>
  <si>
    <t>1743203647</t>
  </si>
  <si>
    <t>170</t>
  </si>
  <si>
    <t>429811603</t>
  </si>
  <si>
    <t>Redukce 150x125</t>
  </si>
  <si>
    <t>-1407296080</t>
  </si>
  <si>
    <t>171</t>
  </si>
  <si>
    <t>429811604</t>
  </si>
  <si>
    <t>koleno 90° d 125</t>
  </si>
  <si>
    <t>1539748182</t>
  </si>
  <si>
    <t>172</t>
  </si>
  <si>
    <t>751514776</t>
  </si>
  <si>
    <t>Mtž protidešťové stříšky plech potrubí kruhové bez příruby D do 200 mm</t>
  </si>
  <si>
    <t>-2114285948</t>
  </si>
  <si>
    <t>173</t>
  </si>
  <si>
    <t>562312220-1</t>
  </si>
  <si>
    <t>Protipovětrnostní hlavice DN 125</t>
  </si>
  <si>
    <t>-1809098361</t>
  </si>
  <si>
    <t>174</t>
  </si>
  <si>
    <t>562312220-2</t>
  </si>
  <si>
    <t>Protipovětrnostní hlavice DN 150</t>
  </si>
  <si>
    <t>-408815350</t>
  </si>
  <si>
    <t>175</t>
  </si>
  <si>
    <t>751514875</t>
  </si>
  <si>
    <t>Mtž regulační a měřící clony do plech potrubí kruhové bez příruby D do 100 mm</t>
  </si>
  <si>
    <t>-660753515</t>
  </si>
  <si>
    <t>176</t>
  </si>
  <si>
    <t>429813000</t>
  </si>
  <si>
    <t>klapka regulační KR. d1=100 mm</t>
  </si>
  <si>
    <t>1133920005</t>
  </si>
  <si>
    <t>177</t>
  </si>
  <si>
    <t>751537011</t>
  </si>
  <si>
    <t>Mtž potrubí ohebného neizol z Al laminátové hadice D do 100 mm</t>
  </si>
  <si>
    <t>1768852538</t>
  </si>
  <si>
    <t>178</t>
  </si>
  <si>
    <t>429820001</t>
  </si>
  <si>
    <t>Propojovací potrubí flexi d 100</t>
  </si>
  <si>
    <t>-909661617</t>
  </si>
  <si>
    <t>762</t>
  </si>
  <si>
    <t>Konstrukce tesařské</t>
  </si>
  <si>
    <t>179</t>
  </si>
  <si>
    <t>762332922</t>
  </si>
  <si>
    <t>Doplnění části střešní vazby z hranolů průřezové plochy do 224 cm2 včetně materiálu</t>
  </si>
  <si>
    <t>-2055283799</t>
  </si>
  <si>
    <t>2,5*6</t>
  </si>
  <si>
    <t>180</t>
  </si>
  <si>
    <t>762341027</t>
  </si>
  <si>
    <t>Bednění střech rovných z desek OSB tl 25 mm na pero a drážku šroubovaných na krokve</t>
  </si>
  <si>
    <t>1979497417</t>
  </si>
  <si>
    <t>4,75*2,5</t>
  </si>
  <si>
    <t>181</t>
  </si>
  <si>
    <t>998762201</t>
  </si>
  <si>
    <t>Přesun hmot procentní pro kce tesařské v objektech v do 6 m</t>
  </si>
  <si>
    <t>-148273785</t>
  </si>
  <si>
    <t>763</t>
  </si>
  <si>
    <t>Konstrukce suché výstavby</t>
  </si>
  <si>
    <t>182</t>
  </si>
  <si>
    <t>763131451</t>
  </si>
  <si>
    <t>SDK podhled deska 1xH2 12,5 bez TI dvouvrstvá spodní kce profil CD+UD</t>
  </si>
  <si>
    <t>-963669352</t>
  </si>
  <si>
    <t>2,34+6,1+16,02+13,63+12+3,23+3,6</t>
  </si>
  <si>
    <t>183</t>
  </si>
  <si>
    <t>763131751</t>
  </si>
  <si>
    <t>Montáž parotěsné zábrany do SDK podhledu</t>
  </si>
  <si>
    <t>-598427616</t>
  </si>
  <si>
    <t>56,92+7,315</t>
  </si>
  <si>
    <t>184</t>
  </si>
  <si>
    <t>28329210</t>
  </si>
  <si>
    <t>folie podstřešní parotěsná PE role 1,5 x 50 m</t>
  </si>
  <si>
    <t>-1965915389</t>
  </si>
  <si>
    <t>64,235*1,1 'Přepočtené koeficientem množství</t>
  </si>
  <si>
    <t>185</t>
  </si>
  <si>
    <t>763161721</t>
  </si>
  <si>
    <t>SDK podkroví deska 1xDF 12,5 bez TI dvouvrstvá spodní kce profil CD+UD REI 30</t>
  </si>
  <si>
    <t>151674650</t>
  </si>
  <si>
    <t>186</t>
  </si>
  <si>
    <t>998763402</t>
  </si>
  <si>
    <t>Přesun hmot procentní pro sádrokartonové konstrukce v objektech v do 12 m</t>
  </si>
  <si>
    <t>-2067477118</t>
  </si>
  <si>
    <t>764</t>
  </si>
  <si>
    <t>Konstrukce klempířské</t>
  </si>
  <si>
    <t>187</t>
  </si>
  <si>
    <t>764042418</t>
  </si>
  <si>
    <t>Strukturovaná oddělovací vrstva s integrovanou pojistnou hydroizolací rš přes 1000 mm</t>
  </si>
  <si>
    <t>-895372157</t>
  </si>
  <si>
    <t>188</t>
  </si>
  <si>
    <t>764111641</t>
  </si>
  <si>
    <t>Krytina střechy rovné drážkováním ze svitků z Pz plechu s povrchovou úpravou rš 670 mm sklonu do 30°</t>
  </si>
  <si>
    <t>1694114310</t>
  </si>
  <si>
    <t>189</t>
  </si>
  <si>
    <t>764511602</t>
  </si>
  <si>
    <t>Žlab podokapní půlkruhový z Pz s povrchovou úpravou rš 330 mm</t>
  </si>
  <si>
    <t>-735675699</t>
  </si>
  <si>
    <t>190</t>
  </si>
  <si>
    <t>764511642</t>
  </si>
  <si>
    <t>Kotlík oválný (trychtýřový) pro podokapní žlaby z Pz s povrchovou úpravou 330/100 mm</t>
  </si>
  <si>
    <t>833406970</t>
  </si>
  <si>
    <t>191</t>
  </si>
  <si>
    <t>764518622</t>
  </si>
  <si>
    <t>Svody kruhové včetně objímek, kolen, odskoků z Pz s povrchovou úpravou průměru 100 mm</t>
  </si>
  <si>
    <t>1925529856</t>
  </si>
  <si>
    <t>192</t>
  </si>
  <si>
    <t>998764201</t>
  </si>
  <si>
    <t>Přesun hmot procentní pro konstrukce klempířské v objektech v do 6 m</t>
  </si>
  <si>
    <t>198449952</t>
  </si>
  <si>
    <t>766</t>
  </si>
  <si>
    <t>Konstrukce truhlářské</t>
  </si>
  <si>
    <t>193</t>
  </si>
  <si>
    <t>766622132</t>
  </si>
  <si>
    <t>Montáž plastových oken plochy přes 1 m2 otevíravých výšky do 2,5 m s rámem do zdiva</t>
  </si>
  <si>
    <t>-1973416999</t>
  </si>
  <si>
    <t>1,38*1,67*2+1,5*0,6*4+1*0,6*3</t>
  </si>
  <si>
    <t>194</t>
  </si>
  <si>
    <t>611-O02</t>
  </si>
  <si>
    <t>Dodávka okno plastové 1380x1670 - O02</t>
  </si>
  <si>
    <t>1238578030</t>
  </si>
  <si>
    <t>195</t>
  </si>
  <si>
    <t>611-O03</t>
  </si>
  <si>
    <t>Dodávka okno plastové 1500x600 - O03</t>
  </si>
  <si>
    <t>-1301217083</t>
  </si>
  <si>
    <t>196</t>
  </si>
  <si>
    <t>611-O04</t>
  </si>
  <si>
    <t>Dodávka okno plastové 1500x600 - O04</t>
  </si>
  <si>
    <t>1246672655</t>
  </si>
  <si>
    <t>197</t>
  </si>
  <si>
    <t>611-O05</t>
  </si>
  <si>
    <t>Dodávka okno plastové 1000x600 - O05</t>
  </si>
  <si>
    <t>-1696254761</t>
  </si>
  <si>
    <t>198</t>
  </si>
  <si>
    <t>766660001</t>
  </si>
  <si>
    <t>Montáž dveřních křídel otvíravých 1křídlových š do 0,8 m do ocelové zárubně</t>
  </si>
  <si>
    <t>-969846183</t>
  </si>
  <si>
    <t>9+4</t>
  </si>
  <si>
    <t>199</t>
  </si>
  <si>
    <t>61161717</t>
  </si>
  <si>
    <t>dveře vnitřní hladké dýhované plné 1křídlové 70x197cm D10,D11</t>
  </si>
  <si>
    <t>-1776029242</t>
  </si>
  <si>
    <t>61161721</t>
  </si>
  <si>
    <t>dveře vnitřní hladké dýhované plné 1křídlové 80x197cm D08,D09</t>
  </si>
  <si>
    <t>-989200681</t>
  </si>
  <si>
    <t>201</t>
  </si>
  <si>
    <t>766660002</t>
  </si>
  <si>
    <t>Montáž dveřních křídel otvíravých 1křídlových š přes 0,8 m do ocelové zárubně</t>
  </si>
  <si>
    <t>-1465071703</t>
  </si>
  <si>
    <t>3+1</t>
  </si>
  <si>
    <t>202</t>
  </si>
  <si>
    <t>61161725</t>
  </si>
  <si>
    <t>dveře vnitřní hladké dýhované plné 1křídlové 90x197cm - D05, D06, D07</t>
  </si>
  <si>
    <t>-1819260877</t>
  </si>
  <si>
    <t>203</t>
  </si>
  <si>
    <t>766660411</t>
  </si>
  <si>
    <t>Montáž vchodových dveří 1křídlových bez nadsvětlíku do zdiva</t>
  </si>
  <si>
    <t>-323062557</t>
  </si>
  <si>
    <t>204</t>
  </si>
  <si>
    <t>611-D01</t>
  </si>
  <si>
    <t>Dodávka dveře Al 900x2068 - D01</t>
  </si>
  <si>
    <t>-1064923029</t>
  </si>
  <si>
    <t>205</t>
  </si>
  <si>
    <t>611-D02</t>
  </si>
  <si>
    <t>Dodávka dveře Al 900x2068 - D02</t>
  </si>
  <si>
    <t>1279546596</t>
  </si>
  <si>
    <t>206</t>
  </si>
  <si>
    <t>611-D03</t>
  </si>
  <si>
    <t>Dodávka dveře Al 856x2028 - D03</t>
  </si>
  <si>
    <t>2094102150</t>
  </si>
  <si>
    <t>207</t>
  </si>
  <si>
    <t>766660722</t>
  </si>
  <si>
    <t>Montáž dveřního kování - zámku</t>
  </si>
  <si>
    <t>-1638272480</t>
  </si>
  <si>
    <t>208</t>
  </si>
  <si>
    <t>54924000</t>
  </si>
  <si>
    <t>zámek stavební zadlabací obyč.536a převod L</t>
  </si>
  <si>
    <t>-1956116461</t>
  </si>
  <si>
    <t>209</t>
  </si>
  <si>
    <t>54924001</t>
  </si>
  <si>
    <t>kování</t>
  </si>
  <si>
    <t>1254550031</t>
  </si>
  <si>
    <t>210</t>
  </si>
  <si>
    <t>766691911</t>
  </si>
  <si>
    <t>Vyvěšení nebo zavěšení dřevěných křídel oken pl do 1,5 m2</t>
  </si>
  <si>
    <t>-395253642</t>
  </si>
  <si>
    <t>211</t>
  </si>
  <si>
    <t>766691914</t>
  </si>
  <si>
    <t>Vyvěšení nebo zavěšení dřevěných křídel dveří pl do 2 m2</t>
  </si>
  <si>
    <t>-1877667809</t>
  </si>
  <si>
    <t>212</t>
  </si>
  <si>
    <t>766694111</t>
  </si>
  <si>
    <t>Montáž parapetních desek dřevěných nebo plastových šířky do 30 cm délky do 1,0 m</t>
  </si>
  <si>
    <t>1381787157</t>
  </si>
  <si>
    <t>1,5*4</t>
  </si>
  <si>
    <t>1,38*2</t>
  </si>
  <si>
    <t>213</t>
  </si>
  <si>
    <t>61144402</t>
  </si>
  <si>
    <t>parapet plastový vnitřní - komůrkový 30,5 x 2 x 100 cm</t>
  </si>
  <si>
    <t>1839545125</t>
  </si>
  <si>
    <t>214</t>
  </si>
  <si>
    <t>61144019</t>
  </si>
  <si>
    <t>koncovka k parapetu plastovému vnitřnímu 1 pár</t>
  </si>
  <si>
    <t>sada</t>
  </si>
  <si>
    <t>745862402</t>
  </si>
  <si>
    <t>215</t>
  </si>
  <si>
    <t>766812840</t>
  </si>
  <si>
    <t>Demontáž kuchyňských linek dřevěných nebo kovových délky do 2,1 m</t>
  </si>
  <si>
    <t>493642137</t>
  </si>
  <si>
    <t>216</t>
  </si>
  <si>
    <t>766-T7</t>
  </si>
  <si>
    <t>M+D barový pult vč.dřezu dl.10 m - T7</t>
  </si>
  <si>
    <t>536159519</t>
  </si>
  <si>
    <t>217</t>
  </si>
  <si>
    <t>998766202</t>
  </si>
  <si>
    <t>Přesun hmot procentní pro konstrukce truhlářské v objektech v do 12 m</t>
  </si>
  <si>
    <t>590460589</t>
  </si>
  <si>
    <t>767</t>
  </si>
  <si>
    <t>Konstrukce zámečnické</t>
  </si>
  <si>
    <t>218</t>
  </si>
  <si>
    <t>725-Z11</t>
  </si>
  <si>
    <t>M+D nerezový pisoárový žlab 2500x262x1040 - Z11</t>
  </si>
  <si>
    <t>605826455</t>
  </si>
  <si>
    <t>219</t>
  </si>
  <si>
    <t>767-Z6</t>
  </si>
  <si>
    <t>M+D podomítková skříň 500x500x200 - Z6</t>
  </si>
  <si>
    <t>1539557848</t>
  </si>
  <si>
    <t>220</t>
  </si>
  <si>
    <t>767-Z7</t>
  </si>
  <si>
    <t>M+D rohož z Al profilů 600x1000 - Z7</t>
  </si>
  <si>
    <t>16489129</t>
  </si>
  <si>
    <t>221</t>
  </si>
  <si>
    <t>767-Z8</t>
  </si>
  <si>
    <t>M+D revizní dvířka kovová 400x1000 - Z8</t>
  </si>
  <si>
    <t>-395007995</t>
  </si>
  <si>
    <t>222</t>
  </si>
  <si>
    <t>998767202</t>
  </si>
  <si>
    <t>Přesun hmot procentní pro zámečnické konstrukce v objektech v do 12 m</t>
  </si>
  <si>
    <t>-1725012329</t>
  </si>
  <si>
    <t>771</t>
  </si>
  <si>
    <t>Podlahy z dlaždic</t>
  </si>
  <si>
    <t>223</t>
  </si>
  <si>
    <t>771574116</t>
  </si>
  <si>
    <t>Montáž podlah keramických režných hladkých lepených flexibilním lepidlem do 25 ks/m2</t>
  </si>
  <si>
    <t>1553124246</t>
  </si>
  <si>
    <t>224</t>
  </si>
  <si>
    <t>59761406</t>
  </si>
  <si>
    <t>dlaždice keramické slinuté neglazované mrazuvzdorné přes 19 do 25 ks/m2</t>
  </si>
  <si>
    <t>-227624799</t>
  </si>
  <si>
    <t>94,34*1,1 'Přepočtené koeficientem množství</t>
  </si>
  <si>
    <t>225</t>
  </si>
  <si>
    <t>771579191</t>
  </si>
  <si>
    <t>Příplatek k montáž podlah keramických za plochu do 5 m2</t>
  </si>
  <si>
    <t>466617727</t>
  </si>
  <si>
    <t>2,34+16,02+13,63</t>
  </si>
  <si>
    <t>226</t>
  </si>
  <si>
    <t>771591111</t>
  </si>
  <si>
    <t>Podlahy penetrace podkladu</t>
  </si>
  <si>
    <t>-1026140395</t>
  </si>
  <si>
    <t>227</t>
  </si>
  <si>
    <t>771591161</t>
  </si>
  <si>
    <t>Montáž profilu dilatační spáry bez izolace v rovině dlažby</t>
  </si>
  <si>
    <t>-565216440</t>
  </si>
  <si>
    <t>228</t>
  </si>
  <si>
    <t>59054163</t>
  </si>
  <si>
    <t>profil dilatační s bočními díly z PVC/CPE tl 8mm</t>
  </si>
  <si>
    <t>-1229360675</t>
  </si>
  <si>
    <t>14*1,1 'Přepočtené koeficientem množství</t>
  </si>
  <si>
    <t>229</t>
  </si>
  <si>
    <t>998771202</t>
  </si>
  <si>
    <t>Přesun hmot procentní pro podlahy z dlaždic v objektech v do 12 m</t>
  </si>
  <si>
    <t>1140346458</t>
  </si>
  <si>
    <t>781</t>
  </si>
  <si>
    <t>Dokončovací práce - obklady</t>
  </si>
  <si>
    <t>230</t>
  </si>
  <si>
    <t>781473115</t>
  </si>
  <si>
    <t>Montáž obkladů vnitřních keramických hladkých do 25 ks/m2 lepených standardním lepidlem</t>
  </si>
  <si>
    <t>1795800656</t>
  </si>
  <si>
    <t>(0,9*4+1,95*2+1,48*2*3+1,2*4+1,72*2+3,2*2+0,9*4+2,15*2+1,7*2)*2,1</t>
  </si>
  <si>
    <t>(1,48*2+1,37*2+0,53*2+2,63*2+3,12*2+0,9*4+1,7*2+2,1*2)*2,1</t>
  </si>
  <si>
    <t>-1,6*6</t>
  </si>
  <si>
    <t>-1,4*14</t>
  </si>
  <si>
    <t>(2,25*4+2,71*2+1,09*2)*2,1</t>
  </si>
  <si>
    <t>-1,4*2</t>
  </si>
  <si>
    <t>-1,8</t>
  </si>
  <si>
    <t>(2,67+0,6*2)*0,6</t>
  </si>
  <si>
    <t>(3,9+2,35+0,6+2,25+1,75+0,33+0,2+0,33)*0,6</t>
  </si>
  <si>
    <t>(1,77+0,3)*1,4</t>
  </si>
  <si>
    <t>231</t>
  </si>
  <si>
    <t>59761039</t>
  </si>
  <si>
    <t>obkládačky keramické koupelnové (bílé i barevné) přes 22 do 25 ks/m2</t>
  </si>
  <si>
    <t>1725692934</t>
  </si>
  <si>
    <t>164,044*1,1 'Přepočtené koeficientem množství</t>
  </si>
  <si>
    <t>232</t>
  </si>
  <si>
    <t>781479191</t>
  </si>
  <si>
    <t>Příplatek k montáži obkladů vnitřních keramických hladkých za plochu do 10 m2</t>
  </si>
  <si>
    <t>555606436</t>
  </si>
  <si>
    <t>233</t>
  </si>
  <si>
    <t>781493511</t>
  </si>
  <si>
    <t>Plastové profily ukončovací lepené standardním lepidlem</t>
  </si>
  <si>
    <t>-1760333849</t>
  </si>
  <si>
    <t>(0,9*4+1,95*2+1,48*2*3+1,2*4+1,72*2+3,2*2+0,9*4+2,15*2+1,7*2)</t>
  </si>
  <si>
    <t>(1,48*2+1,37*2+0,53*2+2,63*2+3,12*2+0,9*4+1,7*2+2,1*2)</t>
  </si>
  <si>
    <t>(2,25*4+2,71*2+1,09*2)</t>
  </si>
  <si>
    <t>234</t>
  </si>
  <si>
    <t>781494111</t>
  </si>
  <si>
    <t>Plastové profily rohové lepené flexibilním lepidlem</t>
  </si>
  <si>
    <t>-403494759</t>
  </si>
  <si>
    <t>2,1*3+0,6*4</t>
  </si>
  <si>
    <t>235</t>
  </si>
  <si>
    <t>781495115</t>
  </si>
  <si>
    <t>Spárování vnitřních obkladů silikonem</t>
  </si>
  <si>
    <t>-988545383</t>
  </si>
  <si>
    <t>88,38</t>
  </si>
  <si>
    <t>2,1*53</t>
  </si>
  <si>
    <t>236</t>
  </si>
  <si>
    <t>998781202</t>
  </si>
  <si>
    <t>Přesun hmot procentní pro obklady keramické v objektech v do 12 m</t>
  </si>
  <si>
    <t>407903022</t>
  </si>
  <si>
    <t>783</t>
  </si>
  <si>
    <t>Dokončovací práce - nátěry</t>
  </si>
  <si>
    <t>237</t>
  </si>
  <si>
    <t>783301313</t>
  </si>
  <si>
    <t>Odmaštění zámečnických konstrukcí ředidlovým odmašťovačem</t>
  </si>
  <si>
    <t>-1251395799</t>
  </si>
  <si>
    <t>4,9*0,3*4</t>
  </si>
  <si>
    <t>4,8*0,3*4</t>
  </si>
  <si>
    <t>4,7*0,3*9</t>
  </si>
  <si>
    <t>238</t>
  </si>
  <si>
    <t>783314101</t>
  </si>
  <si>
    <t>Základní jednonásobný syntetický nátěr zámečnických konstrukcí</t>
  </si>
  <si>
    <t>-1551164954</t>
  </si>
  <si>
    <t>239</t>
  </si>
  <si>
    <t>-1998255820</t>
  </si>
  <si>
    <t>240</t>
  </si>
  <si>
    <t>783317101</t>
  </si>
  <si>
    <t>Krycí jednonásobný syntetický standardní nátěr zámečnických konstrukcí</t>
  </si>
  <si>
    <t>842466090</t>
  </si>
  <si>
    <t>24,33*2 'Přepočtené koeficientem množství</t>
  </si>
  <si>
    <t>241</t>
  </si>
  <si>
    <t>1129007713</t>
  </si>
  <si>
    <t>242</t>
  </si>
  <si>
    <t>783813131</t>
  </si>
  <si>
    <t>Penetrační syntetický nátěr hladkých, tenkovrstvých zrnitých a štukových omítek</t>
  </si>
  <si>
    <t>1954820385</t>
  </si>
  <si>
    <t>(1,11*2+6,16*2+2,87*2+2,13*2+1,45*2-1,2-0,9*2-0,7-0,8*2-0,9-1,3)*1,5</t>
  </si>
  <si>
    <t>243</t>
  </si>
  <si>
    <t>783817401</t>
  </si>
  <si>
    <t>Krycí dvojnásobný syntetický nátěr</t>
  </si>
  <si>
    <t>1880709277</t>
  </si>
  <si>
    <t>784</t>
  </si>
  <si>
    <t>Dokončovací práce - malby a tapety</t>
  </si>
  <si>
    <t>244</t>
  </si>
  <si>
    <t>784181101</t>
  </si>
  <si>
    <t>Základní akrylátová jednonásobná penetrace podkladu v místnostech výšky do 3,80m</t>
  </si>
  <si>
    <t>-2110634655</t>
  </si>
  <si>
    <t>415,817+179,34+14,955</t>
  </si>
  <si>
    <t>-164,044</t>
  </si>
  <si>
    <t>245</t>
  </si>
  <si>
    <t>784221101</t>
  </si>
  <si>
    <t>Dvojnásobné bílé malby  ze směsí za sucha dobře otěruvzdorných v místnostech do 3,80 m</t>
  </si>
  <si>
    <t>-8608215</t>
  </si>
  <si>
    <t>Práce a dodávky M</t>
  </si>
  <si>
    <t>21-M</t>
  </si>
  <si>
    <t>Elektromontáže</t>
  </si>
  <si>
    <t>D1</t>
  </si>
  <si>
    <t>Odpojovací skříň RV1 , 2</t>
  </si>
  <si>
    <t>246</t>
  </si>
  <si>
    <t>741010001</t>
  </si>
  <si>
    <t>Skříň PR4.2.2</t>
  </si>
  <si>
    <t>-270424783</t>
  </si>
  <si>
    <t>247</t>
  </si>
  <si>
    <t>741010002</t>
  </si>
  <si>
    <t>Vypínač 100 A s odpojovací cívkou Eaton</t>
  </si>
  <si>
    <t>-344929587</t>
  </si>
  <si>
    <t>D2</t>
  </si>
  <si>
    <t>Rozvaděč R1</t>
  </si>
  <si>
    <t>248</t>
  </si>
  <si>
    <t>741010003</t>
  </si>
  <si>
    <t>Skříň Eaton BP-U-600/7-C-W   -   4/96</t>
  </si>
  <si>
    <t>-691189186</t>
  </si>
  <si>
    <t>249</t>
  </si>
  <si>
    <t>741010004</t>
  </si>
  <si>
    <t>Vypínač Eaton-IS- 63/3</t>
  </si>
  <si>
    <t>-1405235015</t>
  </si>
  <si>
    <t>250</t>
  </si>
  <si>
    <t>741010005</t>
  </si>
  <si>
    <t>Svodič přepětí Eaton SP-B+C/3+1</t>
  </si>
  <si>
    <t>2010777154</t>
  </si>
  <si>
    <t>251</t>
  </si>
  <si>
    <t>741010006</t>
  </si>
  <si>
    <t>Proudový chránič Eaton-PHF7-63/4/30mA</t>
  </si>
  <si>
    <t>-1905390072</t>
  </si>
  <si>
    <t>252</t>
  </si>
  <si>
    <t>741010007</t>
  </si>
  <si>
    <t>Jistič Eaton-PL7-B- 06/1</t>
  </si>
  <si>
    <t>1142270933</t>
  </si>
  <si>
    <t>253</t>
  </si>
  <si>
    <t>741010008</t>
  </si>
  <si>
    <t>Jistič Eaton-PL7-B- 10/1</t>
  </si>
  <si>
    <t>1545574396</t>
  </si>
  <si>
    <t>254</t>
  </si>
  <si>
    <t>741010009</t>
  </si>
  <si>
    <t>Jistič Eaton-PL7-B- 16/1</t>
  </si>
  <si>
    <t>954426628</t>
  </si>
  <si>
    <t>255</t>
  </si>
  <si>
    <t>741010010</t>
  </si>
  <si>
    <t>Jistič Eaton-PL7-B- 16/3</t>
  </si>
  <si>
    <t>-1145590212</t>
  </si>
  <si>
    <t>256</t>
  </si>
  <si>
    <t>741010011</t>
  </si>
  <si>
    <t>Jistič Eaton-PL7-B- 20/3</t>
  </si>
  <si>
    <t>-240625352</t>
  </si>
  <si>
    <t>257</t>
  </si>
  <si>
    <t>741010012</t>
  </si>
  <si>
    <t>Jistič Eaton-PL7-B- 25/3</t>
  </si>
  <si>
    <t>429189846</t>
  </si>
  <si>
    <t>258</t>
  </si>
  <si>
    <t>741010013</t>
  </si>
  <si>
    <t>Skříň PR4.2.2 pro UPS</t>
  </si>
  <si>
    <t>1048186079</t>
  </si>
  <si>
    <t>259</t>
  </si>
  <si>
    <t>741010014</t>
  </si>
  <si>
    <t>UPS APS 350</t>
  </si>
  <si>
    <t>968130863</t>
  </si>
  <si>
    <t>D3</t>
  </si>
  <si>
    <t>Rozvaděč R2</t>
  </si>
  <si>
    <t>260</t>
  </si>
  <si>
    <t>741010015</t>
  </si>
  <si>
    <t>Skříň Eaton Eaton KLV-U-4/56</t>
  </si>
  <si>
    <t>392690169</t>
  </si>
  <si>
    <t>261</t>
  </si>
  <si>
    <t>741010016</t>
  </si>
  <si>
    <t>Vypínač Eaton-IS- 40/3</t>
  </si>
  <si>
    <t>1490065879</t>
  </si>
  <si>
    <t>262</t>
  </si>
  <si>
    <t>741010017</t>
  </si>
  <si>
    <t>Proudový chránič Eaton-PHF7-32/4/30mA</t>
  </si>
  <si>
    <t>-456043668</t>
  </si>
  <si>
    <t>263</t>
  </si>
  <si>
    <t>741010018</t>
  </si>
  <si>
    <t>1636562339</t>
  </si>
  <si>
    <t>264</t>
  </si>
  <si>
    <t>741010019</t>
  </si>
  <si>
    <t>101682636</t>
  </si>
  <si>
    <t>265</t>
  </si>
  <si>
    <t>741010020</t>
  </si>
  <si>
    <t>-1597500468</t>
  </si>
  <si>
    <t>D4</t>
  </si>
  <si>
    <t>Rozvaděč R3</t>
  </si>
  <si>
    <t>266</t>
  </si>
  <si>
    <t>741010021</t>
  </si>
  <si>
    <t>Skříň Eaton KLV-U-2/28</t>
  </si>
  <si>
    <t>2086969648</t>
  </si>
  <si>
    <t>267</t>
  </si>
  <si>
    <t>741010022</t>
  </si>
  <si>
    <t>Vypínač Eaton-IS- 25/3</t>
  </si>
  <si>
    <t>-1159734881</t>
  </si>
  <si>
    <t>268</t>
  </si>
  <si>
    <t>741010023</t>
  </si>
  <si>
    <t>Proudový chránič Eaton-PHF7-25/4/30mA</t>
  </si>
  <si>
    <t>118619395</t>
  </si>
  <si>
    <t>269</t>
  </si>
  <si>
    <t>741010024</t>
  </si>
  <si>
    <t>Zvonkové trafo Eaton TR-G/8</t>
  </si>
  <si>
    <t>1440759418</t>
  </si>
  <si>
    <t>270</t>
  </si>
  <si>
    <t>741010025</t>
  </si>
  <si>
    <t>Jistič Eaton-PL7-B- 02/1</t>
  </si>
  <si>
    <t>-72067373</t>
  </si>
  <si>
    <t>271</t>
  </si>
  <si>
    <t>741010026</t>
  </si>
  <si>
    <t>1565146411</t>
  </si>
  <si>
    <t>272</t>
  </si>
  <si>
    <t>741010027</t>
  </si>
  <si>
    <t>-1275758078</t>
  </si>
  <si>
    <t>D6</t>
  </si>
  <si>
    <t>Instalace nn  -etapa 1</t>
  </si>
  <si>
    <t>273</t>
  </si>
  <si>
    <t>741010035</t>
  </si>
  <si>
    <t>Kabel CYKY 3Cx1,5mm2</t>
  </si>
  <si>
    <t>-891177469</t>
  </si>
  <si>
    <t>274</t>
  </si>
  <si>
    <t>741010036</t>
  </si>
  <si>
    <t>Kabel CYKY 3Cx2,5mm2</t>
  </si>
  <si>
    <t>-2101539939</t>
  </si>
  <si>
    <t>275</t>
  </si>
  <si>
    <t>741010037</t>
  </si>
  <si>
    <t>Kabel CYKY 5Cx1,5mm2</t>
  </si>
  <si>
    <t>1457862463</t>
  </si>
  <si>
    <t>276</t>
  </si>
  <si>
    <t>741010038</t>
  </si>
  <si>
    <t>Stropní svítidlo C./ MODUS ESO 3000 RM KN,IP40,1x26W</t>
  </si>
  <si>
    <t>-989154953</t>
  </si>
  <si>
    <t>277</t>
  </si>
  <si>
    <t>741010039</t>
  </si>
  <si>
    <t>Nástěnné svítidlo 1 x 6 W / IP 54</t>
  </si>
  <si>
    <t>-131513984</t>
  </si>
  <si>
    <t>278</t>
  </si>
  <si>
    <t>741010040</t>
  </si>
  <si>
    <t>Stropní svítidlo 1 x 10 W / IP 44</t>
  </si>
  <si>
    <t>-1936343666</t>
  </si>
  <si>
    <t>279</t>
  </si>
  <si>
    <t>741010041</t>
  </si>
  <si>
    <t>Signalizační svítidlo HELP</t>
  </si>
  <si>
    <t>-16593801</t>
  </si>
  <si>
    <t>280</t>
  </si>
  <si>
    <t>741010042</t>
  </si>
  <si>
    <t>Jednopólový vypínač 10 A / IP 20</t>
  </si>
  <si>
    <t>-156293933</t>
  </si>
  <si>
    <t>281</t>
  </si>
  <si>
    <t>741010043</t>
  </si>
  <si>
    <t>Jednopólový vypínač 10 A / IP 44</t>
  </si>
  <si>
    <t>2018072564</t>
  </si>
  <si>
    <t>282</t>
  </si>
  <si>
    <t>741010044</t>
  </si>
  <si>
    <t>Jednopólový vypínač s kontrolkou10 A / IP 20</t>
  </si>
  <si>
    <t>-926067088</t>
  </si>
  <si>
    <t>283</t>
  </si>
  <si>
    <t>741010045</t>
  </si>
  <si>
    <t>Seriový vypínač 10 A / IP 20</t>
  </si>
  <si>
    <t>1408655102</t>
  </si>
  <si>
    <t>284</t>
  </si>
  <si>
    <t>741010046</t>
  </si>
  <si>
    <t>1-Střídavý přepínač 10 A / IP 20</t>
  </si>
  <si>
    <t>1225282326</t>
  </si>
  <si>
    <t>285</t>
  </si>
  <si>
    <t>741010047</t>
  </si>
  <si>
    <t>Pohybové čidlo 10 A / IP 54</t>
  </si>
  <si>
    <t>-1187462172</t>
  </si>
  <si>
    <t>286</t>
  </si>
  <si>
    <t>741010048</t>
  </si>
  <si>
    <t>Časový ovladač KEP04n</t>
  </si>
  <si>
    <t>-844726805</t>
  </si>
  <si>
    <t>287</t>
  </si>
  <si>
    <t>741010049</t>
  </si>
  <si>
    <t>Tlačítko HELP</t>
  </si>
  <si>
    <t>800691288</t>
  </si>
  <si>
    <t>288</t>
  </si>
  <si>
    <t>741010050</t>
  </si>
  <si>
    <t>2-zásuvka  16 A / IP 20</t>
  </si>
  <si>
    <t>382881383</t>
  </si>
  <si>
    <t>289</t>
  </si>
  <si>
    <t>741010051</t>
  </si>
  <si>
    <t>Zvonek HELP</t>
  </si>
  <si>
    <t>1321341613</t>
  </si>
  <si>
    <t>290</t>
  </si>
  <si>
    <t>741010052</t>
  </si>
  <si>
    <t>Sušič rukou</t>
  </si>
  <si>
    <t>-670468972</t>
  </si>
  <si>
    <t>OST</t>
  </si>
  <si>
    <t>Ostatní</t>
  </si>
  <si>
    <t>VRN</t>
  </si>
  <si>
    <t>Vedlejší rozpočtové náklady</t>
  </si>
  <si>
    <t>291</t>
  </si>
  <si>
    <t>999-VRN</t>
  </si>
  <si>
    <t>Vedlejší náklady</t>
  </si>
  <si>
    <t>593025205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</si>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</sst>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3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1" fillId="0" borderId="15" xfId="0" applyNumberFormat="1" applyFont="1" applyBorder="1" applyAlignment="1" applyProtection="1">
      <alignment/>
      <protection/>
    </xf>
    <xf numFmtId="166" fontId="31" fillId="0" borderId="16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7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1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7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7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2" t="s">
        <v>16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8"/>
      <c r="BE5" s="33" t="s">
        <v>17</v>
      </c>
      <c r="BS5" s="21" t="s">
        <v>8</v>
      </c>
    </row>
    <row r="6" spans="2:71" ht="36.95" customHeight="1">
      <c r="B6" s="25"/>
      <c r="C6" s="26"/>
      <c r="D6" s="34" t="s">
        <v>18</v>
      </c>
      <c r="E6" s="26"/>
      <c r="F6" s="26"/>
      <c r="G6" s="26"/>
      <c r="H6" s="26"/>
      <c r="I6" s="26"/>
      <c r="J6" s="26"/>
      <c r="K6" s="35" t="s">
        <v>19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8"/>
      <c r="BE6" s="36"/>
      <c r="BS6" s="21" t="s">
        <v>8</v>
      </c>
    </row>
    <row r="7" spans="2:71" ht="14.4" customHeight="1">
      <c r="B7" s="25"/>
      <c r="C7" s="26"/>
      <c r="D7" s="37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7" t="s">
        <v>22</v>
      </c>
      <c r="AL7" s="26"/>
      <c r="AM7" s="26"/>
      <c r="AN7" s="32" t="s">
        <v>21</v>
      </c>
      <c r="AO7" s="26"/>
      <c r="AP7" s="26"/>
      <c r="AQ7" s="28"/>
      <c r="BE7" s="36"/>
      <c r="BS7" s="21" t="s">
        <v>8</v>
      </c>
    </row>
    <row r="8" spans="2:71" ht="14.4" customHeight="1">
      <c r="B8" s="25"/>
      <c r="C8" s="26"/>
      <c r="D8" s="37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7" t="s">
        <v>25</v>
      </c>
      <c r="AL8" s="26"/>
      <c r="AM8" s="26"/>
      <c r="AN8" s="38" t="s">
        <v>26</v>
      </c>
      <c r="AO8" s="26"/>
      <c r="AP8" s="26"/>
      <c r="AQ8" s="28"/>
      <c r="BE8" s="36"/>
      <c r="BS8" s="21" t="s">
        <v>8</v>
      </c>
    </row>
    <row r="9" spans="2:71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6"/>
      <c r="BS9" s="21" t="s">
        <v>8</v>
      </c>
    </row>
    <row r="10" spans="2:71" ht="14.4" customHeight="1">
      <c r="B10" s="25"/>
      <c r="C10" s="26"/>
      <c r="D10" s="37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7" t="s">
        <v>28</v>
      </c>
      <c r="AL10" s="26"/>
      <c r="AM10" s="26"/>
      <c r="AN10" s="32" t="s">
        <v>21</v>
      </c>
      <c r="AO10" s="26"/>
      <c r="AP10" s="26"/>
      <c r="AQ10" s="28"/>
      <c r="BE10" s="36"/>
      <c r="BS10" s="21" t="s">
        <v>8</v>
      </c>
    </row>
    <row r="11" spans="2:71" ht="18.45" customHeight="1">
      <c r="B11" s="25"/>
      <c r="C11" s="26"/>
      <c r="D11" s="26"/>
      <c r="E11" s="32" t="s">
        <v>29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7" t="s">
        <v>30</v>
      </c>
      <c r="AL11" s="26"/>
      <c r="AM11" s="26"/>
      <c r="AN11" s="32" t="s">
        <v>21</v>
      </c>
      <c r="AO11" s="26"/>
      <c r="AP11" s="26"/>
      <c r="AQ11" s="28"/>
      <c r="BE11" s="36"/>
      <c r="BS11" s="21" t="s">
        <v>8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6"/>
      <c r="BS12" s="21" t="s">
        <v>8</v>
      </c>
    </row>
    <row r="13" spans="2:71" ht="14.4" customHeight="1">
      <c r="B13" s="25"/>
      <c r="C13" s="26"/>
      <c r="D13" s="37" t="s">
        <v>31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7" t="s">
        <v>28</v>
      </c>
      <c r="AL13" s="26"/>
      <c r="AM13" s="26"/>
      <c r="AN13" s="39" t="s">
        <v>32</v>
      </c>
      <c r="AO13" s="26"/>
      <c r="AP13" s="26"/>
      <c r="AQ13" s="28"/>
      <c r="BE13" s="36"/>
      <c r="BS13" s="21" t="s">
        <v>8</v>
      </c>
    </row>
    <row r="14" spans="2:71" ht="13.5">
      <c r="B14" s="25"/>
      <c r="C14" s="26"/>
      <c r="D14" s="26"/>
      <c r="E14" s="39" t="s">
        <v>32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7" t="s">
        <v>30</v>
      </c>
      <c r="AL14" s="26"/>
      <c r="AM14" s="26"/>
      <c r="AN14" s="39" t="s">
        <v>32</v>
      </c>
      <c r="AO14" s="26"/>
      <c r="AP14" s="26"/>
      <c r="AQ14" s="28"/>
      <c r="BE14" s="36"/>
      <c r="BS14" s="21" t="s">
        <v>8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6"/>
      <c r="BS15" s="21" t="s">
        <v>6</v>
      </c>
    </row>
    <row r="16" spans="2:71" ht="14.4" customHeight="1">
      <c r="B16" s="25"/>
      <c r="C16" s="26"/>
      <c r="D16" s="37" t="s">
        <v>33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7" t="s">
        <v>28</v>
      </c>
      <c r="AL16" s="26"/>
      <c r="AM16" s="26"/>
      <c r="AN16" s="32" t="s">
        <v>21</v>
      </c>
      <c r="AO16" s="26"/>
      <c r="AP16" s="26"/>
      <c r="AQ16" s="28"/>
      <c r="BE16" s="36"/>
      <c r="BS16" s="21" t="s">
        <v>6</v>
      </c>
    </row>
    <row r="17" spans="2:71" ht="18.45" customHeight="1">
      <c r="B17" s="25"/>
      <c r="C17" s="26"/>
      <c r="D17" s="26"/>
      <c r="E17" s="32" t="s">
        <v>34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7" t="s">
        <v>30</v>
      </c>
      <c r="AL17" s="26"/>
      <c r="AM17" s="26"/>
      <c r="AN17" s="32" t="s">
        <v>21</v>
      </c>
      <c r="AO17" s="26"/>
      <c r="AP17" s="26"/>
      <c r="AQ17" s="28"/>
      <c r="BE17" s="36"/>
      <c r="BS17" s="21" t="s">
        <v>35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6"/>
      <c r="BS18" s="21" t="s">
        <v>8</v>
      </c>
    </row>
    <row r="19" spans="2:71" ht="14.4" customHeight="1">
      <c r="B19" s="25"/>
      <c r="C19" s="26"/>
      <c r="D19" s="37" t="s">
        <v>36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6"/>
      <c r="BS19" s="21" t="s">
        <v>8</v>
      </c>
    </row>
    <row r="20" spans="2:71" ht="16.5" customHeight="1">
      <c r="B20" s="25"/>
      <c r="C20" s="26"/>
      <c r="D20" s="26"/>
      <c r="E20" s="41" t="s">
        <v>21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26"/>
      <c r="AP20" s="26"/>
      <c r="AQ20" s="28"/>
      <c r="BE20" s="36"/>
      <c r="BS20" s="21" t="s">
        <v>35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6"/>
    </row>
    <row r="22" spans="2:57" ht="6.95" customHeight="1">
      <c r="B22" s="25"/>
      <c r="C22" s="26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26"/>
      <c r="AQ22" s="28"/>
      <c r="BE22" s="36"/>
    </row>
    <row r="23" spans="2:57" s="1" customFormat="1" ht="25.9" customHeight="1">
      <c r="B23" s="43"/>
      <c r="C23" s="44"/>
      <c r="D23" s="45" t="s">
        <v>37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7">
        <f>ROUND(AG51,2)</f>
        <v>0</v>
      </c>
      <c r="AL23" s="46"/>
      <c r="AM23" s="46"/>
      <c r="AN23" s="46"/>
      <c r="AO23" s="46"/>
      <c r="AP23" s="44"/>
      <c r="AQ23" s="48"/>
      <c r="BE23" s="36"/>
    </row>
    <row r="24" spans="2:57" s="1" customFormat="1" ht="6.95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8"/>
      <c r="BE24" s="36"/>
    </row>
    <row r="25" spans="2:57" s="1" customFormat="1" ht="13.5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9" t="s">
        <v>38</v>
      </c>
      <c r="M25" s="49"/>
      <c r="N25" s="49"/>
      <c r="O25" s="49"/>
      <c r="P25" s="44"/>
      <c r="Q25" s="44"/>
      <c r="R25" s="44"/>
      <c r="S25" s="44"/>
      <c r="T25" s="44"/>
      <c r="U25" s="44"/>
      <c r="V25" s="44"/>
      <c r="W25" s="49" t="s">
        <v>39</v>
      </c>
      <c r="X25" s="49"/>
      <c r="Y25" s="49"/>
      <c r="Z25" s="49"/>
      <c r="AA25" s="49"/>
      <c r="AB25" s="49"/>
      <c r="AC25" s="49"/>
      <c r="AD25" s="49"/>
      <c r="AE25" s="49"/>
      <c r="AF25" s="44"/>
      <c r="AG25" s="44"/>
      <c r="AH25" s="44"/>
      <c r="AI25" s="44"/>
      <c r="AJ25" s="44"/>
      <c r="AK25" s="49" t="s">
        <v>40</v>
      </c>
      <c r="AL25" s="49"/>
      <c r="AM25" s="49"/>
      <c r="AN25" s="49"/>
      <c r="AO25" s="49"/>
      <c r="AP25" s="44"/>
      <c r="AQ25" s="48"/>
      <c r="BE25" s="36"/>
    </row>
    <row r="26" spans="2:57" s="2" customFormat="1" ht="14.4" customHeight="1">
      <c r="B26" s="50"/>
      <c r="C26" s="51"/>
      <c r="D26" s="52" t="s">
        <v>41</v>
      </c>
      <c r="E26" s="51"/>
      <c r="F26" s="52" t="s">
        <v>42</v>
      </c>
      <c r="G26" s="51"/>
      <c r="H26" s="51"/>
      <c r="I26" s="51"/>
      <c r="J26" s="51"/>
      <c r="K26" s="51"/>
      <c r="L26" s="53">
        <v>0.21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4">
        <f>ROUND(AZ51,2)</f>
        <v>0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4">
        <f>ROUND(AV51,2)</f>
        <v>0</v>
      </c>
      <c r="AL26" s="51"/>
      <c r="AM26" s="51"/>
      <c r="AN26" s="51"/>
      <c r="AO26" s="51"/>
      <c r="AP26" s="51"/>
      <c r="AQ26" s="55"/>
      <c r="BE26" s="36"/>
    </row>
    <row r="27" spans="2:57" s="2" customFormat="1" ht="14.4" customHeight="1">
      <c r="B27" s="50"/>
      <c r="C27" s="51"/>
      <c r="D27" s="51"/>
      <c r="E27" s="51"/>
      <c r="F27" s="52" t="s">
        <v>43</v>
      </c>
      <c r="G27" s="51"/>
      <c r="H27" s="51"/>
      <c r="I27" s="51"/>
      <c r="J27" s="51"/>
      <c r="K27" s="51"/>
      <c r="L27" s="53">
        <v>0.15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4">
        <f>ROUND(BA51,2)</f>
        <v>0</v>
      </c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4">
        <f>ROUND(AW51,2)</f>
        <v>0</v>
      </c>
      <c r="AL27" s="51"/>
      <c r="AM27" s="51"/>
      <c r="AN27" s="51"/>
      <c r="AO27" s="51"/>
      <c r="AP27" s="51"/>
      <c r="AQ27" s="55"/>
      <c r="BE27" s="36"/>
    </row>
    <row r="28" spans="2:57" s="2" customFormat="1" ht="14.4" customHeight="1" hidden="1">
      <c r="B28" s="50"/>
      <c r="C28" s="51"/>
      <c r="D28" s="51"/>
      <c r="E28" s="51"/>
      <c r="F28" s="52" t="s">
        <v>44</v>
      </c>
      <c r="G28" s="51"/>
      <c r="H28" s="51"/>
      <c r="I28" s="51"/>
      <c r="J28" s="51"/>
      <c r="K28" s="51"/>
      <c r="L28" s="53">
        <v>0.21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4">
        <f>ROUND(BB51,2)</f>
        <v>0</v>
      </c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4">
        <v>0</v>
      </c>
      <c r="AL28" s="51"/>
      <c r="AM28" s="51"/>
      <c r="AN28" s="51"/>
      <c r="AO28" s="51"/>
      <c r="AP28" s="51"/>
      <c r="AQ28" s="55"/>
      <c r="BE28" s="36"/>
    </row>
    <row r="29" spans="2:57" s="2" customFormat="1" ht="14.4" customHeight="1" hidden="1">
      <c r="B29" s="50"/>
      <c r="C29" s="51"/>
      <c r="D29" s="51"/>
      <c r="E29" s="51"/>
      <c r="F29" s="52" t="s">
        <v>45</v>
      </c>
      <c r="G29" s="51"/>
      <c r="H29" s="51"/>
      <c r="I29" s="51"/>
      <c r="J29" s="51"/>
      <c r="K29" s="51"/>
      <c r="L29" s="53">
        <v>0.15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4">
        <f>ROUND(BC51,2)</f>
        <v>0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4">
        <v>0</v>
      </c>
      <c r="AL29" s="51"/>
      <c r="AM29" s="51"/>
      <c r="AN29" s="51"/>
      <c r="AO29" s="51"/>
      <c r="AP29" s="51"/>
      <c r="AQ29" s="55"/>
      <c r="BE29" s="36"/>
    </row>
    <row r="30" spans="2:57" s="2" customFormat="1" ht="14.4" customHeight="1" hidden="1">
      <c r="B30" s="50"/>
      <c r="C30" s="51"/>
      <c r="D30" s="51"/>
      <c r="E30" s="51"/>
      <c r="F30" s="52" t="s">
        <v>46</v>
      </c>
      <c r="G30" s="51"/>
      <c r="H30" s="51"/>
      <c r="I30" s="51"/>
      <c r="J30" s="51"/>
      <c r="K30" s="51"/>
      <c r="L30" s="53">
        <v>0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4">
        <f>ROUND(BD51,2)</f>
        <v>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4">
        <v>0</v>
      </c>
      <c r="AL30" s="51"/>
      <c r="AM30" s="51"/>
      <c r="AN30" s="51"/>
      <c r="AO30" s="51"/>
      <c r="AP30" s="51"/>
      <c r="AQ30" s="55"/>
      <c r="BE30" s="36"/>
    </row>
    <row r="31" spans="2:57" s="1" customFormat="1" ht="6.95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8"/>
      <c r="BE31" s="36"/>
    </row>
    <row r="32" spans="2:57" s="1" customFormat="1" ht="25.9" customHeight="1">
      <c r="B32" s="43"/>
      <c r="C32" s="56"/>
      <c r="D32" s="57" t="s">
        <v>47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 t="s">
        <v>48</v>
      </c>
      <c r="U32" s="58"/>
      <c r="V32" s="58"/>
      <c r="W32" s="58"/>
      <c r="X32" s="60" t="s">
        <v>49</v>
      </c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61">
        <f>SUM(AK23:AK30)</f>
        <v>0</v>
      </c>
      <c r="AL32" s="58"/>
      <c r="AM32" s="58"/>
      <c r="AN32" s="58"/>
      <c r="AO32" s="62"/>
      <c r="AP32" s="56"/>
      <c r="AQ32" s="63"/>
      <c r="BE32" s="36"/>
    </row>
    <row r="33" spans="2:43" s="1" customFormat="1" ht="6.95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8"/>
    </row>
    <row r="34" spans="2:43" s="1" customFormat="1" ht="6.95" customHeight="1"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6"/>
    </row>
    <row r="38" spans="2:44" s="1" customFormat="1" ht="6.95" customHeight="1"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9"/>
    </row>
    <row r="39" spans="2:44" s="1" customFormat="1" ht="36.95" customHeight="1">
      <c r="B39" s="43"/>
      <c r="C39" s="70" t="s">
        <v>50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69"/>
    </row>
    <row r="40" spans="2:44" s="1" customFormat="1" ht="6.95" customHeight="1">
      <c r="B40" s="43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69"/>
    </row>
    <row r="41" spans="2:44" s="3" customFormat="1" ht="14.4" customHeight="1">
      <c r="B41" s="72"/>
      <c r="C41" s="73" t="s">
        <v>15</v>
      </c>
      <c r="D41" s="74"/>
      <c r="E41" s="74"/>
      <c r="F41" s="74"/>
      <c r="G41" s="74"/>
      <c r="H41" s="74"/>
      <c r="I41" s="74"/>
      <c r="J41" s="74"/>
      <c r="K41" s="74"/>
      <c r="L41" s="74" t="str">
        <f>K5</f>
        <v>Y169</v>
      </c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5"/>
    </row>
    <row r="42" spans="2:44" s="4" customFormat="1" ht="36.95" customHeight="1">
      <c r="B42" s="76"/>
      <c r="C42" s="77" t="s">
        <v>18</v>
      </c>
      <c r="D42" s="78"/>
      <c r="E42" s="78"/>
      <c r="F42" s="78"/>
      <c r="G42" s="78"/>
      <c r="H42" s="78"/>
      <c r="I42" s="78"/>
      <c r="J42" s="78"/>
      <c r="K42" s="78"/>
      <c r="L42" s="79" t="str">
        <f>K6</f>
        <v>Rekonstrukce správní budovy - Park Boheminium</v>
      </c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80"/>
    </row>
    <row r="43" spans="2:44" s="1" customFormat="1" ht="6.95" customHeight="1">
      <c r="B43" s="43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69"/>
    </row>
    <row r="44" spans="2:44" s="1" customFormat="1" ht="13.5">
      <c r="B44" s="43"/>
      <c r="C44" s="73" t="s">
        <v>23</v>
      </c>
      <c r="D44" s="71"/>
      <c r="E44" s="71"/>
      <c r="F44" s="71"/>
      <c r="G44" s="71"/>
      <c r="H44" s="71"/>
      <c r="I44" s="71"/>
      <c r="J44" s="71"/>
      <c r="K44" s="71"/>
      <c r="L44" s="81" t="str">
        <f>IF(K8="","",K8)</f>
        <v>Mariánské Lázně</v>
      </c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3" t="s">
        <v>25</v>
      </c>
      <c r="AJ44" s="71"/>
      <c r="AK44" s="71"/>
      <c r="AL44" s="71"/>
      <c r="AM44" s="82" t="str">
        <f>IF(AN8="","",AN8)</f>
        <v>30. 1. 2018</v>
      </c>
      <c r="AN44" s="82"/>
      <c r="AO44" s="71"/>
      <c r="AP44" s="71"/>
      <c r="AQ44" s="71"/>
      <c r="AR44" s="69"/>
    </row>
    <row r="45" spans="2:44" s="1" customFormat="1" ht="6.95" customHeight="1">
      <c r="B45" s="43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69"/>
    </row>
    <row r="46" spans="2:56" s="1" customFormat="1" ht="13.5">
      <c r="B46" s="43"/>
      <c r="C46" s="73" t="s">
        <v>27</v>
      </c>
      <c r="D46" s="71"/>
      <c r="E46" s="71"/>
      <c r="F46" s="71"/>
      <c r="G46" s="71"/>
      <c r="H46" s="71"/>
      <c r="I46" s="71"/>
      <c r="J46" s="71"/>
      <c r="K46" s="71"/>
      <c r="L46" s="74" t="str">
        <f>IF(E11="","",E11)</f>
        <v>Město Mariánské Lázně</v>
      </c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3" t="s">
        <v>33</v>
      </c>
      <c r="AJ46" s="71"/>
      <c r="AK46" s="71"/>
      <c r="AL46" s="71"/>
      <c r="AM46" s="74" t="str">
        <f>IF(E17="","",E17)</f>
        <v>ing.Graca Pacel</v>
      </c>
      <c r="AN46" s="74"/>
      <c r="AO46" s="74"/>
      <c r="AP46" s="74"/>
      <c r="AQ46" s="71"/>
      <c r="AR46" s="69"/>
      <c r="AS46" s="83" t="s">
        <v>51</v>
      </c>
      <c r="AT46" s="84"/>
      <c r="AU46" s="85"/>
      <c r="AV46" s="85"/>
      <c r="AW46" s="85"/>
      <c r="AX46" s="85"/>
      <c r="AY46" s="85"/>
      <c r="AZ46" s="85"/>
      <c r="BA46" s="85"/>
      <c r="BB46" s="85"/>
      <c r="BC46" s="85"/>
      <c r="BD46" s="86"/>
    </row>
    <row r="47" spans="2:56" s="1" customFormat="1" ht="13.5">
      <c r="B47" s="43"/>
      <c r="C47" s="73" t="s">
        <v>31</v>
      </c>
      <c r="D47" s="71"/>
      <c r="E47" s="71"/>
      <c r="F47" s="71"/>
      <c r="G47" s="71"/>
      <c r="H47" s="71"/>
      <c r="I47" s="71"/>
      <c r="J47" s="71"/>
      <c r="K47" s="71"/>
      <c r="L47" s="74" t="str">
        <f>IF(E14="Vyplň údaj","",E14)</f>
        <v/>
      </c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69"/>
      <c r="AS47" s="87"/>
      <c r="AT47" s="88"/>
      <c r="AU47" s="89"/>
      <c r="AV47" s="89"/>
      <c r="AW47" s="89"/>
      <c r="AX47" s="89"/>
      <c r="AY47" s="89"/>
      <c r="AZ47" s="89"/>
      <c r="BA47" s="89"/>
      <c r="BB47" s="89"/>
      <c r="BC47" s="89"/>
      <c r="BD47" s="90"/>
    </row>
    <row r="48" spans="2:56" s="1" customFormat="1" ht="10.8" customHeight="1">
      <c r="B48" s="4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69"/>
      <c r="AS48" s="91"/>
      <c r="AT48" s="52"/>
      <c r="AU48" s="44"/>
      <c r="AV48" s="44"/>
      <c r="AW48" s="44"/>
      <c r="AX48" s="44"/>
      <c r="AY48" s="44"/>
      <c r="AZ48" s="44"/>
      <c r="BA48" s="44"/>
      <c r="BB48" s="44"/>
      <c r="BC48" s="44"/>
      <c r="BD48" s="92"/>
    </row>
    <row r="49" spans="2:56" s="1" customFormat="1" ht="29.25" customHeight="1">
      <c r="B49" s="43"/>
      <c r="C49" s="93" t="s">
        <v>52</v>
      </c>
      <c r="D49" s="94"/>
      <c r="E49" s="94"/>
      <c r="F49" s="94"/>
      <c r="G49" s="94"/>
      <c r="H49" s="95"/>
      <c r="I49" s="96" t="s">
        <v>53</v>
      </c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7" t="s">
        <v>54</v>
      </c>
      <c r="AH49" s="94"/>
      <c r="AI49" s="94"/>
      <c r="AJ49" s="94"/>
      <c r="AK49" s="94"/>
      <c r="AL49" s="94"/>
      <c r="AM49" s="94"/>
      <c r="AN49" s="96" t="s">
        <v>55</v>
      </c>
      <c r="AO49" s="94"/>
      <c r="AP49" s="94"/>
      <c r="AQ49" s="98" t="s">
        <v>56</v>
      </c>
      <c r="AR49" s="69"/>
      <c r="AS49" s="99" t="s">
        <v>57</v>
      </c>
      <c r="AT49" s="100" t="s">
        <v>58</v>
      </c>
      <c r="AU49" s="100" t="s">
        <v>59</v>
      </c>
      <c r="AV49" s="100" t="s">
        <v>60</v>
      </c>
      <c r="AW49" s="100" t="s">
        <v>61</v>
      </c>
      <c r="AX49" s="100" t="s">
        <v>62</v>
      </c>
      <c r="AY49" s="100" t="s">
        <v>63</v>
      </c>
      <c r="AZ49" s="100" t="s">
        <v>64</v>
      </c>
      <c r="BA49" s="100" t="s">
        <v>65</v>
      </c>
      <c r="BB49" s="100" t="s">
        <v>66</v>
      </c>
      <c r="BC49" s="100" t="s">
        <v>67</v>
      </c>
      <c r="BD49" s="101" t="s">
        <v>68</v>
      </c>
    </row>
    <row r="50" spans="2:56" s="1" customFormat="1" ht="10.8" customHeight="1">
      <c r="B50" s="43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69"/>
      <c r="AS50" s="102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4"/>
    </row>
    <row r="51" spans="2:90" s="4" customFormat="1" ht="32.4" customHeight="1">
      <c r="B51" s="76"/>
      <c r="C51" s="105" t="s">
        <v>69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7">
        <f>ROUND(AG52,2)</f>
        <v>0</v>
      </c>
      <c r="AH51" s="107"/>
      <c r="AI51" s="107"/>
      <c r="AJ51" s="107"/>
      <c r="AK51" s="107"/>
      <c r="AL51" s="107"/>
      <c r="AM51" s="107"/>
      <c r="AN51" s="108">
        <f>SUM(AG51,AT51)</f>
        <v>0</v>
      </c>
      <c r="AO51" s="108"/>
      <c r="AP51" s="108"/>
      <c r="AQ51" s="109" t="s">
        <v>21</v>
      </c>
      <c r="AR51" s="80"/>
      <c r="AS51" s="110">
        <f>ROUND(AS52,2)</f>
        <v>0</v>
      </c>
      <c r="AT51" s="111">
        <f>ROUND(SUM(AV51:AW51),2)</f>
        <v>0</v>
      </c>
      <c r="AU51" s="112">
        <f>ROUND(AU52,5)</f>
        <v>0</v>
      </c>
      <c r="AV51" s="111">
        <f>ROUND(AZ51*L26,2)</f>
        <v>0</v>
      </c>
      <c r="AW51" s="111">
        <f>ROUND(BA51*L27,2)</f>
        <v>0</v>
      </c>
      <c r="AX51" s="111">
        <f>ROUND(BB51*L26,2)</f>
        <v>0</v>
      </c>
      <c r="AY51" s="111">
        <f>ROUND(BC51*L27,2)</f>
        <v>0</v>
      </c>
      <c r="AZ51" s="111">
        <f>ROUND(AZ52,2)</f>
        <v>0</v>
      </c>
      <c r="BA51" s="111">
        <f>ROUND(BA52,2)</f>
        <v>0</v>
      </c>
      <c r="BB51" s="111">
        <f>ROUND(BB52,2)</f>
        <v>0</v>
      </c>
      <c r="BC51" s="111">
        <f>ROUND(BC52,2)</f>
        <v>0</v>
      </c>
      <c r="BD51" s="113">
        <f>ROUND(BD52,2)</f>
        <v>0</v>
      </c>
      <c r="BS51" s="114" t="s">
        <v>70</v>
      </c>
      <c r="BT51" s="114" t="s">
        <v>71</v>
      </c>
      <c r="BU51" s="115" t="s">
        <v>72</v>
      </c>
      <c r="BV51" s="114" t="s">
        <v>73</v>
      </c>
      <c r="BW51" s="114" t="s">
        <v>7</v>
      </c>
      <c r="BX51" s="114" t="s">
        <v>74</v>
      </c>
      <c r="CL51" s="114" t="s">
        <v>21</v>
      </c>
    </row>
    <row r="52" spans="1:91" s="5" customFormat="1" ht="31.5" customHeight="1">
      <c r="A52" s="116" t="s">
        <v>75</v>
      </c>
      <c r="B52" s="117"/>
      <c r="C52" s="118"/>
      <c r="D52" s="119" t="s">
        <v>76</v>
      </c>
      <c r="E52" s="119"/>
      <c r="F52" s="119"/>
      <c r="G52" s="119"/>
      <c r="H52" s="119"/>
      <c r="I52" s="120"/>
      <c r="J52" s="119" t="s">
        <v>77</v>
      </c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21">
        <f>'200 - Zázemí, WC - m.č.10...'!J27</f>
        <v>0</v>
      </c>
      <c r="AH52" s="120"/>
      <c r="AI52" s="120"/>
      <c r="AJ52" s="120"/>
      <c r="AK52" s="120"/>
      <c r="AL52" s="120"/>
      <c r="AM52" s="120"/>
      <c r="AN52" s="121">
        <f>SUM(AG52,AT52)</f>
        <v>0</v>
      </c>
      <c r="AO52" s="120"/>
      <c r="AP52" s="120"/>
      <c r="AQ52" s="122" t="s">
        <v>78</v>
      </c>
      <c r="AR52" s="123"/>
      <c r="AS52" s="124">
        <v>0</v>
      </c>
      <c r="AT52" s="125">
        <f>ROUND(SUM(AV52:AW52),2)</f>
        <v>0</v>
      </c>
      <c r="AU52" s="126">
        <f>'200 - Zázemí, WC - m.č.10...'!P115</f>
        <v>0</v>
      </c>
      <c r="AV52" s="125">
        <f>'200 - Zázemí, WC - m.č.10...'!J30</f>
        <v>0</v>
      </c>
      <c r="AW52" s="125">
        <f>'200 - Zázemí, WC - m.č.10...'!J31</f>
        <v>0</v>
      </c>
      <c r="AX52" s="125">
        <f>'200 - Zázemí, WC - m.č.10...'!J32</f>
        <v>0</v>
      </c>
      <c r="AY52" s="125">
        <f>'200 - Zázemí, WC - m.č.10...'!J33</f>
        <v>0</v>
      </c>
      <c r="AZ52" s="125">
        <f>'200 - Zázemí, WC - m.č.10...'!F30</f>
        <v>0</v>
      </c>
      <c r="BA52" s="125">
        <f>'200 - Zázemí, WC - m.č.10...'!F31</f>
        <v>0</v>
      </c>
      <c r="BB52" s="125">
        <f>'200 - Zázemí, WC - m.č.10...'!F32</f>
        <v>0</v>
      </c>
      <c r="BC52" s="125">
        <f>'200 - Zázemí, WC - m.č.10...'!F33</f>
        <v>0</v>
      </c>
      <c r="BD52" s="127">
        <f>'200 - Zázemí, WC - m.č.10...'!F34</f>
        <v>0</v>
      </c>
      <c r="BT52" s="128" t="s">
        <v>79</v>
      </c>
      <c r="BV52" s="128" t="s">
        <v>73</v>
      </c>
      <c r="BW52" s="128" t="s">
        <v>80</v>
      </c>
      <c r="BX52" s="128" t="s">
        <v>7</v>
      </c>
      <c r="CL52" s="128" t="s">
        <v>21</v>
      </c>
      <c r="CM52" s="128" t="s">
        <v>81</v>
      </c>
    </row>
    <row r="53" spans="2:44" s="1" customFormat="1" ht="30" customHeight="1">
      <c r="B53" s="43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69"/>
    </row>
    <row r="54" spans="2:44" s="1" customFormat="1" ht="6.95" customHeight="1">
      <c r="B54" s="64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9"/>
    </row>
  </sheetData>
  <sheetProtection password="CC35" sheet="1" objects="1" scenarios="1" formatColumns="0" formatRows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200 - Zázemí, WC - m.č.10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7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8"/>
      <c r="B1" s="130"/>
      <c r="C1" s="130"/>
      <c r="D1" s="131" t="s">
        <v>1</v>
      </c>
      <c r="E1" s="130"/>
      <c r="F1" s="132" t="s">
        <v>82</v>
      </c>
      <c r="G1" s="132" t="s">
        <v>83</v>
      </c>
      <c r="H1" s="132"/>
      <c r="I1" s="133"/>
      <c r="J1" s="132" t="s">
        <v>84</v>
      </c>
      <c r="K1" s="131" t="s">
        <v>85</v>
      </c>
      <c r="L1" s="132" t="s">
        <v>86</v>
      </c>
      <c r="M1" s="132"/>
      <c r="N1" s="132"/>
      <c r="O1" s="132"/>
      <c r="P1" s="132"/>
      <c r="Q1" s="132"/>
      <c r="R1" s="132"/>
      <c r="S1" s="132"/>
      <c r="T1" s="132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AT2" s="21" t="s">
        <v>80</v>
      </c>
    </row>
    <row r="3" spans="2:46" ht="6.95" customHeight="1">
      <c r="B3" s="22"/>
      <c r="C3" s="23"/>
      <c r="D3" s="23"/>
      <c r="E3" s="23"/>
      <c r="F3" s="23"/>
      <c r="G3" s="23"/>
      <c r="H3" s="23"/>
      <c r="I3" s="134"/>
      <c r="J3" s="23"/>
      <c r="K3" s="24"/>
      <c r="AT3" s="21" t="s">
        <v>81</v>
      </c>
    </row>
    <row r="4" spans="2:46" ht="36.95" customHeight="1">
      <c r="B4" s="25"/>
      <c r="C4" s="26"/>
      <c r="D4" s="27" t="s">
        <v>87</v>
      </c>
      <c r="E4" s="26"/>
      <c r="F4" s="26"/>
      <c r="G4" s="26"/>
      <c r="H4" s="26"/>
      <c r="I4" s="135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35"/>
      <c r="J5" s="26"/>
      <c r="K5" s="28"/>
    </row>
    <row r="6" spans="2:11" ht="13.5">
      <c r="B6" s="25"/>
      <c r="C6" s="26"/>
      <c r="D6" s="37" t="s">
        <v>18</v>
      </c>
      <c r="E6" s="26"/>
      <c r="F6" s="26"/>
      <c r="G6" s="26"/>
      <c r="H6" s="26"/>
      <c r="I6" s="135"/>
      <c r="J6" s="26"/>
      <c r="K6" s="28"/>
    </row>
    <row r="7" spans="2:11" ht="16.5" customHeight="1">
      <c r="B7" s="25"/>
      <c r="C7" s="26"/>
      <c r="D7" s="26"/>
      <c r="E7" s="136" t="str">
        <f>'Rekapitulace stavby'!K6</f>
        <v>Rekonstrukce správní budovy - Park Boheminium</v>
      </c>
      <c r="F7" s="37"/>
      <c r="G7" s="37"/>
      <c r="H7" s="37"/>
      <c r="I7" s="135"/>
      <c r="J7" s="26"/>
      <c r="K7" s="28"/>
    </row>
    <row r="8" spans="2:11" s="1" customFormat="1" ht="13.5">
      <c r="B8" s="43"/>
      <c r="C8" s="44"/>
      <c r="D8" s="37" t="s">
        <v>88</v>
      </c>
      <c r="E8" s="44"/>
      <c r="F8" s="44"/>
      <c r="G8" s="44"/>
      <c r="H8" s="44"/>
      <c r="I8" s="137"/>
      <c r="J8" s="44"/>
      <c r="K8" s="48"/>
    </row>
    <row r="9" spans="2:11" s="1" customFormat="1" ht="36.95" customHeight="1">
      <c r="B9" s="43"/>
      <c r="C9" s="44"/>
      <c r="D9" s="44"/>
      <c r="E9" s="138" t="s">
        <v>89</v>
      </c>
      <c r="F9" s="44"/>
      <c r="G9" s="44"/>
      <c r="H9" s="44"/>
      <c r="I9" s="137"/>
      <c r="J9" s="44"/>
      <c r="K9" s="48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37"/>
      <c r="J10" s="44"/>
      <c r="K10" s="48"/>
    </row>
    <row r="11" spans="2:11" s="1" customFormat="1" ht="14.4" customHeight="1">
      <c r="B11" s="43"/>
      <c r="C11" s="44"/>
      <c r="D11" s="37" t="s">
        <v>20</v>
      </c>
      <c r="E11" s="44"/>
      <c r="F11" s="32" t="s">
        <v>21</v>
      </c>
      <c r="G11" s="44"/>
      <c r="H11" s="44"/>
      <c r="I11" s="139" t="s">
        <v>22</v>
      </c>
      <c r="J11" s="32" t="s">
        <v>21</v>
      </c>
      <c r="K11" s="48"/>
    </row>
    <row r="12" spans="2:11" s="1" customFormat="1" ht="14.4" customHeight="1">
      <c r="B12" s="43"/>
      <c r="C12" s="44"/>
      <c r="D12" s="37" t="s">
        <v>23</v>
      </c>
      <c r="E12" s="44"/>
      <c r="F12" s="32" t="s">
        <v>24</v>
      </c>
      <c r="G12" s="44"/>
      <c r="H12" s="44"/>
      <c r="I12" s="139" t="s">
        <v>25</v>
      </c>
      <c r="J12" s="140" t="str">
        <f>'Rekapitulace stavby'!AN8</f>
        <v>30. 1. 2018</v>
      </c>
      <c r="K12" s="48"/>
    </row>
    <row r="13" spans="2:11" s="1" customFormat="1" ht="10.8" customHeight="1">
      <c r="B13" s="43"/>
      <c r="C13" s="44"/>
      <c r="D13" s="44"/>
      <c r="E13" s="44"/>
      <c r="F13" s="44"/>
      <c r="G13" s="44"/>
      <c r="H13" s="44"/>
      <c r="I13" s="137"/>
      <c r="J13" s="44"/>
      <c r="K13" s="48"/>
    </row>
    <row r="14" spans="2:11" s="1" customFormat="1" ht="14.4" customHeight="1">
      <c r="B14" s="43"/>
      <c r="C14" s="44"/>
      <c r="D14" s="37" t="s">
        <v>27</v>
      </c>
      <c r="E14" s="44"/>
      <c r="F14" s="44"/>
      <c r="G14" s="44"/>
      <c r="H14" s="44"/>
      <c r="I14" s="139" t="s">
        <v>28</v>
      </c>
      <c r="J14" s="32" t="s">
        <v>21</v>
      </c>
      <c r="K14" s="48"/>
    </row>
    <row r="15" spans="2:11" s="1" customFormat="1" ht="18" customHeight="1">
      <c r="B15" s="43"/>
      <c r="C15" s="44"/>
      <c r="D15" s="44"/>
      <c r="E15" s="32" t="s">
        <v>29</v>
      </c>
      <c r="F15" s="44"/>
      <c r="G15" s="44"/>
      <c r="H15" s="44"/>
      <c r="I15" s="139" t="s">
        <v>30</v>
      </c>
      <c r="J15" s="32" t="s">
        <v>21</v>
      </c>
      <c r="K15" s="48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37"/>
      <c r="J16" s="44"/>
      <c r="K16" s="48"/>
    </row>
    <row r="17" spans="2:11" s="1" customFormat="1" ht="14.4" customHeight="1">
      <c r="B17" s="43"/>
      <c r="C17" s="44"/>
      <c r="D17" s="37" t="s">
        <v>31</v>
      </c>
      <c r="E17" s="44"/>
      <c r="F17" s="44"/>
      <c r="G17" s="44"/>
      <c r="H17" s="44"/>
      <c r="I17" s="139" t="s">
        <v>28</v>
      </c>
      <c r="J17" s="32" t="str">
        <f>IF('Rekapitulace stavby'!AN13="Vyplň údaj","",IF('Rekapitulace stavby'!AN13="","",'Rekapitulace stavby'!AN13))</f>
        <v/>
      </c>
      <c r="K17" s="48"/>
    </row>
    <row r="18" spans="2:11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39" t="s">
        <v>30</v>
      </c>
      <c r="J18" s="32" t="str">
        <f>IF('Rekapitulace stavby'!AN14="Vyplň údaj","",IF('Rekapitulace stavby'!AN14="","",'Rekapitulace stavby'!AN14))</f>
        <v/>
      </c>
      <c r="K18" s="48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37"/>
      <c r="J19" s="44"/>
      <c r="K19" s="48"/>
    </row>
    <row r="20" spans="2:11" s="1" customFormat="1" ht="14.4" customHeight="1">
      <c r="B20" s="43"/>
      <c r="C20" s="44"/>
      <c r="D20" s="37" t="s">
        <v>33</v>
      </c>
      <c r="E20" s="44"/>
      <c r="F20" s="44"/>
      <c r="G20" s="44"/>
      <c r="H20" s="44"/>
      <c r="I20" s="139" t="s">
        <v>28</v>
      </c>
      <c r="J20" s="32" t="s">
        <v>21</v>
      </c>
      <c r="K20" s="48"/>
    </row>
    <row r="21" spans="2:11" s="1" customFormat="1" ht="18" customHeight="1">
      <c r="B21" s="43"/>
      <c r="C21" s="44"/>
      <c r="D21" s="44"/>
      <c r="E21" s="32" t="s">
        <v>34</v>
      </c>
      <c r="F21" s="44"/>
      <c r="G21" s="44"/>
      <c r="H21" s="44"/>
      <c r="I21" s="139" t="s">
        <v>30</v>
      </c>
      <c r="J21" s="32" t="s">
        <v>21</v>
      </c>
      <c r="K21" s="48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37"/>
      <c r="J22" s="44"/>
      <c r="K22" s="48"/>
    </row>
    <row r="23" spans="2:11" s="1" customFormat="1" ht="14.4" customHeight="1">
      <c r="B23" s="43"/>
      <c r="C23" s="44"/>
      <c r="D23" s="37" t="s">
        <v>36</v>
      </c>
      <c r="E23" s="44"/>
      <c r="F23" s="44"/>
      <c r="G23" s="44"/>
      <c r="H23" s="44"/>
      <c r="I23" s="137"/>
      <c r="J23" s="44"/>
      <c r="K23" s="48"/>
    </row>
    <row r="24" spans="2:11" s="6" customFormat="1" ht="16.5" customHeight="1">
      <c r="B24" s="141"/>
      <c r="C24" s="142"/>
      <c r="D24" s="142"/>
      <c r="E24" s="41" t="s">
        <v>21</v>
      </c>
      <c r="F24" s="41"/>
      <c r="G24" s="41"/>
      <c r="H24" s="41"/>
      <c r="I24" s="143"/>
      <c r="J24" s="142"/>
      <c r="K24" s="144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37"/>
      <c r="J25" s="44"/>
      <c r="K25" s="48"/>
    </row>
    <row r="26" spans="2:11" s="1" customFormat="1" ht="6.95" customHeight="1">
      <c r="B26" s="43"/>
      <c r="C26" s="44"/>
      <c r="D26" s="103"/>
      <c r="E26" s="103"/>
      <c r="F26" s="103"/>
      <c r="G26" s="103"/>
      <c r="H26" s="103"/>
      <c r="I26" s="145"/>
      <c r="J26" s="103"/>
      <c r="K26" s="146"/>
    </row>
    <row r="27" spans="2:11" s="1" customFormat="1" ht="25.4" customHeight="1">
      <c r="B27" s="43"/>
      <c r="C27" s="44"/>
      <c r="D27" s="147" t="s">
        <v>37</v>
      </c>
      <c r="E27" s="44"/>
      <c r="F27" s="44"/>
      <c r="G27" s="44"/>
      <c r="H27" s="44"/>
      <c r="I27" s="137"/>
      <c r="J27" s="148">
        <f>ROUND(J115,2)</f>
        <v>0</v>
      </c>
      <c r="K27" s="48"/>
    </row>
    <row r="28" spans="2:11" s="1" customFormat="1" ht="6.95" customHeight="1">
      <c r="B28" s="43"/>
      <c r="C28" s="44"/>
      <c r="D28" s="103"/>
      <c r="E28" s="103"/>
      <c r="F28" s="103"/>
      <c r="G28" s="103"/>
      <c r="H28" s="103"/>
      <c r="I28" s="145"/>
      <c r="J28" s="103"/>
      <c r="K28" s="146"/>
    </row>
    <row r="29" spans="2:11" s="1" customFormat="1" ht="14.4" customHeight="1">
      <c r="B29" s="43"/>
      <c r="C29" s="44"/>
      <c r="D29" s="44"/>
      <c r="E29" s="44"/>
      <c r="F29" s="49" t="s">
        <v>39</v>
      </c>
      <c r="G29" s="44"/>
      <c r="H29" s="44"/>
      <c r="I29" s="149" t="s">
        <v>38</v>
      </c>
      <c r="J29" s="49" t="s">
        <v>40</v>
      </c>
      <c r="K29" s="48"/>
    </row>
    <row r="30" spans="2:11" s="1" customFormat="1" ht="14.4" customHeight="1">
      <c r="B30" s="43"/>
      <c r="C30" s="44"/>
      <c r="D30" s="52" t="s">
        <v>41</v>
      </c>
      <c r="E30" s="52" t="s">
        <v>42</v>
      </c>
      <c r="F30" s="150">
        <f>ROUND(SUM(BE115:BE578),2)</f>
        <v>0</v>
      </c>
      <c r="G30" s="44"/>
      <c r="H30" s="44"/>
      <c r="I30" s="151">
        <v>0.21</v>
      </c>
      <c r="J30" s="150">
        <f>ROUND(ROUND((SUM(BE115:BE578)),2)*I30,2)</f>
        <v>0</v>
      </c>
      <c r="K30" s="48"/>
    </row>
    <row r="31" spans="2:11" s="1" customFormat="1" ht="14.4" customHeight="1">
      <c r="B31" s="43"/>
      <c r="C31" s="44"/>
      <c r="D31" s="44"/>
      <c r="E31" s="52" t="s">
        <v>43</v>
      </c>
      <c r="F31" s="150">
        <f>ROUND(SUM(BF115:BF578),2)</f>
        <v>0</v>
      </c>
      <c r="G31" s="44"/>
      <c r="H31" s="44"/>
      <c r="I31" s="151">
        <v>0.15</v>
      </c>
      <c r="J31" s="150">
        <f>ROUND(ROUND((SUM(BF115:BF578)),2)*I31,2)</f>
        <v>0</v>
      </c>
      <c r="K31" s="48"/>
    </row>
    <row r="32" spans="2:11" s="1" customFormat="1" ht="14.4" customHeight="1" hidden="1">
      <c r="B32" s="43"/>
      <c r="C32" s="44"/>
      <c r="D32" s="44"/>
      <c r="E32" s="52" t="s">
        <v>44</v>
      </c>
      <c r="F32" s="150">
        <f>ROUND(SUM(BG115:BG578),2)</f>
        <v>0</v>
      </c>
      <c r="G32" s="44"/>
      <c r="H32" s="44"/>
      <c r="I32" s="151">
        <v>0.21</v>
      </c>
      <c r="J32" s="150">
        <v>0</v>
      </c>
      <c r="K32" s="48"/>
    </row>
    <row r="33" spans="2:11" s="1" customFormat="1" ht="14.4" customHeight="1" hidden="1">
      <c r="B33" s="43"/>
      <c r="C33" s="44"/>
      <c r="D33" s="44"/>
      <c r="E33" s="52" t="s">
        <v>45</v>
      </c>
      <c r="F33" s="150">
        <f>ROUND(SUM(BH115:BH578),2)</f>
        <v>0</v>
      </c>
      <c r="G33" s="44"/>
      <c r="H33" s="44"/>
      <c r="I33" s="151">
        <v>0.15</v>
      </c>
      <c r="J33" s="150">
        <v>0</v>
      </c>
      <c r="K33" s="48"/>
    </row>
    <row r="34" spans="2:11" s="1" customFormat="1" ht="14.4" customHeight="1" hidden="1">
      <c r="B34" s="43"/>
      <c r="C34" s="44"/>
      <c r="D34" s="44"/>
      <c r="E34" s="52" t="s">
        <v>46</v>
      </c>
      <c r="F34" s="150">
        <f>ROUND(SUM(BI115:BI578),2)</f>
        <v>0</v>
      </c>
      <c r="G34" s="44"/>
      <c r="H34" s="44"/>
      <c r="I34" s="151">
        <v>0</v>
      </c>
      <c r="J34" s="150">
        <v>0</v>
      </c>
      <c r="K34" s="48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37"/>
      <c r="J35" s="44"/>
      <c r="K35" s="48"/>
    </row>
    <row r="36" spans="2:11" s="1" customFormat="1" ht="25.4" customHeight="1">
      <c r="B36" s="43"/>
      <c r="C36" s="152"/>
      <c r="D36" s="153" t="s">
        <v>47</v>
      </c>
      <c r="E36" s="95"/>
      <c r="F36" s="95"/>
      <c r="G36" s="154" t="s">
        <v>48</v>
      </c>
      <c r="H36" s="155" t="s">
        <v>49</v>
      </c>
      <c r="I36" s="156"/>
      <c r="J36" s="157">
        <f>SUM(J27:J34)</f>
        <v>0</v>
      </c>
      <c r="K36" s="158"/>
    </row>
    <row r="37" spans="2:11" s="1" customFormat="1" ht="14.4" customHeight="1">
      <c r="B37" s="64"/>
      <c r="C37" s="65"/>
      <c r="D37" s="65"/>
      <c r="E37" s="65"/>
      <c r="F37" s="65"/>
      <c r="G37" s="65"/>
      <c r="H37" s="65"/>
      <c r="I37" s="159"/>
      <c r="J37" s="65"/>
      <c r="K37" s="66"/>
    </row>
    <row r="41" spans="2:11" s="1" customFormat="1" ht="6.95" customHeight="1">
      <c r="B41" s="160"/>
      <c r="C41" s="161"/>
      <c r="D41" s="161"/>
      <c r="E41" s="161"/>
      <c r="F41" s="161"/>
      <c r="G41" s="161"/>
      <c r="H41" s="161"/>
      <c r="I41" s="162"/>
      <c r="J41" s="161"/>
      <c r="K41" s="163"/>
    </row>
    <row r="42" spans="2:11" s="1" customFormat="1" ht="36.95" customHeight="1">
      <c r="B42" s="43"/>
      <c r="C42" s="27" t="s">
        <v>90</v>
      </c>
      <c r="D42" s="44"/>
      <c r="E42" s="44"/>
      <c r="F42" s="44"/>
      <c r="G42" s="44"/>
      <c r="H42" s="44"/>
      <c r="I42" s="137"/>
      <c r="J42" s="44"/>
      <c r="K42" s="48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37"/>
      <c r="J43" s="44"/>
      <c r="K43" s="48"/>
    </row>
    <row r="44" spans="2:11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37"/>
      <c r="J44" s="44"/>
      <c r="K44" s="48"/>
    </row>
    <row r="45" spans="2:11" s="1" customFormat="1" ht="16.5" customHeight="1">
      <c r="B45" s="43"/>
      <c r="C45" s="44"/>
      <c r="D45" s="44"/>
      <c r="E45" s="136" t="str">
        <f>E7</f>
        <v>Rekonstrukce správní budovy - Park Boheminium</v>
      </c>
      <c r="F45" s="37"/>
      <c r="G45" s="37"/>
      <c r="H45" s="37"/>
      <c r="I45" s="137"/>
      <c r="J45" s="44"/>
      <c r="K45" s="48"/>
    </row>
    <row r="46" spans="2:11" s="1" customFormat="1" ht="14.4" customHeight="1">
      <c r="B46" s="43"/>
      <c r="C46" s="37" t="s">
        <v>88</v>
      </c>
      <c r="D46" s="44"/>
      <c r="E46" s="44"/>
      <c r="F46" s="44"/>
      <c r="G46" s="44"/>
      <c r="H46" s="44"/>
      <c r="I46" s="137"/>
      <c r="J46" s="44"/>
      <c r="K46" s="48"/>
    </row>
    <row r="47" spans="2:11" s="1" customFormat="1" ht="17.25" customHeight="1">
      <c r="B47" s="43"/>
      <c r="C47" s="44"/>
      <c r="D47" s="44"/>
      <c r="E47" s="138" t="str">
        <f>E9</f>
        <v>200 - Zázemí, WC - m.č.103-7, 115,116, 118</v>
      </c>
      <c r="F47" s="44"/>
      <c r="G47" s="44"/>
      <c r="H47" s="44"/>
      <c r="I47" s="137"/>
      <c r="J47" s="44"/>
      <c r="K47" s="48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37"/>
      <c r="J48" s="44"/>
      <c r="K48" s="48"/>
    </row>
    <row r="49" spans="2:11" s="1" customFormat="1" ht="18" customHeight="1">
      <c r="B49" s="43"/>
      <c r="C49" s="37" t="s">
        <v>23</v>
      </c>
      <c r="D49" s="44"/>
      <c r="E49" s="44"/>
      <c r="F49" s="32" t="str">
        <f>F12</f>
        <v>Mariánské Lázně</v>
      </c>
      <c r="G49" s="44"/>
      <c r="H49" s="44"/>
      <c r="I49" s="139" t="s">
        <v>25</v>
      </c>
      <c r="J49" s="140" t="str">
        <f>IF(J12="","",J12)</f>
        <v>30. 1. 2018</v>
      </c>
      <c r="K49" s="48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37"/>
      <c r="J50" s="44"/>
      <c r="K50" s="48"/>
    </row>
    <row r="51" spans="2:11" s="1" customFormat="1" ht="13.5">
      <c r="B51" s="43"/>
      <c r="C51" s="37" t="s">
        <v>27</v>
      </c>
      <c r="D51" s="44"/>
      <c r="E51" s="44"/>
      <c r="F51" s="32" t="str">
        <f>E15</f>
        <v>Město Mariánské Lázně</v>
      </c>
      <c r="G51" s="44"/>
      <c r="H51" s="44"/>
      <c r="I51" s="139" t="s">
        <v>33</v>
      </c>
      <c r="J51" s="41" t="str">
        <f>E21</f>
        <v>ing.Graca Pacel</v>
      </c>
      <c r="K51" s="48"/>
    </row>
    <row r="52" spans="2:11" s="1" customFormat="1" ht="14.4" customHeight="1">
      <c r="B52" s="43"/>
      <c r="C52" s="37" t="s">
        <v>31</v>
      </c>
      <c r="D52" s="44"/>
      <c r="E52" s="44"/>
      <c r="F52" s="32" t="str">
        <f>IF(E18="","",E18)</f>
        <v/>
      </c>
      <c r="G52" s="44"/>
      <c r="H52" s="44"/>
      <c r="I52" s="137"/>
      <c r="J52" s="164"/>
      <c r="K52" s="48"/>
    </row>
    <row r="53" spans="2:11" s="1" customFormat="1" ht="10.3" customHeight="1">
      <c r="B53" s="43"/>
      <c r="C53" s="44"/>
      <c r="D53" s="44"/>
      <c r="E53" s="44"/>
      <c r="F53" s="44"/>
      <c r="G53" s="44"/>
      <c r="H53" s="44"/>
      <c r="I53" s="137"/>
      <c r="J53" s="44"/>
      <c r="K53" s="48"/>
    </row>
    <row r="54" spans="2:11" s="1" customFormat="1" ht="29.25" customHeight="1">
      <c r="B54" s="43"/>
      <c r="C54" s="165" t="s">
        <v>91</v>
      </c>
      <c r="D54" s="152"/>
      <c r="E54" s="152"/>
      <c r="F54" s="152"/>
      <c r="G54" s="152"/>
      <c r="H54" s="152"/>
      <c r="I54" s="166"/>
      <c r="J54" s="167" t="s">
        <v>92</v>
      </c>
      <c r="K54" s="168"/>
    </row>
    <row r="55" spans="2:11" s="1" customFormat="1" ht="10.3" customHeight="1">
      <c r="B55" s="43"/>
      <c r="C55" s="44"/>
      <c r="D55" s="44"/>
      <c r="E55" s="44"/>
      <c r="F55" s="44"/>
      <c r="G55" s="44"/>
      <c r="H55" s="44"/>
      <c r="I55" s="137"/>
      <c r="J55" s="44"/>
      <c r="K55" s="48"/>
    </row>
    <row r="56" spans="2:47" s="1" customFormat="1" ht="29.25" customHeight="1">
      <c r="B56" s="43"/>
      <c r="C56" s="169" t="s">
        <v>93</v>
      </c>
      <c r="D56" s="44"/>
      <c r="E56" s="44"/>
      <c r="F56" s="44"/>
      <c r="G56" s="44"/>
      <c r="H56" s="44"/>
      <c r="I56" s="137"/>
      <c r="J56" s="148">
        <f>J115</f>
        <v>0</v>
      </c>
      <c r="K56" s="48"/>
      <c r="AU56" s="21" t="s">
        <v>94</v>
      </c>
    </row>
    <row r="57" spans="2:11" s="7" customFormat="1" ht="24.95" customHeight="1">
      <c r="B57" s="170"/>
      <c r="C57" s="171"/>
      <c r="D57" s="172" t="s">
        <v>95</v>
      </c>
      <c r="E57" s="173"/>
      <c r="F57" s="173"/>
      <c r="G57" s="173"/>
      <c r="H57" s="173"/>
      <c r="I57" s="174"/>
      <c r="J57" s="175">
        <f>J116</f>
        <v>0</v>
      </c>
      <c r="K57" s="176"/>
    </row>
    <row r="58" spans="2:11" s="8" customFormat="1" ht="19.9" customHeight="1">
      <c r="B58" s="177"/>
      <c r="C58" s="178"/>
      <c r="D58" s="179" t="s">
        <v>96</v>
      </c>
      <c r="E58" s="180"/>
      <c r="F58" s="180"/>
      <c r="G58" s="180"/>
      <c r="H58" s="180"/>
      <c r="I58" s="181"/>
      <c r="J58" s="182">
        <f>J117</f>
        <v>0</v>
      </c>
      <c r="K58" s="183"/>
    </row>
    <row r="59" spans="2:11" s="8" customFormat="1" ht="19.9" customHeight="1">
      <c r="B59" s="177"/>
      <c r="C59" s="178"/>
      <c r="D59" s="179" t="s">
        <v>97</v>
      </c>
      <c r="E59" s="180"/>
      <c r="F59" s="180"/>
      <c r="G59" s="180"/>
      <c r="H59" s="180"/>
      <c r="I59" s="181"/>
      <c r="J59" s="182">
        <f>J126</f>
        <v>0</v>
      </c>
      <c r="K59" s="183"/>
    </row>
    <row r="60" spans="2:11" s="8" customFormat="1" ht="19.9" customHeight="1">
      <c r="B60" s="177"/>
      <c r="C60" s="178"/>
      <c r="D60" s="179" t="s">
        <v>98</v>
      </c>
      <c r="E60" s="180"/>
      <c r="F60" s="180"/>
      <c r="G60" s="180"/>
      <c r="H60" s="180"/>
      <c r="I60" s="181"/>
      <c r="J60" s="182">
        <f>J132</f>
        <v>0</v>
      </c>
      <c r="K60" s="183"/>
    </row>
    <row r="61" spans="2:11" s="8" customFormat="1" ht="19.9" customHeight="1">
      <c r="B61" s="177"/>
      <c r="C61" s="178"/>
      <c r="D61" s="179" t="s">
        <v>99</v>
      </c>
      <c r="E61" s="180"/>
      <c r="F61" s="180"/>
      <c r="G61" s="180"/>
      <c r="H61" s="180"/>
      <c r="I61" s="181"/>
      <c r="J61" s="182">
        <f>J164</f>
        <v>0</v>
      </c>
      <c r="K61" s="183"/>
    </row>
    <row r="62" spans="2:11" s="8" customFormat="1" ht="19.9" customHeight="1">
      <c r="B62" s="177"/>
      <c r="C62" s="178"/>
      <c r="D62" s="179" t="s">
        <v>100</v>
      </c>
      <c r="E62" s="180"/>
      <c r="F62" s="180"/>
      <c r="G62" s="180"/>
      <c r="H62" s="180"/>
      <c r="I62" s="181"/>
      <c r="J62" s="182">
        <f>J168</f>
        <v>0</v>
      </c>
      <c r="K62" s="183"/>
    </row>
    <row r="63" spans="2:11" s="8" customFormat="1" ht="19.9" customHeight="1">
      <c r="B63" s="177"/>
      <c r="C63" s="178"/>
      <c r="D63" s="179" t="s">
        <v>101</v>
      </c>
      <c r="E63" s="180"/>
      <c r="F63" s="180"/>
      <c r="G63" s="180"/>
      <c r="H63" s="180"/>
      <c r="I63" s="181"/>
      <c r="J63" s="182">
        <f>J204</f>
        <v>0</v>
      </c>
      <c r="K63" s="183"/>
    </row>
    <row r="64" spans="2:11" s="8" customFormat="1" ht="19.9" customHeight="1">
      <c r="B64" s="177"/>
      <c r="C64" s="178"/>
      <c r="D64" s="179" t="s">
        <v>102</v>
      </c>
      <c r="E64" s="180"/>
      <c r="F64" s="180"/>
      <c r="G64" s="180"/>
      <c r="H64" s="180"/>
      <c r="I64" s="181"/>
      <c r="J64" s="182">
        <f>J266</f>
        <v>0</v>
      </c>
      <c r="K64" s="183"/>
    </row>
    <row r="65" spans="2:11" s="8" customFormat="1" ht="19.9" customHeight="1">
      <c r="B65" s="177"/>
      <c r="C65" s="178"/>
      <c r="D65" s="179" t="s">
        <v>103</v>
      </c>
      <c r="E65" s="180"/>
      <c r="F65" s="180"/>
      <c r="G65" s="180"/>
      <c r="H65" s="180"/>
      <c r="I65" s="181"/>
      <c r="J65" s="182">
        <f>J272</f>
        <v>0</v>
      </c>
      <c r="K65" s="183"/>
    </row>
    <row r="66" spans="2:11" s="7" customFormat="1" ht="24.95" customHeight="1">
      <c r="B66" s="170"/>
      <c r="C66" s="171"/>
      <c r="D66" s="172" t="s">
        <v>104</v>
      </c>
      <c r="E66" s="173"/>
      <c r="F66" s="173"/>
      <c r="G66" s="173"/>
      <c r="H66" s="173"/>
      <c r="I66" s="174"/>
      <c r="J66" s="175">
        <f>J274</f>
        <v>0</v>
      </c>
      <c r="K66" s="176"/>
    </row>
    <row r="67" spans="2:11" s="8" customFormat="1" ht="19.9" customHeight="1">
      <c r="B67" s="177"/>
      <c r="C67" s="178"/>
      <c r="D67" s="179" t="s">
        <v>105</v>
      </c>
      <c r="E67" s="180"/>
      <c r="F67" s="180"/>
      <c r="G67" s="180"/>
      <c r="H67" s="180"/>
      <c r="I67" s="181"/>
      <c r="J67" s="182">
        <f>J275</f>
        <v>0</v>
      </c>
      <c r="K67" s="183"/>
    </row>
    <row r="68" spans="2:11" s="8" customFormat="1" ht="19.9" customHeight="1">
      <c r="B68" s="177"/>
      <c r="C68" s="178"/>
      <c r="D68" s="179" t="s">
        <v>106</v>
      </c>
      <c r="E68" s="180"/>
      <c r="F68" s="180"/>
      <c r="G68" s="180"/>
      <c r="H68" s="180"/>
      <c r="I68" s="181"/>
      <c r="J68" s="182">
        <f>J293</f>
        <v>0</v>
      </c>
      <c r="K68" s="183"/>
    </row>
    <row r="69" spans="2:11" s="8" customFormat="1" ht="19.9" customHeight="1">
      <c r="B69" s="177"/>
      <c r="C69" s="178"/>
      <c r="D69" s="179" t="s">
        <v>107</v>
      </c>
      <c r="E69" s="180"/>
      <c r="F69" s="180"/>
      <c r="G69" s="180"/>
      <c r="H69" s="180"/>
      <c r="I69" s="181"/>
      <c r="J69" s="182">
        <f>J309</f>
        <v>0</v>
      </c>
      <c r="K69" s="183"/>
    </row>
    <row r="70" spans="2:11" s="8" customFormat="1" ht="19.9" customHeight="1">
      <c r="B70" s="177"/>
      <c r="C70" s="178"/>
      <c r="D70" s="179" t="s">
        <v>108</v>
      </c>
      <c r="E70" s="180"/>
      <c r="F70" s="180"/>
      <c r="G70" s="180"/>
      <c r="H70" s="180"/>
      <c r="I70" s="181"/>
      <c r="J70" s="182">
        <f>J334</f>
        <v>0</v>
      </c>
      <c r="K70" s="183"/>
    </row>
    <row r="71" spans="2:11" s="8" customFormat="1" ht="19.9" customHeight="1">
      <c r="B71" s="177"/>
      <c r="C71" s="178"/>
      <c r="D71" s="179" t="s">
        <v>109</v>
      </c>
      <c r="E71" s="180"/>
      <c r="F71" s="180"/>
      <c r="G71" s="180"/>
      <c r="H71" s="180"/>
      <c r="I71" s="181"/>
      <c r="J71" s="182">
        <f>J336</f>
        <v>0</v>
      </c>
      <c r="K71" s="183"/>
    </row>
    <row r="72" spans="2:11" s="8" customFormat="1" ht="19.9" customHeight="1">
      <c r="B72" s="177"/>
      <c r="C72" s="178"/>
      <c r="D72" s="179" t="s">
        <v>110</v>
      </c>
      <c r="E72" s="180"/>
      <c r="F72" s="180"/>
      <c r="G72" s="180"/>
      <c r="H72" s="180"/>
      <c r="I72" s="181"/>
      <c r="J72" s="182">
        <f>J353</f>
        <v>0</v>
      </c>
      <c r="K72" s="183"/>
    </row>
    <row r="73" spans="2:11" s="8" customFormat="1" ht="19.9" customHeight="1">
      <c r="B73" s="177"/>
      <c r="C73" s="178"/>
      <c r="D73" s="179" t="s">
        <v>111</v>
      </c>
      <c r="E73" s="180"/>
      <c r="F73" s="180"/>
      <c r="G73" s="180"/>
      <c r="H73" s="180"/>
      <c r="I73" s="181"/>
      <c r="J73" s="182">
        <f>J355</f>
        <v>0</v>
      </c>
      <c r="K73" s="183"/>
    </row>
    <row r="74" spans="2:11" s="8" customFormat="1" ht="19.9" customHeight="1">
      <c r="B74" s="177"/>
      <c r="C74" s="178"/>
      <c r="D74" s="179" t="s">
        <v>112</v>
      </c>
      <c r="E74" s="180"/>
      <c r="F74" s="180"/>
      <c r="G74" s="180"/>
      <c r="H74" s="180"/>
      <c r="I74" s="181"/>
      <c r="J74" s="182">
        <f>J358</f>
        <v>0</v>
      </c>
      <c r="K74" s="183"/>
    </row>
    <row r="75" spans="2:11" s="8" customFormat="1" ht="19.9" customHeight="1">
      <c r="B75" s="177"/>
      <c r="C75" s="178"/>
      <c r="D75" s="179" t="s">
        <v>113</v>
      </c>
      <c r="E75" s="180"/>
      <c r="F75" s="180"/>
      <c r="G75" s="180"/>
      <c r="H75" s="180"/>
      <c r="I75" s="181"/>
      <c r="J75" s="182">
        <f>J365</f>
        <v>0</v>
      </c>
      <c r="K75" s="183"/>
    </row>
    <row r="76" spans="2:11" s="8" customFormat="1" ht="19.9" customHeight="1">
      <c r="B76" s="177"/>
      <c r="C76" s="178"/>
      <c r="D76" s="179" t="s">
        <v>114</v>
      </c>
      <c r="E76" s="180"/>
      <c r="F76" s="180"/>
      <c r="G76" s="180"/>
      <c r="H76" s="180"/>
      <c r="I76" s="181"/>
      <c r="J76" s="182">
        <f>J372</f>
        <v>0</v>
      </c>
      <c r="K76" s="183"/>
    </row>
    <row r="77" spans="2:11" s="8" customFormat="1" ht="19.9" customHeight="1">
      <c r="B77" s="177"/>
      <c r="C77" s="178"/>
      <c r="D77" s="179" t="s">
        <v>115</v>
      </c>
      <c r="E77" s="180"/>
      <c r="F77" s="180"/>
      <c r="G77" s="180"/>
      <c r="H77" s="180"/>
      <c r="I77" s="181"/>
      <c r="J77" s="182">
        <f>J381</f>
        <v>0</v>
      </c>
      <c r="K77" s="183"/>
    </row>
    <row r="78" spans="2:11" s="8" customFormat="1" ht="19.9" customHeight="1">
      <c r="B78" s="177"/>
      <c r="C78" s="178"/>
      <c r="D78" s="179" t="s">
        <v>116</v>
      </c>
      <c r="E78" s="180"/>
      <c r="F78" s="180"/>
      <c r="G78" s="180"/>
      <c r="H78" s="180"/>
      <c r="I78" s="181"/>
      <c r="J78" s="182">
        <f>J408</f>
        <v>0</v>
      </c>
      <c r="K78" s="183"/>
    </row>
    <row r="79" spans="2:11" s="8" customFormat="1" ht="19.9" customHeight="1">
      <c r="B79" s="177"/>
      <c r="C79" s="178"/>
      <c r="D79" s="179" t="s">
        <v>117</v>
      </c>
      <c r="E79" s="180"/>
      <c r="F79" s="180"/>
      <c r="G79" s="180"/>
      <c r="H79" s="180"/>
      <c r="I79" s="181"/>
      <c r="J79" s="182">
        <f>J414</f>
        <v>0</v>
      </c>
      <c r="K79" s="183"/>
    </row>
    <row r="80" spans="2:11" s="8" customFormat="1" ht="19.9" customHeight="1">
      <c r="B80" s="177"/>
      <c r="C80" s="178"/>
      <c r="D80" s="179" t="s">
        <v>118</v>
      </c>
      <c r="E80" s="180"/>
      <c r="F80" s="180"/>
      <c r="G80" s="180"/>
      <c r="H80" s="180"/>
      <c r="I80" s="181"/>
      <c r="J80" s="182">
        <f>J423</f>
        <v>0</v>
      </c>
      <c r="K80" s="183"/>
    </row>
    <row r="81" spans="2:11" s="8" customFormat="1" ht="19.9" customHeight="1">
      <c r="B81" s="177"/>
      <c r="C81" s="178"/>
      <c r="D81" s="179" t="s">
        <v>119</v>
      </c>
      <c r="E81" s="180"/>
      <c r="F81" s="180"/>
      <c r="G81" s="180"/>
      <c r="H81" s="180"/>
      <c r="I81" s="181"/>
      <c r="J81" s="182">
        <f>J430</f>
        <v>0</v>
      </c>
      <c r="K81" s="183"/>
    </row>
    <row r="82" spans="2:11" s="8" customFormat="1" ht="19.9" customHeight="1">
      <c r="B82" s="177"/>
      <c r="C82" s="178"/>
      <c r="D82" s="179" t="s">
        <v>120</v>
      </c>
      <c r="E82" s="180"/>
      <c r="F82" s="180"/>
      <c r="G82" s="180"/>
      <c r="H82" s="180"/>
      <c r="I82" s="181"/>
      <c r="J82" s="182">
        <f>J464</f>
        <v>0</v>
      </c>
      <c r="K82" s="183"/>
    </row>
    <row r="83" spans="2:11" s="8" customFormat="1" ht="19.9" customHeight="1">
      <c r="B83" s="177"/>
      <c r="C83" s="178"/>
      <c r="D83" s="179" t="s">
        <v>121</v>
      </c>
      <c r="E83" s="180"/>
      <c r="F83" s="180"/>
      <c r="G83" s="180"/>
      <c r="H83" s="180"/>
      <c r="I83" s="181"/>
      <c r="J83" s="182">
        <f>J470</f>
        <v>0</v>
      </c>
      <c r="K83" s="183"/>
    </row>
    <row r="84" spans="2:11" s="8" customFormat="1" ht="19.9" customHeight="1">
      <c r="B84" s="177"/>
      <c r="C84" s="178"/>
      <c r="D84" s="179" t="s">
        <v>122</v>
      </c>
      <c r="E84" s="180"/>
      <c r="F84" s="180"/>
      <c r="G84" s="180"/>
      <c r="H84" s="180"/>
      <c r="I84" s="181"/>
      <c r="J84" s="182">
        <f>J481</f>
        <v>0</v>
      </c>
      <c r="K84" s="183"/>
    </row>
    <row r="85" spans="2:11" s="8" customFormat="1" ht="19.9" customHeight="1">
      <c r="B85" s="177"/>
      <c r="C85" s="178"/>
      <c r="D85" s="179" t="s">
        <v>123</v>
      </c>
      <c r="E85" s="180"/>
      <c r="F85" s="180"/>
      <c r="G85" s="180"/>
      <c r="H85" s="180"/>
      <c r="I85" s="181"/>
      <c r="J85" s="182">
        <f>J506</f>
        <v>0</v>
      </c>
      <c r="K85" s="183"/>
    </row>
    <row r="86" spans="2:11" s="8" customFormat="1" ht="19.9" customHeight="1">
      <c r="B86" s="177"/>
      <c r="C86" s="178"/>
      <c r="D86" s="179" t="s">
        <v>124</v>
      </c>
      <c r="E86" s="180"/>
      <c r="F86" s="180"/>
      <c r="G86" s="180"/>
      <c r="H86" s="180"/>
      <c r="I86" s="181"/>
      <c r="J86" s="182">
        <f>J519</f>
        <v>0</v>
      </c>
      <c r="K86" s="183"/>
    </row>
    <row r="87" spans="2:11" s="7" customFormat="1" ht="24.95" customHeight="1">
      <c r="B87" s="170"/>
      <c r="C87" s="171"/>
      <c r="D87" s="172" t="s">
        <v>125</v>
      </c>
      <c r="E87" s="173"/>
      <c r="F87" s="173"/>
      <c r="G87" s="173"/>
      <c r="H87" s="173"/>
      <c r="I87" s="174"/>
      <c r="J87" s="175">
        <f>J524</f>
        <v>0</v>
      </c>
      <c r="K87" s="176"/>
    </row>
    <row r="88" spans="2:11" s="8" customFormat="1" ht="19.9" customHeight="1">
      <c r="B88" s="177"/>
      <c r="C88" s="178"/>
      <c r="D88" s="179" t="s">
        <v>126</v>
      </c>
      <c r="E88" s="180"/>
      <c r="F88" s="180"/>
      <c r="G88" s="180"/>
      <c r="H88" s="180"/>
      <c r="I88" s="181"/>
      <c r="J88" s="182">
        <f>J525</f>
        <v>0</v>
      </c>
      <c r="K88" s="183"/>
    </row>
    <row r="89" spans="2:11" s="8" customFormat="1" ht="14.85" customHeight="1">
      <c r="B89" s="177"/>
      <c r="C89" s="178"/>
      <c r="D89" s="179" t="s">
        <v>127</v>
      </c>
      <c r="E89" s="180"/>
      <c r="F89" s="180"/>
      <c r="G89" s="180"/>
      <c r="H89" s="180"/>
      <c r="I89" s="181"/>
      <c r="J89" s="182">
        <f>J526</f>
        <v>0</v>
      </c>
      <c r="K89" s="183"/>
    </row>
    <row r="90" spans="2:11" s="8" customFormat="1" ht="14.85" customHeight="1">
      <c r="B90" s="177"/>
      <c r="C90" s="178"/>
      <c r="D90" s="179" t="s">
        <v>128</v>
      </c>
      <c r="E90" s="180"/>
      <c r="F90" s="180"/>
      <c r="G90" s="180"/>
      <c r="H90" s="180"/>
      <c r="I90" s="181"/>
      <c r="J90" s="182">
        <f>J529</f>
        <v>0</v>
      </c>
      <c r="K90" s="183"/>
    </row>
    <row r="91" spans="2:11" s="8" customFormat="1" ht="14.85" customHeight="1">
      <c r="B91" s="177"/>
      <c r="C91" s="178"/>
      <c r="D91" s="179" t="s">
        <v>129</v>
      </c>
      <c r="E91" s="180"/>
      <c r="F91" s="180"/>
      <c r="G91" s="180"/>
      <c r="H91" s="180"/>
      <c r="I91" s="181"/>
      <c r="J91" s="182">
        <f>J542</f>
        <v>0</v>
      </c>
      <c r="K91" s="183"/>
    </row>
    <row r="92" spans="2:11" s="8" customFormat="1" ht="14.85" customHeight="1">
      <c r="B92" s="177"/>
      <c r="C92" s="178"/>
      <c r="D92" s="179" t="s">
        <v>130</v>
      </c>
      <c r="E92" s="180"/>
      <c r="F92" s="180"/>
      <c r="G92" s="180"/>
      <c r="H92" s="180"/>
      <c r="I92" s="181"/>
      <c r="J92" s="182">
        <f>J549</f>
        <v>0</v>
      </c>
      <c r="K92" s="183"/>
    </row>
    <row r="93" spans="2:11" s="8" customFormat="1" ht="14.85" customHeight="1">
      <c r="B93" s="177"/>
      <c r="C93" s="178"/>
      <c r="D93" s="179" t="s">
        <v>131</v>
      </c>
      <c r="E93" s="180"/>
      <c r="F93" s="180"/>
      <c r="G93" s="180"/>
      <c r="H93" s="180"/>
      <c r="I93" s="181"/>
      <c r="J93" s="182">
        <f>J557</f>
        <v>0</v>
      </c>
      <c r="K93" s="183"/>
    </row>
    <row r="94" spans="2:11" s="7" customFormat="1" ht="24.95" customHeight="1">
      <c r="B94" s="170"/>
      <c r="C94" s="171"/>
      <c r="D94" s="172" t="s">
        <v>132</v>
      </c>
      <c r="E94" s="173"/>
      <c r="F94" s="173"/>
      <c r="G94" s="173"/>
      <c r="H94" s="173"/>
      <c r="I94" s="174"/>
      <c r="J94" s="175">
        <f>J576</f>
        <v>0</v>
      </c>
      <c r="K94" s="176"/>
    </row>
    <row r="95" spans="2:11" s="8" customFormat="1" ht="19.9" customHeight="1">
      <c r="B95" s="177"/>
      <c r="C95" s="178"/>
      <c r="D95" s="179" t="s">
        <v>133</v>
      </c>
      <c r="E95" s="180"/>
      <c r="F95" s="180"/>
      <c r="G95" s="180"/>
      <c r="H95" s="180"/>
      <c r="I95" s="181"/>
      <c r="J95" s="182">
        <f>J577</f>
        <v>0</v>
      </c>
      <c r="K95" s="183"/>
    </row>
    <row r="96" spans="2:11" s="1" customFormat="1" ht="21.8" customHeight="1">
      <c r="B96" s="43"/>
      <c r="C96" s="44"/>
      <c r="D96" s="44"/>
      <c r="E96" s="44"/>
      <c r="F96" s="44"/>
      <c r="G96" s="44"/>
      <c r="H96" s="44"/>
      <c r="I96" s="137"/>
      <c r="J96" s="44"/>
      <c r="K96" s="48"/>
    </row>
    <row r="97" spans="2:11" s="1" customFormat="1" ht="6.95" customHeight="1">
      <c r="B97" s="64"/>
      <c r="C97" s="65"/>
      <c r="D97" s="65"/>
      <c r="E97" s="65"/>
      <c r="F97" s="65"/>
      <c r="G97" s="65"/>
      <c r="H97" s="65"/>
      <c r="I97" s="159"/>
      <c r="J97" s="65"/>
      <c r="K97" s="66"/>
    </row>
    <row r="101" spans="2:12" s="1" customFormat="1" ht="6.95" customHeight="1">
      <c r="B101" s="67"/>
      <c r="C101" s="68"/>
      <c r="D101" s="68"/>
      <c r="E101" s="68"/>
      <c r="F101" s="68"/>
      <c r="G101" s="68"/>
      <c r="H101" s="68"/>
      <c r="I101" s="162"/>
      <c r="J101" s="68"/>
      <c r="K101" s="68"/>
      <c r="L101" s="69"/>
    </row>
    <row r="102" spans="2:12" s="1" customFormat="1" ht="36.95" customHeight="1">
      <c r="B102" s="43"/>
      <c r="C102" s="70" t="s">
        <v>134</v>
      </c>
      <c r="D102" s="71"/>
      <c r="E102" s="71"/>
      <c r="F102" s="71"/>
      <c r="G102" s="71"/>
      <c r="H102" s="71"/>
      <c r="I102" s="184"/>
      <c r="J102" s="71"/>
      <c r="K102" s="71"/>
      <c r="L102" s="69"/>
    </row>
    <row r="103" spans="2:12" s="1" customFormat="1" ht="6.95" customHeight="1">
      <c r="B103" s="43"/>
      <c r="C103" s="71"/>
      <c r="D103" s="71"/>
      <c r="E103" s="71"/>
      <c r="F103" s="71"/>
      <c r="G103" s="71"/>
      <c r="H103" s="71"/>
      <c r="I103" s="184"/>
      <c r="J103" s="71"/>
      <c r="K103" s="71"/>
      <c r="L103" s="69"/>
    </row>
    <row r="104" spans="2:12" s="1" customFormat="1" ht="14.4" customHeight="1">
      <c r="B104" s="43"/>
      <c r="C104" s="73" t="s">
        <v>18</v>
      </c>
      <c r="D104" s="71"/>
      <c r="E104" s="71"/>
      <c r="F104" s="71"/>
      <c r="G104" s="71"/>
      <c r="H104" s="71"/>
      <c r="I104" s="184"/>
      <c r="J104" s="71"/>
      <c r="K104" s="71"/>
      <c r="L104" s="69"/>
    </row>
    <row r="105" spans="2:12" s="1" customFormat="1" ht="16.5" customHeight="1">
      <c r="B105" s="43"/>
      <c r="C105" s="71"/>
      <c r="D105" s="71"/>
      <c r="E105" s="185" t="str">
        <f>E7</f>
        <v>Rekonstrukce správní budovy - Park Boheminium</v>
      </c>
      <c r="F105" s="73"/>
      <c r="G105" s="73"/>
      <c r="H105" s="73"/>
      <c r="I105" s="184"/>
      <c r="J105" s="71"/>
      <c r="K105" s="71"/>
      <c r="L105" s="69"/>
    </row>
    <row r="106" spans="2:12" s="1" customFormat="1" ht="14.4" customHeight="1">
      <c r="B106" s="43"/>
      <c r="C106" s="73" t="s">
        <v>88</v>
      </c>
      <c r="D106" s="71"/>
      <c r="E106" s="71"/>
      <c r="F106" s="71"/>
      <c r="G106" s="71"/>
      <c r="H106" s="71"/>
      <c r="I106" s="184"/>
      <c r="J106" s="71"/>
      <c r="K106" s="71"/>
      <c r="L106" s="69"/>
    </row>
    <row r="107" spans="2:12" s="1" customFormat="1" ht="17.25" customHeight="1">
      <c r="B107" s="43"/>
      <c r="C107" s="71"/>
      <c r="D107" s="71"/>
      <c r="E107" s="79" t="str">
        <f>E9</f>
        <v>200 - Zázemí, WC - m.č.103-7, 115,116, 118</v>
      </c>
      <c r="F107" s="71"/>
      <c r="G107" s="71"/>
      <c r="H107" s="71"/>
      <c r="I107" s="184"/>
      <c r="J107" s="71"/>
      <c r="K107" s="71"/>
      <c r="L107" s="69"/>
    </row>
    <row r="108" spans="2:12" s="1" customFormat="1" ht="6.95" customHeight="1">
      <c r="B108" s="43"/>
      <c r="C108" s="71"/>
      <c r="D108" s="71"/>
      <c r="E108" s="71"/>
      <c r="F108" s="71"/>
      <c r="G108" s="71"/>
      <c r="H108" s="71"/>
      <c r="I108" s="184"/>
      <c r="J108" s="71"/>
      <c r="K108" s="71"/>
      <c r="L108" s="69"/>
    </row>
    <row r="109" spans="2:12" s="1" customFormat="1" ht="18" customHeight="1">
      <c r="B109" s="43"/>
      <c r="C109" s="73" t="s">
        <v>23</v>
      </c>
      <c r="D109" s="71"/>
      <c r="E109" s="71"/>
      <c r="F109" s="186" t="str">
        <f>F12</f>
        <v>Mariánské Lázně</v>
      </c>
      <c r="G109" s="71"/>
      <c r="H109" s="71"/>
      <c r="I109" s="187" t="s">
        <v>25</v>
      </c>
      <c r="J109" s="82" t="str">
        <f>IF(J12="","",J12)</f>
        <v>30. 1. 2018</v>
      </c>
      <c r="K109" s="71"/>
      <c r="L109" s="69"/>
    </row>
    <row r="110" spans="2:12" s="1" customFormat="1" ht="6.95" customHeight="1">
      <c r="B110" s="43"/>
      <c r="C110" s="71"/>
      <c r="D110" s="71"/>
      <c r="E110" s="71"/>
      <c r="F110" s="71"/>
      <c r="G110" s="71"/>
      <c r="H110" s="71"/>
      <c r="I110" s="184"/>
      <c r="J110" s="71"/>
      <c r="K110" s="71"/>
      <c r="L110" s="69"/>
    </row>
    <row r="111" spans="2:12" s="1" customFormat="1" ht="13.5">
      <c r="B111" s="43"/>
      <c r="C111" s="73" t="s">
        <v>27</v>
      </c>
      <c r="D111" s="71"/>
      <c r="E111" s="71"/>
      <c r="F111" s="186" t="str">
        <f>E15</f>
        <v>Město Mariánské Lázně</v>
      </c>
      <c r="G111" s="71"/>
      <c r="H111" s="71"/>
      <c r="I111" s="187" t="s">
        <v>33</v>
      </c>
      <c r="J111" s="186" t="str">
        <f>E21</f>
        <v>ing.Graca Pacel</v>
      </c>
      <c r="K111" s="71"/>
      <c r="L111" s="69"/>
    </row>
    <row r="112" spans="2:12" s="1" customFormat="1" ht="14.4" customHeight="1">
      <c r="B112" s="43"/>
      <c r="C112" s="73" t="s">
        <v>31</v>
      </c>
      <c r="D112" s="71"/>
      <c r="E112" s="71"/>
      <c r="F112" s="186" t="str">
        <f>IF(E18="","",E18)</f>
        <v/>
      </c>
      <c r="G112" s="71"/>
      <c r="H112" s="71"/>
      <c r="I112" s="184"/>
      <c r="J112" s="71"/>
      <c r="K112" s="71"/>
      <c r="L112" s="69"/>
    </row>
    <row r="113" spans="2:12" s="1" customFormat="1" ht="10.3" customHeight="1">
      <c r="B113" s="43"/>
      <c r="C113" s="71"/>
      <c r="D113" s="71"/>
      <c r="E113" s="71"/>
      <c r="F113" s="71"/>
      <c r="G113" s="71"/>
      <c r="H113" s="71"/>
      <c r="I113" s="184"/>
      <c r="J113" s="71"/>
      <c r="K113" s="71"/>
      <c r="L113" s="69"/>
    </row>
    <row r="114" spans="2:20" s="9" customFormat="1" ht="29.25" customHeight="1">
      <c r="B114" s="188"/>
      <c r="C114" s="189" t="s">
        <v>135</v>
      </c>
      <c r="D114" s="190" t="s">
        <v>56</v>
      </c>
      <c r="E114" s="190" t="s">
        <v>52</v>
      </c>
      <c r="F114" s="190" t="s">
        <v>136</v>
      </c>
      <c r="G114" s="190" t="s">
        <v>137</v>
      </c>
      <c r="H114" s="190" t="s">
        <v>138</v>
      </c>
      <c r="I114" s="191" t="s">
        <v>139</v>
      </c>
      <c r="J114" s="190" t="s">
        <v>92</v>
      </c>
      <c r="K114" s="192" t="s">
        <v>140</v>
      </c>
      <c r="L114" s="193"/>
      <c r="M114" s="99" t="s">
        <v>141</v>
      </c>
      <c r="N114" s="100" t="s">
        <v>41</v>
      </c>
      <c r="O114" s="100" t="s">
        <v>142</v>
      </c>
      <c r="P114" s="100" t="s">
        <v>143</v>
      </c>
      <c r="Q114" s="100" t="s">
        <v>144</v>
      </c>
      <c r="R114" s="100" t="s">
        <v>145</v>
      </c>
      <c r="S114" s="100" t="s">
        <v>146</v>
      </c>
      <c r="T114" s="101" t="s">
        <v>147</v>
      </c>
    </row>
    <row r="115" spans="2:63" s="1" customFormat="1" ht="29.25" customHeight="1">
      <c r="B115" s="43"/>
      <c r="C115" s="105" t="s">
        <v>93</v>
      </c>
      <c r="D115" s="71"/>
      <c r="E115" s="71"/>
      <c r="F115" s="71"/>
      <c r="G115" s="71"/>
      <c r="H115" s="71"/>
      <c r="I115" s="184"/>
      <c r="J115" s="194">
        <f>BK115</f>
        <v>0</v>
      </c>
      <c r="K115" s="71"/>
      <c r="L115" s="69"/>
      <c r="M115" s="102"/>
      <c r="N115" s="103"/>
      <c r="O115" s="103"/>
      <c r="P115" s="195">
        <f>P116+P274+P524+P576</f>
        <v>0</v>
      </c>
      <c r="Q115" s="103"/>
      <c r="R115" s="195">
        <f>R116+R274+R524+R576</f>
        <v>58.48628221999999</v>
      </c>
      <c r="S115" s="103"/>
      <c r="T115" s="196">
        <f>T116+T274+T524+T576</f>
        <v>61.47011500000001</v>
      </c>
      <c r="AT115" s="21" t="s">
        <v>70</v>
      </c>
      <c r="AU115" s="21" t="s">
        <v>94</v>
      </c>
      <c r="BK115" s="197">
        <f>BK116+BK274+BK524+BK576</f>
        <v>0</v>
      </c>
    </row>
    <row r="116" spans="2:63" s="10" customFormat="1" ht="37.4" customHeight="1">
      <c r="B116" s="198"/>
      <c r="C116" s="199"/>
      <c r="D116" s="200" t="s">
        <v>70</v>
      </c>
      <c r="E116" s="201" t="s">
        <v>148</v>
      </c>
      <c r="F116" s="201" t="s">
        <v>149</v>
      </c>
      <c r="G116" s="199"/>
      <c r="H116" s="199"/>
      <c r="I116" s="202"/>
      <c r="J116" s="203">
        <f>BK116</f>
        <v>0</v>
      </c>
      <c r="K116" s="199"/>
      <c r="L116" s="204"/>
      <c r="M116" s="205"/>
      <c r="N116" s="206"/>
      <c r="O116" s="206"/>
      <c r="P116" s="207">
        <f>P117+P126+P132+P164+P168+P204+P266+P272</f>
        <v>0</v>
      </c>
      <c r="Q116" s="206"/>
      <c r="R116" s="207">
        <f>R117+R126+R132+R164+R168+R204+R266+R272</f>
        <v>49.574870479999994</v>
      </c>
      <c r="S116" s="206"/>
      <c r="T116" s="208">
        <f>T117+T126+T132+T164+T168+T204+T266+T272</f>
        <v>60.934115000000006</v>
      </c>
      <c r="AR116" s="209" t="s">
        <v>79</v>
      </c>
      <c r="AT116" s="210" t="s">
        <v>70</v>
      </c>
      <c r="AU116" s="210" t="s">
        <v>71</v>
      </c>
      <c r="AY116" s="209" t="s">
        <v>150</v>
      </c>
      <c r="BK116" s="211">
        <f>BK117+BK126+BK132+BK164+BK168+BK204+BK266+BK272</f>
        <v>0</v>
      </c>
    </row>
    <row r="117" spans="2:63" s="10" customFormat="1" ht="19.9" customHeight="1">
      <c r="B117" s="198"/>
      <c r="C117" s="199"/>
      <c r="D117" s="200" t="s">
        <v>70</v>
      </c>
      <c r="E117" s="212" t="s">
        <v>79</v>
      </c>
      <c r="F117" s="212" t="s">
        <v>151</v>
      </c>
      <c r="G117" s="199"/>
      <c r="H117" s="199"/>
      <c r="I117" s="202"/>
      <c r="J117" s="213">
        <f>BK117</f>
        <v>0</v>
      </c>
      <c r="K117" s="199"/>
      <c r="L117" s="204"/>
      <c r="M117" s="205"/>
      <c r="N117" s="206"/>
      <c r="O117" s="206"/>
      <c r="P117" s="207">
        <f>SUM(P118:P125)</f>
        <v>0</v>
      </c>
      <c r="Q117" s="206"/>
      <c r="R117" s="207">
        <f>SUM(R118:R125)</f>
        <v>0</v>
      </c>
      <c r="S117" s="206"/>
      <c r="T117" s="208">
        <f>SUM(T118:T125)</f>
        <v>0</v>
      </c>
      <c r="AR117" s="209" t="s">
        <v>79</v>
      </c>
      <c r="AT117" s="210" t="s">
        <v>70</v>
      </c>
      <c r="AU117" s="210" t="s">
        <v>79</v>
      </c>
      <c r="AY117" s="209" t="s">
        <v>150</v>
      </c>
      <c r="BK117" s="211">
        <f>SUM(BK118:BK125)</f>
        <v>0</v>
      </c>
    </row>
    <row r="118" spans="2:65" s="1" customFormat="1" ht="16.5" customHeight="1">
      <c r="B118" s="43"/>
      <c r="C118" s="214" t="s">
        <v>79</v>
      </c>
      <c r="D118" s="214" t="s">
        <v>152</v>
      </c>
      <c r="E118" s="215" t="s">
        <v>153</v>
      </c>
      <c r="F118" s="216" t="s">
        <v>154</v>
      </c>
      <c r="G118" s="217" t="s">
        <v>155</v>
      </c>
      <c r="H118" s="218">
        <v>1.463</v>
      </c>
      <c r="I118" s="219"/>
      <c r="J118" s="220">
        <f>ROUND(I118*H118,2)</f>
        <v>0</v>
      </c>
      <c r="K118" s="216" t="s">
        <v>156</v>
      </c>
      <c r="L118" s="69"/>
      <c r="M118" s="221" t="s">
        <v>21</v>
      </c>
      <c r="N118" s="222" t="s">
        <v>42</v>
      </c>
      <c r="O118" s="44"/>
      <c r="P118" s="223">
        <f>O118*H118</f>
        <v>0</v>
      </c>
      <c r="Q118" s="223">
        <v>0</v>
      </c>
      <c r="R118" s="223">
        <f>Q118*H118</f>
        <v>0</v>
      </c>
      <c r="S118" s="223">
        <v>0</v>
      </c>
      <c r="T118" s="224">
        <f>S118*H118</f>
        <v>0</v>
      </c>
      <c r="AR118" s="21" t="s">
        <v>157</v>
      </c>
      <c r="AT118" s="21" t="s">
        <v>152</v>
      </c>
      <c r="AU118" s="21" t="s">
        <v>81</v>
      </c>
      <c r="AY118" s="21" t="s">
        <v>150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21" t="s">
        <v>79</v>
      </c>
      <c r="BK118" s="225">
        <f>ROUND(I118*H118,2)</f>
        <v>0</v>
      </c>
      <c r="BL118" s="21" t="s">
        <v>157</v>
      </c>
      <c r="BM118" s="21" t="s">
        <v>158</v>
      </c>
    </row>
    <row r="119" spans="2:51" s="11" customFormat="1" ht="13.5">
      <c r="B119" s="226"/>
      <c r="C119" s="227"/>
      <c r="D119" s="228" t="s">
        <v>159</v>
      </c>
      <c r="E119" s="229" t="s">
        <v>21</v>
      </c>
      <c r="F119" s="230" t="s">
        <v>160</v>
      </c>
      <c r="G119" s="227"/>
      <c r="H119" s="231">
        <v>1.463</v>
      </c>
      <c r="I119" s="232"/>
      <c r="J119" s="227"/>
      <c r="K119" s="227"/>
      <c r="L119" s="233"/>
      <c r="M119" s="234"/>
      <c r="N119" s="235"/>
      <c r="O119" s="235"/>
      <c r="P119" s="235"/>
      <c r="Q119" s="235"/>
      <c r="R119" s="235"/>
      <c r="S119" s="235"/>
      <c r="T119" s="236"/>
      <c r="AT119" s="237" t="s">
        <v>159</v>
      </c>
      <c r="AU119" s="237" t="s">
        <v>81</v>
      </c>
      <c r="AV119" s="11" t="s">
        <v>81</v>
      </c>
      <c r="AW119" s="11" t="s">
        <v>35</v>
      </c>
      <c r="AX119" s="11" t="s">
        <v>71</v>
      </c>
      <c r="AY119" s="237" t="s">
        <v>150</v>
      </c>
    </row>
    <row r="120" spans="2:65" s="1" customFormat="1" ht="16.5" customHeight="1">
      <c r="B120" s="43"/>
      <c r="C120" s="214" t="s">
        <v>81</v>
      </c>
      <c r="D120" s="214" t="s">
        <v>152</v>
      </c>
      <c r="E120" s="215" t="s">
        <v>161</v>
      </c>
      <c r="F120" s="216" t="s">
        <v>162</v>
      </c>
      <c r="G120" s="217" t="s">
        <v>155</v>
      </c>
      <c r="H120" s="218">
        <v>1.463</v>
      </c>
      <c r="I120" s="219"/>
      <c r="J120" s="220">
        <f>ROUND(I120*H120,2)</f>
        <v>0</v>
      </c>
      <c r="K120" s="216" t="s">
        <v>156</v>
      </c>
      <c r="L120" s="69"/>
      <c r="M120" s="221" t="s">
        <v>21</v>
      </c>
      <c r="N120" s="222" t="s">
        <v>42</v>
      </c>
      <c r="O120" s="44"/>
      <c r="P120" s="223">
        <f>O120*H120</f>
        <v>0</v>
      </c>
      <c r="Q120" s="223">
        <v>0</v>
      </c>
      <c r="R120" s="223">
        <f>Q120*H120</f>
        <v>0</v>
      </c>
      <c r="S120" s="223">
        <v>0</v>
      </c>
      <c r="T120" s="224">
        <f>S120*H120</f>
        <v>0</v>
      </c>
      <c r="AR120" s="21" t="s">
        <v>157</v>
      </c>
      <c r="AT120" s="21" t="s">
        <v>152</v>
      </c>
      <c r="AU120" s="21" t="s">
        <v>81</v>
      </c>
      <c r="AY120" s="21" t="s">
        <v>150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21" t="s">
        <v>79</v>
      </c>
      <c r="BK120" s="225">
        <f>ROUND(I120*H120,2)</f>
        <v>0</v>
      </c>
      <c r="BL120" s="21" t="s">
        <v>157</v>
      </c>
      <c r="BM120" s="21" t="s">
        <v>163</v>
      </c>
    </row>
    <row r="121" spans="2:51" s="11" customFormat="1" ht="13.5">
      <c r="B121" s="226"/>
      <c r="C121" s="227"/>
      <c r="D121" s="228" t="s">
        <v>159</v>
      </c>
      <c r="E121" s="229" t="s">
        <v>21</v>
      </c>
      <c r="F121" s="230" t="s">
        <v>164</v>
      </c>
      <c r="G121" s="227"/>
      <c r="H121" s="231">
        <v>1.463</v>
      </c>
      <c r="I121" s="232"/>
      <c r="J121" s="227"/>
      <c r="K121" s="227"/>
      <c r="L121" s="233"/>
      <c r="M121" s="234"/>
      <c r="N121" s="235"/>
      <c r="O121" s="235"/>
      <c r="P121" s="235"/>
      <c r="Q121" s="235"/>
      <c r="R121" s="235"/>
      <c r="S121" s="235"/>
      <c r="T121" s="236"/>
      <c r="AT121" s="237" t="s">
        <v>159</v>
      </c>
      <c r="AU121" s="237" t="s">
        <v>81</v>
      </c>
      <c r="AV121" s="11" t="s">
        <v>81</v>
      </c>
      <c r="AW121" s="11" t="s">
        <v>35</v>
      </c>
      <c r="AX121" s="11" t="s">
        <v>79</v>
      </c>
      <c r="AY121" s="237" t="s">
        <v>150</v>
      </c>
    </row>
    <row r="122" spans="2:65" s="1" customFormat="1" ht="16.5" customHeight="1">
      <c r="B122" s="43"/>
      <c r="C122" s="214" t="s">
        <v>165</v>
      </c>
      <c r="D122" s="214" t="s">
        <v>152</v>
      </c>
      <c r="E122" s="215" t="s">
        <v>166</v>
      </c>
      <c r="F122" s="216" t="s">
        <v>167</v>
      </c>
      <c r="G122" s="217" t="s">
        <v>155</v>
      </c>
      <c r="H122" s="218">
        <v>1.463</v>
      </c>
      <c r="I122" s="219"/>
      <c r="J122" s="220">
        <f>ROUND(I122*H122,2)</f>
        <v>0</v>
      </c>
      <c r="K122" s="216" t="s">
        <v>156</v>
      </c>
      <c r="L122" s="69"/>
      <c r="M122" s="221" t="s">
        <v>21</v>
      </c>
      <c r="N122" s="222" t="s">
        <v>42</v>
      </c>
      <c r="O122" s="44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AR122" s="21" t="s">
        <v>157</v>
      </c>
      <c r="AT122" s="21" t="s">
        <v>152</v>
      </c>
      <c r="AU122" s="21" t="s">
        <v>81</v>
      </c>
      <c r="AY122" s="21" t="s">
        <v>150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21" t="s">
        <v>79</v>
      </c>
      <c r="BK122" s="225">
        <f>ROUND(I122*H122,2)</f>
        <v>0</v>
      </c>
      <c r="BL122" s="21" t="s">
        <v>157</v>
      </c>
      <c r="BM122" s="21" t="s">
        <v>168</v>
      </c>
    </row>
    <row r="123" spans="2:65" s="1" customFormat="1" ht="16.5" customHeight="1">
      <c r="B123" s="43"/>
      <c r="C123" s="214" t="s">
        <v>157</v>
      </c>
      <c r="D123" s="214" t="s">
        <v>152</v>
      </c>
      <c r="E123" s="215" t="s">
        <v>169</v>
      </c>
      <c r="F123" s="216" t="s">
        <v>170</v>
      </c>
      <c r="G123" s="217" t="s">
        <v>155</v>
      </c>
      <c r="H123" s="218">
        <v>1.463</v>
      </c>
      <c r="I123" s="219"/>
      <c r="J123" s="220">
        <f>ROUND(I123*H123,2)</f>
        <v>0</v>
      </c>
      <c r="K123" s="216" t="s">
        <v>156</v>
      </c>
      <c r="L123" s="69"/>
      <c r="M123" s="221" t="s">
        <v>21</v>
      </c>
      <c r="N123" s="222" t="s">
        <v>42</v>
      </c>
      <c r="O123" s="44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AR123" s="21" t="s">
        <v>157</v>
      </c>
      <c r="AT123" s="21" t="s">
        <v>152</v>
      </c>
      <c r="AU123" s="21" t="s">
        <v>81</v>
      </c>
      <c r="AY123" s="21" t="s">
        <v>150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21" t="s">
        <v>79</v>
      </c>
      <c r="BK123" s="225">
        <f>ROUND(I123*H123,2)</f>
        <v>0</v>
      </c>
      <c r="BL123" s="21" t="s">
        <v>157</v>
      </c>
      <c r="BM123" s="21" t="s">
        <v>171</v>
      </c>
    </row>
    <row r="124" spans="2:65" s="1" customFormat="1" ht="16.5" customHeight="1">
      <c r="B124" s="43"/>
      <c r="C124" s="214" t="s">
        <v>172</v>
      </c>
      <c r="D124" s="214" t="s">
        <v>152</v>
      </c>
      <c r="E124" s="215" t="s">
        <v>173</v>
      </c>
      <c r="F124" s="216" t="s">
        <v>174</v>
      </c>
      <c r="G124" s="217" t="s">
        <v>175</v>
      </c>
      <c r="H124" s="218">
        <v>2.926</v>
      </c>
      <c r="I124" s="219"/>
      <c r="J124" s="220">
        <f>ROUND(I124*H124,2)</f>
        <v>0</v>
      </c>
      <c r="K124" s="216" t="s">
        <v>156</v>
      </c>
      <c r="L124" s="69"/>
      <c r="M124" s="221" t="s">
        <v>21</v>
      </c>
      <c r="N124" s="222" t="s">
        <v>42</v>
      </c>
      <c r="O124" s="44"/>
      <c r="P124" s="223">
        <f>O124*H124</f>
        <v>0</v>
      </c>
      <c r="Q124" s="223">
        <v>0</v>
      </c>
      <c r="R124" s="223">
        <f>Q124*H124</f>
        <v>0</v>
      </c>
      <c r="S124" s="223">
        <v>0</v>
      </c>
      <c r="T124" s="224">
        <f>S124*H124</f>
        <v>0</v>
      </c>
      <c r="AR124" s="21" t="s">
        <v>157</v>
      </c>
      <c r="AT124" s="21" t="s">
        <v>152</v>
      </c>
      <c r="AU124" s="21" t="s">
        <v>81</v>
      </c>
      <c r="AY124" s="21" t="s">
        <v>150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21" t="s">
        <v>79</v>
      </c>
      <c r="BK124" s="225">
        <f>ROUND(I124*H124,2)</f>
        <v>0</v>
      </c>
      <c r="BL124" s="21" t="s">
        <v>157</v>
      </c>
      <c r="BM124" s="21" t="s">
        <v>176</v>
      </c>
    </row>
    <row r="125" spans="2:51" s="11" customFormat="1" ht="13.5">
      <c r="B125" s="226"/>
      <c r="C125" s="227"/>
      <c r="D125" s="228" t="s">
        <v>159</v>
      </c>
      <c r="E125" s="227"/>
      <c r="F125" s="230" t="s">
        <v>177</v>
      </c>
      <c r="G125" s="227"/>
      <c r="H125" s="231">
        <v>2.926</v>
      </c>
      <c r="I125" s="232"/>
      <c r="J125" s="227"/>
      <c r="K125" s="227"/>
      <c r="L125" s="233"/>
      <c r="M125" s="234"/>
      <c r="N125" s="235"/>
      <c r="O125" s="235"/>
      <c r="P125" s="235"/>
      <c r="Q125" s="235"/>
      <c r="R125" s="235"/>
      <c r="S125" s="235"/>
      <c r="T125" s="236"/>
      <c r="AT125" s="237" t="s">
        <v>159</v>
      </c>
      <c r="AU125" s="237" t="s">
        <v>81</v>
      </c>
      <c r="AV125" s="11" t="s">
        <v>81</v>
      </c>
      <c r="AW125" s="11" t="s">
        <v>6</v>
      </c>
      <c r="AX125" s="11" t="s">
        <v>79</v>
      </c>
      <c r="AY125" s="237" t="s">
        <v>150</v>
      </c>
    </row>
    <row r="126" spans="2:63" s="10" customFormat="1" ht="29.85" customHeight="1">
      <c r="B126" s="198"/>
      <c r="C126" s="199"/>
      <c r="D126" s="200" t="s">
        <v>70</v>
      </c>
      <c r="E126" s="212" t="s">
        <v>81</v>
      </c>
      <c r="F126" s="212" t="s">
        <v>178</v>
      </c>
      <c r="G126" s="199"/>
      <c r="H126" s="199"/>
      <c r="I126" s="202"/>
      <c r="J126" s="213">
        <f>BK126</f>
        <v>0</v>
      </c>
      <c r="K126" s="199"/>
      <c r="L126" s="204"/>
      <c r="M126" s="205"/>
      <c r="N126" s="206"/>
      <c r="O126" s="206"/>
      <c r="P126" s="207">
        <f>SUM(P127:P131)</f>
        <v>0</v>
      </c>
      <c r="Q126" s="206"/>
      <c r="R126" s="207">
        <f>SUM(R127:R131)</f>
        <v>3.5953771700000003</v>
      </c>
      <c r="S126" s="206"/>
      <c r="T126" s="208">
        <f>SUM(T127:T131)</f>
        <v>0</v>
      </c>
      <c r="AR126" s="209" t="s">
        <v>79</v>
      </c>
      <c r="AT126" s="210" t="s">
        <v>70</v>
      </c>
      <c r="AU126" s="210" t="s">
        <v>79</v>
      </c>
      <c r="AY126" s="209" t="s">
        <v>150</v>
      </c>
      <c r="BK126" s="211">
        <f>SUM(BK127:BK131)</f>
        <v>0</v>
      </c>
    </row>
    <row r="127" spans="2:65" s="1" customFormat="1" ht="16.5" customHeight="1">
      <c r="B127" s="43"/>
      <c r="C127" s="214" t="s">
        <v>179</v>
      </c>
      <c r="D127" s="214" t="s">
        <v>152</v>
      </c>
      <c r="E127" s="215" t="s">
        <v>180</v>
      </c>
      <c r="F127" s="216" t="s">
        <v>181</v>
      </c>
      <c r="G127" s="217" t="s">
        <v>155</v>
      </c>
      <c r="H127" s="218">
        <v>1.463</v>
      </c>
      <c r="I127" s="219"/>
      <c r="J127" s="220">
        <f>ROUND(I127*H127,2)</f>
        <v>0</v>
      </c>
      <c r="K127" s="216" t="s">
        <v>156</v>
      </c>
      <c r="L127" s="69"/>
      <c r="M127" s="221" t="s">
        <v>21</v>
      </c>
      <c r="N127" s="222" t="s">
        <v>42</v>
      </c>
      <c r="O127" s="44"/>
      <c r="P127" s="223">
        <f>O127*H127</f>
        <v>0</v>
      </c>
      <c r="Q127" s="223">
        <v>2.45329</v>
      </c>
      <c r="R127" s="223">
        <f>Q127*H127</f>
        <v>3.5891632700000002</v>
      </c>
      <c r="S127" s="223">
        <v>0</v>
      </c>
      <c r="T127" s="224">
        <f>S127*H127</f>
        <v>0</v>
      </c>
      <c r="AR127" s="21" t="s">
        <v>157</v>
      </c>
      <c r="AT127" s="21" t="s">
        <v>152</v>
      </c>
      <c r="AU127" s="21" t="s">
        <v>81</v>
      </c>
      <c r="AY127" s="21" t="s">
        <v>150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21" t="s">
        <v>79</v>
      </c>
      <c r="BK127" s="225">
        <f>ROUND(I127*H127,2)</f>
        <v>0</v>
      </c>
      <c r="BL127" s="21" t="s">
        <v>157</v>
      </c>
      <c r="BM127" s="21" t="s">
        <v>182</v>
      </c>
    </row>
    <row r="128" spans="2:51" s="11" customFormat="1" ht="13.5">
      <c r="B128" s="226"/>
      <c r="C128" s="227"/>
      <c r="D128" s="228" t="s">
        <v>159</v>
      </c>
      <c r="E128" s="229" t="s">
        <v>21</v>
      </c>
      <c r="F128" s="230" t="s">
        <v>160</v>
      </c>
      <c r="G128" s="227"/>
      <c r="H128" s="231">
        <v>1.463</v>
      </c>
      <c r="I128" s="232"/>
      <c r="J128" s="227"/>
      <c r="K128" s="227"/>
      <c r="L128" s="233"/>
      <c r="M128" s="234"/>
      <c r="N128" s="235"/>
      <c r="O128" s="235"/>
      <c r="P128" s="235"/>
      <c r="Q128" s="235"/>
      <c r="R128" s="235"/>
      <c r="S128" s="235"/>
      <c r="T128" s="236"/>
      <c r="AT128" s="237" t="s">
        <v>159</v>
      </c>
      <c r="AU128" s="237" t="s">
        <v>81</v>
      </c>
      <c r="AV128" s="11" t="s">
        <v>81</v>
      </c>
      <c r="AW128" s="11" t="s">
        <v>35</v>
      </c>
      <c r="AX128" s="11" t="s">
        <v>71</v>
      </c>
      <c r="AY128" s="237" t="s">
        <v>150</v>
      </c>
    </row>
    <row r="129" spans="2:65" s="1" customFormat="1" ht="16.5" customHeight="1">
      <c r="B129" s="43"/>
      <c r="C129" s="214" t="s">
        <v>183</v>
      </c>
      <c r="D129" s="214" t="s">
        <v>152</v>
      </c>
      <c r="E129" s="215" t="s">
        <v>184</v>
      </c>
      <c r="F129" s="216" t="s">
        <v>185</v>
      </c>
      <c r="G129" s="217" t="s">
        <v>186</v>
      </c>
      <c r="H129" s="218">
        <v>2.31</v>
      </c>
      <c r="I129" s="219"/>
      <c r="J129" s="220">
        <f>ROUND(I129*H129,2)</f>
        <v>0</v>
      </c>
      <c r="K129" s="216" t="s">
        <v>156</v>
      </c>
      <c r="L129" s="69"/>
      <c r="M129" s="221" t="s">
        <v>21</v>
      </c>
      <c r="N129" s="222" t="s">
        <v>42</v>
      </c>
      <c r="O129" s="44"/>
      <c r="P129" s="223">
        <f>O129*H129</f>
        <v>0</v>
      </c>
      <c r="Q129" s="223">
        <v>0.00269</v>
      </c>
      <c r="R129" s="223">
        <f>Q129*H129</f>
        <v>0.0062139000000000005</v>
      </c>
      <c r="S129" s="223">
        <v>0</v>
      </c>
      <c r="T129" s="224">
        <f>S129*H129</f>
        <v>0</v>
      </c>
      <c r="AR129" s="21" t="s">
        <v>157</v>
      </c>
      <c r="AT129" s="21" t="s">
        <v>152</v>
      </c>
      <c r="AU129" s="21" t="s">
        <v>81</v>
      </c>
      <c r="AY129" s="21" t="s">
        <v>150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21" t="s">
        <v>79</v>
      </c>
      <c r="BK129" s="225">
        <f>ROUND(I129*H129,2)</f>
        <v>0</v>
      </c>
      <c r="BL129" s="21" t="s">
        <v>157</v>
      </c>
      <c r="BM129" s="21" t="s">
        <v>187</v>
      </c>
    </row>
    <row r="130" spans="2:51" s="11" customFormat="1" ht="13.5">
      <c r="B130" s="226"/>
      <c r="C130" s="227"/>
      <c r="D130" s="228" t="s">
        <v>159</v>
      </c>
      <c r="E130" s="229" t="s">
        <v>21</v>
      </c>
      <c r="F130" s="230" t="s">
        <v>188</v>
      </c>
      <c r="G130" s="227"/>
      <c r="H130" s="231">
        <v>2.31</v>
      </c>
      <c r="I130" s="232"/>
      <c r="J130" s="227"/>
      <c r="K130" s="227"/>
      <c r="L130" s="233"/>
      <c r="M130" s="234"/>
      <c r="N130" s="235"/>
      <c r="O130" s="235"/>
      <c r="P130" s="235"/>
      <c r="Q130" s="235"/>
      <c r="R130" s="235"/>
      <c r="S130" s="235"/>
      <c r="T130" s="236"/>
      <c r="AT130" s="237" t="s">
        <v>159</v>
      </c>
      <c r="AU130" s="237" t="s">
        <v>81</v>
      </c>
      <c r="AV130" s="11" t="s">
        <v>81</v>
      </c>
      <c r="AW130" s="11" t="s">
        <v>35</v>
      </c>
      <c r="AX130" s="11" t="s">
        <v>71</v>
      </c>
      <c r="AY130" s="237" t="s">
        <v>150</v>
      </c>
    </row>
    <row r="131" spans="2:65" s="1" customFormat="1" ht="16.5" customHeight="1">
      <c r="B131" s="43"/>
      <c r="C131" s="214" t="s">
        <v>189</v>
      </c>
      <c r="D131" s="214" t="s">
        <v>152</v>
      </c>
      <c r="E131" s="215" t="s">
        <v>190</v>
      </c>
      <c r="F131" s="216" t="s">
        <v>191</v>
      </c>
      <c r="G131" s="217" t="s">
        <v>186</v>
      </c>
      <c r="H131" s="218">
        <v>2.31</v>
      </c>
      <c r="I131" s="219"/>
      <c r="J131" s="220">
        <f>ROUND(I131*H131,2)</f>
        <v>0</v>
      </c>
      <c r="K131" s="216" t="s">
        <v>156</v>
      </c>
      <c r="L131" s="69"/>
      <c r="M131" s="221" t="s">
        <v>21</v>
      </c>
      <c r="N131" s="222" t="s">
        <v>42</v>
      </c>
      <c r="O131" s="44"/>
      <c r="P131" s="223">
        <f>O131*H131</f>
        <v>0</v>
      </c>
      <c r="Q131" s="223">
        <v>0</v>
      </c>
      <c r="R131" s="223">
        <f>Q131*H131</f>
        <v>0</v>
      </c>
      <c r="S131" s="223">
        <v>0</v>
      </c>
      <c r="T131" s="224">
        <f>S131*H131</f>
        <v>0</v>
      </c>
      <c r="AR131" s="21" t="s">
        <v>157</v>
      </c>
      <c r="AT131" s="21" t="s">
        <v>152</v>
      </c>
      <c r="AU131" s="21" t="s">
        <v>81</v>
      </c>
      <c r="AY131" s="21" t="s">
        <v>150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21" t="s">
        <v>79</v>
      </c>
      <c r="BK131" s="225">
        <f>ROUND(I131*H131,2)</f>
        <v>0</v>
      </c>
      <c r="BL131" s="21" t="s">
        <v>157</v>
      </c>
      <c r="BM131" s="21" t="s">
        <v>192</v>
      </c>
    </row>
    <row r="132" spans="2:63" s="10" customFormat="1" ht="29.85" customHeight="1">
      <c r="B132" s="198"/>
      <c r="C132" s="199"/>
      <c r="D132" s="200" t="s">
        <v>70</v>
      </c>
      <c r="E132" s="212" t="s">
        <v>165</v>
      </c>
      <c r="F132" s="212" t="s">
        <v>193</v>
      </c>
      <c r="G132" s="199"/>
      <c r="H132" s="199"/>
      <c r="I132" s="202"/>
      <c r="J132" s="213">
        <f>BK132</f>
        <v>0</v>
      </c>
      <c r="K132" s="199"/>
      <c r="L132" s="204"/>
      <c r="M132" s="205"/>
      <c r="N132" s="206"/>
      <c r="O132" s="206"/>
      <c r="P132" s="207">
        <f>SUM(P133:P163)</f>
        <v>0</v>
      </c>
      <c r="Q132" s="206"/>
      <c r="R132" s="207">
        <f>SUM(R133:R163)</f>
        <v>17.529270659999998</v>
      </c>
      <c r="S132" s="206"/>
      <c r="T132" s="208">
        <f>SUM(T133:T163)</f>
        <v>0</v>
      </c>
      <c r="AR132" s="209" t="s">
        <v>79</v>
      </c>
      <c r="AT132" s="210" t="s">
        <v>70</v>
      </c>
      <c r="AU132" s="210" t="s">
        <v>79</v>
      </c>
      <c r="AY132" s="209" t="s">
        <v>150</v>
      </c>
      <c r="BK132" s="211">
        <f>SUM(BK133:BK163)</f>
        <v>0</v>
      </c>
    </row>
    <row r="133" spans="2:65" s="1" customFormat="1" ht="25.5" customHeight="1">
      <c r="B133" s="43"/>
      <c r="C133" s="214" t="s">
        <v>194</v>
      </c>
      <c r="D133" s="214" t="s">
        <v>152</v>
      </c>
      <c r="E133" s="215" t="s">
        <v>195</v>
      </c>
      <c r="F133" s="216" t="s">
        <v>196</v>
      </c>
      <c r="G133" s="217" t="s">
        <v>186</v>
      </c>
      <c r="H133" s="218">
        <v>19.2</v>
      </c>
      <c r="I133" s="219"/>
      <c r="J133" s="220">
        <f>ROUND(I133*H133,2)</f>
        <v>0</v>
      </c>
      <c r="K133" s="216" t="s">
        <v>156</v>
      </c>
      <c r="L133" s="69"/>
      <c r="M133" s="221" t="s">
        <v>21</v>
      </c>
      <c r="N133" s="222" t="s">
        <v>42</v>
      </c>
      <c r="O133" s="44"/>
      <c r="P133" s="223">
        <f>O133*H133</f>
        <v>0</v>
      </c>
      <c r="Q133" s="223">
        <v>0.26116</v>
      </c>
      <c r="R133" s="223">
        <f>Q133*H133</f>
        <v>5.014272</v>
      </c>
      <c r="S133" s="223">
        <v>0</v>
      </c>
      <c r="T133" s="224">
        <f>S133*H133</f>
        <v>0</v>
      </c>
      <c r="AR133" s="21" t="s">
        <v>157</v>
      </c>
      <c r="AT133" s="21" t="s">
        <v>152</v>
      </c>
      <c r="AU133" s="21" t="s">
        <v>81</v>
      </c>
      <c r="AY133" s="21" t="s">
        <v>150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21" t="s">
        <v>79</v>
      </c>
      <c r="BK133" s="225">
        <f>ROUND(I133*H133,2)</f>
        <v>0</v>
      </c>
      <c r="BL133" s="21" t="s">
        <v>157</v>
      </c>
      <c r="BM133" s="21" t="s">
        <v>197</v>
      </c>
    </row>
    <row r="134" spans="2:51" s="11" customFormat="1" ht="13.5">
      <c r="B134" s="226"/>
      <c r="C134" s="227"/>
      <c r="D134" s="228" t="s">
        <v>159</v>
      </c>
      <c r="E134" s="229" t="s">
        <v>21</v>
      </c>
      <c r="F134" s="230" t="s">
        <v>198</v>
      </c>
      <c r="G134" s="227"/>
      <c r="H134" s="231">
        <v>9.625</v>
      </c>
      <c r="I134" s="232"/>
      <c r="J134" s="227"/>
      <c r="K134" s="227"/>
      <c r="L134" s="233"/>
      <c r="M134" s="234"/>
      <c r="N134" s="235"/>
      <c r="O134" s="235"/>
      <c r="P134" s="235"/>
      <c r="Q134" s="235"/>
      <c r="R134" s="235"/>
      <c r="S134" s="235"/>
      <c r="T134" s="236"/>
      <c r="AT134" s="237" t="s">
        <v>159</v>
      </c>
      <c r="AU134" s="237" t="s">
        <v>81</v>
      </c>
      <c r="AV134" s="11" t="s">
        <v>81</v>
      </c>
      <c r="AW134" s="11" t="s">
        <v>35</v>
      </c>
      <c r="AX134" s="11" t="s">
        <v>71</v>
      </c>
      <c r="AY134" s="237" t="s">
        <v>150</v>
      </c>
    </row>
    <row r="135" spans="2:51" s="11" customFormat="1" ht="13.5">
      <c r="B135" s="226"/>
      <c r="C135" s="227"/>
      <c r="D135" s="228" t="s">
        <v>159</v>
      </c>
      <c r="E135" s="229" t="s">
        <v>21</v>
      </c>
      <c r="F135" s="230" t="s">
        <v>199</v>
      </c>
      <c r="G135" s="227"/>
      <c r="H135" s="231">
        <v>6.875</v>
      </c>
      <c r="I135" s="232"/>
      <c r="J135" s="227"/>
      <c r="K135" s="227"/>
      <c r="L135" s="233"/>
      <c r="M135" s="234"/>
      <c r="N135" s="235"/>
      <c r="O135" s="235"/>
      <c r="P135" s="235"/>
      <c r="Q135" s="235"/>
      <c r="R135" s="235"/>
      <c r="S135" s="235"/>
      <c r="T135" s="236"/>
      <c r="AT135" s="237" t="s">
        <v>159</v>
      </c>
      <c r="AU135" s="237" t="s">
        <v>81</v>
      </c>
      <c r="AV135" s="11" t="s">
        <v>81</v>
      </c>
      <c r="AW135" s="11" t="s">
        <v>35</v>
      </c>
      <c r="AX135" s="11" t="s">
        <v>71</v>
      </c>
      <c r="AY135" s="237" t="s">
        <v>150</v>
      </c>
    </row>
    <row r="136" spans="2:51" s="11" customFormat="1" ht="13.5">
      <c r="B136" s="226"/>
      <c r="C136" s="227"/>
      <c r="D136" s="228" t="s">
        <v>159</v>
      </c>
      <c r="E136" s="229" t="s">
        <v>21</v>
      </c>
      <c r="F136" s="230" t="s">
        <v>200</v>
      </c>
      <c r="G136" s="227"/>
      <c r="H136" s="231">
        <v>2.025</v>
      </c>
      <c r="I136" s="232"/>
      <c r="J136" s="227"/>
      <c r="K136" s="227"/>
      <c r="L136" s="233"/>
      <c r="M136" s="234"/>
      <c r="N136" s="235"/>
      <c r="O136" s="235"/>
      <c r="P136" s="235"/>
      <c r="Q136" s="235"/>
      <c r="R136" s="235"/>
      <c r="S136" s="235"/>
      <c r="T136" s="236"/>
      <c r="AT136" s="237" t="s">
        <v>159</v>
      </c>
      <c r="AU136" s="237" t="s">
        <v>81</v>
      </c>
      <c r="AV136" s="11" t="s">
        <v>81</v>
      </c>
      <c r="AW136" s="11" t="s">
        <v>35</v>
      </c>
      <c r="AX136" s="11" t="s">
        <v>71</v>
      </c>
      <c r="AY136" s="237" t="s">
        <v>150</v>
      </c>
    </row>
    <row r="137" spans="2:51" s="11" customFormat="1" ht="13.5">
      <c r="B137" s="226"/>
      <c r="C137" s="227"/>
      <c r="D137" s="228" t="s">
        <v>159</v>
      </c>
      <c r="E137" s="229" t="s">
        <v>21</v>
      </c>
      <c r="F137" s="230" t="s">
        <v>201</v>
      </c>
      <c r="G137" s="227"/>
      <c r="H137" s="231">
        <v>0.675</v>
      </c>
      <c r="I137" s="232"/>
      <c r="J137" s="227"/>
      <c r="K137" s="227"/>
      <c r="L137" s="233"/>
      <c r="M137" s="234"/>
      <c r="N137" s="235"/>
      <c r="O137" s="235"/>
      <c r="P137" s="235"/>
      <c r="Q137" s="235"/>
      <c r="R137" s="235"/>
      <c r="S137" s="235"/>
      <c r="T137" s="236"/>
      <c r="AT137" s="237" t="s">
        <v>159</v>
      </c>
      <c r="AU137" s="237" t="s">
        <v>81</v>
      </c>
      <c r="AV137" s="11" t="s">
        <v>81</v>
      </c>
      <c r="AW137" s="11" t="s">
        <v>35</v>
      </c>
      <c r="AX137" s="11" t="s">
        <v>71</v>
      </c>
      <c r="AY137" s="237" t="s">
        <v>150</v>
      </c>
    </row>
    <row r="138" spans="2:65" s="1" customFormat="1" ht="16.5" customHeight="1">
      <c r="B138" s="43"/>
      <c r="C138" s="214" t="s">
        <v>202</v>
      </c>
      <c r="D138" s="214" t="s">
        <v>152</v>
      </c>
      <c r="E138" s="215" t="s">
        <v>203</v>
      </c>
      <c r="F138" s="216" t="s">
        <v>204</v>
      </c>
      <c r="G138" s="217" t="s">
        <v>205</v>
      </c>
      <c r="H138" s="218">
        <v>3</v>
      </c>
      <c r="I138" s="219"/>
      <c r="J138" s="220">
        <f>ROUND(I138*H138,2)</f>
        <v>0</v>
      </c>
      <c r="K138" s="216" t="s">
        <v>156</v>
      </c>
      <c r="L138" s="69"/>
      <c r="M138" s="221" t="s">
        <v>21</v>
      </c>
      <c r="N138" s="222" t="s">
        <v>42</v>
      </c>
      <c r="O138" s="44"/>
      <c r="P138" s="223">
        <f>O138*H138</f>
        <v>0</v>
      </c>
      <c r="Q138" s="223">
        <v>0.03655</v>
      </c>
      <c r="R138" s="223">
        <f>Q138*H138</f>
        <v>0.10965</v>
      </c>
      <c r="S138" s="223">
        <v>0</v>
      </c>
      <c r="T138" s="224">
        <f>S138*H138</f>
        <v>0</v>
      </c>
      <c r="AR138" s="21" t="s">
        <v>157</v>
      </c>
      <c r="AT138" s="21" t="s">
        <v>152</v>
      </c>
      <c r="AU138" s="21" t="s">
        <v>81</v>
      </c>
      <c r="AY138" s="21" t="s">
        <v>150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21" t="s">
        <v>79</v>
      </c>
      <c r="BK138" s="225">
        <f>ROUND(I138*H138,2)</f>
        <v>0</v>
      </c>
      <c r="BL138" s="21" t="s">
        <v>157</v>
      </c>
      <c r="BM138" s="21" t="s">
        <v>206</v>
      </c>
    </row>
    <row r="139" spans="2:65" s="1" customFormat="1" ht="16.5" customHeight="1">
      <c r="B139" s="43"/>
      <c r="C139" s="214" t="s">
        <v>207</v>
      </c>
      <c r="D139" s="214" t="s">
        <v>152</v>
      </c>
      <c r="E139" s="215" t="s">
        <v>208</v>
      </c>
      <c r="F139" s="216" t="s">
        <v>209</v>
      </c>
      <c r="G139" s="217" t="s">
        <v>205</v>
      </c>
      <c r="H139" s="218">
        <v>4</v>
      </c>
      <c r="I139" s="219"/>
      <c r="J139" s="220">
        <f>ROUND(I139*H139,2)</f>
        <v>0</v>
      </c>
      <c r="K139" s="216" t="s">
        <v>156</v>
      </c>
      <c r="L139" s="69"/>
      <c r="M139" s="221" t="s">
        <v>21</v>
      </c>
      <c r="N139" s="222" t="s">
        <v>42</v>
      </c>
      <c r="O139" s="44"/>
      <c r="P139" s="223">
        <f>O139*H139</f>
        <v>0</v>
      </c>
      <c r="Q139" s="223">
        <v>0.04555</v>
      </c>
      <c r="R139" s="223">
        <f>Q139*H139</f>
        <v>0.1822</v>
      </c>
      <c r="S139" s="223">
        <v>0</v>
      </c>
      <c r="T139" s="224">
        <f>S139*H139</f>
        <v>0</v>
      </c>
      <c r="AR139" s="21" t="s">
        <v>157</v>
      </c>
      <c r="AT139" s="21" t="s">
        <v>152</v>
      </c>
      <c r="AU139" s="21" t="s">
        <v>81</v>
      </c>
      <c r="AY139" s="21" t="s">
        <v>150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21" t="s">
        <v>79</v>
      </c>
      <c r="BK139" s="225">
        <f>ROUND(I139*H139,2)</f>
        <v>0</v>
      </c>
      <c r="BL139" s="21" t="s">
        <v>157</v>
      </c>
      <c r="BM139" s="21" t="s">
        <v>210</v>
      </c>
    </row>
    <row r="140" spans="2:65" s="1" customFormat="1" ht="16.5" customHeight="1">
      <c r="B140" s="43"/>
      <c r="C140" s="214" t="s">
        <v>211</v>
      </c>
      <c r="D140" s="214" t="s">
        <v>152</v>
      </c>
      <c r="E140" s="215" t="s">
        <v>212</v>
      </c>
      <c r="F140" s="216" t="s">
        <v>213</v>
      </c>
      <c r="G140" s="217" t="s">
        <v>205</v>
      </c>
      <c r="H140" s="218">
        <v>4</v>
      </c>
      <c r="I140" s="219"/>
      <c r="J140" s="220">
        <f>ROUND(I140*H140,2)</f>
        <v>0</v>
      </c>
      <c r="K140" s="216" t="s">
        <v>156</v>
      </c>
      <c r="L140" s="69"/>
      <c r="M140" s="221" t="s">
        <v>21</v>
      </c>
      <c r="N140" s="222" t="s">
        <v>42</v>
      </c>
      <c r="O140" s="44"/>
      <c r="P140" s="223">
        <f>O140*H140</f>
        <v>0</v>
      </c>
      <c r="Q140" s="223">
        <v>0.05455</v>
      </c>
      <c r="R140" s="223">
        <f>Q140*H140</f>
        <v>0.2182</v>
      </c>
      <c r="S140" s="223">
        <v>0</v>
      </c>
      <c r="T140" s="224">
        <f>S140*H140</f>
        <v>0</v>
      </c>
      <c r="AR140" s="21" t="s">
        <v>157</v>
      </c>
      <c r="AT140" s="21" t="s">
        <v>152</v>
      </c>
      <c r="AU140" s="21" t="s">
        <v>81</v>
      </c>
      <c r="AY140" s="21" t="s">
        <v>150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21" t="s">
        <v>79</v>
      </c>
      <c r="BK140" s="225">
        <f>ROUND(I140*H140,2)</f>
        <v>0</v>
      </c>
      <c r="BL140" s="21" t="s">
        <v>157</v>
      </c>
      <c r="BM140" s="21" t="s">
        <v>214</v>
      </c>
    </row>
    <row r="141" spans="2:65" s="1" customFormat="1" ht="16.5" customHeight="1">
      <c r="B141" s="43"/>
      <c r="C141" s="214" t="s">
        <v>215</v>
      </c>
      <c r="D141" s="214" t="s">
        <v>152</v>
      </c>
      <c r="E141" s="215" t="s">
        <v>216</v>
      </c>
      <c r="F141" s="216" t="s">
        <v>217</v>
      </c>
      <c r="G141" s="217" t="s">
        <v>205</v>
      </c>
      <c r="H141" s="218">
        <v>4</v>
      </c>
      <c r="I141" s="219"/>
      <c r="J141" s="220">
        <f>ROUND(I141*H141,2)</f>
        <v>0</v>
      </c>
      <c r="K141" s="216" t="s">
        <v>156</v>
      </c>
      <c r="L141" s="69"/>
      <c r="M141" s="221" t="s">
        <v>21</v>
      </c>
      <c r="N141" s="222" t="s">
        <v>42</v>
      </c>
      <c r="O141" s="44"/>
      <c r="P141" s="223">
        <f>O141*H141</f>
        <v>0</v>
      </c>
      <c r="Q141" s="223">
        <v>0.11805</v>
      </c>
      <c r="R141" s="223">
        <f>Q141*H141</f>
        <v>0.4722</v>
      </c>
      <c r="S141" s="223">
        <v>0</v>
      </c>
      <c r="T141" s="224">
        <f>S141*H141</f>
        <v>0</v>
      </c>
      <c r="AR141" s="21" t="s">
        <v>157</v>
      </c>
      <c r="AT141" s="21" t="s">
        <v>152</v>
      </c>
      <c r="AU141" s="21" t="s">
        <v>81</v>
      </c>
      <c r="AY141" s="21" t="s">
        <v>150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21" t="s">
        <v>79</v>
      </c>
      <c r="BK141" s="225">
        <f>ROUND(I141*H141,2)</f>
        <v>0</v>
      </c>
      <c r="BL141" s="21" t="s">
        <v>157</v>
      </c>
      <c r="BM141" s="21" t="s">
        <v>218</v>
      </c>
    </row>
    <row r="142" spans="2:65" s="1" customFormat="1" ht="16.5" customHeight="1">
      <c r="B142" s="43"/>
      <c r="C142" s="214" t="s">
        <v>219</v>
      </c>
      <c r="D142" s="214" t="s">
        <v>152</v>
      </c>
      <c r="E142" s="215" t="s">
        <v>220</v>
      </c>
      <c r="F142" s="216" t="s">
        <v>221</v>
      </c>
      <c r="G142" s="217" t="s">
        <v>186</v>
      </c>
      <c r="H142" s="218">
        <v>2.25</v>
      </c>
      <c r="I142" s="219"/>
      <c r="J142" s="220">
        <f>ROUND(I142*H142,2)</f>
        <v>0</v>
      </c>
      <c r="K142" s="216" t="s">
        <v>156</v>
      </c>
      <c r="L142" s="69"/>
      <c r="M142" s="221" t="s">
        <v>21</v>
      </c>
      <c r="N142" s="222" t="s">
        <v>42</v>
      </c>
      <c r="O142" s="44"/>
      <c r="P142" s="223">
        <f>O142*H142</f>
        <v>0</v>
      </c>
      <c r="Q142" s="223">
        <v>0.23458</v>
      </c>
      <c r="R142" s="223">
        <f>Q142*H142</f>
        <v>0.5278050000000001</v>
      </c>
      <c r="S142" s="223">
        <v>0</v>
      </c>
      <c r="T142" s="224">
        <f>S142*H142</f>
        <v>0</v>
      </c>
      <c r="AR142" s="21" t="s">
        <v>157</v>
      </c>
      <c r="AT142" s="21" t="s">
        <v>152</v>
      </c>
      <c r="AU142" s="21" t="s">
        <v>81</v>
      </c>
      <c r="AY142" s="21" t="s">
        <v>150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21" t="s">
        <v>79</v>
      </c>
      <c r="BK142" s="225">
        <f>ROUND(I142*H142,2)</f>
        <v>0</v>
      </c>
      <c r="BL142" s="21" t="s">
        <v>157</v>
      </c>
      <c r="BM142" s="21" t="s">
        <v>222</v>
      </c>
    </row>
    <row r="143" spans="2:51" s="11" customFormat="1" ht="13.5">
      <c r="B143" s="226"/>
      <c r="C143" s="227"/>
      <c r="D143" s="228" t="s">
        <v>159</v>
      </c>
      <c r="E143" s="229" t="s">
        <v>21</v>
      </c>
      <c r="F143" s="230" t="s">
        <v>223</v>
      </c>
      <c r="G143" s="227"/>
      <c r="H143" s="231">
        <v>2.25</v>
      </c>
      <c r="I143" s="232"/>
      <c r="J143" s="227"/>
      <c r="K143" s="227"/>
      <c r="L143" s="233"/>
      <c r="M143" s="234"/>
      <c r="N143" s="235"/>
      <c r="O143" s="235"/>
      <c r="P143" s="235"/>
      <c r="Q143" s="235"/>
      <c r="R143" s="235"/>
      <c r="S143" s="235"/>
      <c r="T143" s="236"/>
      <c r="AT143" s="237" t="s">
        <v>159</v>
      </c>
      <c r="AU143" s="237" t="s">
        <v>81</v>
      </c>
      <c r="AV143" s="11" t="s">
        <v>81</v>
      </c>
      <c r="AW143" s="11" t="s">
        <v>35</v>
      </c>
      <c r="AX143" s="11" t="s">
        <v>79</v>
      </c>
      <c r="AY143" s="237" t="s">
        <v>150</v>
      </c>
    </row>
    <row r="144" spans="2:65" s="1" customFormat="1" ht="16.5" customHeight="1">
      <c r="B144" s="43"/>
      <c r="C144" s="214" t="s">
        <v>10</v>
      </c>
      <c r="D144" s="214" t="s">
        <v>152</v>
      </c>
      <c r="E144" s="215" t="s">
        <v>224</v>
      </c>
      <c r="F144" s="216" t="s">
        <v>225</v>
      </c>
      <c r="G144" s="217" t="s">
        <v>186</v>
      </c>
      <c r="H144" s="218">
        <v>77.072</v>
      </c>
      <c r="I144" s="219"/>
      <c r="J144" s="220">
        <f>ROUND(I144*H144,2)</f>
        <v>0</v>
      </c>
      <c r="K144" s="216" t="s">
        <v>156</v>
      </c>
      <c r="L144" s="69"/>
      <c r="M144" s="221" t="s">
        <v>21</v>
      </c>
      <c r="N144" s="222" t="s">
        <v>42</v>
      </c>
      <c r="O144" s="44"/>
      <c r="P144" s="223">
        <f>O144*H144</f>
        <v>0</v>
      </c>
      <c r="Q144" s="223">
        <v>0.11549</v>
      </c>
      <c r="R144" s="223">
        <f>Q144*H144</f>
        <v>8.90104528</v>
      </c>
      <c r="S144" s="223">
        <v>0</v>
      </c>
      <c r="T144" s="224">
        <f>S144*H144</f>
        <v>0</v>
      </c>
      <c r="AR144" s="21" t="s">
        <v>157</v>
      </c>
      <c r="AT144" s="21" t="s">
        <v>152</v>
      </c>
      <c r="AU144" s="21" t="s">
        <v>81</v>
      </c>
      <c r="AY144" s="21" t="s">
        <v>150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21" t="s">
        <v>79</v>
      </c>
      <c r="BK144" s="225">
        <f>ROUND(I144*H144,2)</f>
        <v>0</v>
      </c>
      <c r="BL144" s="21" t="s">
        <v>157</v>
      </c>
      <c r="BM144" s="21" t="s">
        <v>226</v>
      </c>
    </row>
    <row r="145" spans="2:51" s="11" customFormat="1" ht="13.5">
      <c r="B145" s="226"/>
      <c r="C145" s="227"/>
      <c r="D145" s="228" t="s">
        <v>159</v>
      </c>
      <c r="E145" s="229" t="s">
        <v>21</v>
      </c>
      <c r="F145" s="230" t="s">
        <v>227</v>
      </c>
      <c r="G145" s="227"/>
      <c r="H145" s="231">
        <v>93.072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AT145" s="237" t="s">
        <v>159</v>
      </c>
      <c r="AU145" s="237" t="s">
        <v>81</v>
      </c>
      <c r="AV145" s="11" t="s">
        <v>81</v>
      </c>
      <c r="AW145" s="11" t="s">
        <v>35</v>
      </c>
      <c r="AX145" s="11" t="s">
        <v>71</v>
      </c>
      <c r="AY145" s="237" t="s">
        <v>150</v>
      </c>
    </row>
    <row r="146" spans="2:51" s="11" customFormat="1" ht="13.5">
      <c r="B146" s="226"/>
      <c r="C146" s="227"/>
      <c r="D146" s="228" t="s">
        <v>159</v>
      </c>
      <c r="E146" s="229" t="s">
        <v>21</v>
      </c>
      <c r="F146" s="230" t="s">
        <v>228</v>
      </c>
      <c r="G146" s="227"/>
      <c r="H146" s="231">
        <v>-4.2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AT146" s="237" t="s">
        <v>159</v>
      </c>
      <c r="AU146" s="237" t="s">
        <v>81</v>
      </c>
      <c r="AV146" s="11" t="s">
        <v>81</v>
      </c>
      <c r="AW146" s="11" t="s">
        <v>35</v>
      </c>
      <c r="AX146" s="11" t="s">
        <v>71</v>
      </c>
      <c r="AY146" s="237" t="s">
        <v>150</v>
      </c>
    </row>
    <row r="147" spans="2:51" s="11" customFormat="1" ht="13.5">
      <c r="B147" s="226"/>
      <c r="C147" s="227"/>
      <c r="D147" s="228" t="s">
        <v>159</v>
      </c>
      <c r="E147" s="229" t="s">
        <v>21</v>
      </c>
      <c r="F147" s="230" t="s">
        <v>229</v>
      </c>
      <c r="G147" s="227"/>
      <c r="H147" s="231">
        <v>-11.2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AT147" s="237" t="s">
        <v>159</v>
      </c>
      <c r="AU147" s="237" t="s">
        <v>81</v>
      </c>
      <c r="AV147" s="11" t="s">
        <v>81</v>
      </c>
      <c r="AW147" s="11" t="s">
        <v>35</v>
      </c>
      <c r="AX147" s="11" t="s">
        <v>71</v>
      </c>
      <c r="AY147" s="237" t="s">
        <v>150</v>
      </c>
    </row>
    <row r="148" spans="2:51" s="11" customFormat="1" ht="13.5">
      <c r="B148" s="226"/>
      <c r="C148" s="227"/>
      <c r="D148" s="228" t="s">
        <v>159</v>
      </c>
      <c r="E148" s="229" t="s">
        <v>21</v>
      </c>
      <c r="F148" s="230" t="s">
        <v>230</v>
      </c>
      <c r="G148" s="227"/>
      <c r="H148" s="231">
        <v>-3.2</v>
      </c>
      <c r="I148" s="232"/>
      <c r="J148" s="227"/>
      <c r="K148" s="227"/>
      <c r="L148" s="233"/>
      <c r="M148" s="234"/>
      <c r="N148" s="235"/>
      <c r="O148" s="235"/>
      <c r="P148" s="235"/>
      <c r="Q148" s="235"/>
      <c r="R148" s="235"/>
      <c r="S148" s="235"/>
      <c r="T148" s="236"/>
      <c r="AT148" s="237" t="s">
        <v>159</v>
      </c>
      <c r="AU148" s="237" t="s">
        <v>81</v>
      </c>
      <c r="AV148" s="11" t="s">
        <v>81</v>
      </c>
      <c r="AW148" s="11" t="s">
        <v>35</v>
      </c>
      <c r="AX148" s="11" t="s">
        <v>71</v>
      </c>
      <c r="AY148" s="237" t="s">
        <v>150</v>
      </c>
    </row>
    <row r="149" spans="2:51" s="11" customFormat="1" ht="13.5">
      <c r="B149" s="226"/>
      <c r="C149" s="227"/>
      <c r="D149" s="228" t="s">
        <v>159</v>
      </c>
      <c r="E149" s="229" t="s">
        <v>21</v>
      </c>
      <c r="F149" s="230" t="s">
        <v>231</v>
      </c>
      <c r="G149" s="227"/>
      <c r="H149" s="231">
        <v>2</v>
      </c>
      <c r="I149" s="232"/>
      <c r="J149" s="227"/>
      <c r="K149" s="227"/>
      <c r="L149" s="233"/>
      <c r="M149" s="234"/>
      <c r="N149" s="235"/>
      <c r="O149" s="235"/>
      <c r="P149" s="235"/>
      <c r="Q149" s="235"/>
      <c r="R149" s="235"/>
      <c r="S149" s="235"/>
      <c r="T149" s="236"/>
      <c r="AT149" s="237" t="s">
        <v>159</v>
      </c>
      <c r="AU149" s="237" t="s">
        <v>81</v>
      </c>
      <c r="AV149" s="11" t="s">
        <v>81</v>
      </c>
      <c r="AW149" s="11" t="s">
        <v>35</v>
      </c>
      <c r="AX149" s="11" t="s">
        <v>71</v>
      </c>
      <c r="AY149" s="237" t="s">
        <v>150</v>
      </c>
    </row>
    <row r="150" spans="2:51" s="11" customFormat="1" ht="13.5">
      <c r="B150" s="226"/>
      <c r="C150" s="227"/>
      <c r="D150" s="228" t="s">
        <v>159</v>
      </c>
      <c r="E150" s="229" t="s">
        <v>21</v>
      </c>
      <c r="F150" s="230" t="s">
        <v>232</v>
      </c>
      <c r="G150" s="227"/>
      <c r="H150" s="231">
        <v>0.6</v>
      </c>
      <c r="I150" s="232"/>
      <c r="J150" s="227"/>
      <c r="K150" s="227"/>
      <c r="L150" s="233"/>
      <c r="M150" s="234"/>
      <c r="N150" s="235"/>
      <c r="O150" s="235"/>
      <c r="P150" s="235"/>
      <c r="Q150" s="235"/>
      <c r="R150" s="235"/>
      <c r="S150" s="235"/>
      <c r="T150" s="236"/>
      <c r="AT150" s="237" t="s">
        <v>159</v>
      </c>
      <c r="AU150" s="237" t="s">
        <v>81</v>
      </c>
      <c r="AV150" s="11" t="s">
        <v>81</v>
      </c>
      <c r="AW150" s="11" t="s">
        <v>35</v>
      </c>
      <c r="AX150" s="11" t="s">
        <v>71</v>
      </c>
      <c r="AY150" s="237" t="s">
        <v>150</v>
      </c>
    </row>
    <row r="151" spans="2:65" s="1" customFormat="1" ht="16.5" customHeight="1">
      <c r="B151" s="43"/>
      <c r="C151" s="214" t="s">
        <v>233</v>
      </c>
      <c r="D151" s="214" t="s">
        <v>152</v>
      </c>
      <c r="E151" s="215" t="s">
        <v>234</v>
      </c>
      <c r="F151" s="216" t="s">
        <v>235</v>
      </c>
      <c r="G151" s="217" t="s">
        <v>186</v>
      </c>
      <c r="H151" s="218">
        <v>12.85</v>
      </c>
      <c r="I151" s="219"/>
      <c r="J151" s="220">
        <f>ROUND(I151*H151,2)</f>
        <v>0</v>
      </c>
      <c r="K151" s="216" t="s">
        <v>156</v>
      </c>
      <c r="L151" s="69"/>
      <c r="M151" s="221" t="s">
        <v>21</v>
      </c>
      <c r="N151" s="222" t="s">
        <v>42</v>
      </c>
      <c r="O151" s="44"/>
      <c r="P151" s="223">
        <f>O151*H151</f>
        <v>0</v>
      </c>
      <c r="Q151" s="223">
        <v>0.11439</v>
      </c>
      <c r="R151" s="223">
        <f>Q151*H151</f>
        <v>1.4699115</v>
      </c>
      <c r="S151" s="223">
        <v>0</v>
      </c>
      <c r="T151" s="224">
        <f>S151*H151</f>
        <v>0</v>
      </c>
      <c r="AR151" s="21" t="s">
        <v>157</v>
      </c>
      <c r="AT151" s="21" t="s">
        <v>152</v>
      </c>
      <c r="AU151" s="21" t="s">
        <v>81</v>
      </c>
      <c r="AY151" s="21" t="s">
        <v>150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21" t="s">
        <v>79</v>
      </c>
      <c r="BK151" s="225">
        <f>ROUND(I151*H151,2)</f>
        <v>0</v>
      </c>
      <c r="BL151" s="21" t="s">
        <v>157</v>
      </c>
      <c r="BM151" s="21" t="s">
        <v>236</v>
      </c>
    </row>
    <row r="152" spans="2:51" s="11" customFormat="1" ht="13.5">
      <c r="B152" s="226"/>
      <c r="C152" s="227"/>
      <c r="D152" s="228" t="s">
        <v>159</v>
      </c>
      <c r="E152" s="229" t="s">
        <v>21</v>
      </c>
      <c r="F152" s="230" t="s">
        <v>237</v>
      </c>
      <c r="G152" s="227"/>
      <c r="H152" s="231">
        <v>9.45</v>
      </c>
      <c r="I152" s="232"/>
      <c r="J152" s="227"/>
      <c r="K152" s="227"/>
      <c r="L152" s="233"/>
      <c r="M152" s="234"/>
      <c r="N152" s="235"/>
      <c r="O152" s="235"/>
      <c r="P152" s="235"/>
      <c r="Q152" s="235"/>
      <c r="R152" s="235"/>
      <c r="S152" s="235"/>
      <c r="T152" s="236"/>
      <c r="AT152" s="237" t="s">
        <v>159</v>
      </c>
      <c r="AU152" s="237" t="s">
        <v>81</v>
      </c>
      <c r="AV152" s="11" t="s">
        <v>81</v>
      </c>
      <c r="AW152" s="11" t="s">
        <v>35</v>
      </c>
      <c r="AX152" s="11" t="s">
        <v>71</v>
      </c>
      <c r="AY152" s="237" t="s">
        <v>150</v>
      </c>
    </row>
    <row r="153" spans="2:51" s="11" customFormat="1" ht="13.5">
      <c r="B153" s="226"/>
      <c r="C153" s="227"/>
      <c r="D153" s="228" t="s">
        <v>159</v>
      </c>
      <c r="E153" s="229" t="s">
        <v>21</v>
      </c>
      <c r="F153" s="230" t="s">
        <v>238</v>
      </c>
      <c r="G153" s="227"/>
      <c r="H153" s="231">
        <v>3.4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AT153" s="237" t="s">
        <v>159</v>
      </c>
      <c r="AU153" s="237" t="s">
        <v>81</v>
      </c>
      <c r="AV153" s="11" t="s">
        <v>81</v>
      </c>
      <c r="AW153" s="11" t="s">
        <v>35</v>
      </c>
      <c r="AX153" s="11" t="s">
        <v>71</v>
      </c>
      <c r="AY153" s="237" t="s">
        <v>150</v>
      </c>
    </row>
    <row r="154" spans="2:65" s="1" customFormat="1" ht="16.5" customHeight="1">
      <c r="B154" s="43"/>
      <c r="C154" s="214" t="s">
        <v>239</v>
      </c>
      <c r="D154" s="214" t="s">
        <v>152</v>
      </c>
      <c r="E154" s="215" t="s">
        <v>240</v>
      </c>
      <c r="F154" s="216" t="s">
        <v>241</v>
      </c>
      <c r="G154" s="217" t="s">
        <v>186</v>
      </c>
      <c r="H154" s="218">
        <v>6</v>
      </c>
      <c r="I154" s="219"/>
      <c r="J154" s="220">
        <f>ROUND(I154*H154,2)</f>
        <v>0</v>
      </c>
      <c r="K154" s="216" t="s">
        <v>156</v>
      </c>
      <c r="L154" s="69"/>
      <c r="M154" s="221" t="s">
        <v>21</v>
      </c>
      <c r="N154" s="222" t="s">
        <v>42</v>
      </c>
      <c r="O154" s="44"/>
      <c r="P154" s="223">
        <f>O154*H154</f>
        <v>0</v>
      </c>
      <c r="Q154" s="223">
        <v>0.10325</v>
      </c>
      <c r="R154" s="223">
        <f>Q154*H154</f>
        <v>0.6194999999999999</v>
      </c>
      <c r="S154" s="223">
        <v>0</v>
      </c>
      <c r="T154" s="224">
        <f>S154*H154</f>
        <v>0</v>
      </c>
      <c r="AR154" s="21" t="s">
        <v>157</v>
      </c>
      <c r="AT154" s="21" t="s">
        <v>152</v>
      </c>
      <c r="AU154" s="21" t="s">
        <v>81</v>
      </c>
      <c r="AY154" s="21" t="s">
        <v>150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21" t="s">
        <v>79</v>
      </c>
      <c r="BK154" s="225">
        <f>ROUND(I154*H154,2)</f>
        <v>0</v>
      </c>
      <c r="BL154" s="21" t="s">
        <v>157</v>
      </c>
      <c r="BM154" s="21" t="s">
        <v>242</v>
      </c>
    </row>
    <row r="155" spans="2:51" s="11" customFormat="1" ht="13.5">
      <c r="B155" s="226"/>
      <c r="C155" s="227"/>
      <c r="D155" s="228" t="s">
        <v>159</v>
      </c>
      <c r="E155" s="229" t="s">
        <v>21</v>
      </c>
      <c r="F155" s="230" t="s">
        <v>243</v>
      </c>
      <c r="G155" s="227"/>
      <c r="H155" s="231">
        <v>2.25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AT155" s="237" t="s">
        <v>159</v>
      </c>
      <c r="AU155" s="237" t="s">
        <v>81</v>
      </c>
      <c r="AV155" s="11" t="s">
        <v>81</v>
      </c>
      <c r="AW155" s="11" t="s">
        <v>35</v>
      </c>
      <c r="AX155" s="11" t="s">
        <v>71</v>
      </c>
      <c r="AY155" s="237" t="s">
        <v>150</v>
      </c>
    </row>
    <row r="156" spans="2:51" s="11" customFormat="1" ht="13.5">
      <c r="B156" s="226"/>
      <c r="C156" s="227"/>
      <c r="D156" s="228" t="s">
        <v>159</v>
      </c>
      <c r="E156" s="229" t="s">
        <v>21</v>
      </c>
      <c r="F156" s="230" t="s">
        <v>244</v>
      </c>
      <c r="G156" s="227"/>
      <c r="H156" s="231">
        <v>1.5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AT156" s="237" t="s">
        <v>159</v>
      </c>
      <c r="AU156" s="237" t="s">
        <v>81</v>
      </c>
      <c r="AV156" s="11" t="s">
        <v>81</v>
      </c>
      <c r="AW156" s="11" t="s">
        <v>35</v>
      </c>
      <c r="AX156" s="11" t="s">
        <v>71</v>
      </c>
      <c r="AY156" s="237" t="s">
        <v>150</v>
      </c>
    </row>
    <row r="157" spans="2:51" s="11" customFormat="1" ht="13.5">
      <c r="B157" s="226"/>
      <c r="C157" s="227"/>
      <c r="D157" s="228" t="s">
        <v>159</v>
      </c>
      <c r="E157" s="229" t="s">
        <v>21</v>
      </c>
      <c r="F157" s="230" t="s">
        <v>243</v>
      </c>
      <c r="G157" s="227"/>
      <c r="H157" s="231">
        <v>2.25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AT157" s="237" t="s">
        <v>159</v>
      </c>
      <c r="AU157" s="237" t="s">
        <v>81</v>
      </c>
      <c r="AV157" s="11" t="s">
        <v>81</v>
      </c>
      <c r="AW157" s="11" t="s">
        <v>35</v>
      </c>
      <c r="AX157" s="11" t="s">
        <v>71</v>
      </c>
      <c r="AY157" s="237" t="s">
        <v>150</v>
      </c>
    </row>
    <row r="158" spans="2:65" s="1" customFormat="1" ht="16.5" customHeight="1">
      <c r="B158" s="43"/>
      <c r="C158" s="214" t="s">
        <v>245</v>
      </c>
      <c r="D158" s="214" t="s">
        <v>152</v>
      </c>
      <c r="E158" s="215" t="s">
        <v>246</v>
      </c>
      <c r="F158" s="216" t="s">
        <v>247</v>
      </c>
      <c r="G158" s="217" t="s">
        <v>248</v>
      </c>
      <c r="H158" s="218">
        <v>42.724</v>
      </c>
      <c r="I158" s="219"/>
      <c r="J158" s="220">
        <f>ROUND(I158*H158,2)</f>
        <v>0</v>
      </c>
      <c r="K158" s="216" t="s">
        <v>156</v>
      </c>
      <c r="L158" s="69"/>
      <c r="M158" s="221" t="s">
        <v>21</v>
      </c>
      <c r="N158" s="222" t="s">
        <v>42</v>
      </c>
      <c r="O158" s="44"/>
      <c r="P158" s="223">
        <f>O158*H158</f>
        <v>0</v>
      </c>
      <c r="Q158" s="223">
        <v>0.00012</v>
      </c>
      <c r="R158" s="223">
        <f>Q158*H158</f>
        <v>0.0051268799999999995</v>
      </c>
      <c r="S158" s="223">
        <v>0</v>
      </c>
      <c r="T158" s="224">
        <f>S158*H158</f>
        <v>0</v>
      </c>
      <c r="AR158" s="21" t="s">
        <v>157</v>
      </c>
      <c r="AT158" s="21" t="s">
        <v>152</v>
      </c>
      <c r="AU158" s="21" t="s">
        <v>81</v>
      </c>
      <c r="AY158" s="21" t="s">
        <v>150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21" t="s">
        <v>79</v>
      </c>
      <c r="BK158" s="225">
        <f>ROUND(I158*H158,2)</f>
        <v>0</v>
      </c>
      <c r="BL158" s="21" t="s">
        <v>157</v>
      </c>
      <c r="BM158" s="21" t="s">
        <v>249</v>
      </c>
    </row>
    <row r="159" spans="2:51" s="11" customFormat="1" ht="13.5">
      <c r="B159" s="226"/>
      <c r="C159" s="227"/>
      <c r="D159" s="228" t="s">
        <v>159</v>
      </c>
      <c r="E159" s="229" t="s">
        <v>21</v>
      </c>
      <c r="F159" s="230" t="s">
        <v>250</v>
      </c>
      <c r="G159" s="227"/>
      <c r="H159" s="231">
        <v>31.024</v>
      </c>
      <c r="I159" s="232"/>
      <c r="J159" s="227"/>
      <c r="K159" s="227"/>
      <c r="L159" s="233"/>
      <c r="M159" s="234"/>
      <c r="N159" s="235"/>
      <c r="O159" s="235"/>
      <c r="P159" s="235"/>
      <c r="Q159" s="235"/>
      <c r="R159" s="235"/>
      <c r="S159" s="235"/>
      <c r="T159" s="236"/>
      <c r="AT159" s="237" t="s">
        <v>159</v>
      </c>
      <c r="AU159" s="237" t="s">
        <v>81</v>
      </c>
      <c r="AV159" s="11" t="s">
        <v>81</v>
      </c>
      <c r="AW159" s="11" t="s">
        <v>35</v>
      </c>
      <c r="AX159" s="11" t="s">
        <v>71</v>
      </c>
      <c r="AY159" s="237" t="s">
        <v>150</v>
      </c>
    </row>
    <row r="160" spans="2:51" s="11" customFormat="1" ht="13.5">
      <c r="B160" s="226"/>
      <c r="C160" s="227"/>
      <c r="D160" s="228" t="s">
        <v>159</v>
      </c>
      <c r="E160" s="229" t="s">
        <v>21</v>
      </c>
      <c r="F160" s="230" t="s">
        <v>251</v>
      </c>
      <c r="G160" s="227"/>
      <c r="H160" s="231">
        <v>11.7</v>
      </c>
      <c r="I160" s="232"/>
      <c r="J160" s="227"/>
      <c r="K160" s="227"/>
      <c r="L160" s="233"/>
      <c r="M160" s="234"/>
      <c r="N160" s="235"/>
      <c r="O160" s="235"/>
      <c r="P160" s="235"/>
      <c r="Q160" s="235"/>
      <c r="R160" s="235"/>
      <c r="S160" s="235"/>
      <c r="T160" s="236"/>
      <c r="AT160" s="237" t="s">
        <v>159</v>
      </c>
      <c r="AU160" s="237" t="s">
        <v>81</v>
      </c>
      <c r="AV160" s="11" t="s">
        <v>81</v>
      </c>
      <c r="AW160" s="11" t="s">
        <v>35</v>
      </c>
      <c r="AX160" s="11" t="s">
        <v>71</v>
      </c>
      <c r="AY160" s="237" t="s">
        <v>150</v>
      </c>
    </row>
    <row r="161" spans="2:65" s="1" customFormat="1" ht="16.5" customHeight="1">
      <c r="B161" s="43"/>
      <c r="C161" s="214" t="s">
        <v>252</v>
      </c>
      <c r="D161" s="214" t="s">
        <v>152</v>
      </c>
      <c r="E161" s="215" t="s">
        <v>253</v>
      </c>
      <c r="F161" s="216" t="s">
        <v>254</v>
      </c>
      <c r="G161" s="217" t="s">
        <v>248</v>
      </c>
      <c r="H161" s="218">
        <v>78</v>
      </c>
      <c r="I161" s="219"/>
      <c r="J161" s="220">
        <f>ROUND(I161*H161,2)</f>
        <v>0</v>
      </c>
      <c r="K161" s="216" t="s">
        <v>156</v>
      </c>
      <c r="L161" s="69"/>
      <c r="M161" s="221" t="s">
        <v>21</v>
      </c>
      <c r="N161" s="222" t="s">
        <v>42</v>
      </c>
      <c r="O161" s="44"/>
      <c r="P161" s="223">
        <f>O161*H161</f>
        <v>0</v>
      </c>
      <c r="Q161" s="223">
        <v>0.00012</v>
      </c>
      <c r="R161" s="223">
        <f>Q161*H161</f>
        <v>0.00936</v>
      </c>
      <c r="S161" s="223">
        <v>0</v>
      </c>
      <c r="T161" s="224">
        <f>S161*H161</f>
        <v>0</v>
      </c>
      <c r="AR161" s="21" t="s">
        <v>157</v>
      </c>
      <c r="AT161" s="21" t="s">
        <v>152</v>
      </c>
      <c r="AU161" s="21" t="s">
        <v>81</v>
      </c>
      <c r="AY161" s="21" t="s">
        <v>150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21" t="s">
        <v>79</v>
      </c>
      <c r="BK161" s="225">
        <f>ROUND(I161*H161,2)</f>
        <v>0</v>
      </c>
      <c r="BL161" s="21" t="s">
        <v>157</v>
      </c>
      <c r="BM161" s="21" t="s">
        <v>255</v>
      </c>
    </row>
    <row r="162" spans="2:51" s="11" customFormat="1" ht="13.5">
      <c r="B162" s="226"/>
      <c r="C162" s="227"/>
      <c r="D162" s="228" t="s">
        <v>159</v>
      </c>
      <c r="E162" s="229" t="s">
        <v>21</v>
      </c>
      <c r="F162" s="230" t="s">
        <v>256</v>
      </c>
      <c r="G162" s="227"/>
      <c r="H162" s="231">
        <v>33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AT162" s="237" t="s">
        <v>159</v>
      </c>
      <c r="AU162" s="237" t="s">
        <v>81</v>
      </c>
      <c r="AV162" s="11" t="s">
        <v>81</v>
      </c>
      <c r="AW162" s="11" t="s">
        <v>35</v>
      </c>
      <c r="AX162" s="11" t="s">
        <v>71</v>
      </c>
      <c r="AY162" s="237" t="s">
        <v>150</v>
      </c>
    </row>
    <row r="163" spans="2:51" s="11" customFormat="1" ht="13.5">
      <c r="B163" s="226"/>
      <c r="C163" s="227"/>
      <c r="D163" s="228" t="s">
        <v>159</v>
      </c>
      <c r="E163" s="229" t="s">
        <v>21</v>
      </c>
      <c r="F163" s="230" t="s">
        <v>257</v>
      </c>
      <c r="G163" s="227"/>
      <c r="H163" s="231">
        <v>45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AT163" s="237" t="s">
        <v>159</v>
      </c>
      <c r="AU163" s="237" t="s">
        <v>81</v>
      </c>
      <c r="AV163" s="11" t="s">
        <v>81</v>
      </c>
      <c r="AW163" s="11" t="s">
        <v>35</v>
      </c>
      <c r="AX163" s="11" t="s">
        <v>71</v>
      </c>
      <c r="AY163" s="237" t="s">
        <v>150</v>
      </c>
    </row>
    <row r="164" spans="2:63" s="10" customFormat="1" ht="29.85" customHeight="1">
      <c r="B164" s="198"/>
      <c r="C164" s="199"/>
      <c r="D164" s="200" t="s">
        <v>70</v>
      </c>
      <c r="E164" s="212" t="s">
        <v>172</v>
      </c>
      <c r="F164" s="212" t="s">
        <v>258</v>
      </c>
      <c r="G164" s="199"/>
      <c r="H164" s="199"/>
      <c r="I164" s="202"/>
      <c r="J164" s="213">
        <f>BK164</f>
        <v>0</v>
      </c>
      <c r="K164" s="199"/>
      <c r="L164" s="204"/>
      <c r="M164" s="205"/>
      <c r="N164" s="206"/>
      <c r="O164" s="206"/>
      <c r="P164" s="207">
        <f>SUM(P165:P167)</f>
        <v>0</v>
      </c>
      <c r="Q164" s="206"/>
      <c r="R164" s="207">
        <f>SUM(R165:R167)</f>
        <v>0</v>
      </c>
      <c r="S164" s="206"/>
      <c r="T164" s="208">
        <f>SUM(T165:T167)</f>
        <v>0</v>
      </c>
      <c r="AR164" s="209" t="s">
        <v>79</v>
      </c>
      <c r="AT164" s="210" t="s">
        <v>70</v>
      </c>
      <c r="AU164" s="210" t="s">
        <v>79</v>
      </c>
      <c r="AY164" s="209" t="s">
        <v>150</v>
      </c>
      <c r="BK164" s="211">
        <f>SUM(BK165:BK167)</f>
        <v>0</v>
      </c>
    </row>
    <row r="165" spans="2:65" s="1" customFormat="1" ht="16.5" customHeight="1">
      <c r="B165" s="43"/>
      <c r="C165" s="214" t="s">
        <v>259</v>
      </c>
      <c r="D165" s="214" t="s">
        <v>152</v>
      </c>
      <c r="E165" s="215" t="s">
        <v>260</v>
      </c>
      <c r="F165" s="216" t="s">
        <v>261</v>
      </c>
      <c r="G165" s="217" t="s">
        <v>186</v>
      </c>
      <c r="H165" s="218">
        <v>101.913</v>
      </c>
      <c r="I165" s="219"/>
      <c r="J165" s="220">
        <f>ROUND(I165*H165,2)</f>
        <v>0</v>
      </c>
      <c r="K165" s="216" t="s">
        <v>156</v>
      </c>
      <c r="L165" s="69"/>
      <c r="M165" s="221" t="s">
        <v>21</v>
      </c>
      <c r="N165" s="222" t="s">
        <v>42</v>
      </c>
      <c r="O165" s="44"/>
      <c r="P165" s="223">
        <f>O165*H165</f>
        <v>0</v>
      </c>
      <c r="Q165" s="223">
        <v>0</v>
      </c>
      <c r="R165" s="223">
        <f>Q165*H165</f>
        <v>0</v>
      </c>
      <c r="S165" s="223">
        <v>0</v>
      </c>
      <c r="T165" s="224">
        <f>S165*H165</f>
        <v>0</v>
      </c>
      <c r="AR165" s="21" t="s">
        <v>157</v>
      </c>
      <c r="AT165" s="21" t="s">
        <v>152</v>
      </c>
      <c r="AU165" s="21" t="s">
        <v>81</v>
      </c>
      <c r="AY165" s="21" t="s">
        <v>150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21" t="s">
        <v>79</v>
      </c>
      <c r="BK165" s="225">
        <f>ROUND(I165*H165,2)</f>
        <v>0</v>
      </c>
      <c r="BL165" s="21" t="s">
        <v>157</v>
      </c>
      <c r="BM165" s="21" t="s">
        <v>262</v>
      </c>
    </row>
    <row r="166" spans="2:51" s="11" customFormat="1" ht="13.5">
      <c r="B166" s="226"/>
      <c r="C166" s="227"/>
      <c r="D166" s="228" t="s">
        <v>159</v>
      </c>
      <c r="E166" s="229" t="s">
        <v>21</v>
      </c>
      <c r="F166" s="230" t="s">
        <v>263</v>
      </c>
      <c r="G166" s="227"/>
      <c r="H166" s="231">
        <v>51.285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AT166" s="237" t="s">
        <v>159</v>
      </c>
      <c r="AU166" s="237" t="s">
        <v>81</v>
      </c>
      <c r="AV166" s="11" t="s">
        <v>81</v>
      </c>
      <c r="AW166" s="11" t="s">
        <v>35</v>
      </c>
      <c r="AX166" s="11" t="s">
        <v>71</v>
      </c>
      <c r="AY166" s="237" t="s">
        <v>150</v>
      </c>
    </row>
    <row r="167" spans="2:51" s="11" customFormat="1" ht="13.5">
      <c r="B167" s="226"/>
      <c r="C167" s="227"/>
      <c r="D167" s="228" t="s">
        <v>159</v>
      </c>
      <c r="E167" s="229" t="s">
        <v>21</v>
      </c>
      <c r="F167" s="230" t="s">
        <v>264</v>
      </c>
      <c r="G167" s="227"/>
      <c r="H167" s="231">
        <v>50.628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AT167" s="237" t="s">
        <v>159</v>
      </c>
      <c r="AU167" s="237" t="s">
        <v>81</v>
      </c>
      <c r="AV167" s="11" t="s">
        <v>81</v>
      </c>
      <c r="AW167" s="11" t="s">
        <v>35</v>
      </c>
      <c r="AX167" s="11" t="s">
        <v>71</v>
      </c>
      <c r="AY167" s="237" t="s">
        <v>150</v>
      </c>
    </row>
    <row r="168" spans="2:63" s="10" customFormat="1" ht="29.85" customHeight="1">
      <c r="B168" s="198"/>
      <c r="C168" s="199"/>
      <c r="D168" s="200" t="s">
        <v>70</v>
      </c>
      <c r="E168" s="212" t="s">
        <v>179</v>
      </c>
      <c r="F168" s="212" t="s">
        <v>265</v>
      </c>
      <c r="G168" s="199"/>
      <c r="H168" s="199"/>
      <c r="I168" s="202"/>
      <c r="J168" s="213">
        <f>BK168</f>
        <v>0</v>
      </c>
      <c r="K168" s="199"/>
      <c r="L168" s="204"/>
      <c r="M168" s="205"/>
      <c r="N168" s="206"/>
      <c r="O168" s="206"/>
      <c r="P168" s="207">
        <f>SUM(P169:P203)</f>
        <v>0</v>
      </c>
      <c r="Q168" s="206"/>
      <c r="R168" s="207">
        <f>SUM(R169:R203)</f>
        <v>28.424700849999997</v>
      </c>
      <c r="S168" s="206"/>
      <c r="T168" s="208">
        <f>SUM(T169:T203)</f>
        <v>0</v>
      </c>
      <c r="AR168" s="209" t="s">
        <v>79</v>
      </c>
      <c r="AT168" s="210" t="s">
        <v>70</v>
      </c>
      <c r="AU168" s="210" t="s">
        <v>79</v>
      </c>
      <c r="AY168" s="209" t="s">
        <v>150</v>
      </c>
      <c r="BK168" s="211">
        <f>SUM(BK169:BK203)</f>
        <v>0</v>
      </c>
    </row>
    <row r="169" spans="2:65" s="1" customFormat="1" ht="25.5" customHeight="1">
      <c r="B169" s="43"/>
      <c r="C169" s="214" t="s">
        <v>9</v>
      </c>
      <c r="D169" s="214" t="s">
        <v>152</v>
      </c>
      <c r="E169" s="215" t="s">
        <v>266</v>
      </c>
      <c r="F169" s="216" t="s">
        <v>267</v>
      </c>
      <c r="G169" s="217" t="s">
        <v>186</v>
      </c>
      <c r="H169" s="218">
        <v>94.34</v>
      </c>
      <c r="I169" s="219"/>
      <c r="J169" s="220">
        <f>ROUND(I169*H169,2)</f>
        <v>0</v>
      </c>
      <c r="K169" s="216" t="s">
        <v>156</v>
      </c>
      <c r="L169" s="69"/>
      <c r="M169" s="221" t="s">
        <v>21</v>
      </c>
      <c r="N169" s="222" t="s">
        <v>42</v>
      </c>
      <c r="O169" s="44"/>
      <c r="P169" s="223">
        <f>O169*H169</f>
        <v>0</v>
      </c>
      <c r="Q169" s="223">
        <v>0.0057</v>
      </c>
      <c r="R169" s="223">
        <f>Q169*H169</f>
        <v>0.537738</v>
      </c>
      <c r="S169" s="223">
        <v>0</v>
      </c>
      <c r="T169" s="224">
        <f>S169*H169</f>
        <v>0</v>
      </c>
      <c r="AR169" s="21" t="s">
        <v>157</v>
      </c>
      <c r="AT169" s="21" t="s">
        <v>152</v>
      </c>
      <c r="AU169" s="21" t="s">
        <v>81</v>
      </c>
      <c r="AY169" s="21" t="s">
        <v>150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21" t="s">
        <v>79</v>
      </c>
      <c r="BK169" s="225">
        <f>ROUND(I169*H169,2)</f>
        <v>0</v>
      </c>
      <c r="BL169" s="21" t="s">
        <v>157</v>
      </c>
      <c r="BM169" s="21" t="s">
        <v>268</v>
      </c>
    </row>
    <row r="170" spans="2:51" s="11" customFormat="1" ht="13.5">
      <c r="B170" s="226"/>
      <c r="C170" s="227"/>
      <c r="D170" s="228" t="s">
        <v>159</v>
      </c>
      <c r="E170" s="229" t="s">
        <v>21</v>
      </c>
      <c r="F170" s="230" t="s">
        <v>269</v>
      </c>
      <c r="G170" s="227"/>
      <c r="H170" s="231">
        <v>94.34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AT170" s="237" t="s">
        <v>159</v>
      </c>
      <c r="AU170" s="237" t="s">
        <v>81</v>
      </c>
      <c r="AV170" s="11" t="s">
        <v>81</v>
      </c>
      <c r="AW170" s="11" t="s">
        <v>35</v>
      </c>
      <c r="AX170" s="11" t="s">
        <v>79</v>
      </c>
      <c r="AY170" s="237" t="s">
        <v>150</v>
      </c>
    </row>
    <row r="171" spans="2:65" s="1" customFormat="1" ht="16.5" customHeight="1">
      <c r="B171" s="43"/>
      <c r="C171" s="214" t="s">
        <v>270</v>
      </c>
      <c r="D171" s="214" t="s">
        <v>152</v>
      </c>
      <c r="E171" s="215" t="s">
        <v>271</v>
      </c>
      <c r="F171" s="216" t="s">
        <v>272</v>
      </c>
      <c r="G171" s="217" t="s">
        <v>186</v>
      </c>
      <c r="H171" s="218">
        <v>10</v>
      </c>
      <c r="I171" s="219"/>
      <c r="J171" s="220">
        <f>ROUND(I171*H171,2)</f>
        <v>0</v>
      </c>
      <c r="K171" s="216" t="s">
        <v>273</v>
      </c>
      <c r="L171" s="69"/>
      <c r="M171" s="221" t="s">
        <v>21</v>
      </c>
      <c r="N171" s="222" t="s">
        <v>42</v>
      </c>
      <c r="O171" s="44"/>
      <c r="P171" s="223">
        <f>O171*H171</f>
        <v>0</v>
      </c>
      <c r="Q171" s="223">
        <v>0.04</v>
      </c>
      <c r="R171" s="223">
        <f>Q171*H171</f>
        <v>0.4</v>
      </c>
      <c r="S171" s="223">
        <v>0</v>
      </c>
      <c r="T171" s="224">
        <f>S171*H171</f>
        <v>0</v>
      </c>
      <c r="AR171" s="21" t="s">
        <v>157</v>
      </c>
      <c r="AT171" s="21" t="s">
        <v>152</v>
      </c>
      <c r="AU171" s="21" t="s">
        <v>81</v>
      </c>
      <c r="AY171" s="21" t="s">
        <v>150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21" t="s">
        <v>79</v>
      </c>
      <c r="BK171" s="225">
        <f>ROUND(I171*H171,2)</f>
        <v>0</v>
      </c>
      <c r="BL171" s="21" t="s">
        <v>157</v>
      </c>
      <c r="BM171" s="21" t="s">
        <v>274</v>
      </c>
    </row>
    <row r="172" spans="2:65" s="1" customFormat="1" ht="16.5" customHeight="1">
      <c r="B172" s="43"/>
      <c r="C172" s="214" t="s">
        <v>275</v>
      </c>
      <c r="D172" s="214" t="s">
        <v>152</v>
      </c>
      <c r="E172" s="215" t="s">
        <v>276</v>
      </c>
      <c r="F172" s="216" t="s">
        <v>277</v>
      </c>
      <c r="G172" s="217" t="s">
        <v>186</v>
      </c>
      <c r="H172" s="218">
        <v>179.844</v>
      </c>
      <c r="I172" s="219"/>
      <c r="J172" s="220">
        <f>ROUND(I172*H172,2)</f>
        <v>0</v>
      </c>
      <c r="K172" s="216" t="s">
        <v>156</v>
      </c>
      <c r="L172" s="69"/>
      <c r="M172" s="221" t="s">
        <v>21</v>
      </c>
      <c r="N172" s="222" t="s">
        <v>42</v>
      </c>
      <c r="O172" s="44"/>
      <c r="P172" s="223">
        <f>O172*H172</f>
        <v>0</v>
      </c>
      <c r="Q172" s="223">
        <v>0.01733</v>
      </c>
      <c r="R172" s="223">
        <f>Q172*H172</f>
        <v>3.11669652</v>
      </c>
      <c r="S172" s="223">
        <v>0</v>
      </c>
      <c r="T172" s="224">
        <f>S172*H172</f>
        <v>0</v>
      </c>
      <c r="AR172" s="21" t="s">
        <v>157</v>
      </c>
      <c r="AT172" s="21" t="s">
        <v>152</v>
      </c>
      <c r="AU172" s="21" t="s">
        <v>81</v>
      </c>
      <c r="AY172" s="21" t="s">
        <v>150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21" t="s">
        <v>79</v>
      </c>
      <c r="BK172" s="225">
        <f>ROUND(I172*H172,2)</f>
        <v>0</v>
      </c>
      <c r="BL172" s="21" t="s">
        <v>157</v>
      </c>
      <c r="BM172" s="21" t="s">
        <v>278</v>
      </c>
    </row>
    <row r="173" spans="2:51" s="11" customFormat="1" ht="13.5">
      <c r="B173" s="226"/>
      <c r="C173" s="227"/>
      <c r="D173" s="228" t="s">
        <v>159</v>
      </c>
      <c r="E173" s="229" t="s">
        <v>21</v>
      </c>
      <c r="F173" s="230" t="s">
        <v>279</v>
      </c>
      <c r="G173" s="227"/>
      <c r="H173" s="231">
        <v>154.144</v>
      </c>
      <c r="I173" s="232"/>
      <c r="J173" s="227"/>
      <c r="K173" s="227"/>
      <c r="L173" s="233"/>
      <c r="M173" s="234"/>
      <c r="N173" s="235"/>
      <c r="O173" s="235"/>
      <c r="P173" s="235"/>
      <c r="Q173" s="235"/>
      <c r="R173" s="235"/>
      <c r="S173" s="235"/>
      <c r="T173" s="236"/>
      <c r="AT173" s="237" t="s">
        <v>159</v>
      </c>
      <c r="AU173" s="237" t="s">
        <v>81</v>
      </c>
      <c r="AV173" s="11" t="s">
        <v>81</v>
      </c>
      <c r="AW173" s="11" t="s">
        <v>35</v>
      </c>
      <c r="AX173" s="11" t="s">
        <v>71</v>
      </c>
      <c r="AY173" s="237" t="s">
        <v>150</v>
      </c>
    </row>
    <row r="174" spans="2:51" s="11" customFormat="1" ht="13.5">
      <c r="B174" s="226"/>
      <c r="C174" s="227"/>
      <c r="D174" s="228" t="s">
        <v>159</v>
      </c>
      <c r="E174" s="229" t="s">
        <v>21</v>
      </c>
      <c r="F174" s="230" t="s">
        <v>280</v>
      </c>
      <c r="G174" s="227"/>
      <c r="H174" s="231">
        <v>25.7</v>
      </c>
      <c r="I174" s="232"/>
      <c r="J174" s="227"/>
      <c r="K174" s="227"/>
      <c r="L174" s="233"/>
      <c r="M174" s="234"/>
      <c r="N174" s="235"/>
      <c r="O174" s="235"/>
      <c r="P174" s="235"/>
      <c r="Q174" s="235"/>
      <c r="R174" s="235"/>
      <c r="S174" s="235"/>
      <c r="T174" s="236"/>
      <c r="AT174" s="237" t="s">
        <v>159</v>
      </c>
      <c r="AU174" s="237" t="s">
        <v>81</v>
      </c>
      <c r="AV174" s="11" t="s">
        <v>81</v>
      </c>
      <c r="AW174" s="11" t="s">
        <v>35</v>
      </c>
      <c r="AX174" s="11" t="s">
        <v>71</v>
      </c>
      <c r="AY174" s="237" t="s">
        <v>150</v>
      </c>
    </row>
    <row r="175" spans="2:65" s="1" customFormat="1" ht="16.5" customHeight="1">
      <c r="B175" s="43"/>
      <c r="C175" s="214" t="s">
        <v>281</v>
      </c>
      <c r="D175" s="214" t="s">
        <v>152</v>
      </c>
      <c r="E175" s="215" t="s">
        <v>282</v>
      </c>
      <c r="F175" s="216" t="s">
        <v>283</v>
      </c>
      <c r="G175" s="217" t="s">
        <v>205</v>
      </c>
      <c r="H175" s="218">
        <v>90</v>
      </c>
      <c r="I175" s="219"/>
      <c r="J175" s="220">
        <f>ROUND(I175*H175,2)</f>
        <v>0</v>
      </c>
      <c r="K175" s="216" t="s">
        <v>273</v>
      </c>
      <c r="L175" s="69"/>
      <c r="M175" s="221" t="s">
        <v>21</v>
      </c>
      <c r="N175" s="222" t="s">
        <v>42</v>
      </c>
      <c r="O175" s="44"/>
      <c r="P175" s="223">
        <f>O175*H175</f>
        <v>0</v>
      </c>
      <c r="Q175" s="223">
        <v>0.00376</v>
      </c>
      <c r="R175" s="223">
        <f>Q175*H175</f>
        <v>0.3384</v>
      </c>
      <c r="S175" s="223">
        <v>0</v>
      </c>
      <c r="T175" s="224">
        <f>S175*H175</f>
        <v>0</v>
      </c>
      <c r="AR175" s="21" t="s">
        <v>157</v>
      </c>
      <c r="AT175" s="21" t="s">
        <v>152</v>
      </c>
      <c r="AU175" s="21" t="s">
        <v>81</v>
      </c>
      <c r="AY175" s="21" t="s">
        <v>150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21" t="s">
        <v>79</v>
      </c>
      <c r="BK175" s="225">
        <f>ROUND(I175*H175,2)</f>
        <v>0</v>
      </c>
      <c r="BL175" s="21" t="s">
        <v>157</v>
      </c>
      <c r="BM175" s="21" t="s">
        <v>284</v>
      </c>
    </row>
    <row r="176" spans="2:65" s="1" customFormat="1" ht="25.5" customHeight="1">
      <c r="B176" s="43"/>
      <c r="C176" s="214" t="s">
        <v>285</v>
      </c>
      <c r="D176" s="214" t="s">
        <v>152</v>
      </c>
      <c r="E176" s="215" t="s">
        <v>286</v>
      </c>
      <c r="F176" s="216" t="s">
        <v>287</v>
      </c>
      <c r="G176" s="217" t="s">
        <v>186</v>
      </c>
      <c r="H176" s="218">
        <v>415.817</v>
      </c>
      <c r="I176" s="219"/>
      <c r="J176" s="220">
        <f>ROUND(I176*H176,2)</f>
        <v>0</v>
      </c>
      <c r="K176" s="216" t="s">
        <v>156</v>
      </c>
      <c r="L176" s="69"/>
      <c r="M176" s="221" t="s">
        <v>21</v>
      </c>
      <c r="N176" s="222" t="s">
        <v>42</v>
      </c>
      <c r="O176" s="44"/>
      <c r="P176" s="223">
        <f>O176*H176</f>
        <v>0</v>
      </c>
      <c r="Q176" s="223">
        <v>0.017</v>
      </c>
      <c r="R176" s="223">
        <f>Q176*H176</f>
        <v>7.068889</v>
      </c>
      <c r="S176" s="223">
        <v>0</v>
      </c>
      <c r="T176" s="224">
        <f>S176*H176</f>
        <v>0</v>
      </c>
      <c r="AR176" s="21" t="s">
        <v>157</v>
      </c>
      <c r="AT176" s="21" t="s">
        <v>152</v>
      </c>
      <c r="AU176" s="21" t="s">
        <v>81</v>
      </c>
      <c r="AY176" s="21" t="s">
        <v>150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21" t="s">
        <v>79</v>
      </c>
      <c r="BK176" s="225">
        <f>ROUND(I176*H176,2)</f>
        <v>0</v>
      </c>
      <c r="BL176" s="21" t="s">
        <v>157</v>
      </c>
      <c r="BM176" s="21" t="s">
        <v>288</v>
      </c>
    </row>
    <row r="177" spans="2:51" s="11" customFormat="1" ht="13.5">
      <c r="B177" s="226"/>
      <c r="C177" s="227"/>
      <c r="D177" s="228" t="s">
        <v>159</v>
      </c>
      <c r="E177" s="229" t="s">
        <v>21</v>
      </c>
      <c r="F177" s="230" t="s">
        <v>289</v>
      </c>
      <c r="G177" s="227"/>
      <c r="H177" s="231">
        <v>66.795</v>
      </c>
      <c r="I177" s="232"/>
      <c r="J177" s="227"/>
      <c r="K177" s="227"/>
      <c r="L177" s="233"/>
      <c r="M177" s="234"/>
      <c r="N177" s="235"/>
      <c r="O177" s="235"/>
      <c r="P177" s="235"/>
      <c r="Q177" s="235"/>
      <c r="R177" s="235"/>
      <c r="S177" s="235"/>
      <c r="T177" s="236"/>
      <c r="AT177" s="237" t="s">
        <v>159</v>
      </c>
      <c r="AU177" s="237" t="s">
        <v>81</v>
      </c>
      <c r="AV177" s="11" t="s">
        <v>81</v>
      </c>
      <c r="AW177" s="11" t="s">
        <v>35</v>
      </c>
      <c r="AX177" s="11" t="s">
        <v>71</v>
      </c>
      <c r="AY177" s="237" t="s">
        <v>150</v>
      </c>
    </row>
    <row r="178" spans="2:51" s="11" customFormat="1" ht="13.5">
      <c r="B178" s="226"/>
      <c r="C178" s="227"/>
      <c r="D178" s="228" t="s">
        <v>159</v>
      </c>
      <c r="E178" s="229" t="s">
        <v>21</v>
      </c>
      <c r="F178" s="230" t="s">
        <v>290</v>
      </c>
      <c r="G178" s="227"/>
      <c r="H178" s="231">
        <v>32.7</v>
      </c>
      <c r="I178" s="232"/>
      <c r="J178" s="227"/>
      <c r="K178" s="227"/>
      <c r="L178" s="233"/>
      <c r="M178" s="234"/>
      <c r="N178" s="235"/>
      <c r="O178" s="235"/>
      <c r="P178" s="235"/>
      <c r="Q178" s="235"/>
      <c r="R178" s="235"/>
      <c r="S178" s="235"/>
      <c r="T178" s="236"/>
      <c r="AT178" s="237" t="s">
        <v>159</v>
      </c>
      <c r="AU178" s="237" t="s">
        <v>81</v>
      </c>
      <c r="AV178" s="11" t="s">
        <v>81</v>
      </c>
      <c r="AW178" s="11" t="s">
        <v>35</v>
      </c>
      <c r="AX178" s="11" t="s">
        <v>71</v>
      </c>
      <c r="AY178" s="237" t="s">
        <v>150</v>
      </c>
    </row>
    <row r="179" spans="2:51" s="11" customFormat="1" ht="13.5">
      <c r="B179" s="226"/>
      <c r="C179" s="227"/>
      <c r="D179" s="228" t="s">
        <v>159</v>
      </c>
      <c r="E179" s="229" t="s">
        <v>21</v>
      </c>
      <c r="F179" s="230" t="s">
        <v>291</v>
      </c>
      <c r="G179" s="227"/>
      <c r="H179" s="231">
        <v>84.089</v>
      </c>
      <c r="I179" s="232"/>
      <c r="J179" s="227"/>
      <c r="K179" s="227"/>
      <c r="L179" s="233"/>
      <c r="M179" s="234"/>
      <c r="N179" s="235"/>
      <c r="O179" s="235"/>
      <c r="P179" s="235"/>
      <c r="Q179" s="235"/>
      <c r="R179" s="235"/>
      <c r="S179" s="235"/>
      <c r="T179" s="236"/>
      <c r="AT179" s="237" t="s">
        <v>159</v>
      </c>
      <c r="AU179" s="237" t="s">
        <v>81</v>
      </c>
      <c r="AV179" s="11" t="s">
        <v>81</v>
      </c>
      <c r="AW179" s="11" t="s">
        <v>35</v>
      </c>
      <c r="AX179" s="11" t="s">
        <v>71</v>
      </c>
      <c r="AY179" s="237" t="s">
        <v>150</v>
      </c>
    </row>
    <row r="180" spans="2:51" s="11" customFormat="1" ht="13.5">
      <c r="B180" s="226"/>
      <c r="C180" s="227"/>
      <c r="D180" s="228" t="s">
        <v>159</v>
      </c>
      <c r="E180" s="229" t="s">
        <v>21</v>
      </c>
      <c r="F180" s="230" t="s">
        <v>292</v>
      </c>
      <c r="G180" s="227"/>
      <c r="H180" s="231">
        <v>52.643</v>
      </c>
      <c r="I180" s="232"/>
      <c r="J180" s="227"/>
      <c r="K180" s="227"/>
      <c r="L180" s="233"/>
      <c r="M180" s="234"/>
      <c r="N180" s="235"/>
      <c r="O180" s="235"/>
      <c r="P180" s="235"/>
      <c r="Q180" s="235"/>
      <c r="R180" s="235"/>
      <c r="S180" s="235"/>
      <c r="T180" s="236"/>
      <c r="AT180" s="237" t="s">
        <v>159</v>
      </c>
      <c r="AU180" s="237" t="s">
        <v>81</v>
      </c>
      <c r="AV180" s="11" t="s">
        <v>81</v>
      </c>
      <c r="AW180" s="11" t="s">
        <v>35</v>
      </c>
      <c r="AX180" s="11" t="s">
        <v>71</v>
      </c>
      <c r="AY180" s="237" t="s">
        <v>150</v>
      </c>
    </row>
    <row r="181" spans="2:51" s="11" customFormat="1" ht="13.5">
      <c r="B181" s="226"/>
      <c r="C181" s="227"/>
      <c r="D181" s="228" t="s">
        <v>159</v>
      </c>
      <c r="E181" s="229" t="s">
        <v>21</v>
      </c>
      <c r="F181" s="230" t="s">
        <v>293</v>
      </c>
      <c r="G181" s="227"/>
      <c r="H181" s="231">
        <v>47.336</v>
      </c>
      <c r="I181" s="232"/>
      <c r="J181" s="227"/>
      <c r="K181" s="227"/>
      <c r="L181" s="233"/>
      <c r="M181" s="234"/>
      <c r="N181" s="235"/>
      <c r="O181" s="235"/>
      <c r="P181" s="235"/>
      <c r="Q181" s="235"/>
      <c r="R181" s="235"/>
      <c r="S181" s="235"/>
      <c r="T181" s="236"/>
      <c r="AT181" s="237" t="s">
        <v>159</v>
      </c>
      <c r="AU181" s="237" t="s">
        <v>81</v>
      </c>
      <c r="AV181" s="11" t="s">
        <v>81</v>
      </c>
      <c r="AW181" s="11" t="s">
        <v>35</v>
      </c>
      <c r="AX181" s="11" t="s">
        <v>71</v>
      </c>
      <c r="AY181" s="237" t="s">
        <v>150</v>
      </c>
    </row>
    <row r="182" spans="2:51" s="11" customFormat="1" ht="13.5">
      <c r="B182" s="226"/>
      <c r="C182" s="227"/>
      <c r="D182" s="228" t="s">
        <v>159</v>
      </c>
      <c r="E182" s="229" t="s">
        <v>21</v>
      </c>
      <c r="F182" s="230" t="s">
        <v>294</v>
      </c>
      <c r="G182" s="227"/>
      <c r="H182" s="231">
        <v>47.031</v>
      </c>
      <c r="I182" s="232"/>
      <c r="J182" s="227"/>
      <c r="K182" s="227"/>
      <c r="L182" s="233"/>
      <c r="M182" s="234"/>
      <c r="N182" s="235"/>
      <c r="O182" s="235"/>
      <c r="P182" s="235"/>
      <c r="Q182" s="235"/>
      <c r="R182" s="235"/>
      <c r="S182" s="235"/>
      <c r="T182" s="236"/>
      <c r="AT182" s="237" t="s">
        <v>159</v>
      </c>
      <c r="AU182" s="237" t="s">
        <v>81</v>
      </c>
      <c r="AV182" s="11" t="s">
        <v>81</v>
      </c>
      <c r="AW182" s="11" t="s">
        <v>35</v>
      </c>
      <c r="AX182" s="11" t="s">
        <v>71</v>
      </c>
      <c r="AY182" s="237" t="s">
        <v>150</v>
      </c>
    </row>
    <row r="183" spans="2:51" s="11" customFormat="1" ht="13.5">
      <c r="B183" s="226"/>
      <c r="C183" s="227"/>
      <c r="D183" s="228" t="s">
        <v>159</v>
      </c>
      <c r="E183" s="229" t="s">
        <v>21</v>
      </c>
      <c r="F183" s="230" t="s">
        <v>295</v>
      </c>
      <c r="G183" s="227"/>
      <c r="H183" s="231">
        <v>67.429</v>
      </c>
      <c r="I183" s="232"/>
      <c r="J183" s="227"/>
      <c r="K183" s="227"/>
      <c r="L183" s="233"/>
      <c r="M183" s="234"/>
      <c r="N183" s="235"/>
      <c r="O183" s="235"/>
      <c r="P183" s="235"/>
      <c r="Q183" s="235"/>
      <c r="R183" s="235"/>
      <c r="S183" s="235"/>
      <c r="T183" s="236"/>
      <c r="AT183" s="237" t="s">
        <v>159</v>
      </c>
      <c r="AU183" s="237" t="s">
        <v>81</v>
      </c>
      <c r="AV183" s="11" t="s">
        <v>81</v>
      </c>
      <c r="AW183" s="11" t="s">
        <v>35</v>
      </c>
      <c r="AX183" s="11" t="s">
        <v>71</v>
      </c>
      <c r="AY183" s="237" t="s">
        <v>150</v>
      </c>
    </row>
    <row r="184" spans="2:51" s="11" customFormat="1" ht="13.5">
      <c r="B184" s="226"/>
      <c r="C184" s="227"/>
      <c r="D184" s="228" t="s">
        <v>159</v>
      </c>
      <c r="E184" s="229" t="s">
        <v>21</v>
      </c>
      <c r="F184" s="230" t="s">
        <v>296</v>
      </c>
      <c r="G184" s="227"/>
      <c r="H184" s="231">
        <v>17.794</v>
      </c>
      <c r="I184" s="232"/>
      <c r="J184" s="227"/>
      <c r="K184" s="227"/>
      <c r="L184" s="233"/>
      <c r="M184" s="234"/>
      <c r="N184" s="235"/>
      <c r="O184" s="235"/>
      <c r="P184" s="235"/>
      <c r="Q184" s="235"/>
      <c r="R184" s="235"/>
      <c r="S184" s="235"/>
      <c r="T184" s="236"/>
      <c r="AT184" s="237" t="s">
        <v>159</v>
      </c>
      <c r="AU184" s="237" t="s">
        <v>81</v>
      </c>
      <c r="AV184" s="11" t="s">
        <v>81</v>
      </c>
      <c r="AW184" s="11" t="s">
        <v>35</v>
      </c>
      <c r="AX184" s="11" t="s">
        <v>71</v>
      </c>
      <c r="AY184" s="237" t="s">
        <v>150</v>
      </c>
    </row>
    <row r="185" spans="2:65" s="1" customFormat="1" ht="16.5" customHeight="1">
      <c r="B185" s="43"/>
      <c r="C185" s="214" t="s">
        <v>297</v>
      </c>
      <c r="D185" s="214" t="s">
        <v>152</v>
      </c>
      <c r="E185" s="215" t="s">
        <v>298</v>
      </c>
      <c r="F185" s="216" t="s">
        <v>299</v>
      </c>
      <c r="G185" s="217" t="s">
        <v>186</v>
      </c>
      <c r="H185" s="218">
        <v>14.955</v>
      </c>
      <c r="I185" s="219"/>
      <c r="J185" s="220">
        <f>ROUND(I185*H185,2)</f>
        <v>0</v>
      </c>
      <c r="K185" s="216" t="s">
        <v>156</v>
      </c>
      <c r="L185" s="69"/>
      <c r="M185" s="221" t="s">
        <v>21</v>
      </c>
      <c r="N185" s="222" t="s">
        <v>42</v>
      </c>
      <c r="O185" s="44"/>
      <c r="P185" s="223">
        <f>O185*H185</f>
        <v>0</v>
      </c>
      <c r="Q185" s="223">
        <v>0</v>
      </c>
      <c r="R185" s="223">
        <f>Q185*H185</f>
        <v>0</v>
      </c>
      <c r="S185" s="223">
        <v>0</v>
      </c>
      <c r="T185" s="224">
        <f>S185*H185</f>
        <v>0</v>
      </c>
      <c r="AR185" s="21" t="s">
        <v>157</v>
      </c>
      <c r="AT185" s="21" t="s">
        <v>152</v>
      </c>
      <c r="AU185" s="21" t="s">
        <v>81</v>
      </c>
      <c r="AY185" s="21" t="s">
        <v>150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21" t="s">
        <v>79</v>
      </c>
      <c r="BK185" s="225">
        <f>ROUND(I185*H185,2)</f>
        <v>0</v>
      </c>
      <c r="BL185" s="21" t="s">
        <v>157</v>
      </c>
      <c r="BM185" s="21" t="s">
        <v>300</v>
      </c>
    </row>
    <row r="186" spans="2:51" s="11" customFormat="1" ht="13.5">
      <c r="B186" s="226"/>
      <c r="C186" s="227"/>
      <c r="D186" s="228" t="s">
        <v>159</v>
      </c>
      <c r="E186" s="229" t="s">
        <v>21</v>
      </c>
      <c r="F186" s="230" t="s">
        <v>301</v>
      </c>
      <c r="G186" s="227"/>
      <c r="H186" s="231">
        <v>4.609</v>
      </c>
      <c r="I186" s="232"/>
      <c r="J186" s="227"/>
      <c r="K186" s="227"/>
      <c r="L186" s="233"/>
      <c r="M186" s="234"/>
      <c r="N186" s="235"/>
      <c r="O186" s="235"/>
      <c r="P186" s="235"/>
      <c r="Q186" s="235"/>
      <c r="R186" s="235"/>
      <c r="S186" s="235"/>
      <c r="T186" s="236"/>
      <c r="AT186" s="237" t="s">
        <v>159</v>
      </c>
      <c r="AU186" s="237" t="s">
        <v>81</v>
      </c>
      <c r="AV186" s="11" t="s">
        <v>81</v>
      </c>
      <c r="AW186" s="11" t="s">
        <v>35</v>
      </c>
      <c r="AX186" s="11" t="s">
        <v>71</v>
      </c>
      <c r="AY186" s="237" t="s">
        <v>150</v>
      </c>
    </row>
    <row r="187" spans="2:51" s="11" customFormat="1" ht="13.5">
      <c r="B187" s="226"/>
      <c r="C187" s="227"/>
      <c r="D187" s="228" t="s">
        <v>159</v>
      </c>
      <c r="E187" s="229" t="s">
        <v>21</v>
      </c>
      <c r="F187" s="230" t="s">
        <v>302</v>
      </c>
      <c r="G187" s="227"/>
      <c r="H187" s="231">
        <v>3.6</v>
      </c>
      <c r="I187" s="232"/>
      <c r="J187" s="227"/>
      <c r="K187" s="227"/>
      <c r="L187" s="233"/>
      <c r="M187" s="234"/>
      <c r="N187" s="235"/>
      <c r="O187" s="235"/>
      <c r="P187" s="235"/>
      <c r="Q187" s="235"/>
      <c r="R187" s="235"/>
      <c r="S187" s="235"/>
      <c r="T187" s="236"/>
      <c r="AT187" s="237" t="s">
        <v>159</v>
      </c>
      <c r="AU187" s="237" t="s">
        <v>81</v>
      </c>
      <c r="AV187" s="11" t="s">
        <v>81</v>
      </c>
      <c r="AW187" s="11" t="s">
        <v>35</v>
      </c>
      <c r="AX187" s="11" t="s">
        <v>71</v>
      </c>
      <c r="AY187" s="237" t="s">
        <v>150</v>
      </c>
    </row>
    <row r="188" spans="2:51" s="11" customFormat="1" ht="13.5">
      <c r="B188" s="226"/>
      <c r="C188" s="227"/>
      <c r="D188" s="228" t="s">
        <v>159</v>
      </c>
      <c r="E188" s="229" t="s">
        <v>21</v>
      </c>
      <c r="F188" s="230" t="s">
        <v>303</v>
      </c>
      <c r="G188" s="227"/>
      <c r="H188" s="231">
        <v>2.846</v>
      </c>
      <c r="I188" s="232"/>
      <c r="J188" s="227"/>
      <c r="K188" s="227"/>
      <c r="L188" s="233"/>
      <c r="M188" s="234"/>
      <c r="N188" s="235"/>
      <c r="O188" s="235"/>
      <c r="P188" s="235"/>
      <c r="Q188" s="235"/>
      <c r="R188" s="235"/>
      <c r="S188" s="235"/>
      <c r="T188" s="236"/>
      <c r="AT188" s="237" t="s">
        <v>159</v>
      </c>
      <c r="AU188" s="237" t="s">
        <v>81</v>
      </c>
      <c r="AV188" s="11" t="s">
        <v>81</v>
      </c>
      <c r="AW188" s="11" t="s">
        <v>35</v>
      </c>
      <c r="AX188" s="11" t="s">
        <v>71</v>
      </c>
      <c r="AY188" s="237" t="s">
        <v>150</v>
      </c>
    </row>
    <row r="189" spans="2:51" s="11" customFormat="1" ht="13.5">
      <c r="B189" s="226"/>
      <c r="C189" s="227"/>
      <c r="D189" s="228" t="s">
        <v>159</v>
      </c>
      <c r="E189" s="229" t="s">
        <v>21</v>
      </c>
      <c r="F189" s="230" t="s">
        <v>304</v>
      </c>
      <c r="G189" s="227"/>
      <c r="H189" s="231">
        <v>2.1</v>
      </c>
      <c r="I189" s="232"/>
      <c r="J189" s="227"/>
      <c r="K189" s="227"/>
      <c r="L189" s="233"/>
      <c r="M189" s="234"/>
      <c r="N189" s="235"/>
      <c r="O189" s="235"/>
      <c r="P189" s="235"/>
      <c r="Q189" s="235"/>
      <c r="R189" s="235"/>
      <c r="S189" s="235"/>
      <c r="T189" s="236"/>
      <c r="AT189" s="237" t="s">
        <v>159</v>
      </c>
      <c r="AU189" s="237" t="s">
        <v>81</v>
      </c>
      <c r="AV189" s="11" t="s">
        <v>81</v>
      </c>
      <c r="AW189" s="11" t="s">
        <v>35</v>
      </c>
      <c r="AX189" s="11" t="s">
        <v>71</v>
      </c>
      <c r="AY189" s="237" t="s">
        <v>150</v>
      </c>
    </row>
    <row r="190" spans="2:51" s="11" customFormat="1" ht="13.5">
      <c r="B190" s="226"/>
      <c r="C190" s="227"/>
      <c r="D190" s="228" t="s">
        <v>159</v>
      </c>
      <c r="E190" s="229" t="s">
        <v>21</v>
      </c>
      <c r="F190" s="230" t="s">
        <v>305</v>
      </c>
      <c r="G190" s="227"/>
      <c r="H190" s="231">
        <v>1.8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AT190" s="237" t="s">
        <v>159</v>
      </c>
      <c r="AU190" s="237" t="s">
        <v>81</v>
      </c>
      <c r="AV190" s="11" t="s">
        <v>81</v>
      </c>
      <c r="AW190" s="11" t="s">
        <v>35</v>
      </c>
      <c r="AX190" s="11" t="s">
        <v>71</v>
      </c>
      <c r="AY190" s="237" t="s">
        <v>150</v>
      </c>
    </row>
    <row r="191" spans="2:65" s="1" customFormat="1" ht="25.5" customHeight="1">
      <c r="B191" s="43"/>
      <c r="C191" s="214" t="s">
        <v>306</v>
      </c>
      <c r="D191" s="214" t="s">
        <v>152</v>
      </c>
      <c r="E191" s="215" t="s">
        <v>307</v>
      </c>
      <c r="F191" s="216" t="s">
        <v>308</v>
      </c>
      <c r="G191" s="217" t="s">
        <v>155</v>
      </c>
      <c r="H191" s="218">
        <v>5.66</v>
      </c>
      <c r="I191" s="219"/>
      <c r="J191" s="220">
        <f>ROUND(I191*H191,2)</f>
        <v>0</v>
      </c>
      <c r="K191" s="216" t="s">
        <v>156</v>
      </c>
      <c r="L191" s="69"/>
      <c r="M191" s="221" t="s">
        <v>21</v>
      </c>
      <c r="N191" s="222" t="s">
        <v>42</v>
      </c>
      <c r="O191" s="44"/>
      <c r="P191" s="223">
        <f>O191*H191</f>
        <v>0</v>
      </c>
      <c r="Q191" s="223">
        <v>2.45329</v>
      </c>
      <c r="R191" s="223">
        <f>Q191*H191</f>
        <v>13.8856214</v>
      </c>
      <c r="S191" s="223">
        <v>0</v>
      </c>
      <c r="T191" s="224">
        <f>S191*H191</f>
        <v>0</v>
      </c>
      <c r="AR191" s="21" t="s">
        <v>157</v>
      </c>
      <c r="AT191" s="21" t="s">
        <v>152</v>
      </c>
      <c r="AU191" s="21" t="s">
        <v>81</v>
      </c>
      <c r="AY191" s="21" t="s">
        <v>150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21" t="s">
        <v>79</v>
      </c>
      <c r="BK191" s="225">
        <f>ROUND(I191*H191,2)</f>
        <v>0</v>
      </c>
      <c r="BL191" s="21" t="s">
        <v>157</v>
      </c>
      <c r="BM191" s="21" t="s">
        <v>309</v>
      </c>
    </row>
    <row r="192" spans="2:51" s="11" customFormat="1" ht="13.5">
      <c r="B192" s="226"/>
      <c r="C192" s="227"/>
      <c r="D192" s="228" t="s">
        <v>159</v>
      </c>
      <c r="E192" s="229" t="s">
        <v>21</v>
      </c>
      <c r="F192" s="230" t="s">
        <v>310</v>
      </c>
      <c r="G192" s="227"/>
      <c r="H192" s="231">
        <v>5.66</v>
      </c>
      <c r="I192" s="232"/>
      <c r="J192" s="227"/>
      <c r="K192" s="227"/>
      <c r="L192" s="233"/>
      <c r="M192" s="234"/>
      <c r="N192" s="235"/>
      <c r="O192" s="235"/>
      <c r="P192" s="235"/>
      <c r="Q192" s="235"/>
      <c r="R192" s="235"/>
      <c r="S192" s="235"/>
      <c r="T192" s="236"/>
      <c r="AT192" s="237" t="s">
        <v>159</v>
      </c>
      <c r="AU192" s="237" t="s">
        <v>81</v>
      </c>
      <c r="AV192" s="11" t="s">
        <v>81</v>
      </c>
      <c r="AW192" s="11" t="s">
        <v>35</v>
      </c>
      <c r="AX192" s="11" t="s">
        <v>79</v>
      </c>
      <c r="AY192" s="237" t="s">
        <v>150</v>
      </c>
    </row>
    <row r="193" spans="2:65" s="1" customFormat="1" ht="25.5" customHeight="1">
      <c r="B193" s="43"/>
      <c r="C193" s="214" t="s">
        <v>311</v>
      </c>
      <c r="D193" s="214" t="s">
        <v>152</v>
      </c>
      <c r="E193" s="215" t="s">
        <v>312</v>
      </c>
      <c r="F193" s="216" t="s">
        <v>313</v>
      </c>
      <c r="G193" s="217" t="s">
        <v>155</v>
      </c>
      <c r="H193" s="218">
        <v>2.83</v>
      </c>
      <c r="I193" s="219"/>
      <c r="J193" s="220">
        <f>ROUND(I193*H193,2)</f>
        <v>0</v>
      </c>
      <c r="K193" s="216" t="s">
        <v>156</v>
      </c>
      <c r="L193" s="69"/>
      <c r="M193" s="221" t="s">
        <v>21</v>
      </c>
      <c r="N193" s="222" t="s">
        <v>42</v>
      </c>
      <c r="O193" s="44"/>
      <c r="P193" s="223">
        <f>O193*H193</f>
        <v>0</v>
      </c>
      <c r="Q193" s="223">
        <v>0</v>
      </c>
      <c r="R193" s="223">
        <f>Q193*H193</f>
        <v>0</v>
      </c>
      <c r="S193" s="223">
        <v>0</v>
      </c>
      <c r="T193" s="224">
        <f>S193*H193</f>
        <v>0</v>
      </c>
      <c r="AR193" s="21" t="s">
        <v>157</v>
      </c>
      <c r="AT193" s="21" t="s">
        <v>152</v>
      </c>
      <c r="AU193" s="21" t="s">
        <v>81</v>
      </c>
      <c r="AY193" s="21" t="s">
        <v>150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21" t="s">
        <v>79</v>
      </c>
      <c r="BK193" s="225">
        <f>ROUND(I193*H193,2)</f>
        <v>0</v>
      </c>
      <c r="BL193" s="21" t="s">
        <v>157</v>
      </c>
      <c r="BM193" s="21" t="s">
        <v>314</v>
      </c>
    </row>
    <row r="194" spans="2:51" s="11" customFormat="1" ht="13.5">
      <c r="B194" s="226"/>
      <c r="C194" s="227"/>
      <c r="D194" s="228" t="s">
        <v>159</v>
      </c>
      <c r="E194" s="227"/>
      <c r="F194" s="230" t="s">
        <v>315</v>
      </c>
      <c r="G194" s="227"/>
      <c r="H194" s="231">
        <v>2.83</v>
      </c>
      <c r="I194" s="232"/>
      <c r="J194" s="227"/>
      <c r="K194" s="227"/>
      <c r="L194" s="233"/>
      <c r="M194" s="234"/>
      <c r="N194" s="235"/>
      <c r="O194" s="235"/>
      <c r="P194" s="235"/>
      <c r="Q194" s="235"/>
      <c r="R194" s="235"/>
      <c r="S194" s="235"/>
      <c r="T194" s="236"/>
      <c r="AT194" s="237" t="s">
        <v>159</v>
      </c>
      <c r="AU194" s="237" t="s">
        <v>81</v>
      </c>
      <c r="AV194" s="11" t="s">
        <v>81</v>
      </c>
      <c r="AW194" s="11" t="s">
        <v>6</v>
      </c>
      <c r="AX194" s="11" t="s">
        <v>79</v>
      </c>
      <c r="AY194" s="237" t="s">
        <v>150</v>
      </c>
    </row>
    <row r="195" spans="2:65" s="1" customFormat="1" ht="16.5" customHeight="1">
      <c r="B195" s="43"/>
      <c r="C195" s="214" t="s">
        <v>316</v>
      </c>
      <c r="D195" s="214" t="s">
        <v>152</v>
      </c>
      <c r="E195" s="215" t="s">
        <v>317</v>
      </c>
      <c r="F195" s="216" t="s">
        <v>318</v>
      </c>
      <c r="G195" s="217" t="s">
        <v>175</v>
      </c>
      <c r="H195" s="218">
        <v>0.509</v>
      </c>
      <c r="I195" s="219"/>
      <c r="J195" s="220">
        <f>ROUND(I195*H195,2)</f>
        <v>0</v>
      </c>
      <c r="K195" s="216" t="s">
        <v>156</v>
      </c>
      <c r="L195" s="69"/>
      <c r="M195" s="221" t="s">
        <v>21</v>
      </c>
      <c r="N195" s="222" t="s">
        <v>42</v>
      </c>
      <c r="O195" s="44"/>
      <c r="P195" s="223">
        <f>O195*H195</f>
        <v>0</v>
      </c>
      <c r="Q195" s="223">
        <v>1.06277</v>
      </c>
      <c r="R195" s="223">
        <f>Q195*H195</f>
        <v>0.54094993</v>
      </c>
      <c r="S195" s="223">
        <v>0</v>
      </c>
      <c r="T195" s="224">
        <f>S195*H195</f>
        <v>0</v>
      </c>
      <c r="AR195" s="21" t="s">
        <v>157</v>
      </c>
      <c r="AT195" s="21" t="s">
        <v>152</v>
      </c>
      <c r="AU195" s="21" t="s">
        <v>81</v>
      </c>
      <c r="AY195" s="21" t="s">
        <v>150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21" t="s">
        <v>79</v>
      </c>
      <c r="BK195" s="225">
        <f>ROUND(I195*H195,2)</f>
        <v>0</v>
      </c>
      <c r="BL195" s="21" t="s">
        <v>157</v>
      </c>
      <c r="BM195" s="21" t="s">
        <v>319</v>
      </c>
    </row>
    <row r="196" spans="2:51" s="11" customFormat="1" ht="13.5">
      <c r="B196" s="226"/>
      <c r="C196" s="227"/>
      <c r="D196" s="228" t="s">
        <v>159</v>
      </c>
      <c r="E196" s="229" t="s">
        <v>21</v>
      </c>
      <c r="F196" s="230" t="s">
        <v>320</v>
      </c>
      <c r="G196" s="227"/>
      <c r="H196" s="231">
        <v>0.509</v>
      </c>
      <c r="I196" s="232"/>
      <c r="J196" s="227"/>
      <c r="K196" s="227"/>
      <c r="L196" s="233"/>
      <c r="M196" s="234"/>
      <c r="N196" s="235"/>
      <c r="O196" s="235"/>
      <c r="P196" s="235"/>
      <c r="Q196" s="235"/>
      <c r="R196" s="235"/>
      <c r="S196" s="235"/>
      <c r="T196" s="236"/>
      <c r="AT196" s="237" t="s">
        <v>159</v>
      </c>
      <c r="AU196" s="237" t="s">
        <v>81</v>
      </c>
      <c r="AV196" s="11" t="s">
        <v>81</v>
      </c>
      <c r="AW196" s="11" t="s">
        <v>35</v>
      </c>
      <c r="AX196" s="11" t="s">
        <v>71</v>
      </c>
      <c r="AY196" s="237" t="s">
        <v>150</v>
      </c>
    </row>
    <row r="197" spans="2:65" s="1" customFormat="1" ht="16.5" customHeight="1">
      <c r="B197" s="43"/>
      <c r="C197" s="214" t="s">
        <v>321</v>
      </c>
      <c r="D197" s="214" t="s">
        <v>152</v>
      </c>
      <c r="E197" s="215" t="s">
        <v>322</v>
      </c>
      <c r="F197" s="216" t="s">
        <v>323</v>
      </c>
      <c r="G197" s="217" t="s">
        <v>186</v>
      </c>
      <c r="H197" s="218">
        <v>94.34</v>
      </c>
      <c r="I197" s="219"/>
      <c r="J197" s="220">
        <f>ROUND(I197*H197,2)</f>
        <v>0</v>
      </c>
      <c r="K197" s="216" t="s">
        <v>156</v>
      </c>
      <c r="L197" s="69"/>
      <c r="M197" s="221" t="s">
        <v>21</v>
      </c>
      <c r="N197" s="222" t="s">
        <v>42</v>
      </c>
      <c r="O197" s="44"/>
      <c r="P197" s="223">
        <f>O197*H197</f>
        <v>0</v>
      </c>
      <c r="Q197" s="223">
        <v>0.0204</v>
      </c>
      <c r="R197" s="223">
        <f>Q197*H197</f>
        <v>1.9245360000000002</v>
      </c>
      <c r="S197" s="223">
        <v>0</v>
      </c>
      <c r="T197" s="224">
        <f>S197*H197</f>
        <v>0</v>
      </c>
      <c r="AR197" s="21" t="s">
        <v>157</v>
      </c>
      <c r="AT197" s="21" t="s">
        <v>152</v>
      </c>
      <c r="AU197" s="21" t="s">
        <v>81</v>
      </c>
      <c r="AY197" s="21" t="s">
        <v>150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21" t="s">
        <v>79</v>
      </c>
      <c r="BK197" s="225">
        <f>ROUND(I197*H197,2)</f>
        <v>0</v>
      </c>
      <c r="BL197" s="21" t="s">
        <v>157</v>
      </c>
      <c r="BM197" s="21" t="s">
        <v>324</v>
      </c>
    </row>
    <row r="198" spans="2:65" s="1" customFormat="1" ht="16.5" customHeight="1">
      <c r="B198" s="43"/>
      <c r="C198" s="214" t="s">
        <v>325</v>
      </c>
      <c r="D198" s="214" t="s">
        <v>152</v>
      </c>
      <c r="E198" s="215" t="s">
        <v>326</v>
      </c>
      <c r="F198" s="216" t="s">
        <v>327</v>
      </c>
      <c r="G198" s="217" t="s">
        <v>205</v>
      </c>
      <c r="H198" s="218">
        <v>17</v>
      </c>
      <c r="I198" s="219"/>
      <c r="J198" s="220">
        <f>ROUND(I198*H198,2)</f>
        <v>0</v>
      </c>
      <c r="K198" s="216" t="s">
        <v>156</v>
      </c>
      <c r="L198" s="69"/>
      <c r="M198" s="221" t="s">
        <v>21</v>
      </c>
      <c r="N198" s="222" t="s">
        <v>42</v>
      </c>
      <c r="O198" s="44"/>
      <c r="P198" s="223">
        <f>O198*H198</f>
        <v>0</v>
      </c>
      <c r="Q198" s="223">
        <v>0.01698</v>
      </c>
      <c r="R198" s="223">
        <f>Q198*H198</f>
        <v>0.28865999999999997</v>
      </c>
      <c r="S198" s="223">
        <v>0</v>
      </c>
      <c r="T198" s="224">
        <f>S198*H198</f>
        <v>0</v>
      </c>
      <c r="AR198" s="21" t="s">
        <v>157</v>
      </c>
      <c r="AT198" s="21" t="s">
        <v>152</v>
      </c>
      <c r="AU198" s="21" t="s">
        <v>81</v>
      </c>
      <c r="AY198" s="21" t="s">
        <v>150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21" t="s">
        <v>79</v>
      </c>
      <c r="BK198" s="225">
        <f>ROUND(I198*H198,2)</f>
        <v>0</v>
      </c>
      <c r="BL198" s="21" t="s">
        <v>157</v>
      </c>
      <c r="BM198" s="21" t="s">
        <v>328</v>
      </c>
    </row>
    <row r="199" spans="2:65" s="1" customFormat="1" ht="16.5" customHeight="1">
      <c r="B199" s="43"/>
      <c r="C199" s="238" t="s">
        <v>329</v>
      </c>
      <c r="D199" s="238" t="s">
        <v>330</v>
      </c>
      <c r="E199" s="239" t="s">
        <v>331</v>
      </c>
      <c r="F199" s="240" t="s">
        <v>332</v>
      </c>
      <c r="G199" s="241" t="s">
        <v>205</v>
      </c>
      <c r="H199" s="242">
        <v>2</v>
      </c>
      <c r="I199" s="243"/>
      <c r="J199" s="244">
        <f>ROUND(I199*H199,2)</f>
        <v>0</v>
      </c>
      <c r="K199" s="240" t="s">
        <v>156</v>
      </c>
      <c r="L199" s="245"/>
      <c r="M199" s="246" t="s">
        <v>21</v>
      </c>
      <c r="N199" s="247" t="s">
        <v>42</v>
      </c>
      <c r="O199" s="44"/>
      <c r="P199" s="223">
        <f>O199*H199</f>
        <v>0</v>
      </c>
      <c r="Q199" s="223">
        <v>0.01847</v>
      </c>
      <c r="R199" s="223">
        <f>Q199*H199</f>
        <v>0.03694</v>
      </c>
      <c r="S199" s="223">
        <v>0</v>
      </c>
      <c r="T199" s="224">
        <f>S199*H199</f>
        <v>0</v>
      </c>
      <c r="AR199" s="21" t="s">
        <v>189</v>
      </c>
      <c r="AT199" s="21" t="s">
        <v>330</v>
      </c>
      <c r="AU199" s="21" t="s">
        <v>81</v>
      </c>
      <c r="AY199" s="21" t="s">
        <v>150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21" t="s">
        <v>79</v>
      </c>
      <c r="BK199" s="225">
        <f>ROUND(I199*H199,2)</f>
        <v>0</v>
      </c>
      <c r="BL199" s="21" t="s">
        <v>157</v>
      </c>
      <c r="BM199" s="21" t="s">
        <v>333</v>
      </c>
    </row>
    <row r="200" spans="2:65" s="1" customFormat="1" ht="16.5" customHeight="1">
      <c r="B200" s="43"/>
      <c r="C200" s="238" t="s">
        <v>334</v>
      </c>
      <c r="D200" s="238" t="s">
        <v>330</v>
      </c>
      <c r="E200" s="239" t="s">
        <v>335</v>
      </c>
      <c r="F200" s="240" t="s">
        <v>336</v>
      </c>
      <c r="G200" s="241" t="s">
        <v>205</v>
      </c>
      <c r="H200" s="242">
        <v>2</v>
      </c>
      <c r="I200" s="243"/>
      <c r="J200" s="244">
        <f>ROUND(I200*H200,2)</f>
        <v>0</v>
      </c>
      <c r="K200" s="240" t="s">
        <v>21</v>
      </c>
      <c r="L200" s="245"/>
      <c r="M200" s="246" t="s">
        <v>21</v>
      </c>
      <c r="N200" s="247" t="s">
        <v>42</v>
      </c>
      <c r="O200" s="44"/>
      <c r="P200" s="223">
        <f>O200*H200</f>
        <v>0</v>
      </c>
      <c r="Q200" s="223">
        <v>0.02381</v>
      </c>
      <c r="R200" s="223">
        <f>Q200*H200</f>
        <v>0.04762</v>
      </c>
      <c r="S200" s="223">
        <v>0</v>
      </c>
      <c r="T200" s="224">
        <f>S200*H200</f>
        <v>0</v>
      </c>
      <c r="AR200" s="21" t="s">
        <v>189</v>
      </c>
      <c r="AT200" s="21" t="s">
        <v>330</v>
      </c>
      <c r="AU200" s="21" t="s">
        <v>81</v>
      </c>
      <c r="AY200" s="21" t="s">
        <v>150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21" t="s">
        <v>79</v>
      </c>
      <c r="BK200" s="225">
        <f>ROUND(I200*H200,2)</f>
        <v>0</v>
      </c>
      <c r="BL200" s="21" t="s">
        <v>157</v>
      </c>
      <c r="BM200" s="21" t="s">
        <v>337</v>
      </c>
    </row>
    <row r="201" spans="2:65" s="1" customFormat="1" ht="16.5" customHeight="1">
      <c r="B201" s="43"/>
      <c r="C201" s="238" t="s">
        <v>338</v>
      </c>
      <c r="D201" s="238" t="s">
        <v>330</v>
      </c>
      <c r="E201" s="239" t="s">
        <v>339</v>
      </c>
      <c r="F201" s="240" t="s">
        <v>340</v>
      </c>
      <c r="G201" s="241" t="s">
        <v>205</v>
      </c>
      <c r="H201" s="242">
        <v>2</v>
      </c>
      <c r="I201" s="243"/>
      <c r="J201" s="244">
        <f>ROUND(I201*H201,2)</f>
        <v>0</v>
      </c>
      <c r="K201" s="240" t="s">
        <v>156</v>
      </c>
      <c r="L201" s="245"/>
      <c r="M201" s="246" t="s">
        <v>21</v>
      </c>
      <c r="N201" s="247" t="s">
        <v>42</v>
      </c>
      <c r="O201" s="44"/>
      <c r="P201" s="223">
        <f>O201*H201</f>
        <v>0</v>
      </c>
      <c r="Q201" s="223">
        <v>0.01802</v>
      </c>
      <c r="R201" s="223">
        <f>Q201*H201</f>
        <v>0.03604</v>
      </c>
      <c r="S201" s="223">
        <v>0</v>
      </c>
      <c r="T201" s="224">
        <f>S201*H201</f>
        <v>0</v>
      </c>
      <c r="AR201" s="21" t="s">
        <v>189</v>
      </c>
      <c r="AT201" s="21" t="s">
        <v>330</v>
      </c>
      <c r="AU201" s="21" t="s">
        <v>81</v>
      </c>
      <c r="AY201" s="21" t="s">
        <v>150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21" t="s">
        <v>79</v>
      </c>
      <c r="BK201" s="225">
        <f>ROUND(I201*H201,2)</f>
        <v>0</v>
      </c>
      <c r="BL201" s="21" t="s">
        <v>157</v>
      </c>
      <c r="BM201" s="21" t="s">
        <v>341</v>
      </c>
    </row>
    <row r="202" spans="2:65" s="1" customFormat="1" ht="16.5" customHeight="1">
      <c r="B202" s="43"/>
      <c r="C202" s="238" t="s">
        <v>342</v>
      </c>
      <c r="D202" s="238" t="s">
        <v>330</v>
      </c>
      <c r="E202" s="239" t="s">
        <v>343</v>
      </c>
      <c r="F202" s="240" t="s">
        <v>344</v>
      </c>
      <c r="G202" s="241" t="s">
        <v>205</v>
      </c>
      <c r="H202" s="242">
        <v>2</v>
      </c>
      <c r="I202" s="243"/>
      <c r="J202" s="244">
        <f>ROUND(I202*H202,2)</f>
        <v>0</v>
      </c>
      <c r="K202" s="240" t="s">
        <v>156</v>
      </c>
      <c r="L202" s="245"/>
      <c r="M202" s="246" t="s">
        <v>21</v>
      </c>
      <c r="N202" s="247" t="s">
        <v>42</v>
      </c>
      <c r="O202" s="44"/>
      <c r="P202" s="223">
        <f>O202*H202</f>
        <v>0</v>
      </c>
      <c r="Q202" s="223">
        <v>0.02188</v>
      </c>
      <c r="R202" s="223">
        <f>Q202*H202</f>
        <v>0.04376</v>
      </c>
      <c r="S202" s="223">
        <v>0</v>
      </c>
      <c r="T202" s="224">
        <f>S202*H202</f>
        <v>0</v>
      </c>
      <c r="AR202" s="21" t="s">
        <v>189</v>
      </c>
      <c r="AT202" s="21" t="s">
        <v>330</v>
      </c>
      <c r="AU202" s="21" t="s">
        <v>81</v>
      </c>
      <c r="AY202" s="21" t="s">
        <v>150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21" t="s">
        <v>79</v>
      </c>
      <c r="BK202" s="225">
        <f>ROUND(I202*H202,2)</f>
        <v>0</v>
      </c>
      <c r="BL202" s="21" t="s">
        <v>157</v>
      </c>
      <c r="BM202" s="21" t="s">
        <v>345</v>
      </c>
    </row>
    <row r="203" spans="2:65" s="1" customFormat="1" ht="16.5" customHeight="1">
      <c r="B203" s="43"/>
      <c r="C203" s="238" t="s">
        <v>346</v>
      </c>
      <c r="D203" s="238" t="s">
        <v>330</v>
      </c>
      <c r="E203" s="239" t="s">
        <v>347</v>
      </c>
      <c r="F203" s="240" t="s">
        <v>348</v>
      </c>
      <c r="G203" s="241" t="s">
        <v>205</v>
      </c>
      <c r="H203" s="242">
        <v>9</v>
      </c>
      <c r="I203" s="243"/>
      <c r="J203" s="244">
        <f>ROUND(I203*H203,2)</f>
        <v>0</v>
      </c>
      <c r="K203" s="240" t="s">
        <v>156</v>
      </c>
      <c r="L203" s="245"/>
      <c r="M203" s="246" t="s">
        <v>21</v>
      </c>
      <c r="N203" s="247" t="s">
        <v>42</v>
      </c>
      <c r="O203" s="44"/>
      <c r="P203" s="223">
        <f>O203*H203</f>
        <v>0</v>
      </c>
      <c r="Q203" s="223">
        <v>0.01765</v>
      </c>
      <c r="R203" s="223">
        <f>Q203*H203</f>
        <v>0.15885</v>
      </c>
      <c r="S203" s="223">
        <v>0</v>
      </c>
      <c r="T203" s="224">
        <f>S203*H203</f>
        <v>0</v>
      </c>
      <c r="AR203" s="21" t="s">
        <v>189</v>
      </c>
      <c r="AT203" s="21" t="s">
        <v>330</v>
      </c>
      <c r="AU203" s="21" t="s">
        <v>81</v>
      </c>
      <c r="AY203" s="21" t="s">
        <v>150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21" t="s">
        <v>79</v>
      </c>
      <c r="BK203" s="225">
        <f>ROUND(I203*H203,2)</f>
        <v>0</v>
      </c>
      <c r="BL203" s="21" t="s">
        <v>157</v>
      </c>
      <c r="BM203" s="21" t="s">
        <v>349</v>
      </c>
    </row>
    <row r="204" spans="2:63" s="10" customFormat="1" ht="29.85" customHeight="1">
      <c r="B204" s="198"/>
      <c r="C204" s="199"/>
      <c r="D204" s="200" t="s">
        <v>70</v>
      </c>
      <c r="E204" s="212" t="s">
        <v>194</v>
      </c>
      <c r="F204" s="212" t="s">
        <v>350</v>
      </c>
      <c r="G204" s="199"/>
      <c r="H204" s="199"/>
      <c r="I204" s="202"/>
      <c r="J204" s="213">
        <f>BK204</f>
        <v>0</v>
      </c>
      <c r="K204" s="199"/>
      <c r="L204" s="204"/>
      <c r="M204" s="205"/>
      <c r="N204" s="206"/>
      <c r="O204" s="206"/>
      <c r="P204" s="207">
        <f>SUM(P205:P265)</f>
        <v>0</v>
      </c>
      <c r="Q204" s="206"/>
      <c r="R204" s="207">
        <f>SUM(R205:R265)</f>
        <v>0.0255218</v>
      </c>
      <c r="S204" s="206"/>
      <c r="T204" s="208">
        <f>SUM(T205:T265)</f>
        <v>60.934115000000006</v>
      </c>
      <c r="AR204" s="209" t="s">
        <v>79</v>
      </c>
      <c r="AT204" s="210" t="s">
        <v>70</v>
      </c>
      <c r="AU204" s="210" t="s">
        <v>79</v>
      </c>
      <c r="AY204" s="209" t="s">
        <v>150</v>
      </c>
      <c r="BK204" s="211">
        <f>SUM(BK205:BK265)</f>
        <v>0</v>
      </c>
    </row>
    <row r="205" spans="2:65" s="1" customFormat="1" ht="25.5" customHeight="1">
      <c r="B205" s="43"/>
      <c r="C205" s="214" t="s">
        <v>351</v>
      </c>
      <c r="D205" s="214" t="s">
        <v>152</v>
      </c>
      <c r="E205" s="215" t="s">
        <v>352</v>
      </c>
      <c r="F205" s="216" t="s">
        <v>353</v>
      </c>
      <c r="G205" s="217" t="s">
        <v>186</v>
      </c>
      <c r="H205" s="218">
        <v>94.34</v>
      </c>
      <c r="I205" s="219"/>
      <c r="J205" s="220">
        <f>ROUND(I205*H205,2)</f>
        <v>0</v>
      </c>
      <c r="K205" s="216" t="s">
        <v>156</v>
      </c>
      <c r="L205" s="69"/>
      <c r="M205" s="221" t="s">
        <v>21</v>
      </c>
      <c r="N205" s="222" t="s">
        <v>42</v>
      </c>
      <c r="O205" s="44"/>
      <c r="P205" s="223">
        <f>O205*H205</f>
        <v>0</v>
      </c>
      <c r="Q205" s="223">
        <v>0.00013</v>
      </c>
      <c r="R205" s="223">
        <f>Q205*H205</f>
        <v>0.0122642</v>
      </c>
      <c r="S205" s="223">
        <v>0</v>
      </c>
      <c r="T205" s="224">
        <f>S205*H205</f>
        <v>0</v>
      </c>
      <c r="AR205" s="21" t="s">
        <v>157</v>
      </c>
      <c r="AT205" s="21" t="s">
        <v>152</v>
      </c>
      <c r="AU205" s="21" t="s">
        <v>81</v>
      </c>
      <c r="AY205" s="21" t="s">
        <v>150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21" t="s">
        <v>79</v>
      </c>
      <c r="BK205" s="225">
        <f>ROUND(I205*H205,2)</f>
        <v>0</v>
      </c>
      <c r="BL205" s="21" t="s">
        <v>157</v>
      </c>
      <c r="BM205" s="21" t="s">
        <v>354</v>
      </c>
    </row>
    <row r="206" spans="2:65" s="1" customFormat="1" ht="16.5" customHeight="1">
      <c r="B206" s="43"/>
      <c r="C206" s="214" t="s">
        <v>355</v>
      </c>
      <c r="D206" s="214" t="s">
        <v>152</v>
      </c>
      <c r="E206" s="215" t="s">
        <v>356</v>
      </c>
      <c r="F206" s="216" t="s">
        <v>357</v>
      </c>
      <c r="G206" s="217" t="s">
        <v>186</v>
      </c>
      <c r="H206" s="218">
        <v>94.34</v>
      </c>
      <c r="I206" s="219"/>
      <c r="J206" s="220">
        <f>ROUND(I206*H206,2)</f>
        <v>0</v>
      </c>
      <c r="K206" s="216" t="s">
        <v>156</v>
      </c>
      <c r="L206" s="69"/>
      <c r="M206" s="221" t="s">
        <v>21</v>
      </c>
      <c r="N206" s="222" t="s">
        <v>42</v>
      </c>
      <c r="O206" s="44"/>
      <c r="P206" s="223">
        <f>O206*H206</f>
        <v>0</v>
      </c>
      <c r="Q206" s="223">
        <v>4E-05</v>
      </c>
      <c r="R206" s="223">
        <f>Q206*H206</f>
        <v>0.0037736000000000007</v>
      </c>
      <c r="S206" s="223">
        <v>0</v>
      </c>
      <c r="T206" s="224">
        <f>S206*H206</f>
        <v>0</v>
      </c>
      <c r="AR206" s="21" t="s">
        <v>157</v>
      </c>
      <c r="AT206" s="21" t="s">
        <v>152</v>
      </c>
      <c r="AU206" s="21" t="s">
        <v>81</v>
      </c>
      <c r="AY206" s="21" t="s">
        <v>150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21" t="s">
        <v>79</v>
      </c>
      <c r="BK206" s="225">
        <f>ROUND(I206*H206,2)</f>
        <v>0</v>
      </c>
      <c r="BL206" s="21" t="s">
        <v>157</v>
      </c>
      <c r="BM206" s="21" t="s">
        <v>358</v>
      </c>
    </row>
    <row r="207" spans="2:65" s="1" customFormat="1" ht="16.5" customHeight="1">
      <c r="B207" s="43"/>
      <c r="C207" s="214" t="s">
        <v>359</v>
      </c>
      <c r="D207" s="214" t="s">
        <v>152</v>
      </c>
      <c r="E207" s="215" t="s">
        <v>360</v>
      </c>
      <c r="F207" s="216" t="s">
        <v>361</v>
      </c>
      <c r="G207" s="217" t="s">
        <v>186</v>
      </c>
      <c r="H207" s="218">
        <v>42.8</v>
      </c>
      <c r="I207" s="219"/>
      <c r="J207" s="220">
        <f>ROUND(I207*H207,2)</f>
        <v>0</v>
      </c>
      <c r="K207" s="216" t="s">
        <v>156</v>
      </c>
      <c r="L207" s="69"/>
      <c r="M207" s="221" t="s">
        <v>21</v>
      </c>
      <c r="N207" s="222" t="s">
        <v>42</v>
      </c>
      <c r="O207" s="44"/>
      <c r="P207" s="223">
        <f>O207*H207</f>
        <v>0</v>
      </c>
      <c r="Q207" s="223">
        <v>0</v>
      </c>
      <c r="R207" s="223">
        <f>Q207*H207</f>
        <v>0</v>
      </c>
      <c r="S207" s="223">
        <v>0.261</v>
      </c>
      <c r="T207" s="224">
        <f>S207*H207</f>
        <v>11.1708</v>
      </c>
      <c r="AR207" s="21" t="s">
        <v>157</v>
      </c>
      <c r="AT207" s="21" t="s">
        <v>152</v>
      </c>
      <c r="AU207" s="21" t="s">
        <v>81</v>
      </c>
      <c r="AY207" s="21" t="s">
        <v>150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21" t="s">
        <v>79</v>
      </c>
      <c r="BK207" s="225">
        <f>ROUND(I207*H207,2)</f>
        <v>0</v>
      </c>
      <c r="BL207" s="21" t="s">
        <v>157</v>
      </c>
      <c r="BM207" s="21" t="s">
        <v>362</v>
      </c>
    </row>
    <row r="208" spans="2:51" s="11" customFormat="1" ht="13.5">
      <c r="B208" s="226"/>
      <c r="C208" s="227"/>
      <c r="D208" s="228" t="s">
        <v>159</v>
      </c>
      <c r="E208" s="229" t="s">
        <v>21</v>
      </c>
      <c r="F208" s="230" t="s">
        <v>363</v>
      </c>
      <c r="G208" s="227"/>
      <c r="H208" s="231">
        <v>8.01</v>
      </c>
      <c r="I208" s="232"/>
      <c r="J208" s="227"/>
      <c r="K208" s="227"/>
      <c r="L208" s="233"/>
      <c r="M208" s="234"/>
      <c r="N208" s="235"/>
      <c r="O208" s="235"/>
      <c r="P208" s="235"/>
      <c r="Q208" s="235"/>
      <c r="R208" s="235"/>
      <c r="S208" s="235"/>
      <c r="T208" s="236"/>
      <c r="AT208" s="237" t="s">
        <v>159</v>
      </c>
      <c r="AU208" s="237" t="s">
        <v>81</v>
      </c>
      <c r="AV208" s="11" t="s">
        <v>81</v>
      </c>
      <c r="AW208" s="11" t="s">
        <v>35</v>
      </c>
      <c r="AX208" s="11" t="s">
        <v>71</v>
      </c>
      <c r="AY208" s="237" t="s">
        <v>150</v>
      </c>
    </row>
    <row r="209" spans="2:51" s="11" customFormat="1" ht="13.5">
      <c r="B209" s="226"/>
      <c r="C209" s="227"/>
      <c r="D209" s="228" t="s">
        <v>159</v>
      </c>
      <c r="E209" s="229" t="s">
        <v>21</v>
      </c>
      <c r="F209" s="230" t="s">
        <v>364</v>
      </c>
      <c r="G209" s="227"/>
      <c r="H209" s="231">
        <v>1.8</v>
      </c>
      <c r="I209" s="232"/>
      <c r="J209" s="227"/>
      <c r="K209" s="227"/>
      <c r="L209" s="233"/>
      <c r="M209" s="234"/>
      <c r="N209" s="235"/>
      <c r="O209" s="235"/>
      <c r="P209" s="235"/>
      <c r="Q209" s="235"/>
      <c r="R209" s="235"/>
      <c r="S209" s="235"/>
      <c r="T209" s="236"/>
      <c r="AT209" s="237" t="s">
        <v>159</v>
      </c>
      <c r="AU209" s="237" t="s">
        <v>81</v>
      </c>
      <c r="AV209" s="11" t="s">
        <v>81</v>
      </c>
      <c r="AW209" s="11" t="s">
        <v>35</v>
      </c>
      <c r="AX209" s="11" t="s">
        <v>71</v>
      </c>
      <c r="AY209" s="237" t="s">
        <v>150</v>
      </c>
    </row>
    <row r="210" spans="2:51" s="11" customFormat="1" ht="13.5">
      <c r="B210" s="226"/>
      <c r="C210" s="227"/>
      <c r="D210" s="228" t="s">
        <v>159</v>
      </c>
      <c r="E210" s="229" t="s">
        <v>21</v>
      </c>
      <c r="F210" s="230" t="s">
        <v>365</v>
      </c>
      <c r="G210" s="227"/>
      <c r="H210" s="231">
        <v>3</v>
      </c>
      <c r="I210" s="232"/>
      <c r="J210" s="227"/>
      <c r="K210" s="227"/>
      <c r="L210" s="233"/>
      <c r="M210" s="234"/>
      <c r="N210" s="235"/>
      <c r="O210" s="235"/>
      <c r="P210" s="235"/>
      <c r="Q210" s="235"/>
      <c r="R210" s="235"/>
      <c r="S210" s="235"/>
      <c r="T210" s="236"/>
      <c r="AT210" s="237" t="s">
        <v>159</v>
      </c>
      <c r="AU210" s="237" t="s">
        <v>81</v>
      </c>
      <c r="AV210" s="11" t="s">
        <v>81</v>
      </c>
      <c r="AW210" s="11" t="s">
        <v>35</v>
      </c>
      <c r="AX210" s="11" t="s">
        <v>71</v>
      </c>
      <c r="AY210" s="237" t="s">
        <v>150</v>
      </c>
    </row>
    <row r="211" spans="2:51" s="11" customFormat="1" ht="13.5">
      <c r="B211" s="226"/>
      <c r="C211" s="227"/>
      <c r="D211" s="228" t="s">
        <v>159</v>
      </c>
      <c r="E211" s="229" t="s">
        <v>21</v>
      </c>
      <c r="F211" s="230" t="s">
        <v>366</v>
      </c>
      <c r="G211" s="227"/>
      <c r="H211" s="231">
        <v>4.35</v>
      </c>
      <c r="I211" s="232"/>
      <c r="J211" s="227"/>
      <c r="K211" s="227"/>
      <c r="L211" s="233"/>
      <c r="M211" s="234"/>
      <c r="N211" s="235"/>
      <c r="O211" s="235"/>
      <c r="P211" s="235"/>
      <c r="Q211" s="235"/>
      <c r="R211" s="235"/>
      <c r="S211" s="235"/>
      <c r="T211" s="236"/>
      <c r="AT211" s="237" t="s">
        <v>159</v>
      </c>
      <c r="AU211" s="237" t="s">
        <v>81</v>
      </c>
      <c r="AV211" s="11" t="s">
        <v>81</v>
      </c>
      <c r="AW211" s="11" t="s">
        <v>35</v>
      </c>
      <c r="AX211" s="11" t="s">
        <v>71</v>
      </c>
      <c r="AY211" s="237" t="s">
        <v>150</v>
      </c>
    </row>
    <row r="212" spans="2:51" s="11" customFormat="1" ht="13.5">
      <c r="B212" s="226"/>
      <c r="C212" s="227"/>
      <c r="D212" s="228" t="s">
        <v>159</v>
      </c>
      <c r="E212" s="229" t="s">
        <v>21</v>
      </c>
      <c r="F212" s="230" t="s">
        <v>367</v>
      </c>
      <c r="G212" s="227"/>
      <c r="H212" s="231">
        <v>5</v>
      </c>
      <c r="I212" s="232"/>
      <c r="J212" s="227"/>
      <c r="K212" s="227"/>
      <c r="L212" s="233"/>
      <c r="M212" s="234"/>
      <c r="N212" s="235"/>
      <c r="O212" s="235"/>
      <c r="P212" s="235"/>
      <c r="Q212" s="235"/>
      <c r="R212" s="235"/>
      <c r="S212" s="235"/>
      <c r="T212" s="236"/>
      <c r="AT212" s="237" t="s">
        <v>159</v>
      </c>
      <c r="AU212" s="237" t="s">
        <v>81</v>
      </c>
      <c r="AV212" s="11" t="s">
        <v>81</v>
      </c>
      <c r="AW212" s="11" t="s">
        <v>35</v>
      </c>
      <c r="AX212" s="11" t="s">
        <v>71</v>
      </c>
      <c r="AY212" s="237" t="s">
        <v>150</v>
      </c>
    </row>
    <row r="213" spans="2:51" s="11" customFormat="1" ht="13.5">
      <c r="B213" s="226"/>
      <c r="C213" s="227"/>
      <c r="D213" s="228" t="s">
        <v>159</v>
      </c>
      <c r="E213" s="229" t="s">
        <v>21</v>
      </c>
      <c r="F213" s="230" t="s">
        <v>368</v>
      </c>
      <c r="G213" s="227"/>
      <c r="H213" s="231">
        <v>20.64</v>
      </c>
      <c r="I213" s="232"/>
      <c r="J213" s="227"/>
      <c r="K213" s="227"/>
      <c r="L213" s="233"/>
      <c r="M213" s="234"/>
      <c r="N213" s="235"/>
      <c r="O213" s="235"/>
      <c r="P213" s="235"/>
      <c r="Q213" s="235"/>
      <c r="R213" s="235"/>
      <c r="S213" s="235"/>
      <c r="T213" s="236"/>
      <c r="AT213" s="237" t="s">
        <v>159</v>
      </c>
      <c r="AU213" s="237" t="s">
        <v>81</v>
      </c>
      <c r="AV213" s="11" t="s">
        <v>81</v>
      </c>
      <c r="AW213" s="11" t="s">
        <v>35</v>
      </c>
      <c r="AX213" s="11" t="s">
        <v>71</v>
      </c>
      <c r="AY213" s="237" t="s">
        <v>150</v>
      </c>
    </row>
    <row r="214" spans="2:65" s="1" customFormat="1" ht="38.25" customHeight="1">
      <c r="B214" s="43"/>
      <c r="C214" s="214" t="s">
        <v>369</v>
      </c>
      <c r="D214" s="214" t="s">
        <v>152</v>
      </c>
      <c r="E214" s="215" t="s">
        <v>370</v>
      </c>
      <c r="F214" s="216" t="s">
        <v>371</v>
      </c>
      <c r="G214" s="217" t="s">
        <v>155</v>
      </c>
      <c r="H214" s="218">
        <v>10.853</v>
      </c>
      <c r="I214" s="219"/>
      <c r="J214" s="220">
        <f>ROUND(I214*H214,2)</f>
        <v>0</v>
      </c>
      <c r="K214" s="216" t="s">
        <v>156</v>
      </c>
      <c r="L214" s="69"/>
      <c r="M214" s="221" t="s">
        <v>21</v>
      </c>
      <c r="N214" s="222" t="s">
        <v>42</v>
      </c>
      <c r="O214" s="44"/>
      <c r="P214" s="223">
        <f>O214*H214</f>
        <v>0</v>
      </c>
      <c r="Q214" s="223">
        <v>0</v>
      </c>
      <c r="R214" s="223">
        <f>Q214*H214</f>
        <v>0</v>
      </c>
      <c r="S214" s="223">
        <v>1.8</v>
      </c>
      <c r="T214" s="224">
        <f>S214*H214</f>
        <v>19.5354</v>
      </c>
      <c r="AR214" s="21" t="s">
        <v>157</v>
      </c>
      <c r="AT214" s="21" t="s">
        <v>152</v>
      </c>
      <c r="AU214" s="21" t="s">
        <v>81</v>
      </c>
      <c r="AY214" s="21" t="s">
        <v>150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21" t="s">
        <v>79</v>
      </c>
      <c r="BK214" s="225">
        <f>ROUND(I214*H214,2)</f>
        <v>0</v>
      </c>
      <c r="BL214" s="21" t="s">
        <v>157</v>
      </c>
      <c r="BM214" s="21" t="s">
        <v>372</v>
      </c>
    </row>
    <row r="215" spans="2:51" s="11" customFormat="1" ht="13.5">
      <c r="B215" s="226"/>
      <c r="C215" s="227"/>
      <c r="D215" s="228" t="s">
        <v>159</v>
      </c>
      <c r="E215" s="229" t="s">
        <v>21</v>
      </c>
      <c r="F215" s="230" t="s">
        <v>373</v>
      </c>
      <c r="G215" s="227"/>
      <c r="H215" s="231">
        <v>3.638</v>
      </c>
      <c r="I215" s="232"/>
      <c r="J215" s="227"/>
      <c r="K215" s="227"/>
      <c r="L215" s="233"/>
      <c r="M215" s="234"/>
      <c r="N215" s="235"/>
      <c r="O215" s="235"/>
      <c r="P215" s="235"/>
      <c r="Q215" s="235"/>
      <c r="R215" s="235"/>
      <c r="S215" s="235"/>
      <c r="T215" s="236"/>
      <c r="AT215" s="237" t="s">
        <v>159</v>
      </c>
      <c r="AU215" s="237" t="s">
        <v>81</v>
      </c>
      <c r="AV215" s="11" t="s">
        <v>81</v>
      </c>
      <c r="AW215" s="11" t="s">
        <v>35</v>
      </c>
      <c r="AX215" s="11" t="s">
        <v>71</v>
      </c>
      <c r="AY215" s="237" t="s">
        <v>150</v>
      </c>
    </row>
    <row r="216" spans="2:51" s="11" customFormat="1" ht="13.5">
      <c r="B216" s="226"/>
      <c r="C216" s="227"/>
      <c r="D216" s="228" t="s">
        <v>159</v>
      </c>
      <c r="E216" s="229" t="s">
        <v>21</v>
      </c>
      <c r="F216" s="230" t="s">
        <v>374</v>
      </c>
      <c r="G216" s="227"/>
      <c r="H216" s="231">
        <v>2.16</v>
      </c>
      <c r="I216" s="232"/>
      <c r="J216" s="227"/>
      <c r="K216" s="227"/>
      <c r="L216" s="233"/>
      <c r="M216" s="234"/>
      <c r="N216" s="235"/>
      <c r="O216" s="235"/>
      <c r="P216" s="235"/>
      <c r="Q216" s="235"/>
      <c r="R216" s="235"/>
      <c r="S216" s="235"/>
      <c r="T216" s="236"/>
      <c r="AT216" s="237" t="s">
        <v>159</v>
      </c>
      <c r="AU216" s="237" t="s">
        <v>81</v>
      </c>
      <c r="AV216" s="11" t="s">
        <v>81</v>
      </c>
      <c r="AW216" s="11" t="s">
        <v>35</v>
      </c>
      <c r="AX216" s="11" t="s">
        <v>71</v>
      </c>
      <c r="AY216" s="237" t="s">
        <v>150</v>
      </c>
    </row>
    <row r="217" spans="2:51" s="11" customFormat="1" ht="13.5">
      <c r="B217" s="226"/>
      <c r="C217" s="227"/>
      <c r="D217" s="228" t="s">
        <v>159</v>
      </c>
      <c r="E217" s="229" t="s">
        <v>21</v>
      </c>
      <c r="F217" s="230" t="s">
        <v>375</v>
      </c>
      <c r="G217" s="227"/>
      <c r="H217" s="231">
        <v>2.43</v>
      </c>
      <c r="I217" s="232"/>
      <c r="J217" s="227"/>
      <c r="K217" s="227"/>
      <c r="L217" s="233"/>
      <c r="M217" s="234"/>
      <c r="N217" s="235"/>
      <c r="O217" s="235"/>
      <c r="P217" s="235"/>
      <c r="Q217" s="235"/>
      <c r="R217" s="235"/>
      <c r="S217" s="235"/>
      <c r="T217" s="236"/>
      <c r="AT217" s="237" t="s">
        <v>159</v>
      </c>
      <c r="AU217" s="237" t="s">
        <v>81</v>
      </c>
      <c r="AV217" s="11" t="s">
        <v>81</v>
      </c>
      <c r="AW217" s="11" t="s">
        <v>35</v>
      </c>
      <c r="AX217" s="11" t="s">
        <v>71</v>
      </c>
      <c r="AY217" s="237" t="s">
        <v>150</v>
      </c>
    </row>
    <row r="218" spans="2:51" s="11" customFormat="1" ht="13.5">
      <c r="B218" s="226"/>
      <c r="C218" s="227"/>
      <c r="D218" s="228" t="s">
        <v>159</v>
      </c>
      <c r="E218" s="229" t="s">
        <v>21</v>
      </c>
      <c r="F218" s="230" t="s">
        <v>376</v>
      </c>
      <c r="G218" s="227"/>
      <c r="H218" s="231">
        <v>2.625</v>
      </c>
      <c r="I218" s="232"/>
      <c r="J218" s="227"/>
      <c r="K218" s="227"/>
      <c r="L218" s="233"/>
      <c r="M218" s="234"/>
      <c r="N218" s="235"/>
      <c r="O218" s="235"/>
      <c r="P218" s="235"/>
      <c r="Q218" s="235"/>
      <c r="R218" s="235"/>
      <c r="S218" s="235"/>
      <c r="T218" s="236"/>
      <c r="AT218" s="237" t="s">
        <v>159</v>
      </c>
      <c r="AU218" s="237" t="s">
        <v>81</v>
      </c>
      <c r="AV218" s="11" t="s">
        <v>81</v>
      </c>
      <c r="AW218" s="11" t="s">
        <v>35</v>
      </c>
      <c r="AX218" s="11" t="s">
        <v>71</v>
      </c>
      <c r="AY218" s="237" t="s">
        <v>150</v>
      </c>
    </row>
    <row r="219" spans="2:65" s="1" customFormat="1" ht="25.5" customHeight="1">
      <c r="B219" s="43"/>
      <c r="C219" s="214" t="s">
        <v>377</v>
      </c>
      <c r="D219" s="214" t="s">
        <v>152</v>
      </c>
      <c r="E219" s="215" t="s">
        <v>378</v>
      </c>
      <c r="F219" s="216" t="s">
        <v>379</v>
      </c>
      <c r="G219" s="217" t="s">
        <v>155</v>
      </c>
      <c r="H219" s="218">
        <v>0.312</v>
      </c>
      <c r="I219" s="219"/>
      <c r="J219" s="220">
        <f>ROUND(I219*H219,2)</f>
        <v>0</v>
      </c>
      <c r="K219" s="216" t="s">
        <v>156</v>
      </c>
      <c r="L219" s="69"/>
      <c r="M219" s="221" t="s">
        <v>21</v>
      </c>
      <c r="N219" s="222" t="s">
        <v>42</v>
      </c>
      <c r="O219" s="44"/>
      <c r="P219" s="223">
        <f>O219*H219</f>
        <v>0</v>
      </c>
      <c r="Q219" s="223">
        <v>0</v>
      </c>
      <c r="R219" s="223">
        <f>Q219*H219</f>
        <v>0</v>
      </c>
      <c r="S219" s="223">
        <v>2.2</v>
      </c>
      <c r="T219" s="224">
        <f>S219*H219</f>
        <v>0.6864</v>
      </c>
      <c r="AR219" s="21" t="s">
        <v>157</v>
      </c>
      <c r="AT219" s="21" t="s">
        <v>152</v>
      </c>
      <c r="AU219" s="21" t="s">
        <v>81</v>
      </c>
      <c r="AY219" s="21" t="s">
        <v>150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21" t="s">
        <v>79</v>
      </c>
      <c r="BK219" s="225">
        <f>ROUND(I219*H219,2)</f>
        <v>0</v>
      </c>
      <c r="BL219" s="21" t="s">
        <v>157</v>
      </c>
      <c r="BM219" s="21" t="s">
        <v>380</v>
      </c>
    </row>
    <row r="220" spans="2:51" s="11" customFormat="1" ht="13.5">
      <c r="B220" s="226"/>
      <c r="C220" s="227"/>
      <c r="D220" s="228" t="s">
        <v>159</v>
      </c>
      <c r="E220" s="229" t="s">
        <v>21</v>
      </c>
      <c r="F220" s="230" t="s">
        <v>381</v>
      </c>
      <c r="G220" s="227"/>
      <c r="H220" s="231">
        <v>0.312</v>
      </c>
      <c r="I220" s="232"/>
      <c r="J220" s="227"/>
      <c r="K220" s="227"/>
      <c r="L220" s="233"/>
      <c r="M220" s="234"/>
      <c r="N220" s="235"/>
      <c r="O220" s="235"/>
      <c r="P220" s="235"/>
      <c r="Q220" s="235"/>
      <c r="R220" s="235"/>
      <c r="S220" s="235"/>
      <c r="T220" s="236"/>
      <c r="AT220" s="237" t="s">
        <v>159</v>
      </c>
      <c r="AU220" s="237" t="s">
        <v>81</v>
      </c>
      <c r="AV220" s="11" t="s">
        <v>81</v>
      </c>
      <c r="AW220" s="11" t="s">
        <v>35</v>
      </c>
      <c r="AX220" s="11" t="s">
        <v>71</v>
      </c>
      <c r="AY220" s="237" t="s">
        <v>150</v>
      </c>
    </row>
    <row r="221" spans="2:65" s="1" customFormat="1" ht="25.5" customHeight="1">
      <c r="B221" s="43"/>
      <c r="C221" s="214" t="s">
        <v>382</v>
      </c>
      <c r="D221" s="214" t="s">
        <v>152</v>
      </c>
      <c r="E221" s="215" t="s">
        <v>383</v>
      </c>
      <c r="F221" s="216" t="s">
        <v>384</v>
      </c>
      <c r="G221" s="217" t="s">
        <v>186</v>
      </c>
      <c r="H221" s="218">
        <v>97.7</v>
      </c>
      <c r="I221" s="219"/>
      <c r="J221" s="220">
        <f>ROUND(I221*H221,2)</f>
        <v>0</v>
      </c>
      <c r="K221" s="216" t="s">
        <v>156</v>
      </c>
      <c r="L221" s="69"/>
      <c r="M221" s="221" t="s">
        <v>21</v>
      </c>
      <c r="N221" s="222" t="s">
        <v>42</v>
      </c>
      <c r="O221" s="44"/>
      <c r="P221" s="223">
        <f>O221*H221</f>
        <v>0</v>
      </c>
      <c r="Q221" s="223">
        <v>0</v>
      </c>
      <c r="R221" s="223">
        <f>Q221*H221</f>
        <v>0</v>
      </c>
      <c r="S221" s="223">
        <v>0.035</v>
      </c>
      <c r="T221" s="224">
        <f>S221*H221</f>
        <v>3.4195</v>
      </c>
      <c r="AR221" s="21" t="s">
        <v>157</v>
      </c>
      <c r="AT221" s="21" t="s">
        <v>152</v>
      </c>
      <c r="AU221" s="21" t="s">
        <v>81</v>
      </c>
      <c r="AY221" s="21" t="s">
        <v>150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21" t="s">
        <v>79</v>
      </c>
      <c r="BK221" s="225">
        <f>ROUND(I221*H221,2)</f>
        <v>0</v>
      </c>
      <c r="BL221" s="21" t="s">
        <v>157</v>
      </c>
      <c r="BM221" s="21" t="s">
        <v>385</v>
      </c>
    </row>
    <row r="222" spans="2:51" s="11" customFormat="1" ht="13.5">
      <c r="B222" s="226"/>
      <c r="C222" s="227"/>
      <c r="D222" s="228" t="s">
        <v>159</v>
      </c>
      <c r="E222" s="229" t="s">
        <v>21</v>
      </c>
      <c r="F222" s="230" t="s">
        <v>386</v>
      </c>
      <c r="G222" s="227"/>
      <c r="H222" s="231">
        <v>97.7</v>
      </c>
      <c r="I222" s="232"/>
      <c r="J222" s="227"/>
      <c r="K222" s="227"/>
      <c r="L222" s="233"/>
      <c r="M222" s="234"/>
      <c r="N222" s="235"/>
      <c r="O222" s="235"/>
      <c r="P222" s="235"/>
      <c r="Q222" s="235"/>
      <c r="R222" s="235"/>
      <c r="S222" s="235"/>
      <c r="T222" s="236"/>
      <c r="AT222" s="237" t="s">
        <v>159</v>
      </c>
      <c r="AU222" s="237" t="s">
        <v>81</v>
      </c>
      <c r="AV222" s="11" t="s">
        <v>81</v>
      </c>
      <c r="AW222" s="11" t="s">
        <v>35</v>
      </c>
      <c r="AX222" s="11" t="s">
        <v>79</v>
      </c>
      <c r="AY222" s="237" t="s">
        <v>150</v>
      </c>
    </row>
    <row r="223" spans="2:65" s="1" customFormat="1" ht="16.5" customHeight="1">
      <c r="B223" s="43"/>
      <c r="C223" s="214" t="s">
        <v>387</v>
      </c>
      <c r="D223" s="214" t="s">
        <v>152</v>
      </c>
      <c r="E223" s="215" t="s">
        <v>388</v>
      </c>
      <c r="F223" s="216" t="s">
        <v>389</v>
      </c>
      <c r="G223" s="217" t="s">
        <v>186</v>
      </c>
      <c r="H223" s="218">
        <v>1.8</v>
      </c>
      <c r="I223" s="219"/>
      <c r="J223" s="220">
        <f>ROUND(I223*H223,2)</f>
        <v>0</v>
      </c>
      <c r="K223" s="216" t="s">
        <v>156</v>
      </c>
      <c r="L223" s="69"/>
      <c r="M223" s="221" t="s">
        <v>21</v>
      </c>
      <c r="N223" s="222" t="s">
        <v>42</v>
      </c>
      <c r="O223" s="44"/>
      <c r="P223" s="223">
        <f>O223*H223</f>
        <v>0</v>
      </c>
      <c r="Q223" s="223">
        <v>0</v>
      </c>
      <c r="R223" s="223">
        <f>Q223*H223</f>
        <v>0</v>
      </c>
      <c r="S223" s="223">
        <v>0.048</v>
      </c>
      <c r="T223" s="224">
        <f>S223*H223</f>
        <v>0.0864</v>
      </c>
      <c r="AR223" s="21" t="s">
        <v>157</v>
      </c>
      <c r="AT223" s="21" t="s">
        <v>152</v>
      </c>
      <c r="AU223" s="21" t="s">
        <v>81</v>
      </c>
      <c r="AY223" s="21" t="s">
        <v>150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21" t="s">
        <v>79</v>
      </c>
      <c r="BK223" s="225">
        <f>ROUND(I223*H223,2)</f>
        <v>0</v>
      </c>
      <c r="BL223" s="21" t="s">
        <v>157</v>
      </c>
      <c r="BM223" s="21" t="s">
        <v>390</v>
      </c>
    </row>
    <row r="224" spans="2:51" s="11" customFormat="1" ht="13.5">
      <c r="B224" s="226"/>
      <c r="C224" s="227"/>
      <c r="D224" s="228" t="s">
        <v>159</v>
      </c>
      <c r="E224" s="229" t="s">
        <v>21</v>
      </c>
      <c r="F224" s="230" t="s">
        <v>391</v>
      </c>
      <c r="G224" s="227"/>
      <c r="H224" s="231">
        <v>1.8</v>
      </c>
      <c r="I224" s="232"/>
      <c r="J224" s="227"/>
      <c r="K224" s="227"/>
      <c r="L224" s="233"/>
      <c r="M224" s="234"/>
      <c r="N224" s="235"/>
      <c r="O224" s="235"/>
      <c r="P224" s="235"/>
      <c r="Q224" s="235"/>
      <c r="R224" s="235"/>
      <c r="S224" s="235"/>
      <c r="T224" s="236"/>
      <c r="AT224" s="237" t="s">
        <v>159</v>
      </c>
      <c r="AU224" s="237" t="s">
        <v>81</v>
      </c>
      <c r="AV224" s="11" t="s">
        <v>81</v>
      </c>
      <c r="AW224" s="11" t="s">
        <v>35</v>
      </c>
      <c r="AX224" s="11" t="s">
        <v>71</v>
      </c>
      <c r="AY224" s="237" t="s">
        <v>150</v>
      </c>
    </row>
    <row r="225" spans="2:65" s="1" customFormat="1" ht="16.5" customHeight="1">
      <c r="B225" s="43"/>
      <c r="C225" s="214" t="s">
        <v>392</v>
      </c>
      <c r="D225" s="214" t="s">
        <v>152</v>
      </c>
      <c r="E225" s="215" t="s">
        <v>393</v>
      </c>
      <c r="F225" s="216" t="s">
        <v>394</v>
      </c>
      <c r="G225" s="217" t="s">
        <v>186</v>
      </c>
      <c r="H225" s="218">
        <v>13.8</v>
      </c>
      <c r="I225" s="219"/>
      <c r="J225" s="220">
        <f>ROUND(I225*H225,2)</f>
        <v>0</v>
      </c>
      <c r="K225" s="216" t="s">
        <v>156</v>
      </c>
      <c r="L225" s="69"/>
      <c r="M225" s="221" t="s">
        <v>21</v>
      </c>
      <c r="N225" s="222" t="s">
        <v>42</v>
      </c>
      <c r="O225" s="44"/>
      <c r="P225" s="223">
        <f>O225*H225</f>
        <v>0</v>
      </c>
      <c r="Q225" s="223">
        <v>0</v>
      </c>
      <c r="R225" s="223">
        <f>Q225*H225</f>
        <v>0</v>
      </c>
      <c r="S225" s="223">
        <v>0.038</v>
      </c>
      <c r="T225" s="224">
        <f>S225*H225</f>
        <v>0.5244</v>
      </c>
      <c r="AR225" s="21" t="s">
        <v>157</v>
      </c>
      <c r="AT225" s="21" t="s">
        <v>152</v>
      </c>
      <c r="AU225" s="21" t="s">
        <v>81</v>
      </c>
      <c r="AY225" s="21" t="s">
        <v>150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21" t="s">
        <v>79</v>
      </c>
      <c r="BK225" s="225">
        <f>ROUND(I225*H225,2)</f>
        <v>0</v>
      </c>
      <c r="BL225" s="21" t="s">
        <v>157</v>
      </c>
      <c r="BM225" s="21" t="s">
        <v>395</v>
      </c>
    </row>
    <row r="226" spans="2:51" s="11" customFormat="1" ht="13.5">
      <c r="B226" s="226"/>
      <c r="C226" s="227"/>
      <c r="D226" s="228" t="s">
        <v>159</v>
      </c>
      <c r="E226" s="229" t="s">
        <v>21</v>
      </c>
      <c r="F226" s="230" t="s">
        <v>396</v>
      </c>
      <c r="G226" s="227"/>
      <c r="H226" s="231">
        <v>1.8</v>
      </c>
      <c r="I226" s="232"/>
      <c r="J226" s="227"/>
      <c r="K226" s="227"/>
      <c r="L226" s="233"/>
      <c r="M226" s="234"/>
      <c r="N226" s="235"/>
      <c r="O226" s="235"/>
      <c r="P226" s="235"/>
      <c r="Q226" s="235"/>
      <c r="R226" s="235"/>
      <c r="S226" s="235"/>
      <c r="T226" s="236"/>
      <c r="AT226" s="237" t="s">
        <v>159</v>
      </c>
      <c r="AU226" s="237" t="s">
        <v>81</v>
      </c>
      <c r="AV226" s="11" t="s">
        <v>81</v>
      </c>
      <c r="AW226" s="11" t="s">
        <v>35</v>
      </c>
      <c r="AX226" s="11" t="s">
        <v>71</v>
      </c>
      <c r="AY226" s="237" t="s">
        <v>150</v>
      </c>
    </row>
    <row r="227" spans="2:51" s="11" customFormat="1" ht="13.5">
      <c r="B227" s="226"/>
      <c r="C227" s="227"/>
      <c r="D227" s="228" t="s">
        <v>159</v>
      </c>
      <c r="E227" s="229" t="s">
        <v>21</v>
      </c>
      <c r="F227" s="230" t="s">
        <v>397</v>
      </c>
      <c r="G227" s="227"/>
      <c r="H227" s="231">
        <v>12</v>
      </c>
      <c r="I227" s="232"/>
      <c r="J227" s="227"/>
      <c r="K227" s="227"/>
      <c r="L227" s="233"/>
      <c r="M227" s="234"/>
      <c r="N227" s="235"/>
      <c r="O227" s="235"/>
      <c r="P227" s="235"/>
      <c r="Q227" s="235"/>
      <c r="R227" s="235"/>
      <c r="S227" s="235"/>
      <c r="T227" s="236"/>
      <c r="AT227" s="237" t="s">
        <v>159</v>
      </c>
      <c r="AU227" s="237" t="s">
        <v>81</v>
      </c>
      <c r="AV227" s="11" t="s">
        <v>81</v>
      </c>
      <c r="AW227" s="11" t="s">
        <v>35</v>
      </c>
      <c r="AX227" s="11" t="s">
        <v>71</v>
      </c>
      <c r="AY227" s="237" t="s">
        <v>150</v>
      </c>
    </row>
    <row r="228" spans="2:65" s="1" customFormat="1" ht="16.5" customHeight="1">
      <c r="B228" s="43"/>
      <c r="C228" s="214" t="s">
        <v>398</v>
      </c>
      <c r="D228" s="214" t="s">
        <v>152</v>
      </c>
      <c r="E228" s="215" t="s">
        <v>399</v>
      </c>
      <c r="F228" s="216" t="s">
        <v>400</v>
      </c>
      <c r="G228" s="217" t="s">
        <v>186</v>
      </c>
      <c r="H228" s="218">
        <v>11</v>
      </c>
      <c r="I228" s="219"/>
      <c r="J228" s="220">
        <f>ROUND(I228*H228,2)</f>
        <v>0</v>
      </c>
      <c r="K228" s="216" t="s">
        <v>156</v>
      </c>
      <c r="L228" s="69"/>
      <c r="M228" s="221" t="s">
        <v>21</v>
      </c>
      <c r="N228" s="222" t="s">
        <v>42</v>
      </c>
      <c r="O228" s="44"/>
      <c r="P228" s="223">
        <f>O228*H228</f>
        <v>0</v>
      </c>
      <c r="Q228" s="223">
        <v>0</v>
      </c>
      <c r="R228" s="223">
        <f>Q228*H228</f>
        <v>0</v>
      </c>
      <c r="S228" s="223">
        <v>0.076</v>
      </c>
      <c r="T228" s="224">
        <f>S228*H228</f>
        <v>0.836</v>
      </c>
      <c r="AR228" s="21" t="s">
        <v>157</v>
      </c>
      <c r="AT228" s="21" t="s">
        <v>152</v>
      </c>
      <c r="AU228" s="21" t="s">
        <v>81</v>
      </c>
      <c r="AY228" s="21" t="s">
        <v>150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21" t="s">
        <v>79</v>
      </c>
      <c r="BK228" s="225">
        <f>ROUND(I228*H228,2)</f>
        <v>0</v>
      </c>
      <c r="BL228" s="21" t="s">
        <v>157</v>
      </c>
      <c r="BM228" s="21" t="s">
        <v>401</v>
      </c>
    </row>
    <row r="229" spans="2:51" s="11" customFormat="1" ht="13.5">
      <c r="B229" s="226"/>
      <c r="C229" s="227"/>
      <c r="D229" s="228" t="s">
        <v>159</v>
      </c>
      <c r="E229" s="229" t="s">
        <v>21</v>
      </c>
      <c r="F229" s="230" t="s">
        <v>402</v>
      </c>
      <c r="G229" s="227"/>
      <c r="H229" s="231">
        <v>5.4</v>
      </c>
      <c r="I229" s="232"/>
      <c r="J229" s="227"/>
      <c r="K229" s="227"/>
      <c r="L229" s="233"/>
      <c r="M229" s="234"/>
      <c r="N229" s="235"/>
      <c r="O229" s="235"/>
      <c r="P229" s="235"/>
      <c r="Q229" s="235"/>
      <c r="R229" s="235"/>
      <c r="S229" s="235"/>
      <c r="T229" s="236"/>
      <c r="AT229" s="237" t="s">
        <v>159</v>
      </c>
      <c r="AU229" s="237" t="s">
        <v>81</v>
      </c>
      <c r="AV229" s="11" t="s">
        <v>81</v>
      </c>
      <c r="AW229" s="11" t="s">
        <v>35</v>
      </c>
      <c r="AX229" s="11" t="s">
        <v>71</v>
      </c>
      <c r="AY229" s="237" t="s">
        <v>150</v>
      </c>
    </row>
    <row r="230" spans="2:51" s="11" customFormat="1" ht="13.5">
      <c r="B230" s="226"/>
      <c r="C230" s="227"/>
      <c r="D230" s="228" t="s">
        <v>159</v>
      </c>
      <c r="E230" s="229" t="s">
        <v>21</v>
      </c>
      <c r="F230" s="230" t="s">
        <v>403</v>
      </c>
      <c r="G230" s="227"/>
      <c r="H230" s="231">
        <v>3.2</v>
      </c>
      <c r="I230" s="232"/>
      <c r="J230" s="227"/>
      <c r="K230" s="227"/>
      <c r="L230" s="233"/>
      <c r="M230" s="234"/>
      <c r="N230" s="235"/>
      <c r="O230" s="235"/>
      <c r="P230" s="235"/>
      <c r="Q230" s="235"/>
      <c r="R230" s="235"/>
      <c r="S230" s="235"/>
      <c r="T230" s="236"/>
      <c r="AT230" s="237" t="s">
        <v>159</v>
      </c>
      <c r="AU230" s="237" t="s">
        <v>81</v>
      </c>
      <c r="AV230" s="11" t="s">
        <v>81</v>
      </c>
      <c r="AW230" s="11" t="s">
        <v>35</v>
      </c>
      <c r="AX230" s="11" t="s">
        <v>71</v>
      </c>
      <c r="AY230" s="237" t="s">
        <v>150</v>
      </c>
    </row>
    <row r="231" spans="2:51" s="11" customFormat="1" ht="13.5">
      <c r="B231" s="226"/>
      <c r="C231" s="227"/>
      <c r="D231" s="228" t="s">
        <v>159</v>
      </c>
      <c r="E231" s="229" t="s">
        <v>21</v>
      </c>
      <c r="F231" s="230" t="s">
        <v>404</v>
      </c>
      <c r="G231" s="227"/>
      <c r="H231" s="231">
        <v>2.4</v>
      </c>
      <c r="I231" s="232"/>
      <c r="J231" s="227"/>
      <c r="K231" s="227"/>
      <c r="L231" s="233"/>
      <c r="M231" s="234"/>
      <c r="N231" s="235"/>
      <c r="O231" s="235"/>
      <c r="P231" s="235"/>
      <c r="Q231" s="235"/>
      <c r="R231" s="235"/>
      <c r="S231" s="235"/>
      <c r="T231" s="236"/>
      <c r="AT231" s="237" t="s">
        <v>159</v>
      </c>
      <c r="AU231" s="237" t="s">
        <v>81</v>
      </c>
      <c r="AV231" s="11" t="s">
        <v>81</v>
      </c>
      <c r="AW231" s="11" t="s">
        <v>35</v>
      </c>
      <c r="AX231" s="11" t="s">
        <v>71</v>
      </c>
      <c r="AY231" s="237" t="s">
        <v>150</v>
      </c>
    </row>
    <row r="232" spans="2:65" s="1" customFormat="1" ht="16.5" customHeight="1">
      <c r="B232" s="43"/>
      <c r="C232" s="214" t="s">
        <v>405</v>
      </c>
      <c r="D232" s="214" t="s">
        <v>152</v>
      </c>
      <c r="E232" s="215" t="s">
        <v>406</v>
      </c>
      <c r="F232" s="216" t="s">
        <v>407</v>
      </c>
      <c r="G232" s="217" t="s">
        <v>186</v>
      </c>
      <c r="H232" s="218">
        <v>7.795</v>
      </c>
      <c r="I232" s="219"/>
      <c r="J232" s="220">
        <f>ROUND(I232*H232,2)</f>
        <v>0</v>
      </c>
      <c r="K232" s="216" t="s">
        <v>156</v>
      </c>
      <c r="L232" s="69"/>
      <c r="M232" s="221" t="s">
        <v>21</v>
      </c>
      <c r="N232" s="222" t="s">
        <v>42</v>
      </c>
      <c r="O232" s="44"/>
      <c r="P232" s="223">
        <f>O232*H232</f>
        <v>0</v>
      </c>
      <c r="Q232" s="223">
        <v>0</v>
      </c>
      <c r="R232" s="223">
        <f>Q232*H232</f>
        <v>0</v>
      </c>
      <c r="S232" s="223">
        <v>0.063</v>
      </c>
      <c r="T232" s="224">
        <f>S232*H232</f>
        <v>0.491085</v>
      </c>
      <c r="AR232" s="21" t="s">
        <v>157</v>
      </c>
      <c r="AT232" s="21" t="s">
        <v>152</v>
      </c>
      <c r="AU232" s="21" t="s">
        <v>81</v>
      </c>
      <c r="AY232" s="21" t="s">
        <v>150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21" t="s">
        <v>79</v>
      </c>
      <c r="BK232" s="225">
        <f>ROUND(I232*H232,2)</f>
        <v>0</v>
      </c>
      <c r="BL232" s="21" t="s">
        <v>157</v>
      </c>
      <c r="BM232" s="21" t="s">
        <v>408</v>
      </c>
    </row>
    <row r="233" spans="2:51" s="11" customFormat="1" ht="13.5">
      <c r="B233" s="226"/>
      <c r="C233" s="227"/>
      <c r="D233" s="228" t="s">
        <v>159</v>
      </c>
      <c r="E233" s="229" t="s">
        <v>21</v>
      </c>
      <c r="F233" s="230" t="s">
        <v>409</v>
      </c>
      <c r="G233" s="227"/>
      <c r="H233" s="231">
        <v>7.795</v>
      </c>
      <c r="I233" s="232"/>
      <c r="J233" s="227"/>
      <c r="K233" s="227"/>
      <c r="L233" s="233"/>
      <c r="M233" s="234"/>
      <c r="N233" s="235"/>
      <c r="O233" s="235"/>
      <c r="P233" s="235"/>
      <c r="Q233" s="235"/>
      <c r="R233" s="235"/>
      <c r="S233" s="235"/>
      <c r="T233" s="236"/>
      <c r="AT233" s="237" t="s">
        <v>159</v>
      </c>
      <c r="AU233" s="237" t="s">
        <v>81</v>
      </c>
      <c r="AV233" s="11" t="s">
        <v>81</v>
      </c>
      <c r="AW233" s="11" t="s">
        <v>35</v>
      </c>
      <c r="AX233" s="11" t="s">
        <v>79</v>
      </c>
      <c r="AY233" s="237" t="s">
        <v>150</v>
      </c>
    </row>
    <row r="234" spans="2:65" s="1" customFormat="1" ht="25.5" customHeight="1">
      <c r="B234" s="43"/>
      <c r="C234" s="214" t="s">
        <v>410</v>
      </c>
      <c r="D234" s="214" t="s">
        <v>152</v>
      </c>
      <c r="E234" s="215" t="s">
        <v>411</v>
      </c>
      <c r="F234" s="216" t="s">
        <v>412</v>
      </c>
      <c r="G234" s="217" t="s">
        <v>155</v>
      </c>
      <c r="H234" s="218">
        <v>1.075</v>
      </c>
      <c r="I234" s="219"/>
      <c r="J234" s="220">
        <f>ROUND(I234*H234,2)</f>
        <v>0</v>
      </c>
      <c r="K234" s="216" t="s">
        <v>156</v>
      </c>
      <c r="L234" s="69"/>
      <c r="M234" s="221" t="s">
        <v>21</v>
      </c>
      <c r="N234" s="222" t="s">
        <v>42</v>
      </c>
      <c r="O234" s="44"/>
      <c r="P234" s="223">
        <f>O234*H234</f>
        <v>0</v>
      </c>
      <c r="Q234" s="223">
        <v>0</v>
      </c>
      <c r="R234" s="223">
        <f>Q234*H234</f>
        <v>0</v>
      </c>
      <c r="S234" s="223">
        <v>1.8</v>
      </c>
      <c r="T234" s="224">
        <f>S234*H234</f>
        <v>1.935</v>
      </c>
      <c r="AR234" s="21" t="s">
        <v>157</v>
      </c>
      <c r="AT234" s="21" t="s">
        <v>152</v>
      </c>
      <c r="AU234" s="21" t="s">
        <v>81</v>
      </c>
      <c r="AY234" s="21" t="s">
        <v>150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21" t="s">
        <v>79</v>
      </c>
      <c r="BK234" s="225">
        <f>ROUND(I234*H234,2)</f>
        <v>0</v>
      </c>
      <c r="BL234" s="21" t="s">
        <v>157</v>
      </c>
      <c r="BM234" s="21" t="s">
        <v>413</v>
      </c>
    </row>
    <row r="235" spans="2:51" s="11" customFormat="1" ht="13.5">
      <c r="B235" s="226"/>
      <c r="C235" s="227"/>
      <c r="D235" s="228" t="s">
        <v>159</v>
      </c>
      <c r="E235" s="229" t="s">
        <v>21</v>
      </c>
      <c r="F235" s="230" t="s">
        <v>414</v>
      </c>
      <c r="G235" s="227"/>
      <c r="H235" s="231">
        <v>0.25</v>
      </c>
      <c r="I235" s="232"/>
      <c r="J235" s="227"/>
      <c r="K235" s="227"/>
      <c r="L235" s="233"/>
      <c r="M235" s="234"/>
      <c r="N235" s="235"/>
      <c r="O235" s="235"/>
      <c r="P235" s="235"/>
      <c r="Q235" s="235"/>
      <c r="R235" s="235"/>
      <c r="S235" s="235"/>
      <c r="T235" s="236"/>
      <c r="AT235" s="237" t="s">
        <v>159</v>
      </c>
      <c r="AU235" s="237" t="s">
        <v>81</v>
      </c>
      <c r="AV235" s="11" t="s">
        <v>81</v>
      </c>
      <c r="AW235" s="11" t="s">
        <v>35</v>
      </c>
      <c r="AX235" s="11" t="s">
        <v>71</v>
      </c>
      <c r="AY235" s="237" t="s">
        <v>150</v>
      </c>
    </row>
    <row r="236" spans="2:51" s="11" customFormat="1" ht="13.5">
      <c r="B236" s="226"/>
      <c r="C236" s="227"/>
      <c r="D236" s="228" t="s">
        <v>159</v>
      </c>
      <c r="E236" s="229" t="s">
        <v>21</v>
      </c>
      <c r="F236" s="230" t="s">
        <v>415</v>
      </c>
      <c r="G236" s="227"/>
      <c r="H236" s="231">
        <v>0.2</v>
      </c>
      <c r="I236" s="232"/>
      <c r="J236" s="227"/>
      <c r="K236" s="227"/>
      <c r="L236" s="233"/>
      <c r="M236" s="234"/>
      <c r="N236" s="235"/>
      <c r="O236" s="235"/>
      <c r="P236" s="235"/>
      <c r="Q236" s="235"/>
      <c r="R236" s="235"/>
      <c r="S236" s="235"/>
      <c r="T236" s="236"/>
      <c r="AT236" s="237" t="s">
        <v>159</v>
      </c>
      <c r="AU236" s="237" t="s">
        <v>81</v>
      </c>
      <c r="AV236" s="11" t="s">
        <v>81</v>
      </c>
      <c r="AW236" s="11" t="s">
        <v>35</v>
      </c>
      <c r="AX236" s="11" t="s">
        <v>71</v>
      </c>
      <c r="AY236" s="237" t="s">
        <v>150</v>
      </c>
    </row>
    <row r="237" spans="2:51" s="11" customFormat="1" ht="13.5">
      <c r="B237" s="226"/>
      <c r="C237" s="227"/>
      <c r="D237" s="228" t="s">
        <v>159</v>
      </c>
      <c r="E237" s="229" t="s">
        <v>21</v>
      </c>
      <c r="F237" s="230" t="s">
        <v>416</v>
      </c>
      <c r="G237" s="227"/>
      <c r="H237" s="231">
        <v>0.625</v>
      </c>
      <c r="I237" s="232"/>
      <c r="J237" s="227"/>
      <c r="K237" s="227"/>
      <c r="L237" s="233"/>
      <c r="M237" s="234"/>
      <c r="N237" s="235"/>
      <c r="O237" s="235"/>
      <c r="P237" s="235"/>
      <c r="Q237" s="235"/>
      <c r="R237" s="235"/>
      <c r="S237" s="235"/>
      <c r="T237" s="236"/>
      <c r="AT237" s="237" t="s">
        <v>159</v>
      </c>
      <c r="AU237" s="237" t="s">
        <v>81</v>
      </c>
      <c r="AV237" s="11" t="s">
        <v>81</v>
      </c>
      <c r="AW237" s="11" t="s">
        <v>35</v>
      </c>
      <c r="AX237" s="11" t="s">
        <v>71</v>
      </c>
      <c r="AY237" s="237" t="s">
        <v>150</v>
      </c>
    </row>
    <row r="238" spans="2:65" s="1" customFormat="1" ht="25.5" customHeight="1">
      <c r="B238" s="43"/>
      <c r="C238" s="214" t="s">
        <v>417</v>
      </c>
      <c r="D238" s="214" t="s">
        <v>152</v>
      </c>
      <c r="E238" s="215" t="s">
        <v>418</v>
      </c>
      <c r="F238" s="216" t="s">
        <v>419</v>
      </c>
      <c r="G238" s="217" t="s">
        <v>155</v>
      </c>
      <c r="H238" s="218">
        <v>8.585</v>
      </c>
      <c r="I238" s="219"/>
      <c r="J238" s="220">
        <f>ROUND(I238*H238,2)</f>
        <v>0</v>
      </c>
      <c r="K238" s="216" t="s">
        <v>156</v>
      </c>
      <c r="L238" s="69"/>
      <c r="M238" s="221" t="s">
        <v>21</v>
      </c>
      <c r="N238" s="222" t="s">
        <v>42</v>
      </c>
      <c r="O238" s="44"/>
      <c r="P238" s="223">
        <f>O238*H238</f>
        <v>0</v>
      </c>
      <c r="Q238" s="223">
        <v>0</v>
      </c>
      <c r="R238" s="223">
        <f>Q238*H238</f>
        <v>0</v>
      </c>
      <c r="S238" s="223">
        <v>1.8</v>
      </c>
      <c r="T238" s="224">
        <f>S238*H238</f>
        <v>15.453000000000001</v>
      </c>
      <c r="AR238" s="21" t="s">
        <v>157</v>
      </c>
      <c r="AT238" s="21" t="s">
        <v>152</v>
      </c>
      <c r="AU238" s="21" t="s">
        <v>81</v>
      </c>
      <c r="AY238" s="21" t="s">
        <v>150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21" t="s">
        <v>79</v>
      </c>
      <c r="BK238" s="225">
        <f>ROUND(I238*H238,2)</f>
        <v>0</v>
      </c>
      <c r="BL238" s="21" t="s">
        <v>157</v>
      </c>
      <c r="BM238" s="21" t="s">
        <v>420</v>
      </c>
    </row>
    <row r="239" spans="2:51" s="11" customFormat="1" ht="13.5">
      <c r="B239" s="226"/>
      <c r="C239" s="227"/>
      <c r="D239" s="228" t="s">
        <v>159</v>
      </c>
      <c r="E239" s="229" t="s">
        <v>21</v>
      </c>
      <c r="F239" s="230" t="s">
        <v>421</v>
      </c>
      <c r="G239" s="227"/>
      <c r="H239" s="231">
        <v>2.625</v>
      </c>
      <c r="I239" s="232"/>
      <c r="J239" s="227"/>
      <c r="K239" s="227"/>
      <c r="L239" s="233"/>
      <c r="M239" s="234"/>
      <c r="N239" s="235"/>
      <c r="O239" s="235"/>
      <c r="P239" s="235"/>
      <c r="Q239" s="235"/>
      <c r="R239" s="235"/>
      <c r="S239" s="235"/>
      <c r="T239" s="236"/>
      <c r="AT239" s="237" t="s">
        <v>159</v>
      </c>
      <c r="AU239" s="237" t="s">
        <v>81</v>
      </c>
      <c r="AV239" s="11" t="s">
        <v>81</v>
      </c>
      <c r="AW239" s="11" t="s">
        <v>35</v>
      </c>
      <c r="AX239" s="11" t="s">
        <v>71</v>
      </c>
      <c r="AY239" s="237" t="s">
        <v>150</v>
      </c>
    </row>
    <row r="240" spans="2:51" s="11" customFormat="1" ht="13.5">
      <c r="B240" s="226"/>
      <c r="C240" s="227"/>
      <c r="D240" s="228" t="s">
        <v>159</v>
      </c>
      <c r="E240" s="229" t="s">
        <v>21</v>
      </c>
      <c r="F240" s="230" t="s">
        <v>422</v>
      </c>
      <c r="G240" s="227"/>
      <c r="H240" s="231">
        <v>2.025</v>
      </c>
      <c r="I240" s="232"/>
      <c r="J240" s="227"/>
      <c r="K240" s="227"/>
      <c r="L240" s="233"/>
      <c r="M240" s="234"/>
      <c r="N240" s="235"/>
      <c r="O240" s="235"/>
      <c r="P240" s="235"/>
      <c r="Q240" s="235"/>
      <c r="R240" s="235"/>
      <c r="S240" s="235"/>
      <c r="T240" s="236"/>
      <c r="AT240" s="237" t="s">
        <v>159</v>
      </c>
      <c r="AU240" s="237" t="s">
        <v>81</v>
      </c>
      <c r="AV240" s="11" t="s">
        <v>81</v>
      </c>
      <c r="AW240" s="11" t="s">
        <v>35</v>
      </c>
      <c r="AX240" s="11" t="s">
        <v>71</v>
      </c>
      <c r="AY240" s="237" t="s">
        <v>150</v>
      </c>
    </row>
    <row r="241" spans="2:51" s="11" customFormat="1" ht="13.5">
      <c r="B241" s="226"/>
      <c r="C241" s="227"/>
      <c r="D241" s="228" t="s">
        <v>159</v>
      </c>
      <c r="E241" s="229" t="s">
        <v>21</v>
      </c>
      <c r="F241" s="230" t="s">
        <v>423</v>
      </c>
      <c r="G241" s="227"/>
      <c r="H241" s="231">
        <v>1.955</v>
      </c>
      <c r="I241" s="232"/>
      <c r="J241" s="227"/>
      <c r="K241" s="227"/>
      <c r="L241" s="233"/>
      <c r="M241" s="234"/>
      <c r="N241" s="235"/>
      <c r="O241" s="235"/>
      <c r="P241" s="235"/>
      <c r="Q241" s="235"/>
      <c r="R241" s="235"/>
      <c r="S241" s="235"/>
      <c r="T241" s="236"/>
      <c r="AT241" s="237" t="s">
        <v>159</v>
      </c>
      <c r="AU241" s="237" t="s">
        <v>81</v>
      </c>
      <c r="AV241" s="11" t="s">
        <v>81</v>
      </c>
      <c r="AW241" s="11" t="s">
        <v>35</v>
      </c>
      <c r="AX241" s="11" t="s">
        <v>71</v>
      </c>
      <c r="AY241" s="237" t="s">
        <v>150</v>
      </c>
    </row>
    <row r="242" spans="2:51" s="11" customFormat="1" ht="13.5">
      <c r="B242" s="226"/>
      <c r="C242" s="227"/>
      <c r="D242" s="228" t="s">
        <v>159</v>
      </c>
      <c r="E242" s="229" t="s">
        <v>21</v>
      </c>
      <c r="F242" s="230" t="s">
        <v>424</v>
      </c>
      <c r="G242" s="227"/>
      <c r="H242" s="231">
        <v>0.9</v>
      </c>
      <c r="I242" s="232"/>
      <c r="J242" s="227"/>
      <c r="K242" s="227"/>
      <c r="L242" s="233"/>
      <c r="M242" s="234"/>
      <c r="N242" s="235"/>
      <c r="O242" s="235"/>
      <c r="P242" s="235"/>
      <c r="Q242" s="235"/>
      <c r="R242" s="235"/>
      <c r="S242" s="235"/>
      <c r="T242" s="236"/>
      <c r="AT242" s="237" t="s">
        <v>159</v>
      </c>
      <c r="AU242" s="237" t="s">
        <v>81</v>
      </c>
      <c r="AV242" s="11" t="s">
        <v>81</v>
      </c>
      <c r="AW242" s="11" t="s">
        <v>35</v>
      </c>
      <c r="AX242" s="11" t="s">
        <v>71</v>
      </c>
      <c r="AY242" s="237" t="s">
        <v>150</v>
      </c>
    </row>
    <row r="243" spans="2:51" s="11" customFormat="1" ht="13.5">
      <c r="B243" s="226"/>
      <c r="C243" s="227"/>
      <c r="D243" s="228" t="s">
        <v>159</v>
      </c>
      <c r="E243" s="229" t="s">
        <v>21</v>
      </c>
      <c r="F243" s="230" t="s">
        <v>425</v>
      </c>
      <c r="G243" s="227"/>
      <c r="H243" s="231">
        <v>1.08</v>
      </c>
      <c r="I243" s="232"/>
      <c r="J243" s="227"/>
      <c r="K243" s="227"/>
      <c r="L243" s="233"/>
      <c r="M243" s="234"/>
      <c r="N243" s="235"/>
      <c r="O243" s="235"/>
      <c r="P243" s="235"/>
      <c r="Q243" s="235"/>
      <c r="R243" s="235"/>
      <c r="S243" s="235"/>
      <c r="T243" s="236"/>
      <c r="AT243" s="237" t="s">
        <v>159</v>
      </c>
      <c r="AU243" s="237" t="s">
        <v>81</v>
      </c>
      <c r="AV243" s="11" t="s">
        <v>81</v>
      </c>
      <c r="AW243" s="11" t="s">
        <v>35</v>
      </c>
      <c r="AX243" s="11" t="s">
        <v>71</v>
      </c>
      <c r="AY243" s="237" t="s">
        <v>150</v>
      </c>
    </row>
    <row r="244" spans="2:65" s="1" customFormat="1" ht="16.5" customHeight="1">
      <c r="B244" s="43"/>
      <c r="C244" s="214" t="s">
        <v>426</v>
      </c>
      <c r="D244" s="214" t="s">
        <v>152</v>
      </c>
      <c r="E244" s="215" t="s">
        <v>427</v>
      </c>
      <c r="F244" s="216" t="s">
        <v>428</v>
      </c>
      <c r="G244" s="217" t="s">
        <v>248</v>
      </c>
      <c r="H244" s="218">
        <v>70</v>
      </c>
      <c r="I244" s="219"/>
      <c r="J244" s="220">
        <f>ROUND(I244*H244,2)</f>
        <v>0</v>
      </c>
      <c r="K244" s="216" t="s">
        <v>273</v>
      </c>
      <c r="L244" s="69"/>
      <c r="M244" s="221" t="s">
        <v>21</v>
      </c>
      <c r="N244" s="222" t="s">
        <v>42</v>
      </c>
      <c r="O244" s="44"/>
      <c r="P244" s="223">
        <f>O244*H244</f>
        <v>0</v>
      </c>
      <c r="Q244" s="223">
        <v>0</v>
      </c>
      <c r="R244" s="223">
        <f>Q244*H244</f>
        <v>0</v>
      </c>
      <c r="S244" s="223">
        <v>0.006</v>
      </c>
      <c r="T244" s="224">
        <f>S244*H244</f>
        <v>0.42</v>
      </c>
      <c r="AR244" s="21" t="s">
        <v>157</v>
      </c>
      <c r="AT244" s="21" t="s">
        <v>152</v>
      </c>
      <c r="AU244" s="21" t="s">
        <v>81</v>
      </c>
      <c r="AY244" s="21" t="s">
        <v>150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21" t="s">
        <v>79</v>
      </c>
      <c r="BK244" s="225">
        <f>ROUND(I244*H244,2)</f>
        <v>0</v>
      </c>
      <c r="BL244" s="21" t="s">
        <v>157</v>
      </c>
      <c r="BM244" s="21" t="s">
        <v>429</v>
      </c>
    </row>
    <row r="245" spans="2:65" s="1" customFormat="1" ht="16.5" customHeight="1">
      <c r="B245" s="43"/>
      <c r="C245" s="214" t="s">
        <v>430</v>
      </c>
      <c r="D245" s="214" t="s">
        <v>152</v>
      </c>
      <c r="E245" s="215" t="s">
        <v>431</v>
      </c>
      <c r="F245" s="216" t="s">
        <v>432</v>
      </c>
      <c r="G245" s="217" t="s">
        <v>248</v>
      </c>
      <c r="H245" s="218">
        <v>25</v>
      </c>
      <c r="I245" s="219"/>
      <c r="J245" s="220">
        <f>ROUND(I245*H245,2)</f>
        <v>0</v>
      </c>
      <c r="K245" s="216" t="s">
        <v>273</v>
      </c>
      <c r="L245" s="69"/>
      <c r="M245" s="221" t="s">
        <v>21</v>
      </c>
      <c r="N245" s="222" t="s">
        <v>42</v>
      </c>
      <c r="O245" s="44"/>
      <c r="P245" s="223">
        <f>O245*H245</f>
        <v>0</v>
      </c>
      <c r="Q245" s="223">
        <v>0</v>
      </c>
      <c r="R245" s="223">
        <f>Q245*H245</f>
        <v>0</v>
      </c>
      <c r="S245" s="223">
        <v>0.009</v>
      </c>
      <c r="T245" s="224">
        <f>S245*H245</f>
        <v>0.22499999999999998</v>
      </c>
      <c r="AR245" s="21" t="s">
        <v>157</v>
      </c>
      <c r="AT245" s="21" t="s">
        <v>152</v>
      </c>
      <c r="AU245" s="21" t="s">
        <v>81</v>
      </c>
      <c r="AY245" s="21" t="s">
        <v>150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21" t="s">
        <v>79</v>
      </c>
      <c r="BK245" s="225">
        <f>ROUND(I245*H245,2)</f>
        <v>0</v>
      </c>
      <c r="BL245" s="21" t="s">
        <v>157</v>
      </c>
      <c r="BM245" s="21" t="s">
        <v>433</v>
      </c>
    </row>
    <row r="246" spans="2:65" s="1" customFormat="1" ht="16.5" customHeight="1">
      <c r="B246" s="43"/>
      <c r="C246" s="214" t="s">
        <v>434</v>
      </c>
      <c r="D246" s="214" t="s">
        <v>152</v>
      </c>
      <c r="E246" s="215" t="s">
        <v>435</v>
      </c>
      <c r="F246" s="216" t="s">
        <v>436</v>
      </c>
      <c r="G246" s="217" t="s">
        <v>248</v>
      </c>
      <c r="H246" s="218">
        <v>6.6</v>
      </c>
      <c r="I246" s="219"/>
      <c r="J246" s="220">
        <f>ROUND(I246*H246,2)</f>
        <v>0</v>
      </c>
      <c r="K246" s="216" t="s">
        <v>273</v>
      </c>
      <c r="L246" s="69"/>
      <c r="M246" s="221" t="s">
        <v>21</v>
      </c>
      <c r="N246" s="222" t="s">
        <v>42</v>
      </c>
      <c r="O246" s="44"/>
      <c r="P246" s="223">
        <f>O246*H246</f>
        <v>0</v>
      </c>
      <c r="Q246" s="223">
        <v>0</v>
      </c>
      <c r="R246" s="223">
        <f>Q246*H246</f>
        <v>0</v>
      </c>
      <c r="S246" s="223">
        <v>0.04</v>
      </c>
      <c r="T246" s="224">
        <f>S246*H246</f>
        <v>0.264</v>
      </c>
      <c r="AR246" s="21" t="s">
        <v>157</v>
      </c>
      <c r="AT246" s="21" t="s">
        <v>152</v>
      </c>
      <c r="AU246" s="21" t="s">
        <v>81</v>
      </c>
      <c r="AY246" s="21" t="s">
        <v>150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21" t="s">
        <v>79</v>
      </c>
      <c r="BK246" s="225">
        <f>ROUND(I246*H246,2)</f>
        <v>0</v>
      </c>
      <c r="BL246" s="21" t="s">
        <v>157</v>
      </c>
      <c r="BM246" s="21" t="s">
        <v>437</v>
      </c>
    </row>
    <row r="247" spans="2:65" s="1" customFormat="1" ht="16.5" customHeight="1">
      <c r="B247" s="43"/>
      <c r="C247" s="214" t="s">
        <v>438</v>
      </c>
      <c r="D247" s="214" t="s">
        <v>152</v>
      </c>
      <c r="E247" s="215" t="s">
        <v>439</v>
      </c>
      <c r="F247" s="216" t="s">
        <v>440</v>
      </c>
      <c r="G247" s="217" t="s">
        <v>205</v>
      </c>
      <c r="H247" s="218">
        <v>2</v>
      </c>
      <c r="I247" s="219"/>
      <c r="J247" s="220">
        <f>ROUND(I247*H247,2)</f>
        <v>0</v>
      </c>
      <c r="K247" s="216" t="s">
        <v>156</v>
      </c>
      <c r="L247" s="69"/>
      <c r="M247" s="221" t="s">
        <v>21</v>
      </c>
      <c r="N247" s="222" t="s">
        <v>42</v>
      </c>
      <c r="O247" s="44"/>
      <c r="P247" s="223">
        <f>O247*H247</f>
        <v>0</v>
      </c>
      <c r="Q247" s="223">
        <v>0</v>
      </c>
      <c r="R247" s="223">
        <f>Q247*H247</f>
        <v>0</v>
      </c>
      <c r="S247" s="223">
        <v>0.054</v>
      </c>
      <c r="T247" s="224">
        <f>S247*H247</f>
        <v>0.108</v>
      </c>
      <c r="AR247" s="21" t="s">
        <v>157</v>
      </c>
      <c r="AT247" s="21" t="s">
        <v>152</v>
      </c>
      <c r="AU247" s="21" t="s">
        <v>81</v>
      </c>
      <c r="AY247" s="21" t="s">
        <v>150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21" t="s">
        <v>79</v>
      </c>
      <c r="BK247" s="225">
        <f>ROUND(I247*H247,2)</f>
        <v>0</v>
      </c>
      <c r="BL247" s="21" t="s">
        <v>157</v>
      </c>
      <c r="BM247" s="21" t="s">
        <v>441</v>
      </c>
    </row>
    <row r="248" spans="2:65" s="1" customFormat="1" ht="16.5" customHeight="1">
      <c r="B248" s="43"/>
      <c r="C248" s="214" t="s">
        <v>442</v>
      </c>
      <c r="D248" s="214" t="s">
        <v>152</v>
      </c>
      <c r="E248" s="215" t="s">
        <v>443</v>
      </c>
      <c r="F248" s="216" t="s">
        <v>444</v>
      </c>
      <c r="G248" s="217" t="s">
        <v>248</v>
      </c>
      <c r="H248" s="218">
        <v>10</v>
      </c>
      <c r="I248" s="219"/>
      <c r="J248" s="220">
        <f>ROUND(I248*H248,2)</f>
        <v>0</v>
      </c>
      <c r="K248" s="216" t="s">
        <v>273</v>
      </c>
      <c r="L248" s="69"/>
      <c r="M248" s="221" t="s">
        <v>21</v>
      </c>
      <c r="N248" s="222" t="s">
        <v>42</v>
      </c>
      <c r="O248" s="44"/>
      <c r="P248" s="223">
        <f>O248*H248</f>
        <v>0</v>
      </c>
      <c r="Q248" s="223">
        <v>0.00082</v>
      </c>
      <c r="R248" s="223">
        <f>Q248*H248</f>
        <v>0.008199999999999999</v>
      </c>
      <c r="S248" s="223">
        <v>0.011</v>
      </c>
      <c r="T248" s="224">
        <f>S248*H248</f>
        <v>0.10999999999999999</v>
      </c>
      <c r="AR248" s="21" t="s">
        <v>157</v>
      </c>
      <c r="AT248" s="21" t="s">
        <v>152</v>
      </c>
      <c r="AU248" s="21" t="s">
        <v>81</v>
      </c>
      <c r="AY248" s="21" t="s">
        <v>150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21" t="s">
        <v>79</v>
      </c>
      <c r="BK248" s="225">
        <f>ROUND(I248*H248,2)</f>
        <v>0</v>
      </c>
      <c r="BL248" s="21" t="s">
        <v>157</v>
      </c>
      <c r="BM248" s="21" t="s">
        <v>445</v>
      </c>
    </row>
    <row r="249" spans="2:65" s="1" customFormat="1" ht="16.5" customHeight="1">
      <c r="B249" s="43"/>
      <c r="C249" s="214" t="s">
        <v>446</v>
      </c>
      <c r="D249" s="214" t="s">
        <v>152</v>
      </c>
      <c r="E249" s="215" t="s">
        <v>447</v>
      </c>
      <c r="F249" s="216" t="s">
        <v>448</v>
      </c>
      <c r="G249" s="217" t="s">
        <v>248</v>
      </c>
      <c r="H249" s="218">
        <v>1.2</v>
      </c>
      <c r="I249" s="219"/>
      <c r="J249" s="220">
        <f>ROUND(I249*H249,2)</f>
        <v>0</v>
      </c>
      <c r="K249" s="216" t="s">
        <v>273</v>
      </c>
      <c r="L249" s="69"/>
      <c r="M249" s="221" t="s">
        <v>21</v>
      </c>
      <c r="N249" s="222" t="s">
        <v>42</v>
      </c>
      <c r="O249" s="44"/>
      <c r="P249" s="223">
        <f>O249*H249</f>
        <v>0</v>
      </c>
      <c r="Q249" s="223">
        <v>0.00107</v>
      </c>
      <c r="R249" s="223">
        <f>Q249*H249</f>
        <v>0.001284</v>
      </c>
      <c r="S249" s="223">
        <v>0.038</v>
      </c>
      <c r="T249" s="224">
        <f>S249*H249</f>
        <v>0.045599999999999995</v>
      </c>
      <c r="AR249" s="21" t="s">
        <v>157</v>
      </c>
      <c r="AT249" s="21" t="s">
        <v>152</v>
      </c>
      <c r="AU249" s="21" t="s">
        <v>81</v>
      </c>
      <c r="AY249" s="21" t="s">
        <v>150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21" t="s">
        <v>79</v>
      </c>
      <c r="BK249" s="225">
        <f>ROUND(I249*H249,2)</f>
        <v>0</v>
      </c>
      <c r="BL249" s="21" t="s">
        <v>157</v>
      </c>
      <c r="BM249" s="21" t="s">
        <v>449</v>
      </c>
    </row>
    <row r="250" spans="2:51" s="11" customFormat="1" ht="13.5">
      <c r="B250" s="226"/>
      <c r="C250" s="227"/>
      <c r="D250" s="228" t="s">
        <v>159</v>
      </c>
      <c r="E250" s="229" t="s">
        <v>21</v>
      </c>
      <c r="F250" s="230" t="s">
        <v>450</v>
      </c>
      <c r="G250" s="227"/>
      <c r="H250" s="231">
        <v>1.2</v>
      </c>
      <c r="I250" s="232"/>
      <c r="J250" s="227"/>
      <c r="K250" s="227"/>
      <c r="L250" s="233"/>
      <c r="M250" s="234"/>
      <c r="N250" s="235"/>
      <c r="O250" s="235"/>
      <c r="P250" s="235"/>
      <c r="Q250" s="235"/>
      <c r="R250" s="235"/>
      <c r="S250" s="235"/>
      <c r="T250" s="236"/>
      <c r="AT250" s="237" t="s">
        <v>159</v>
      </c>
      <c r="AU250" s="237" t="s">
        <v>81</v>
      </c>
      <c r="AV250" s="11" t="s">
        <v>81</v>
      </c>
      <c r="AW250" s="11" t="s">
        <v>35</v>
      </c>
      <c r="AX250" s="11" t="s">
        <v>79</v>
      </c>
      <c r="AY250" s="237" t="s">
        <v>150</v>
      </c>
    </row>
    <row r="251" spans="2:65" s="1" customFormat="1" ht="25.5" customHeight="1">
      <c r="B251" s="43"/>
      <c r="C251" s="214" t="s">
        <v>451</v>
      </c>
      <c r="D251" s="214" t="s">
        <v>152</v>
      </c>
      <c r="E251" s="215" t="s">
        <v>452</v>
      </c>
      <c r="F251" s="216" t="s">
        <v>453</v>
      </c>
      <c r="G251" s="217" t="s">
        <v>186</v>
      </c>
      <c r="H251" s="218">
        <v>94.34</v>
      </c>
      <c r="I251" s="219"/>
      <c r="J251" s="220">
        <f>ROUND(I251*H251,2)</f>
        <v>0</v>
      </c>
      <c r="K251" s="216" t="s">
        <v>156</v>
      </c>
      <c r="L251" s="69"/>
      <c r="M251" s="221" t="s">
        <v>21</v>
      </c>
      <c r="N251" s="222" t="s">
        <v>42</v>
      </c>
      <c r="O251" s="44"/>
      <c r="P251" s="223">
        <f>O251*H251</f>
        <v>0</v>
      </c>
      <c r="Q251" s="223">
        <v>0</v>
      </c>
      <c r="R251" s="223">
        <f>Q251*H251</f>
        <v>0</v>
      </c>
      <c r="S251" s="223">
        <v>0.004</v>
      </c>
      <c r="T251" s="224">
        <f>S251*H251</f>
        <v>0.37736000000000003</v>
      </c>
      <c r="AR251" s="21" t="s">
        <v>157</v>
      </c>
      <c r="AT251" s="21" t="s">
        <v>152</v>
      </c>
      <c r="AU251" s="21" t="s">
        <v>81</v>
      </c>
      <c r="AY251" s="21" t="s">
        <v>150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21" t="s">
        <v>79</v>
      </c>
      <c r="BK251" s="225">
        <f>ROUND(I251*H251,2)</f>
        <v>0</v>
      </c>
      <c r="BL251" s="21" t="s">
        <v>157</v>
      </c>
      <c r="BM251" s="21" t="s">
        <v>454</v>
      </c>
    </row>
    <row r="252" spans="2:51" s="11" customFormat="1" ht="13.5">
      <c r="B252" s="226"/>
      <c r="C252" s="227"/>
      <c r="D252" s="228" t="s">
        <v>159</v>
      </c>
      <c r="E252" s="229" t="s">
        <v>21</v>
      </c>
      <c r="F252" s="230" t="s">
        <v>269</v>
      </c>
      <c r="G252" s="227"/>
      <c r="H252" s="231">
        <v>94.34</v>
      </c>
      <c r="I252" s="232"/>
      <c r="J252" s="227"/>
      <c r="K252" s="227"/>
      <c r="L252" s="233"/>
      <c r="M252" s="234"/>
      <c r="N252" s="235"/>
      <c r="O252" s="235"/>
      <c r="P252" s="235"/>
      <c r="Q252" s="235"/>
      <c r="R252" s="235"/>
      <c r="S252" s="235"/>
      <c r="T252" s="236"/>
      <c r="AT252" s="237" t="s">
        <v>159</v>
      </c>
      <c r="AU252" s="237" t="s">
        <v>81</v>
      </c>
      <c r="AV252" s="11" t="s">
        <v>81</v>
      </c>
      <c r="AW252" s="11" t="s">
        <v>35</v>
      </c>
      <c r="AX252" s="11" t="s">
        <v>71</v>
      </c>
      <c r="AY252" s="237" t="s">
        <v>150</v>
      </c>
    </row>
    <row r="253" spans="2:65" s="1" customFormat="1" ht="25.5" customHeight="1">
      <c r="B253" s="43"/>
      <c r="C253" s="214" t="s">
        <v>455</v>
      </c>
      <c r="D253" s="214" t="s">
        <v>152</v>
      </c>
      <c r="E253" s="215" t="s">
        <v>456</v>
      </c>
      <c r="F253" s="216" t="s">
        <v>457</v>
      </c>
      <c r="G253" s="217" t="s">
        <v>186</v>
      </c>
      <c r="H253" s="218">
        <v>415.817</v>
      </c>
      <c r="I253" s="219"/>
      <c r="J253" s="220">
        <f>ROUND(I253*H253,2)</f>
        <v>0</v>
      </c>
      <c r="K253" s="216" t="s">
        <v>156</v>
      </c>
      <c r="L253" s="69"/>
      <c r="M253" s="221" t="s">
        <v>21</v>
      </c>
      <c r="N253" s="222" t="s">
        <v>42</v>
      </c>
      <c r="O253" s="44"/>
      <c r="P253" s="223">
        <f>O253*H253</f>
        <v>0</v>
      </c>
      <c r="Q253" s="223">
        <v>0</v>
      </c>
      <c r="R253" s="223">
        <f>Q253*H253</f>
        <v>0</v>
      </c>
      <c r="S253" s="223">
        <v>0.01</v>
      </c>
      <c r="T253" s="224">
        <f>S253*H253</f>
        <v>4.15817</v>
      </c>
      <c r="AR253" s="21" t="s">
        <v>157</v>
      </c>
      <c r="AT253" s="21" t="s">
        <v>152</v>
      </c>
      <c r="AU253" s="21" t="s">
        <v>81</v>
      </c>
      <c r="AY253" s="21" t="s">
        <v>150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21" t="s">
        <v>79</v>
      </c>
      <c r="BK253" s="225">
        <f>ROUND(I253*H253,2)</f>
        <v>0</v>
      </c>
      <c r="BL253" s="21" t="s">
        <v>157</v>
      </c>
      <c r="BM253" s="21" t="s">
        <v>458</v>
      </c>
    </row>
    <row r="254" spans="2:51" s="11" customFormat="1" ht="13.5">
      <c r="B254" s="226"/>
      <c r="C254" s="227"/>
      <c r="D254" s="228" t="s">
        <v>159</v>
      </c>
      <c r="E254" s="229" t="s">
        <v>21</v>
      </c>
      <c r="F254" s="230" t="s">
        <v>289</v>
      </c>
      <c r="G254" s="227"/>
      <c r="H254" s="231">
        <v>66.795</v>
      </c>
      <c r="I254" s="232"/>
      <c r="J254" s="227"/>
      <c r="K254" s="227"/>
      <c r="L254" s="233"/>
      <c r="M254" s="234"/>
      <c r="N254" s="235"/>
      <c r="O254" s="235"/>
      <c r="P254" s="235"/>
      <c r="Q254" s="235"/>
      <c r="R254" s="235"/>
      <c r="S254" s="235"/>
      <c r="T254" s="236"/>
      <c r="AT254" s="237" t="s">
        <v>159</v>
      </c>
      <c r="AU254" s="237" t="s">
        <v>81</v>
      </c>
      <c r="AV254" s="11" t="s">
        <v>81</v>
      </c>
      <c r="AW254" s="11" t="s">
        <v>35</v>
      </c>
      <c r="AX254" s="11" t="s">
        <v>71</v>
      </c>
      <c r="AY254" s="237" t="s">
        <v>150</v>
      </c>
    </row>
    <row r="255" spans="2:51" s="11" customFormat="1" ht="13.5">
      <c r="B255" s="226"/>
      <c r="C255" s="227"/>
      <c r="D255" s="228" t="s">
        <v>159</v>
      </c>
      <c r="E255" s="229" t="s">
        <v>21</v>
      </c>
      <c r="F255" s="230" t="s">
        <v>290</v>
      </c>
      <c r="G255" s="227"/>
      <c r="H255" s="231">
        <v>32.7</v>
      </c>
      <c r="I255" s="232"/>
      <c r="J255" s="227"/>
      <c r="K255" s="227"/>
      <c r="L255" s="233"/>
      <c r="M255" s="234"/>
      <c r="N255" s="235"/>
      <c r="O255" s="235"/>
      <c r="P255" s="235"/>
      <c r="Q255" s="235"/>
      <c r="R255" s="235"/>
      <c r="S255" s="235"/>
      <c r="T255" s="236"/>
      <c r="AT255" s="237" t="s">
        <v>159</v>
      </c>
      <c r="AU255" s="237" t="s">
        <v>81</v>
      </c>
      <c r="AV255" s="11" t="s">
        <v>81</v>
      </c>
      <c r="AW255" s="11" t="s">
        <v>35</v>
      </c>
      <c r="AX255" s="11" t="s">
        <v>71</v>
      </c>
      <c r="AY255" s="237" t="s">
        <v>150</v>
      </c>
    </row>
    <row r="256" spans="2:51" s="11" customFormat="1" ht="13.5">
      <c r="B256" s="226"/>
      <c r="C256" s="227"/>
      <c r="D256" s="228" t="s">
        <v>159</v>
      </c>
      <c r="E256" s="229" t="s">
        <v>21</v>
      </c>
      <c r="F256" s="230" t="s">
        <v>291</v>
      </c>
      <c r="G256" s="227"/>
      <c r="H256" s="231">
        <v>84.089</v>
      </c>
      <c r="I256" s="232"/>
      <c r="J256" s="227"/>
      <c r="K256" s="227"/>
      <c r="L256" s="233"/>
      <c r="M256" s="234"/>
      <c r="N256" s="235"/>
      <c r="O256" s="235"/>
      <c r="P256" s="235"/>
      <c r="Q256" s="235"/>
      <c r="R256" s="235"/>
      <c r="S256" s="235"/>
      <c r="T256" s="236"/>
      <c r="AT256" s="237" t="s">
        <v>159</v>
      </c>
      <c r="AU256" s="237" t="s">
        <v>81</v>
      </c>
      <c r="AV256" s="11" t="s">
        <v>81</v>
      </c>
      <c r="AW256" s="11" t="s">
        <v>35</v>
      </c>
      <c r="AX256" s="11" t="s">
        <v>71</v>
      </c>
      <c r="AY256" s="237" t="s">
        <v>150</v>
      </c>
    </row>
    <row r="257" spans="2:51" s="11" customFormat="1" ht="13.5">
      <c r="B257" s="226"/>
      <c r="C257" s="227"/>
      <c r="D257" s="228" t="s">
        <v>159</v>
      </c>
      <c r="E257" s="229" t="s">
        <v>21</v>
      </c>
      <c r="F257" s="230" t="s">
        <v>292</v>
      </c>
      <c r="G257" s="227"/>
      <c r="H257" s="231">
        <v>52.643</v>
      </c>
      <c r="I257" s="232"/>
      <c r="J257" s="227"/>
      <c r="K257" s="227"/>
      <c r="L257" s="233"/>
      <c r="M257" s="234"/>
      <c r="N257" s="235"/>
      <c r="O257" s="235"/>
      <c r="P257" s="235"/>
      <c r="Q257" s="235"/>
      <c r="R257" s="235"/>
      <c r="S257" s="235"/>
      <c r="T257" s="236"/>
      <c r="AT257" s="237" t="s">
        <v>159</v>
      </c>
      <c r="AU257" s="237" t="s">
        <v>81</v>
      </c>
      <c r="AV257" s="11" t="s">
        <v>81</v>
      </c>
      <c r="AW257" s="11" t="s">
        <v>35</v>
      </c>
      <c r="AX257" s="11" t="s">
        <v>71</v>
      </c>
      <c r="AY257" s="237" t="s">
        <v>150</v>
      </c>
    </row>
    <row r="258" spans="2:51" s="11" customFormat="1" ht="13.5">
      <c r="B258" s="226"/>
      <c r="C258" s="227"/>
      <c r="D258" s="228" t="s">
        <v>159</v>
      </c>
      <c r="E258" s="229" t="s">
        <v>21</v>
      </c>
      <c r="F258" s="230" t="s">
        <v>293</v>
      </c>
      <c r="G258" s="227"/>
      <c r="H258" s="231">
        <v>47.336</v>
      </c>
      <c r="I258" s="232"/>
      <c r="J258" s="227"/>
      <c r="K258" s="227"/>
      <c r="L258" s="233"/>
      <c r="M258" s="234"/>
      <c r="N258" s="235"/>
      <c r="O258" s="235"/>
      <c r="P258" s="235"/>
      <c r="Q258" s="235"/>
      <c r="R258" s="235"/>
      <c r="S258" s="235"/>
      <c r="T258" s="236"/>
      <c r="AT258" s="237" t="s">
        <v>159</v>
      </c>
      <c r="AU258" s="237" t="s">
        <v>81</v>
      </c>
      <c r="AV258" s="11" t="s">
        <v>81</v>
      </c>
      <c r="AW258" s="11" t="s">
        <v>35</v>
      </c>
      <c r="AX258" s="11" t="s">
        <v>71</v>
      </c>
      <c r="AY258" s="237" t="s">
        <v>150</v>
      </c>
    </row>
    <row r="259" spans="2:51" s="11" customFormat="1" ht="13.5">
      <c r="B259" s="226"/>
      <c r="C259" s="227"/>
      <c r="D259" s="228" t="s">
        <v>159</v>
      </c>
      <c r="E259" s="229" t="s">
        <v>21</v>
      </c>
      <c r="F259" s="230" t="s">
        <v>294</v>
      </c>
      <c r="G259" s="227"/>
      <c r="H259" s="231">
        <v>47.031</v>
      </c>
      <c r="I259" s="232"/>
      <c r="J259" s="227"/>
      <c r="K259" s="227"/>
      <c r="L259" s="233"/>
      <c r="M259" s="234"/>
      <c r="N259" s="235"/>
      <c r="O259" s="235"/>
      <c r="P259" s="235"/>
      <c r="Q259" s="235"/>
      <c r="R259" s="235"/>
      <c r="S259" s="235"/>
      <c r="T259" s="236"/>
      <c r="AT259" s="237" t="s">
        <v>159</v>
      </c>
      <c r="AU259" s="237" t="s">
        <v>81</v>
      </c>
      <c r="AV259" s="11" t="s">
        <v>81</v>
      </c>
      <c r="AW259" s="11" t="s">
        <v>35</v>
      </c>
      <c r="AX259" s="11" t="s">
        <v>71</v>
      </c>
      <c r="AY259" s="237" t="s">
        <v>150</v>
      </c>
    </row>
    <row r="260" spans="2:51" s="11" customFormat="1" ht="13.5">
      <c r="B260" s="226"/>
      <c r="C260" s="227"/>
      <c r="D260" s="228" t="s">
        <v>159</v>
      </c>
      <c r="E260" s="229" t="s">
        <v>21</v>
      </c>
      <c r="F260" s="230" t="s">
        <v>295</v>
      </c>
      <c r="G260" s="227"/>
      <c r="H260" s="231">
        <v>67.429</v>
      </c>
      <c r="I260" s="232"/>
      <c r="J260" s="227"/>
      <c r="K260" s="227"/>
      <c r="L260" s="233"/>
      <c r="M260" s="234"/>
      <c r="N260" s="235"/>
      <c r="O260" s="235"/>
      <c r="P260" s="235"/>
      <c r="Q260" s="235"/>
      <c r="R260" s="235"/>
      <c r="S260" s="235"/>
      <c r="T260" s="236"/>
      <c r="AT260" s="237" t="s">
        <v>159</v>
      </c>
      <c r="AU260" s="237" t="s">
        <v>81</v>
      </c>
      <c r="AV260" s="11" t="s">
        <v>81</v>
      </c>
      <c r="AW260" s="11" t="s">
        <v>35</v>
      </c>
      <c r="AX260" s="11" t="s">
        <v>71</v>
      </c>
      <c r="AY260" s="237" t="s">
        <v>150</v>
      </c>
    </row>
    <row r="261" spans="2:51" s="11" customFormat="1" ht="13.5">
      <c r="B261" s="226"/>
      <c r="C261" s="227"/>
      <c r="D261" s="228" t="s">
        <v>159</v>
      </c>
      <c r="E261" s="229" t="s">
        <v>21</v>
      </c>
      <c r="F261" s="230" t="s">
        <v>296</v>
      </c>
      <c r="G261" s="227"/>
      <c r="H261" s="231">
        <v>17.794</v>
      </c>
      <c r="I261" s="232"/>
      <c r="J261" s="227"/>
      <c r="K261" s="227"/>
      <c r="L261" s="233"/>
      <c r="M261" s="234"/>
      <c r="N261" s="235"/>
      <c r="O261" s="235"/>
      <c r="P261" s="235"/>
      <c r="Q261" s="235"/>
      <c r="R261" s="235"/>
      <c r="S261" s="235"/>
      <c r="T261" s="236"/>
      <c r="AT261" s="237" t="s">
        <v>159</v>
      </c>
      <c r="AU261" s="237" t="s">
        <v>81</v>
      </c>
      <c r="AV261" s="11" t="s">
        <v>81</v>
      </c>
      <c r="AW261" s="11" t="s">
        <v>35</v>
      </c>
      <c r="AX261" s="11" t="s">
        <v>71</v>
      </c>
      <c r="AY261" s="237" t="s">
        <v>150</v>
      </c>
    </row>
    <row r="262" spans="2:65" s="1" customFormat="1" ht="16.5" customHeight="1">
      <c r="B262" s="43"/>
      <c r="C262" s="214" t="s">
        <v>459</v>
      </c>
      <c r="D262" s="214" t="s">
        <v>152</v>
      </c>
      <c r="E262" s="215" t="s">
        <v>460</v>
      </c>
      <c r="F262" s="216" t="s">
        <v>461</v>
      </c>
      <c r="G262" s="217" t="s">
        <v>186</v>
      </c>
      <c r="H262" s="218">
        <v>16</v>
      </c>
      <c r="I262" s="219"/>
      <c r="J262" s="220">
        <f>ROUND(I262*H262,2)</f>
        <v>0</v>
      </c>
      <c r="K262" s="216" t="s">
        <v>156</v>
      </c>
      <c r="L262" s="69"/>
      <c r="M262" s="221" t="s">
        <v>21</v>
      </c>
      <c r="N262" s="222" t="s">
        <v>42</v>
      </c>
      <c r="O262" s="44"/>
      <c r="P262" s="223">
        <f>O262*H262</f>
        <v>0</v>
      </c>
      <c r="Q262" s="223">
        <v>0</v>
      </c>
      <c r="R262" s="223">
        <f>Q262*H262</f>
        <v>0</v>
      </c>
      <c r="S262" s="223">
        <v>0.068</v>
      </c>
      <c r="T262" s="224">
        <f>S262*H262</f>
        <v>1.088</v>
      </c>
      <c r="AR262" s="21" t="s">
        <v>157</v>
      </c>
      <c r="AT262" s="21" t="s">
        <v>152</v>
      </c>
      <c r="AU262" s="21" t="s">
        <v>81</v>
      </c>
      <c r="AY262" s="21" t="s">
        <v>150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21" t="s">
        <v>79</v>
      </c>
      <c r="BK262" s="225">
        <f>ROUND(I262*H262,2)</f>
        <v>0</v>
      </c>
      <c r="BL262" s="21" t="s">
        <v>157</v>
      </c>
      <c r="BM262" s="21" t="s">
        <v>462</v>
      </c>
    </row>
    <row r="263" spans="2:51" s="11" customFormat="1" ht="13.5">
      <c r="B263" s="226"/>
      <c r="C263" s="227"/>
      <c r="D263" s="228" t="s">
        <v>159</v>
      </c>
      <c r="E263" s="229" t="s">
        <v>21</v>
      </c>
      <c r="F263" s="230" t="s">
        <v>463</v>
      </c>
      <c r="G263" s="227"/>
      <c r="H263" s="231">
        <v>5.8</v>
      </c>
      <c r="I263" s="232"/>
      <c r="J263" s="227"/>
      <c r="K263" s="227"/>
      <c r="L263" s="233"/>
      <c r="M263" s="234"/>
      <c r="N263" s="235"/>
      <c r="O263" s="235"/>
      <c r="P263" s="235"/>
      <c r="Q263" s="235"/>
      <c r="R263" s="235"/>
      <c r="S263" s="235"/>
      <c r="T263" s="236"/>
      <c r="AT263" s="237" t="s">
        <v>159</v>
      </c>
      <c r="AU263" s="237" t="s">
        <v>81</v>
      </c>
      <c r="AV263" s="11" t="s">
        <v>81</v>
      </c>
      <c r="AW263" s="11" t="s">
        <v>35</v>
      </c>
      <c r="AX263" s="11" t="s">
        <v>71</v>
      </c>
      <c r="AY263" s="237" t="s">
        <v>150</v>
      </c>
    </row>
    <row r="264" spans="2:51" s="11" customFormat="1" ht="13.5">
      <c r="B264" s="226"/>
      <c r="C264" s="227"/>
      <c r="D264" s="228" t="s">
        <v>159</v>
      </c>
      <c r="E264" s="229" t="s">
        <v>21</v>
      </c>
      <c r="F264" s="230" t="s">
        <v>464</v>
      </c>
      <c r="G264" s="227"/>
      <c r="H264" s="231">
        <v>7.6</v>
      </c>
      <c r="I264" s="232"/>
      <c r="J264" s="227"/>
      <c r="K264" s="227"/>
      <c r="L264" s="233"/>
      <c r="M264" s="234"/>
      <c r="N264" s="235"/>
      <c r="O264" s="235"/>
      <c r="P264" s="235"/>
      <c r="Q264" s="235"/>
      <c r="R264" s="235"/>
      <c r="S264" s="235"/>
      <c r="T264" s="236"/>
      <c r="AT264" s="237" t="s">
        <v>159</v>
      </c>
      <c r="AU264" s="237" t="s">
        <v>81</v>
      </c>
      <c r="AV264" s="11" t="s">
        <v>81</v>
      </c>
      <c r="AW264" s="11" t="s">
        <v>35</v>
      </c>
      <c r="AX264" s="11" t="s">
        <v>71</v>
      </c>
      <c r="AY264" s="237" t="s">
        <v>150</v>
      </c>
    </row>
    <row r="265" spans="2:51" s="11" customFormat="1" ht="13.5">
      <c r="B265" s="226"/>
      <c r="C265" s="227"/>
      <c r="D265" s="228" t="s">
        <v>159</v>
      </c>
      <c r="E265" s="229" t="s">
        <v>21</v>
      </c>
      <c r="F265" s="230" t="s">
        <v>465</v>
      </c>
      <c r="G265" s="227"/>
      <c r="H265" s="231">
        <v>2.6</v>
      </c>
      <c r="I265" s="232"/>
      <c r="J265" s="227"/>
      <c r="K265" s="227"/>
      <c r="L265" s="233"/>
      <c r="M265" s="234"/>
      <c r="N265" s="235"/>
      <c r="O265" s="235"/>
      <c r="P265" s="235"/>
      <c r="Q265" s="235"/>
      <c r="R265" s="235"/>
      <c r="S265" s="235"/>
      <c r="T265" s="236"/>
      <c r="AT265" s="237" t="s">
        <v>159</v>
      </c>
      <c r="AU265" s="237" t="s">
        <v>81</v>
      </c>
      <c r="AV265" s="11" t="s">
        <v>81</v>
      </c>
      <c r="AW265" s="11" t="s">
        <v>35</v>
      </c>
      <c r="AX265" s="11" t="s">
        <v>71</v>
      </c>
      <c r="AY265" s="237" t="s">
        <v>150</v>
      </c>
    </row>
    <row r="266" spans="2:63" s="10" customFormat="1" ht="29.85" customHeight="1">
      <c r="B266" s="198"/>
      <c r="C266" s="199"/>
      <c r="D266" s="200" t="s">
        <v>70</v>
      </c>
      <c r="E266" s="212" t="s">
        <v>466</v>
      </c>
      <c r="F266" s="212" t="s">
        <v>467</v>
      </c>
      <c r="G266" s="199"/>
      <c r="H266" s="199"/>
      <c r="I266" s="202"/>
      <c r="J266" s="213">
        <f>BK266</f>
        <v>0</v>
      </c>
      <c r="K266" s="199"/>
      <c r="L266" s="204"/>
      <c r="M266" s="205"/>
      <c r="N266" s="206"/>
      <c r="O266" s="206"/>
      <c r="P266" s="207">
        <f>SUM(P267:P271)</f>
        <v>0</v>
      </c>
      <c r="Q266" s="206"/>
      <c r="R266" s="207">
        <f>SUM(R267:R271)</f>
        <v>0</v>
      </c>
      <c r="S266" s="206"/>
      <c r="T266" s="208">
        <f>SUM(T267:T271)</f>
        <v>0</v>
      </c>
      <c r="AR266" s="209" t="s">
        <v>79</v>
      </c>
      <c r="AT266" s="210" t="s">
        <v>70</v>
      </c>
      <c r="AU266" s="210" t="s">
        <v>79</v>
      </c>
      <c r="AY266" s="209" t="s">
        <v>150</v>
      </c>
      <c r="BK266" s="211">
        <f>SUM(BK267:BK271)</f>
        <v>0</v>
      </c>
    </row>
    <row r="267" spans="2:65" s="1" customFormat="1" ht="25.5" customHeight="1">
      <c r="B267" s="43"/>
      <c r="C267" s="214" t="s">
        <v>468</v>
      </c>
      <c r="D267" s="214" t="s">
        <v>152</v>
      </c>
      <c r="E267" s="215" t="s">
        <v>469</v>
      </c>
      <c r="F267" s="216" t="s">
        <v>470</v>
      </c>
      <c r="G267" s="217" t="s">
        <v>175</v>
      </c>
      <c r="H267" s="218">
        <v>61.47</v>
      </c>
      <c r="I267" s="219"/>
      <c r="J267" s="220">
        <f>ROUND(I267*H267,2)</f>
        <v>0</v>
      </c>
      <c r="K267" s="216" t="s">
        <v>156</v>
      </c>
      <c r="L267" s="69"/>
      <c r="M267" s="221" t="s">
        <v>21</v>
      </c>
      <c r="N267" s="222" t="s">
        <v>42</v>
      </c>
      <c r="O267" s="44"/>
      <c r="P267" s="223">
        <f>O267*H267</f>
        <v>0</v>
      </c>
      <c r="Q267" s="223">
        <v>0</v>
      </c>
      <c r="R267" s="223">
        <f>Q267*H267</f>
        <v>0</v>
      </c>
      <c r="S267" s="223">
        <v>0</v>
      </c>
      <c r="T267" s="224">
        <f>S267*H267</f>
        <v>0</v>
      </c>
      <c r="AR267" s="21" t="s">
        <v>157</v>
      </c>
      <c r="AT267" s="21" t="s">
        <v>152</v>
      </c>
      <c r="AU267" s="21" t="s">
        <v>81</v>
      </c>
      <c r="AY267" s="21" t="s">
        <v>150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21" t="s">
        <v>79</v>
      </c>
      <c r="BK267" s="225">
        <f>ROUND(I267*H267,2)</f>
        <v>0</v>
      </c>
      <c r="BL267" s="21" t="s">
        <v>157</v>
      </c>
      <c r="BM267" s="21" t="s">
        <v>471</v>
      </c>
    </row>
    <row r="268" spans="2:65" s="1" customFormat="1" ht="25.5" customHeight="1">
      <c r="B268" s="43"/>
      <c r="C268" s="214" t="s">
        <v>472</v>
      </c>
      <c r="D268" s="214" t="s">
        <v>152</v>
      </c>
      <c r="E268" s="215" t="s">
        <v>473</v>
      </c>
      <c r="F268" s="216" t="s">
        <v>474</v>
      </c>
      <c r="G268" s="217" t="s">
        <v>175</v>
      </c>
      <c r="H268" s="218">
        <v>61.47</v>
      </c>
      <c r="I268" s="219"/>
      <c r="J268" s="220">
        <f>ROUND(I268*H268,2)</f>
        <v>0</v>
      </c>
      <c r="K268" s="216" t="s">
        <v>156</v>
      </c>
      <c r="L268" s="69"/>
      <c r="M268" s="221" t="s">
        <v>21</v>
      </c>
      <c r="N268" s="222" t="s">
        <v>42</v>
      </c>
      <c r="O268" s="44"/>
      <c r="P268" s="223">
        <f>O268*H268</f>
        <v>0</v>
      </c>
      <c r="Q268" s="223">
        <v>0</v>
      </c>
      <c r="R268" s="223">
        <f>Q268*H268</f>
        <v>0</v>
      </c>
      <c r="S268" s="223">
        <v>0</v>
      </c>
      <c r="T268" s="224">
        <f>S268*H268</f>
        <v>0</v>
      </c>
      <c r="AR268" s="21" t="s">
        <v>157</v>
      </c>
      <c r="AT268" s="21" t="s">
        <v>152</v>
      </c>
      <c r="AU268" s="21" t="s">
        <v>81</v>
      </c>
      <c r="AY268" s="21" t="s">
        <v>150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21" t="s">
        <v>79</v>
      </c>
      <c r="BK268" s="225">
        <f>ROUND(I268*H268,2)</f>
        <v>0</v>
      </c>
      <c r="BL268" s="21" t="s">
        <v>157</v>
      </c>
      <c r="BM268" s="21" t="s">
        <v>475</v>
      </c>
    </row>
    <row r="269" spans="2:65" s="1" customFormat="1" ht="25.5" customHeight="1">
      <c r="B269" s="43"/>
      <c r="C269" s="214" t="s">
        <v>476</v>
      </c>
      <c r="D269" s="214" t="s">
        <v>152</v>
      </c>
      <c r="E269" s="215" t="s">
        <v>477</v>
      </c>
      <c r="F269" s="216" t="s">
        <v>478</v>
      </c>
      <c r="G269" s="217" t="s">
        <v>175</v>
      </c>
      <c r="H269" s="218">
        <v>1167.93</v>
      </c>
      <c r="I269" s="219"/>
      <c r="J269" s="220">
        <f>ROUND(I269*H269,2)</f>
        <v>0</v>
      </c>
      <c r="K269" s="216" t="s">
        <v>156</v>
      </c>
      <c r="L269" s="69"/>
      <c r="M269" s="221" t="s">
        <v>21</v>
      </c>
      <c r="N269" s="222" t="s">
        <v>42</v>
      </c>
      <c r="O269" s="44"/>
      <c r="P269" s="223">
        <f>O269*H269</f>
        <v>0</v>
      </c>
      <c r="Q269" s="223">
        <v>0</v>
      </c>
      <c r="R269" s="223">
        <f>Q269*H269</f>
        <v>0</v>
      </c>
      <c r="S269" s="223">
        <v>0</v>
      </c>
      <c r="T269" s="224">
        <f>S269*H269</f>
        <v>0</v>
      </c>
      <c r="AR269" s="21" t="s">
        <v>157</v>
      </c>
      <c r="AT269" s="21" t="s">
        <v>152</v>
      </c>
      <c r="AU269" s="21" t="s">
        <v>81</v>
      </c>
      <c r="AY269" s="21" t="s">
        <v>150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21" t="s">
        <v>79</v>
      </c>
      <c r="BK269" s="225">
        <f>ROUND(I269*H269,2)</f>
        <v>0</v>
      </c>
      <c r="BL269" s="21" t="s">
        <v>157</v>
      </c>
      <c r="BM269" s="21" t="s">
        <v>479</v>
      </c>
    </row>
    <row r="270" spans="2:51" s="11" customFormat="1" ht="13.5">
      <c r="B270" s="226"/>
      <c r="C270" s="227"/>
      <c r="D270" s="228" t="s">
        <v>159</v>
      </c>
      <c r="E270" s="227"/>
      <c r="F270" s="230" t="s">
        <v>480</v>
      </c>
      <c r="G270" s="227"/>
      <c r="H270" s="231">
        <v>1167.93</v>
      </c>
      <c r="I270" s="232"/>
      <c r="J270" s="227"/>
      <c r="K270" s="227"/>
      <c r="L270" s="233"/>
      <c r="M270" s="234"/>
      <c r="N270" s="235"/>
      <c r="O270" s="235"/>
      <c r="P270" s="235"/>
      <c r="Q270" s="235"/>
      <c r="R270" s="235"/>
      <c r="S270" s="235"/>
      <c r="T270" s="236"/>
      <c r="AT270" s="237" t="s">
        <v>159</v>
      </c>
      <c r="AU270" s="237" t="s">
        <v>81</v>
      </c>
      <c r="AV270" s="11" t="s">
        <v>81</v>
      </c>
      <c r="AW270" s="11" t="s">
        <v>6</v>
      </c>
      <c r="AX270" s="11" t="s">
        <v>79</v>
      </c>
      <c r="AY270" s="237" t="s">
        <v>150</v>
      </c>
    </row>
    <row r="271" spans="2:65" s="1" customFormat="1" ht="25.5" customHeight="1">
      <c r="B271" s="43"/>
      <c r="C271" s="214" t="s">
        <v>481</v>
      </c>
      <c r="D271" s="214" t="s">
        <v>152</v>
      </c>
      <c r="E271" s="215" t="s">
        <v>482</v>
      </c>
      <c r="F271" s="216" t="s">
        <v>483</v>
      </c>
      <c r="G271" s="217" t="s">
        <v>175</v>
      </c>
      <c r="H271" s="218">
        <v>164.475</v>
      </c>
      <c r="I271" s="219"/>
      <c r="J271" s="220">
        <f>ROUND(I271*H271,2)</f>
        <v>0</v>
      </c>
      <c r="K271" s="216" t="s">
        <v>156</v>
      </c>
      <c r="L271" s="69"/>
      <c r="M271" s="221" t="s">
        <v>21</v>
      </c>
      <c r="N271" s="222" t="s">
        <v>42</v>
      </c>
      <c r="O271" s="44"/>
      <c r="P271" s="223">
        <f>O271*H271</f>
        <v>0</v>
      </c>
      <c r="Q271" s="223">
        <v>0</v>
      </c>
      <c r="R271" s="223">
        <f>Q271*H271</f>
        <v>0</v>
      </c>
      <c r="S271" s="223">
        <v>0</v>
      </c>
      <c r="T271" s="224">
        <f>S271*H271</f>
        <v>0</v>
      </c>
      <c r="AR271" s="21" t="s">
        <v>157</v>
      </c>
      <c r="AT271" s="21" t="s">
        <v>152</v>
      </c>
      <c r="AU271" s="21" t="s">
        <v>81</v>
      </c>
      <c r="AY271" s="21" t="s">
        <v>150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21" t="s">
        <v>79</v>
      </c>
      <c r="BK271" s="225">
        <f>ROUND(I271*H271,2)</f>
        <v>0</v>
      </c>
      <c r="BL271" s="21" t="s">
        <v>157</v>
      </c>
      <c r="BM271" s="21" t="s">
        <v>484</v>
      </c>
    </row>
    <row r="272" spans="2:63" s="10" customFormat="1" ht="29.85" customHeight="1">
      <c r="B272" s="198"/>
      <c r="C272" s="199"/>
      <c r="D272" s="200" t="s">
        <v>70</v>
      </c>
      <c r="E272" s="212" t="s">
        <v>485</v>
      </c>
      <c r="F272" s="212" t="s">
        <v>486</v>
      </c>
      <c r="G272" s="199"/>
      <c r="H272" s="199"/>
      <c r="I272" s="202"/>
      <c r="J272" s="213">
        <f>BK272</f>
        <v>0</v>
      </c>
      <c r="K272" s="199"/>
      <c r="L272" s="204"/>
      <c r="M272" s="205"/>
      <c r="N272" s="206"/>
      <c r="O272" s="206"/>
      <c r="P272" s="207">
        <f>P273</f>
        <v>0</v>
      </c>
      <c r="Q272" s="206"/>
      <c r="R272" s="207">
        <f>R273</f>
        <v>0</v>
      </c>
      <c r="S272" s="206"/>
      <c r="T272" s="208">
        <f>T273</f>
        <v>0</v>
      </c>
      <c r="AR272" s="209" t="s">
        <v>79</v>
      </c>
      <c r="AT272" s="210" t="s">
        <v>70</v>
      </c>
      <c r="AU272" s="210" t="s">
        <v>79</v>
      </c>
      <c r="AY272" s="209" t="s">
        <v>150</v>
      </c>
      <c r="BK272" s="211">
        <f>BK273</f>
        <v>0</v>
      </c>
    </row>
    <row r="273" spans="2:65" s="1" customFormat="1" ht="16.5" customHeight="1">
      <c r="B273" s="43"/>
      <c r="C273" s="214" t="s">
        <v>487</v>
      </c>
      <c r="D273" s="214" t="s">
        <v>152</v>
      </c>
      <c r="E273" s="215" t="s">
        <v>488</v>
      </c>
      <c r="F273" s="216" t="s">
        <v>489</v>
      </c>
      <c r="G273" s="217" t="s">
        <v>175</v>
      </c>
      <c r="H273" s="218">
        <v>49.575</v>
      </c>
      <c r="I273" s="219"/>
      <c r="J273" s="220">
        <f>ROUND(I273*H273,2)</f>
        <v>0</v>
      </c>
      <c r="K273" s="216" t="s">
        <v>156</v>
      </c>
      <c r="L273" s="69"/>
      <c r="M273" s="221" t="s">
        <v>21</v>
      </c>
      <c r="N273" s="222" t="s">
        <v>42</v>
      </c>
      <c r="O273" s="44"/>
      <c r="P273" s="223">
        <f>O273*H273</f>
        <v>0</v>
      </c>
      <c r="Q273" s="223">
        <v>0</v>
      </c>
      <c r="R273" s="223">
        <f>Q273*H273</f>
        <v>0</v>
      </c>
      <c r="S273" s="223">
        <v>0</v>
      </c>
      <c r="T273" s="224">
        <f>S273*H273</f>
        <v>0</v>
      </c>
      <c r="AR273" s="21" t="s">
        <v>157</v>
      </c>
      <c r="AT273" s="21" t="s">
        <v>152</v>
      </c>
      <c r="AU273" s="21" t="s">
        <v>81</v>
      </c>
      <c r="AY273" s="21" t="s">
        <v>150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21" t="s">
        <v>79</v>
      </c>
      <c r="BK273" s="225">
        <f>ROUND(I273*H273,2)</f>
        <v>0</v>
      </c>
      <c r="BL273" s="21" t="s">
        <v>157</v>
      </c>
      <c r="BM273" s="21" t="s">
        <v>490</v>
      </c>
    </row>
    <row r="274" spans="2:63" s="10" customFormat="1" ht="37.4" customHeight="1">
      <c r="B274" s="198"/>
      <c r="C274" s="199"/>
      <c r="D274" s="200" t="s">
        <v>70</v>
      </c>
      <c r="E274" s="201" t="s">
        <v>491</v>
      </c>
      <c r="F274" s="201" t="s">
        <v>492</v>
      </c>
      <c r="G274" s="199"/>
      <c r="H274" s="199"/>
      <c r="I274" s="202"/>
      <c r="J274" s="203">
        <f>BK274</f>
        <v>0</v>
      </c>
      <c r="K274" s="199"/>
      <c r="L274" s="204"/>
      <c r="M274" s="205"/>
      <c r="N274" s="206"/>
      <c r="O274" s="206"/>
      <c r="P274" s="207">
        <f>P275+P293+P309+P334+P336+P353+P355+P358+P365+P372+P381+P408+P414+P423+P430+P464+P470+P481+P506+P519</f>
        <v>0</v>
      </c>
      <c r="Q274" s="206"/>
      <c r="R274" s="207">
        <f>R275+R293+R309+R334+R336+R353+R355+R358+R365+R372+R381+R408+R414+R423+R430+R464+R470+R481+R506+R519</f>
        <v>8.91141174</v>
      </c>
      <c r="S274" s="206"/>
      <c r="T274" s="208">
        <f>T275+T293+T309+T334+T336+T353+T355+T358+T365+T372+T381+T408+T414+T423+T430+T464+T470+T481+T506+T519</f>
        <v>0.536</v>
      </c>
      <c r="AR274" s="209" t="s">
        <v>81</v>
      </c>
      <c r="AT274" s="210" t="s">
        <v>70</v>
      </c>
      <c r="AU274" s="210" t="s">
        <v>71</v>
      </c>
      <c r="AY274" s="209" t="s">
        <v>150</v>
      </c>
      <c r="BK274" s="211">
        <f>BK275+BK293+BK309+BK334+BK336+BK353+BK355+BK358+BK365+BK372+BK381+BK408+BK414+BK423+BK430+BK464+BK470+BK481+BK506+BK519</f>
        <v>0</v>
      </c>
    </row>
    <row r="275" spans="2:63" s="10" customFormat="1" ht="19.9" customHeight="1">
      <c r="B275" s="198"/>
      <c r="C275" s="199"/>
      <c r="D275" s="200" t="s">
        <v>70</v>
      </c>
      <c r="E275" s="212" t="s">
        <v>493</v>
      </c>
      <c r="F275" s="212" t="s">
        <v>494</v>
      </c>
      <c r="G275" s="199"/>
      <c r="H275" s="199"/>
      <c r="I275" s="202"/>
      <c r="J275" s="213">
        <f>BK275</f>
        <v>0</v>
      </c>
      <c r="K275" s="199"/>
      <c r="L275" s="204"/>
      <c r="M275" s="205"/>
      <c r="N275" s="206"/>
      <c r="O275" s="206"/>
      <c r="P275" s="207">
        <f>SUM(P276:P292)</f>
        <v>0</v>
      </c>
      <c r="Q275" s="206"/>
      <c r="R275" s="207">
        <f>SUM(R276:R292)</f>
        <v>0.17020680000000005</v>
      </c>
      <c r="S275" s="206"/>
      <c r="T275" s="208">
        <f>SUM(T276:T292)</f>
        <v>0</v>
      </c>
      <c r="AR275" s="209" t="s">
        <v>81</v>
      </c>
      <c r="AT275" s="210" t="s">
        <v>70</v>
      </c>
      <c r="AU275" s="210" t="s">
        <v>79</v>
      </c>
      <c r="AY275" s="209" t="s">
        <v>150</v>
      </c>
      <c r="BK275" s="211">
        <f>SUM(BK276:BK292)</f>
        <v>0</v>
      </c>
    </row>
    <row r="276" spans="2:65" s="1" customFormat="1" ht="25.5" customHeight="1">
      <c r="B276" s="43"/>
      <c r="C276" s="214" t="s">
        <v>495</v>
      </c>
      <c r="D276" s="214" t="s">
        <v>152</v>
      </c>
      <c r="E276" s="215" t="s">
        <v>496</v>
      </c>
      <c r="F276" s="216" t="s">
        <v>497</v>
      </c>
      <c r="G276" s="217" t="s">
        <v>186</v>
      </c>
      <c r="H276" s="218">
        <v>14.63</v>
      </c>
      <c r="I276" s="219"/>
      <c r="J276" s="220">
        <f>ROUND(I276*H276,2)</f>
        <v>0</v>
      </c>
      <c r="K276" s="216" t="s">
        <v>156</v>
      </c>
      <c r="L276" s="69"/>
      <c r="M276" s="221" t="s">
        <v>21</v>
      </c>
      <c r="N276" s="222" t="s">
        <v>42</v>
      </c>
      <c r="O276" s="44"/>
      <c r="P276" s="223">
        <f>O276*H276</f>
        <v>0</v>
      </c>
      <c r="Q276" s="223">
        <v>0.0003</v>
      </c>
      <c r="R276" s="223">
        <f>Q276*H276</f>
        <v>0.004389</v>
      </c>
      <c r="S276" s="223">
        <v>0</v>
      </c>
      <c r="T276" s="224">
        <f>S276*H276</f>
        <v>0</v>
      </c>
      <c r="AR276" s="21" t="s">
        <v>233</v>
      </c>
      <c r="AT276" s="21" t="s">
        <v>152</v>
      </c>
      <c r="AU276" s="21" t="s">
        <v>81</v>
      </c>
      <c r="AY276" s="21" t="s">
        <v>150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21" t="s">
        <v>79</v>
      </c>
      <c r="BK276" s="225">
        <f>ROUND(I276*H276,2)</f>
        <v>0</v>
      </c>
      <c r="BL276" s="21" t="s">
        <v>233</v>
      </c>
      <c r="BM276" s="21" t="s">
        <v>498</v>
      </c>
    </row>
    <row r="277" spans="2:51" s="11" customFormat="1" ht="13.5">
      <c r="B277" s="226"/>
      <c r="C277" s="227"/>
      <c r="D277" s="228" t="s">
        <v>159</v>
      </c>
      <c r="E277" s="229" t="s">
        <v>21</v>
      </c>
      <c r="F277" s="230" t="s">
        <v>499</v>
      </c>
      <c r="G277" s="227"/>
      <c r="H277" s="231">
        <v>14.63</v>
      </c>
      <c r="I277" s="232"/>
      <c r="J277" s="227"/>
      <c r="K277" s="227"/>
      <c r="L277" s="233"/>
      <c r="M277" s="234"/>
      <c r="N277" s="235"/>
      <c r="O277" s="235"/>
      <c r="P277" s="235"/>
      <c r="Q277" s="235"/>
      <c r="R277" s="235"/>
      <c r="S277" s="235"/>
      <c r="T277" s="236"/>
      <c r="AT277" s="237" t="s">
        <v>159</v>
      </c>
      <c r="AU277" s="237" t="s">
        <v>81</v>
      </c>
      <c r="AV277" s="11" t="s">
        <v>81</v>
      </c>
      <c r="AW277" s="11" t="s">
        <v>35</v>
      </c>
      <c r="AX277" s="11" t="s">
        <v>79</v>
      </c>
      <c r="AY277" s="237" t="s">
        <v>150</v>
      </c>
    </row>
    <row r="278" spans="2:65" s="1" customFormat="1" ht="16.5" customHeight="1">
      <c r="B278" s="43"/>
      <c r="C278" s="238" t="s">
        <v>500</v>
      </c>
      <c r="D278" s="238" t="s">
        <v>330</v>
      </c>
      <c r="E278" s="239" t="s">
        <v>501</v>
      </c>
      <c r="F278" s="240" t="s">
        <v>502</v>
      </c>
      <c r="G278" s="241" t="s">
        <v>186</v>
      </c>
      <c r="H278" s="242">
        <v>7.461</v>
      </c>
      <c r="I278" s="243"/>
      <c r="J278" s="244">
        <f>ROUND(I278*H278,2)</f>
        <v>0</v>
      </c>
      <c r="K278" s="240" t="s">
        <v>156</v>
      </c>
      <c r="L278" s="245"/>
      <c r="M278" s="246" t="s">
        <v>21</v>
      </c>
      <c r="N278" s="247" t="s">
        <v>42</v>
      </c>
      <c r="O278" s="44"/>
      <c r="P278" s="223">
        <f>O278*H278</f>
        <v>0</v>
      </c>
      <c r="Q278" s="223">
        <v>0.0042</v>
      </c>
      <c r="R278" s="223">
        <f>Q278*H278</f>
        <v>0.0313362</v>
      </c>
      <c r="S278" s="223">
        <v>0</v>
      </c>
      <c r="T278" s="224">
        <f>S278*H278</f>
        <v>0</v>
      </c>
      <c r="AR278" s="21" t="s">
        <v>329</v>
      </c>
      <c r="AT278" s="21" t="s">
        <v>330</v>
      </c>
      <c r="AU278" s="21" t="s">
        <v>81</v>
      </c>
      <c r="AY278" s="21" t="s">
        <v>150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21" t="s">
        <v>79</v>
      </c>
      <c r="BK278" s="225">
        <f>ROUND(I278*H278,2)</f>
        <v>0</v>
      </c>
      <c r="BL278" s="21" t="s">
        <v>233</v>
      </c>
      <c r="BM278" s="21" t="s">
        <v>503</v>
      </c>
    </row>
    <row r="279" spans="2:51" s="11" customFormat="1" ht="13.5">
      <c r="B279" s="226"/>
      <c r="C279" s="227"/>
      <c r="D279" s="228" t="s">
        <v>159</v>
      </c>
      <c r="E279" s="229" t="s">
        <v>21</v>
      </c>
      <c r="F279" s="230" t="s">
        <v>504</v>
      </c>
      <c r="G279" s="227"/>
      <c r="H279" s="231">
        <v>7.315</v>
      </c>
      <c r="I279" s="232"/>
      <c r="J279" s="227"/>
      <c r="K279" s="227"/>
      <c r="L279" s="233"/>
      <c r="M279" s="234"/>
      <c r="N279" s="235"/>
      <c r="O279" s="235"/>
      <c r="P279" s="235"/>
      <c r="Q279" s="235"/>
      <c r="R279" s="235"/>
      <c r="S279" s="235"/>
      <c r="T279" s="236"/>
      <c r="AT279" s="237" t="s">
        <v>159</v>
      </c>
      <c r="AU279" s="237" t="s">
        <v>81</v>
      </c>
      <c r="AV279" s="11" t="s">
        <v>81</v>
      </c>
      <c r="AW279" s="11" t="s">
        <v>35</v>
      </c>
      <c r="AX279" s="11" t="s">
        <v>79</v>
      </c>
      <c r="AY279" s="237" t="s">
        <v>150</v>
      </c>
    </row>
    <row r="280" spans="2:51" s="11" customFormat="1" ht="13.5">
      <c r="B280" s="226"/>
      <c r="C280" s="227"/>
      <c r="D280" s="228" t="s">
        <v>159</v>
      </c>
      <c r="E280" s="227"/>
      <c r="F280" s="230" t="s">
        <v>505</v>
      </c>
      <c r="G280" s="227"/>
      <c r="H280" s="231">
        <v>7.461</v>
      </c>
      <c r="I280" s="232"/>
      <c r="J280" s="227"/>
      <c r="K280" s="227"/>
      <c r="L280" s="233"/>
      <c r="M280" s="234"/>
      <c r="N280" s="235"/>
      <c r="O280" s="235"/>
      <c r="P280" s="235"/>
      <c r="Q280" s="235"/>
      <c r="R280" s="235"/>
      <c r="S280" s="235"/>
      <c r="T280" s="236"/>
      <c r="AT280" s="237" t="s">
        <v>159</v>
      </c>
      <c r="AU280" s="237" t="s">
        <v>81</v>
      </c>
      <c r="AV280" s="11" t="s">
        <v>81</v>
      </c>
      <c r="AW280" s="11" t="s">
        <v>6</v>
      </c>
      <c r="AX280" s="11" t="s">
        <v>79</v>
      </c>
      <c r="AY280" s="237" t="s">
        <v>150</v>
      </c>
    </row>
    <row r="281" spans="2:65" s="1" customFormat="1" ht="16.5" customHeight="1">
      <c r="B281" s="43"/>
      <c r="C281" s="238" t="s">
        <v>506</v>
      </c>
      <c r="D281" s="238" t="s">
        <v>330</v>
      </c>
      <c r="E281" s="239" t="s">
        <v>507</v>
      </c>
      <c r="F281" s="240" t="s">
        <v>508</v>
      </c>
      <c r="G281" s="241" t="s">
        <v>186</v>
      </c>
      <c r="H281" s="242">
        <v>7.461</v>
      </c>
      <c r="I281" s="243"/>
      <c r="J281" s="244">
        <f>ROUND(I281*H281,2)</f>
        <v>0</v>
      </c>
      <c r="K281" s="240" t="s">
        <v>156</v>
      </c>
      <c r="L281" s="245"/>
      <c r="M281" s="246" t="s">
        <v>21</v>
      </c>
      <c r="N281" s="247" t="s">
        <v>42</v>
      </c>
      <c r="O281" s="44"/>
      <c r="P281" s="223">
        <f>O281*H281</f>
        <v>0</v>
      </c>
      <c r="Q281" s="223">
        <v>0.0056</v>
      </c>
      <c r="R281" s="223">
        <f>Q281*H281</f>
        <v>0.0417816</v>
      </c>
      <c r="S281" s="223">
        <v>0</v>
      </c>
      <c r="T281" s="224">
        <f>S281*H281</f>
        <v>0</v>
      </c>
      <c r="AR281" s="21" t="s">
        <v>329</v>
      </c>
      <c r="AT281" s="21" t="s">
        <v>330</v>
      </c>
      <c r="AU281" s="21" t="s">
        <v>81</v>
      </c>
      <c r="AY281" s="21" t="s">
        <v>150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21" t="s">
        <v>79</v>
      </c>
      <c r="BK281" s="225">
        <f>ROUND(I281*H281,2)</f>
        <v>0</v>
      </c>
      <c r="BL281" s="21" t="s">
        <v>233</v>
      </c>
      <c r="BM281" s="21" t="s">
        <v>509</v>
      </c>
    </row>
    <row r="282" spans="2:51" s="11" customFormat="1" ht="13.5">
      <c r="B282" s="226"/>
      <c r="C282" s="227"/>
      <c r="D282" s="228" t="s">
        <v>159</v>
      </c>
      <c r="E282" s="227"/>
      <c r="F282" s="230" t="s">
        <v>505</v>
      </c>
      <c r="G282" s="227"/>
      <c r="H282" s="231">
        <v>7.461</v>
      </c>
      <c r="I282" s="232"/>
      <c r="J282" s="227"/>
      <c r="K282" s="227"/>
      <c r="L282" s="233"/>
      <c r="M282" s="234"/>
      <c r="N282" s="235"/>
      <c r="O282" s="235"/>
      <c r="P282" s="235"/>
      <c r="Q282" s="235"/>
      <c r="R282" s="235"/>
      <c r="S282" s="235"/>
      <c r="T282" s="236"/>
      <c r="AT282" s="237" t="s">
        <v>159</v>
      </c>
      <c r="AU282" s="237" t="s">
        <v>81</v>
      </c>
      <c r="AV282" s="11" t="s">
        <v>81</v>
      </c>
      <c r="AW282" s="11" t="s">
        <v>6</v>
      </c>
      <c r="AX282" s="11" t="s">
        <v>79</v>
      </c>
      <c r="AY282" s="237" t="s">
        <v>150</v>
      </c>
    </row>
    <row r="283" spans="2:65" s="1" customFormat="1" ht="25.5" customHeight="1">
      <c r="B283" s="43"/>
      <c r="C283" s="214" t="s">
        <v>510</v>
      </c>
      <c r="D283" s="214" t="s">
        <v>152</v>
      </c>
      <c r="E283" s="215" t="s">
        <v>511</v>
      </c>
      <c r="F283" s="216" t="s">
        <v>512</v>
      </c>
      <c r="G283" s="217" t="s">
        <v>186</v>
      </c>
      <c r="H283" s="218">
        <v>15</v>
      </c>
      <c r="I283" s="219"/>
      <c r="J283" s="220">
        <f>ROUND(I283*H283,2)</f>
        <v>0</v>
      </c>
      <c r="K283" s="216" t="s">
        <v>273</v>
      </c>
      <c r="L283" s="69"/>
      <c r="M283" s="221" t="s">
        <v>21</v>
      </c>
      <c r="N283" s="222" t="s">
        <v>42</v>
      </c>
      <c r="O283" s="44"/>
      <c r="P283" s="223">
        <f>O283*H283</f>
        <v>0</v>
      </c>
      <c r="Q283" s="223">
        <v>0.0001</v>
      </c>
      <c r="R283" s="223">
        <f>Q283*H283</f>
        <v>0.0015</v>
      </c>
      <c r="S283" s="223">
        <v>0</v>
      </c>
      <c r="T283" s="224">
        <f>S283*H283</f>
        <v>0</v>
      </c>
      <c r="AR283" s="21" t="s">
        <v>233</v>
      </c>
      <c r="AT283" s="21" t="s">
        <v>152</v>
      </c>
      <c r="AU283" s="21" t="s">
        <v>81</v>
      </c>
      <c r="AY283" s="21" t="s">
        <v>150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21" t="s">
        <v>79</v>
      </c>
      <c r="BK283" s="225">
        <f>ROUND(I283*H283,2)</f>
        <v>0</v>
      </c>
      <c r="BL283" s="21" t="s">
        <v>233</v>
      </c>
      <c r="BM283" s="21" t="s">
        <v>513</v>
      </c>
    </row>
    <row r="284" spans="2:65" s="1" customFormat="1" ht="16.5" customHeight="1">
      <c r="B284" s="43"/>
      <c r="C284" s="238" t="s">
        <v>514</v>
      </c>
      <c r="D284" s="238" t="s">
        <v>330</v>
      </c>
      <c r="E284" s="239" t="s">
        <v>515</v>
      </c>
      <c r="F284" s="240" t="s">
        <v>516</v>
      </c>
      <c r="G284" s="241" t="s">
        <v>186</v>
      </c>
      <c r="H284" s="242">
        <v>15.75</v>
      </c>
      <c r="I284" s="243"/>
      <c r="J284" s="244">
        <f>ROUND(I284*H284,2)</f>
        <v>0</v>
      </c>
      <c r="K284" s="240" t="s">
        <v>21</v>
      </c>
      <c r="L284" s="245"/>
      <c r="M284" s="246" t="s">
        <v>21</v>
      </c>
      <c r="N284" s="247" t="s">
        <v>42</v>
      </c>
      <c r="O284" s="44"/>
      <c r="P284" s="223">
        <f>O284*H284</f>
        <v>0</v>
      </c>
      <c r="Q284" s="223">
        <v>0.0052</v>
      </c>
      <c r="R284" s="223">
        <f>Q284*H284</f>
        <v>0.0819</v>
      </c>
      <c r="S284" s="223">
        <v>0</v>
      </c>
      <c r="T284" s="224">
        <f>S284*H284</f>
        <v>0</v>
      </c>
      <c r="AR284" s="21" t="s">
        <v>329</v>
      </c>
      <c r="AT284" s="21" t="s">
        <v>330</v>
      </c>
      <c r="AU284" s="21" t="s">
        <v>81</v>
      </c>
      <c r="AY284" s="21" t="s">
        <v>150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21" t="s">
        <v>79</v>
      </c>
      <c r="BK284" s="225">
        <f>ROUND(I284*H284,2)</f>
        <v>0</v>
      </c>
      <c r="BL284" s="21" t="s">
        <v>233</v>
      </c>
      <c r="BM284" s="21" t="s">
        <v>517</v>
      </c>
    </row>
    <row r="285" spans="2:51" s="11" customFormat="1" ht="13.5">
      <c r="B285" s="226"/>
      <c r="C285" s="227"/>
      <c r="D285" s="228" t="s">
        <v>159</v>
      </c>
      <c r="E285" s="227"/>
      <c r="F285" s="230" t="s">
        <v>518</v>
      </c>
      <c r="G285" s="227"/>
      <c r="H285" s="231">
        <v>15.75</v>
      </c>
      <c r="I285" s="232"/>
      <c r="J285" s="227"/>
      <c r="K285" s="227"/>
      <c r="L285" s="233"/>
      <c r="M285" s="234"/>
      <c r="N285" s="235"/>
      <c r="O285" s="235"/>
      <c r="P285" s="235"/>
      <c r="Q285" s="235"/>
      <c r="R285" s="235"/>
      <c r="S285" s="235"/>
      <c r="T285" s="236"/>
      <c r="AT285" s="237" t="s">
        <v>159</v>
      </c>
      <c r="AU285" s="237" t="s">
        <v>81</v>
      </c>
      <c r="AV285" s="11" t="s">
        <v>81</v>
      </c>
      <c r="AW285" s="11" t="s">
        <v>6</v>
      </c>
      <c r="AX285" s="11" t="s">
        <v>79</v>
      </c>
      <c r="AY285" s="237" t="s">
        <v>150</v>
      </c>
    </row>
    <row r="286" spans="2:65" s="1" customFormat="1" ht="16.5" customHeight="1">
      <c r="B286" s="43"/>
      <c r="C286" s="214" t="s">
        <v>519</v>
      </c>
      <c r="D286" s="214" t="s">
        <v>152</v>
      </c>
      <c r="E286" s="215" t="s">
        <v>520</v>
      </c>
      <c r="F286" s="216" t="s">
        <v>521</v>
      </c>
      <c r="G286" s="217" t="s">
        <v>248</v>
      </c>
      <c r="H286" s="218">
        <v>200</v>
      </c>
      <c r="I286" s="219"/>
      <c r="J286" s="220">
        <f>ROUND(I286*H286,2)</f>
        <v>0</v>
      </c>
      <c r="K286" s="216" t="s">
        <v>273</v>
      </c>
      <c r="L286" s="69"/>
      <c r="M286" s="221" t="s">
        <v>21</v>
      </c>
      <c r="N286" s="222" t="s">
        <v>42</v>
      </c>
      <c r="O286" s="44"/>
      <c r="P286" s="223">
        <f>O286*H286</f>
        <v>0</v>
      </c>
      <c r="Q286" s="223">
        <v>0</v>
      </c>
      <c r="R286" s="223">
        <f>Q286*H286</f>
        <v>0</v>
      </c>
      <c r="S286" s="223">
        <v>0</v>
      </c>
      <c r="T286" s="224">
        <f>S286*H286</f>
        <v>0</v>
      </c>
      <c r="AR286" s="21" t="s">
        <v>233</v>
      </c>
      <c r="AT286" s="21" t="s">
        <v>152</v>
      </c>
      <c r="AU286" s="21" t="s">
        <v>81</v>
      </c>
      <c r="AY286" s="21" t="s">
        <v>150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21" t="s">
        <v>79</v>
      </c>
      <c r="BK286" s="225">
        <f>ROUND(I286*H286,2)</f>
        <v>0</v>
      </c>
      <c r="BL286" s="21" t="s">
        <v>233</v>
      </c>
      <c r="BM286" s="21" t="s">
        <v>522</v>
      </c>
    </row>
    <row r="287" spans="2:51" s="11" customFormat="1" ht="13.5">
      <c r="B287" s="226"/>
      <c r="C287" s="227"/>
      <c r="D287" s="228" t="s">
        <v>159</v>
      </c>
      <c r="E287" s="229" t="s">
        <v>21</v>
      </c>
      <c r="F287" s="230" t="s">
        <v>523</v>
      </c>
      <c r="G287" s="227"/>
      <c r="H287" s="231">
        <v>200</v>
      </c>
      <c r="I287" s="232"/>
      <c r="J287" s="227"/>
      <c r="K287" s="227"/>
      <c r="L287" s="233"/>
      <c r="M287" s="234"/>
      <c r="N287" s="235"/>
      <c r="O287" s="235"/>
      <c r="P287" s="235"/>
      <c r="Q287" s="235"/>
      <c r="R287" s="235"/>
      <c r="S287" s="235"/>
      <c r="T287" s="236"/>
      <c r="AT287" s="237" t="s">
        <v>159</v>
      </c>
      <c r="AU287" s="237" t="s">
        <v>81</v>
      </c>
      <c r="AV287" s="11" t="s">
        <v>81</v>
      </c>
      <c r="AW287" s="11" t="s">
        <v>35</v>
      </c>
      <c r="AX287" s="11" t="s">
        <v>79</v>
      </c>
      <c r="AY287" s="237" t="s">
        <v>150</v>
      </c>
    </row>
    <row r="288" spans="2:65" s="1" customFormat="1" ht="16.5" customHeight="1">
      <c r="B288" s="43"/>
      <c r="C288" s="238" t="s">
        <v>524</v>
      </c>
      <c r="D288" s="238" t="s">
        <v>330</v>
      </c>
      <c r="E288" s="239" t="s">
        <v>525</v>
      </c>
      <c r="F288" s="240" t="s">
        <v>526</v>
      </c>
      <c r="G288" s="241" t="s">
        <v>248</v>
      </c>
      <c r="H288" s="242">
        <v>60</v>
      </c>
      <c r="I288" s="243"/>
      <c r="J288" s="244">
        <f>ROUND(I288*H288,2)</f>
        <v>0</v>
      </c>
      <c r="K288" s="240" t="s">
        <v>273</v>
      </c>
      <c r="L288" s="245"/>
      <c r="M288" s="246" t="s">
        <v>21</v>
      </c>
      <c r="N288" s="247" t="s">
        <v>42</v>
      </c>
      <c r="O288" s="44"/>
      <c r="P288" s="223">
        <f>O288*H288</f>
        <v>0</v>
      </c>
      <c r="Q288" s="223">
        <v>4E-05</v>
      </c>
      <c r="R288" s="223">
        <f>Q288*H288</f>
        <v>0.0024000000000000002</v>
      </c>
      <c r="S288" s="223">
        <v>0</v>
      </c>
      <c r="T288" s="224">
        <f>S288*H288</f>
        <v>0</v>
      </c>
      <c r="AR288" s="21" t="s">
        <v>329</v>
      </c>
      <c r="AT288" s="21" t="s">
        <v>330</v>
      </c>
      <c r="AU288" s="21" t="s">
        <v>81</v>
      </c>
      <c r="AY288" s="21" t="s">
        <v>150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21" t="s">
        <v>79</v>
      </c>
      <c r="BK288" s="225">
        <f>ROUND(I288*H288,2)</f>
        <v>0</v>
      </c>
      <c r="BL288" s="21" t="s">
        <v>233</v>
      </c>
      <c r="BM288" s="21" t="s">
        <v>527</v>
      </c>
    </row>
    <row r="289" spans="2:65" s="1" customFormat="1" ht="16.5" customHeight="1">
      <c r="B289" s="43"/>
      <c r="C289" s="238" t="s">
        <v>528</v>
      </c>
      <c r="D289" s="238" t="s">
        <v>330</v>
      </c>
      <c r="E289" s="239" t="s">
        <v>529</v>
      </c>
      <c r="F289" s="240" t="s">
        <v>530</v>
      </c>
      <c r="G289" s="241" t="s">
        <v>248</v>
      </c>
      <c r="H289" s="242">
        <v>60</v>
      </c>
      <c r="I289" s="243"/>
      <c r="J289" s="244">
        <f>ROUND(I289*H289,2)</f>
        <v>0</v>
      </c>
      <c r="K289" s="240" t="s">
        <v>273</v>
      </c>
      <c r="L289" s="245"/>
      <c r="M289" s="246" t="s">
        <v>21</v>
      </c>
      <c r="N289" s="247" t="s">
        <v>42</v>
      </c>
      <c r="O289" s="44"/>
      <c r="P289" s="223">
        <f>O289*H289</f>
        <v>0</v>
      </c>
      <c r="Q289" s="223">
        <v>4E-05</v>
      </c>
      <c r="R289" s="223">
        <f>Q289*H289</f>
        <v>0.0024000000000000002</v>
      </c>
      <c r="S289" s="223">
        <v>0</v>
      </c>
      <c r="T289" s="224">
        <f>S289*H289</f>
        <v>0</v>
      </c>
      <c r="AR289" s="21" t="s">
        <v>329</v>
      </c>
      <c r="AT289" s="21" t="s">
        <v>330</v>
      </c>
      <c r="AU289" s="21" t="s">
        <v>81</v>
      </c>
      <c r="AY289" s="21" t="s">
        <v>150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21" t="s">
        <v>79</v>
      </c>
      <c r="BK289" s="225">
        <f>ROUND(I289*H289,2)</f>
        <v>0</v>
      </c>
      <c r="BL289" s="21" t="s">
        <v>233</v>
      </c>
      <c r="BM289" s="21" t="s">
        <v>531</v>
      </c>
    </row>
    <row r="290" spans="2:65" s="1" customFormat="1" ht="16.5" customHeight="1">
      <c r="B290" s="43"/>
      <c r="C290" s="238" t="s">
        <v>532</v>
      </c>
      <c r="D290" s="238" t="s">
        <v>330</v>
      </c>
      <c r="E290" s="239" t="s">
        <v>533</v>
      </c>
      <c r="F290" s="240" t="s">
        <v>534</v>
      </c>
      <c r="G290" s="241" t="s">
        <v>248</v>
      </c>
      <c r="H290" s="242">
        <v>30</v>
      </c>
      <c r="I290" s="243"/>
      <c r="J290" s="244">
        <f>ROUND(I290*H290,2)</f>
        <v>0</v>
      </c>
      <c r="K290" s="240" t="s">
        <v>273</v>
      </c>
      <c r="L290" s="245"/>
      <c r="M290" s="246" t="s">
        <v>21</v>
      </c>
      <c r="N290" s="247" t="s">
        <v>42</v>
      </c>
      <c r="O290" s="44"/>
      <c r="P290" s="223">
        <f>O290*H290</f>
        <v>0</v>
      </c>
      <c r="Q290" s="223">
        <v>5E-05</v>
      </c>
      <c r="R290" s="223">
        <f>Q290*H290</f>
        <v>0.0015</v>
      </c>
      <c r="S290" s="223">
        <v>0</v>
      </c>
      <c r="T290" s="224">
        <f>S290*H290</f>
        <v>0</v>
      </c>
      <c r="AR290" s="21" t="s">
        <v>329</v>
      </c>
      <c r="AT290" s="21" t="s">
        <v>330</v>
      </c>
      <c r="AU290" s="21" t="s">
        <v>81</v>
      </c>
      <c r="AY290" s="21" t="s">
        <v>150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21" t="s">
        <v>79</v>
      </c>
      <c r="BK290" s="225">
        <f>ROUND(I290*H290,2)</f>
        <v>0</v>
      </c>
      <c r="BL290" s="21" t="s">
        <v>233</v>
      </c>
      <c r="BM290" s="21" t="s">
        <v>535</v>
      </c>
    </row>
    <row r="291" spans="2:65" s="1" customFormat="1" ht="16.5" customHeight="1">
      <c r="B291" s="43"/>
      <c r="C291" s="238" t="s">
        <v>536</v>
      </c>
      <c r="D291" s="238" t="s">
        <v>330</v>
      </c>
      <c r="E291" s="239" t="s">
        <v>537</v>
      </c>
      <c r="F291" s="240" t="s">
        <v>538</v>
      </c>
      <c r="G291" s="241" t="s">
        <v>248</v>
      </c>
      <c r="H291" s="242">
        <v>50</v>
      </c>
      <c r="I291" s="243"/>
      <c r="J291" s="244">
        <f>ROUND(I291*H291,2)</f>
        <v>0</v>
      </c>
      <c r="K291" s="240" t="s">
        <v>273</v>
      </c>
      <c r="L291" s="245"/>
      <c r="M291" s="246" t="s">
        <v>21</v>
      </c>
      <c r="N291" s="247" t="s">
        <v>42</v>
      </c>
      <c r="O291" s="44"/>
      <c r="P291" s="223">
        <f>O291*H291</f>
        <v>0</v>
      </c>
      <c r="Q291" s="223">
        <v>6E-05</v>
      </c>
      <c r="R291" s="223">
        <f>Q291*H291</f>
        <v>0.003</v>
      </c>
      <c r="S291" s="223">
        <v>0</v>
      </c>
      <c r="T291" s="224">
        <f>S291*H291</f>
        <v>0</v>
      </c>
      <c r="AR291" s="21" t="s">
        <v>329</v>
      </c>
      <c r="AT291" s="21" t="s">
        <v>330</v>
      </c>
      <c r="AU291" s="21" t="s">
        <v>81</v>
      </c>
      <c r="AY291" s="21" t="s">
        <v>150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21" t="s">
        <v>79</v>
      </c>
      <c r="BK291" s="225">
        <f>ROUND(I291*H291,2)</f>
        <v>0</v>
      </c>
      <c r="BL291" s="21" t="s">
        <v>233</v>
      </c>
      <c r="BM291" s="21" t="s">
        <v>539</v>
      </c>
    </row>
    <row r="292" spans="2:65" s="1" customFormat="1" ht="16.5" customHeight="1">
      <c r="B292" s="43"/>
      <c r="C292" s="214" t="s">
        <v>540</v>
      </c>
      <c r="D292" s="214" t="s">
        <v>152</v>
      </c>
      <c r="E292" s="215" t="s">
        <v>541</v>
      </c>
      <c r="F292" s="216" t="s">
        <v>542</v>
      </c>
      <c r="G292" s="217" t="s">
        <v>543</v>
      </c>
      <c r="H292" s="248"/>
      <c r="I292" s="219"/>
      <c r="J292" s="220">
        <f>ROUND(I292*H292,2)</f>
        <v>0</v>
      </c>
      <c r="K292" s="216" t="s">
        <v>156</v>
      </c>
      <c r="L292" s="69"/>
      <c r="M292" s="221" t="s">
        <v>21</v>
      </c>
      <c r="N292" s="222" t="s">
        <v>42</v>
      </c>
      <c r="O292" s="44"/>
      <c r="P292" s="223">
        <f>O292*H292</f>
        <v>0</v>
      </c>
      <c r="Q292" s="223">
        <v>0</v>
      </c>
      <c r="R292" s="223">
        <f>Q292*H292</f>
        <v>0</v>
      </c>
      <c r="S292" s="223">
        <v>0</v>
      </c>
      <c r="T292" s="224">
        <f>S292*H292</f>
        <v>0</v>
      </c>
      <c r="AR292" s="21" t="s">
        <v>233</v>
      </c>
      <c r="AT292" s="21" t="s">
        <v>152</v>
      </c>
      <c r="AU292" s="21" t="s">
        <v>81</v>
      </c>
      <c r="AY292" s="21" t="s">
        <v>150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21" t="s">
        <v>79</v>
      </c>
      <c r="BK292" s="225">
        <f>ROUND(I292*H292,2)</f>
        <v>0</v>
      </c>
      <c r="BL292" s="21" t="s">
        <v>233</v>
      </c>
      <c r="BM292" s="21" t="s">
        <v>544</v>
      </c>
    </row>
    <row r="293" spans="2:63" s="10" customFormat="1" ht="29.85" customHeight="1">
      <c r="B293" s="198"/>
      <c r="C293" s="199"/>
      <c r="D293" s="200" t="s">
        <v>70</v>
      </c>
      <c r="E293" s="212" t="s">
        <v>545</v>
      </c>
      <c r="F293" s="212" t="s">
        <v>546</v>
      </c>
      <c r="G293" s="199"/>
      <c r="H293" s="199"/>
      <c r="I293" s="202"/>
      <c r="J293" s="213">
        <f>BK293</f>
        <v>0</v>
      </c>
      <c r="K293" s="199"/>
      <c r="L293" s="204"/>
      <c r="M293" s="205"/>
      <c r="N293" s="206"/>
      <c r="O293" s="206"/>
      <c r="P293" s="207">
        <f>SUM(P294:P308)</f>
        <v>0</v>
      </c>
      <c r="Q293" s="206"/>
      <c r="R293" s="207">
        <f>SUM(R294:R308)</f>
        <v>0.095137</v>
      </c>
      <c r="S293" s="206"/>
      <c r="T293" s="208">
        <f>SUM(T294:T308)</f>
        <v>0</v>
      </c>
      <c r="AR293" s="209" t="s">
        <v>81</v>
      </c>
      <c r="AT293" s="210" t="s">
        <v>70</v>
      </c>
      <c r="AU293" s="210" t="s">
        <v>79</v>
      </c>
      <c r="AY293" s="209" t="s">
        <v>150</v>
      </c>
      <c r="BK293" s="211">
        <f>SUM(BK294:BK308)</f>
        <v>0</v>
      </c>
    </row>
    <row r="294" spans="2:65" s="1" customFormat="1" ht="16.5" customHeight="1">
      <c r="B294" s="43"/>
      <c r="C294" s="214" t="s">
        <v>547</v>
      </c>
      <c r="D294" s="214" t="s">
        <v>152</v>
      </c>
      <c r="E294" s="215" t="s">
        <v>548</v>
      </c>
      <c r="F294" s="216" t="s">
        <v>549</v>
      </c>
      <c r="G294" s="217" t="s">
        <v>248</v>
      </c>
      <c r="H294" s="218">
        <v>25</v>
      </c>
      <c r="I294" s="219"/>
      <c r="J294" s="220">
        <f>ROUND(I294*H294,2)</f>
        <v>0</v>
      </c>
      <c r="K294" s="216" t="s">
        <v>21</v>
      </c>
      <c r="L294" s="69"/>
      <c r="M294" s="221" t="s">
        <v>21</v>
      </c>
      <c r="N294" s="222" t="s">
        <v>42</v>
      </c>
      <c r="O294" s="44"/>
      <c r="P294" s="223">
        <f>O294*H294</f>
        <v>0</v>
      </c>
      <c r="Q294" s="223">
        <v>0</v>
      </c>
      <c r="R294" s="223">
        <f>Q294*H294</f>
        <v>0</v>
      </c>
      <c r="S294" s="223">
        <v>0</v>
      </c>
      <c r="T294" s="224">
        <f>S294*H294</f>
        <v>0</v>
      </c>
      <c r="AR294" s="21" t="s">
        <v>233</v>
      </c>
      <c r="AT294" s="21" t="s">
        <v>152</v>
      </c>
      <c r="AU294" s="21" t="s">
        <v>81</v>
      </c>
      <c r="AY294" s="21" t="s">
        <v>150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21" t="s">
        <v>79</v>
      </c>
      <c r="BK294" s="225">
        <f>ROUND(I294*H294,2)</f>
        <v>0</v>
      </c>
      <c r="BL294" s="21" t="s">
        <v>233</v>
      </c>
      <c r="BM294" s="21" t="s">
        <v>550</v>
      </c>
    </row>
    <row r="295" spans="2:65" s="1" customFormat="1" ht="16.5" customHeight="1">
      <c r="B295" s="43"/>
      <c r="C295" s="214" t="s">
        <v>551</v>
      </c>
      <c r="D295" s="214" t="s">
        <v>152</v>
      </c>
      <c r="E295" s="215" t="s">
        <v>552</v>
      </c>
      <c r="F295" s="216" t="s">
        <v>553</v>
      </c>
      <c r="G295" s="217" t="s">
        <v>554</v>
      </c>
      <c r="H295" s="218">
        <v>34</v>
      </c>
      <c r="I295" s="219"/>
      <c r="J295" s="220">
        <f>ROUND(I295*H295,2)</f>
        <v>0</v>
      </c>
      <c r="K295" s="216" t="s">
        <v>21</v>
      </c>
      <c r="L295" s="69"/>
      <c r="M295" s="221" t="s">
        <v>21</v>
      </c>
      <c r="N295" s="222" t="s">
        <v>42</v>
      </c>
      <c r="O295" s="44"/>
      <c r="P295" s="223">
        <f>O295*H295</f>
        <v>0</v>
      </c>
      <c r="Q295" s="223">
        <v>0</v>
      </c>
      <c r="R295" s="223">
        <f>Q295*H295</f>
        <v>0</v>
      </c>
      <c r="S295" s="223">
        <v>0</v>
      </c>
      <c r="T295" s="224">
        <f>S295*H295</f>
        <v>0</v>
      </c>
      <c r="AR295" s="21" t="s">
        <v>233</v>
      </c>
      <c r="AT295" s="21" t="s">
        <v>152</v>
      </c>
      <c r="AU295" s="21" t="s">
        <v>81</v>
      </c>
      <c r="AY295" s="21" t="s">
        <v>150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21" t="s">
        <v>79</v>
      </c>
      <c r="BK295" s="225">
        <f>ROUND(I295*H295,2)</f>
        <v>0</v>
      </c>
      <c r="BL295" s="21" t="s">
        <v>233</v>
      </c>
      <c r="BM295" s="21" t="s">
        <v>555</v>
      </c>
    </row>
    <row r="296" spans="2:65" s="1" customFormat="1" ht="16.5" customHeight="1">
      <c r="B296" s="43"/>
      <c r="C296" s="214" t="s">
        <v>556</v>
      </c>
      <c r="D296" s="214" t="s">
        <v>152</v>
      </c>
      <c r="E296" s="215" t="s">
        <v>557</v>
      </c>
      <c r="F296" s="216" t="s">
        <v>558</v>
      </c>
      <c r="G296" s="217" t="s">
        <v>248</v>
      </c>
      <c r="H296" s="218">
        <v>4.2</v>
      </c>
      <c r="I296" s="219"/>
      <c r="J296" s="220">
        <f>ROUND(I296*H296,2)</f>
        <v>0</v>
      </c>
      <c r="K296" s="216" t="s">
        <v>21</v>
      </c>
      <c r="L296" s="69"/>
      <c r="M296" s="221" t="s">
        <v>21</v>
      </c>
      <c r="N296" s="222" t="s">
        <v>42</v>
      </c>
      <c r="O296" s="44"/>
      <c r="P296" s="223">
        <f>O296*H296</f>
        <v>0</v>
      </c>
      <c r="Q296" s="223">
        <v>0.00177</v>
      </c>
      <c r="R296" s="223">
        <f>Q296*H296</f>
        <v>0.0074340000000000005</v>
      </c>
      <c r="S296" s="223">
        <v>0</v>
      </c>
      <c r="T296" s="224">
        <f>S296*H296</f>
        <v>0</v>
      </c>
      <c r="AR296" s="21" t="s">
        <v>233</v>
      </c>
      <c r="AT296" s="21" t="s">
        <v>152</v>
      </c>
      <c r="AU296" s="21" t="s">
        <v>81</v>
      </c>
      <c r="AY296" s="21" t="s">
        <v>150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21" t="s">
        <v>79</v>
      </c>
      <c r="BK296" s="225">
        <f>ROUND(I296*H296,2)</f>
        <v>0</v>
      </c>
      <c r="BL296" s="21" t="s">
        <v>233</v>
      </c>
      <c r="BM296" s="21" t="s">
        <v>559</v>
      </c>
    </row>
    <row r="297" spans="2:65" s="1" customFormat="1" ht="16.5" customHeight="1">
      <c r="B297" s="43"/>
      <c r="C297" s="214" t="s">
        <v>560</v>
      </c>
      <c r="D297" s="214" t="s">
        <v>152</v>
      </c>
      <c r="E297" s="215" t="s">
        <v>561</v>
      </c>
      <c r="F297" s="216" t="s">
        <v>562</v>
      </c>
      <c r="G297" s="217" t="s">
        <v>248</v>
      </c>
      <c r="H297" s="218">
        <v>12</v>
      </c>
      <c r="I297" s="219"/>
      <c r="J297" s="220">
        <f>ROUND(I297*H297,2)</f>
        <v>0</v>
      </c>
      <c r="K297" s="216" t="s">
        <v>21</v>
      </c>
      <c r="L297" s="69"/>
      <c r="M297" s="221" t="s">
        <v>21</v>
      </c>
      <c r="N297" s="222" t="s">
        <v>42</v>
      </c>
      <c r="O297" s="44"/>
      <c r="P297" s="223">
        <f>O297*H297</f>
        <v>0</v>
      </c>
      <c r="Q297" s="223">
        <v>0.00052</v>
      </c>
      <c r="R297" s="223">
        <f>Q297*H297</f>
        <v>0.006239999999999999</v>
      </c>
      <c r="S297" s="223">
        <v>0</v>
      </c>
      <c r="T297" s="224">
        <f>S297*H297</f>
        <v>0</v>
      </c>
      <c r="AR297" s="21" t="s">
        <v>233</v>
      </c>
      <c r="AT297" s="21" t="s">
        <v>152</v>
      </c>
      <c r="AU297" s="21" t="s">
        <v>81</v>
      </c>
      <c r="AY297" s="21" t="s">
        <v>150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21" t="s">
        <v>79</v>
      </c>
      <c r="BK297" s="225">
        <f>ROUND(I297*H297,2)</f>
        <v>0</v>
      </c>
      <c r="BL297" s="21" t="s">
        <v>233</v>
      </c>
      <c r="BM297" s="21" t="s">
        <v>563</v>
      </c>
    </row>
    <row r="298" spans="2:65" s="1" customFormat="1" ht="16.5" customHeight="1">
      <c r="B298" s="43"/>
      <c r="C298" s="214" t="s">
        <v>564</v>
      </c>
      <c r="D298" s="214" t="s">
        <v>152</v>
      </c>
      <c r="E298" s="215" t="s">
        <v>565</v>
      </c>
      <c r="F298" s="216" t="s">
        <v>566</v>
      </c>
      <c r="G298" s="217" t="s">
        <v>248</v>
      </c>
      <c r="H298" s="218">
        <v>35</v>
      </c>
      <c r="I298" s="219"/>
      <c r="J298" s="220">
        <f>ROUND(I298*H298,2)</f>
        <v>0</v>
      </c>
      <c r="K298" s="216" t="s">
        <v>273</v>
      </c>
      <c r="L298" s="69"/>
      <c r="M298" s="221" t="s">
        <v>21</v>
      </c>
      <c r="N298" s="222" t="s">
        <v>42</v>
      </c>
      <c r="O298" s="44"/>
      <c r="P298" s="223">
        <f>O298*H298</f>
        <v>0</v>
      </c>
      <c r="Q298" s="223">
        <v>0.00083</v>
      </c>
      <c r="R298" s="223">
        <f>Q298*H298</f>
        <v>0.02905</v>
      </c>
      <c r="S298" s="223">
        <v>0</v>
      </c>
      <c r="T298" s="224">
        <f>S298*H298</f>
        <v>0</v>
      </c>
      <c r="AR298" s="21" t="s">
        <v>233</v>
      </c>
      <c r="AT298" s="21" t="s">
        <v>152</v>
      </c>
      <c r="AU298" s="21" t="s">
        <v>81</v>
      </c>
      <c r="AY298" s="21" t="s">
        <v>150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21" t="s">
        <v>79</v>
      </c>
      <c r="BK298" s="225">
        <f>ROUND(I298*H298,2)</f>
        <v>0</v>
      </c>
      <c r="BL298" s="21" t="s">
        <v>233</v>
      </c>
      <c r="BM298" s="21" t="s">
        <v>567</v>
      </c>
    </row>
    <row r="299" spans="2:65" s="1" customFormat="1" ht="16.5" customHeight="1">
      <c r="B299" s="43"/>
      <c r="C299" s="214" t="s">
        <v>568</v>
      </c>
      <c r="D299" s="214" t="s">
        <v>152</v>
      </c>
      <c r="E299" s="215" t="s">
        <v>569</v>
      </c>
      <c r="F299" s="216" t="s">
        <v>570</v>
      </c>
      <c r="G299" s="217" t="s">
        <v>248</v>
      </c>
      <c r="H299" s="218">
        <v>15</v>
      </c>
      <c r="I299" s="219"/>
      <c r="J299" s="220">
        <f>ROUND(I299*H299,2)</f>
        <v>0</v>
      </c>
      <c r="K299" s="216" t="s">
        <v>156</v>
      </c>
      <c r="L299" s="69"/>
      <c r="M299" s="221" t="s">
        <v>21</v>
      </c>
      <c r="N299" s="222" t="s">
        <v>42</v>
      </c>
      <c r="O299" s="44"/>
      <c r="P299" s="223">
        <f>O299*H299</f>
        <v>0</v>
      </c>
      <c r="Q299" s="223">
        <v>0.00236</v>
      </c>
      <c r="R299" s="223">
        <f>Q299*H299</f>
        <v>0.0354</v>
      </c>
      <c r="S299" s="223">
        <v>0</v>
      </c>
      <c r="T299" s="224">
        <f>S299*H299</f>
        <v>0</v>
      </c>
      <c r="AR299" s="21" t="s">
        <v>233</v>
      </c>
      <c r="AT299" s="21" t="s">
        <v>152</v>
      </c>
      <c r="AU299" s="21" t="s">
        <v>81</v>
      </c>
      <c r="AY299" s="21" t="s">
        <v>150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21" t="s">
        <v>79</v>
      </c>
      <c r="BK299" s="225">
        <f>ROUND(I299*H299,2)</f>
        <v>0</v>
      </c>
      <c r="BL299" s="21" t="s">
        <v>233</v>
      </c>
      <c r="BM299" s="21" t="s">
        <v>571</v>
      </c>
    </row>
    <row r="300" spans="2:65" s="1" customFormat="1" ht="16.5" customHeight="1">
      <c r="B300" s="43"/>
      <c r="C300" s="214" t="s">
        <v>572</v>
      </c>
      <c r="D300" s="214" t="s">
        <v>152</v>
      </c>
      <c r="E300" s="215" t="s">
        <v>573</v>
      </c>
      <c r="F300" s="216" t="s">
        <v>574</v>
      </c>
      <c r="G300" s="217" t="s">
        <v>248</v>
      </c>
      <c r="H300" s="218">
        <v>5.8</v>
      </c>
      <c r="I300" s="219"/>
      <c r="J300" s="220">
        <f>ROUND(I300*H300,2)</f>
        <v>0</v>
      </c>
      <c r="K300" s="216" t="s">
        <v>273</v>
      </c>
      <c r="L300" s="69"/>
      <c r="M300" s="221" t="s">
        <v>21</v>
      </c>
      <c r="N300" s="222" t="s">
        <v>42</v>
      </c>
      <c r="O300" s="44"/>
      <c r="P300" s="223">
        <f>O300*H300</f>
        <v>0</v>
      </c>
      <c r="Q300" s="223">
        <v>0.00029</v>
      </c>
      <c r="R300" s="223">
        <f>Q300*H300</f>
        <v>0.001682</v>
      </c>
      <c r="S300" s="223">
        <v>0</v>
      </c>
      <c r="T300" s="224">
        <f>S300*H300</f>
        <v>0</v>
      </c>
      <c r="AR300" s="21" t="s">
        <v>233</v>
      </c>
      <c r="AT300" s="21" t="s">
        <v>152</v>
      </c>
      <c r="AU300" s="21" t="s">
        <v>81</v>
      </c>
      <c r="AY300" s="21" t="s">
        <v>150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21" t="s">
        <v>79</v>
      </c>
      <c r="BK300" s="225">
        <f>ROUND(I300*H300,2)</f>
        <v>0</v>
      </c>
      <c r="BL300" s="21" t="s">
        <v>233</v>
      </c>
      <c r="BM300" s="21" t="s">
        <v>575</v>
      </c>
    </row>
    <row r="301" spans="2:65" s="1" customFormat="1" ht="16.5" customHeight="1">
      <c r="B301" s="43"/>
      <c r="C301" s="214" t="s">
        <v>576</v>
      </c>
      <c r="D301" s="214" t="s">
        <v>152</v>
      </c>
      <c r="E301" s="215" t="s">
        <v>577</v>
      </c>
      <c r="F301" s="216" t="s">
        <v>578</v>
      </c>
      <c r="G301" s="217" t="s">
        <v>248</v>
      </c>
      <c r="H301" s="218">
        <v>9.1</v>
      </c>
      <c r="I301" s="219"/>
      <c r="J301" s="220">
        <f>ROUND(I301*H301,2)</f>
        <v>0</v>
      </c>
      <c r="K301" s="216" t="s">
        <v>273</v>
      </c>
      <c r="L301" s="69"/>
      <c r="M301" s="221" t="s">
        <v>21</v>
      </c>
      <c r="N301" s="222" t="s">
        <v>42</v>
      </c>
      <c r="O301" s="44"/>
      <c r="P301" s="223">
        <f>O301*H301</f>
        <v>0</v>
      </c>
      <c r="Q301" s="223">
        <v>0.00035</v>
      </c>
      <c r="R301" s="223">
        <f>Q301*H301</f>
        <v>0.003185</v>
      </c>
      <c r="S301" s="223">
        <v>0</v>
      </c>
      <c r="T301" s="224">
        <f>S301*H301</f>
        <v>0</v>
      </c>
      <c r="AR301" s="21" t="s">
        <v>233</v>
      </c>
      <c r="AT301" s="21" t="s">
        <v>152</v>
      </c>
      <c r="AU301" s="21" t="s">
        <v>81</v>
      </c>
      <c r="AY301" s="21" t="s">
        <v>150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21" t="s">
        <v>79</v>
      </c>
      <c r="BK301" s="225">
        <f>ROUND(I301*H301,2)</f>
        <v>0</v>
      </c>
      <c r="BL301" s="21" t="s">
        <v>233</v>
      </c>
      <c r="BM301" s="21" t="s">
        <v>579</v>
      </c>
    </row>
    <row r="302" spans="2:65" s="1" customFormat="1" ht="16.5" customHeight="1">
      <c r="B302" s="43"/>
      <c r="C302" s="214" t="s">
        <v>580</v>
      </c>
      <c r="D302" s="214" t="s">
        <v>152</v>
      </c>
      <c r="E302" s="215" t="s">
        <v>581</v>
      </c>
      <c r="F302" s="216" t="s">
        <v>582</v>
      </c>
      <c r="G302" s="217" t="s">
        <v>248</v>
      </c>
      <c r="H302" s="218">
        <v>4.8</v>
      </c>
      <c r="I302" s="219"/>
      <c r="J302" s="220">
        <f>ROUND(I302*H302,2)</f>
        <v>0</v>
      </c>
      <c r="K302" s="216" t="s">
        <v>156</v>
      </c>
      <c r="L302" s="69"/>
      <c r="M302" s="221" t="s">
        <v>21</v>
      </c>
      <c r="N302" s="222" t="s">
        <v>42</v>
      </c>
      <c r="O302" s="44"/>
      <c r="P302" s="223">
        <f>O302*H302</f>
        <v>0</v>
      </c>
      <c r="Q302" s="223">
        <v>0.00057</v>
      </c>
      <c r="R302" s="223">
        <f>Q302*H302</f>
        <v>0.0027359999999999997</v>
      </c>
      <c r="S302" s="223">
        <v>0</v>
      </c>
      <c r="T302" s="224">
        <f>S302*H302</f>
        <v>0</v>
      </c>
      <c r="AR302" s="21" t="s">
        <v>233</v>
      </c>
      <c r="AT302" s="21" t="s">
        <v>152</v>
      </c>
      <c r="AU302" s="21" t="s">
        <v>81</v>
      </c>
      <c r="AY302" s="21" t="s">
        <v>150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21" t="s">
        <v>79</v>
      </c>
      <c r="BK302" s="225">
        <f>ROUND(I302*H302,2)</f>
        <v>0</v>
      </c>
      <c r="BL302" s="21" t="s">
        <v>233</v>
      </c>
      <c r="BM302" s="21" t="s">
        <v>583</v>
      </c>
    </row>
    <row r="303" spans="2:65" s="1" customFormat="1" ht="16.5" customHeight="1">
      <c r="B303" s="43"/>
      <c r="C303" s="214" t="s">
        <v>584</v>
      </c>
      <c r="D303" s="214" t="s">
        <v>152</v>
      </c>
      <c r="E303" s="215" t="s">
        <v>585</v>
      </c>
      <c r="F303" s="216" t="s">
        <v>586</v>
      </c>
      <c r="G303" s="217" t="s">
        <v>248</v>
      </c>
      <c r="H303" s="218">
        <v>8</v>
      </c>
      <c r="I303" s="219"/>
      <c r="J303" s="220">
        <f>ROUND(I303*H303,2)</f>
        <v>0</v>
      </c>
      <c r="K303" s="216" t="s">
        <v>273</v>
      </c>
      <c r="L303" s="69"/>
      <c r="M303" s="221" t="s">
        <v>21</v>
      </c>
      <c r="N303" s="222" t="s">
        <v>42</v>
      </c>
      <c r="O303" s="44"/>
      <c r="P303" s="223">
        <f>O303*H303</f>
        <v>0</v>
      </c>
      <c r="Q303" s="223">
        <v>0.00114</v>
      </c>
      <c r="R303" s="223">
        <f>Q303*H303</f>
        <v>0.00912</v>
      </c>
      <c r="S303" s="223">
        <v>0</v>
      </c>
      <c r="T303" s="224">
        <f>S303*H303</f>
        <v>0</v>
      </c>
      <c r="AR303" s="21" t="s">
        <v>233</v>
      </c>
      <c r="AT303" s="21" t="s">
        <v>152</v>
      </c>
      <c r="AU303" s="21" t="s">
        <v>81</v>
      </c>
      <c r="AY303" s="21" t="s">
        <v>150</v>
      </c>
      <c r="BE303" s="225">
        <f>IF(N303="základní",J303,0)</f>
        <v>0</v>
      </c>
      <c r="BF303" s="225">
        <f>IF(N303="snížená",J303,0)</f>
        <v>0</v>
      </c>
      <c r="BG303" s="225">
        <f>IF(N303="zákl. přenesená",J303,0)</f>
        <v>0</v>
      </c>
      <c r="BH303" s="225">
        <f>IF(N303="sníž. přenesená",J303,0)</f>
        <v>0</v>
      </c>
      <c r="BI303" s="225">
        <f>IF(N303="nulová",J303,0)</f>
        <v>0</v>
      </c>
      <c r="BJ303" s="21" t="s">
        <v>79</v>
      </c>
      <c r="BK303" s="225">
        <f>ROUND(I303*H303,2)</f>
        <v>0</v>
      </c>
      <c r="BL303" s="21" t="s">
        <v>233</v>
      </c>
      <c r="BM303" s="21" t="s">
        <v>587</v>
      </c>
    </row>
    <row r="304" spans="2:65" s="1" customFormat="1" ht="16.5" customHeight="1">
      <c r="B304" s="43"/>
      <c r="C304" s="214" t="s">
        <v>588</v>
      </c>
      <c r="D304" s="214" t="s">
        <v>152</v>
      </c>
      <c r="E304" s="215" t="s">
        <v>589</v>
      </c>
      <c r="F304" s="216" t="s">
        <v>590</v>
      </c>
      <c r="G304" s="217" t="s">
        <v>205</v>
      </c>
      <c r="H304" s="218">
        <v>6</v>
      </c>
      <c r="I304" s="219"/>
      <c r="J304" s="220">
        <f>ROUND(I304*H304,2)</f>
        <v>0</v>
      </c>
      <c r="K304" s="216" t="s">
        <v>273</v>
      </c>
      <c r="L304" s="69"/>
      <c r="M304" s="221" t="s">
        <v>21</v>
      </c>
      <c r="N304" s="222" t="s">
        <v>42</v>
      </c>
      <c r="O304" s="44"/>
      <c r="P304" s="223">
        <f>O304*H304</f>
        <v>0</v>
      </c>
      <c r="Q304" s="223">
        <v>0</v>
      </c>
      <c r="R304" s="223">
        <f>Q304*H304</f>
        <v>0</v>
      </c>
      <c r="S304" s="223">
        <v>0</v>
      </c>
      <c r="T304" s="224">
        <f>S304*H304</f>
        <v>0</v>
      </c>
      <c r="AR304" s="21" t="s">
        <v>233</v>
      </c>
      <c r="AT304" s="21" t="s">
        <v>152</v>
      </c>
      <c r="AU304" s="21" t="s">
        <v>81</v>
      </c>
      <c r="AY304" s="21" t="s">
        <v>150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21" t="s">
        <v>79</v>
      </c>
      <c r="BK304" s="225">
        <f>ROUND(I304*H304,2)</f>
        <v>0</v>
      </c>
      <c r="BL304" s="21" t="s">
        <v>233</v>
      </c>
      <c r="BM304" s="21" t="s">
        <v>591</v>
      </c>
    </row>
    <row r="305" spans="2:65" s="1" customFormat="1" ht="16.5" customHeight="1">
      <c r="B305" s="43"/>
      <c r="C305" s="214" t="s">
        <v>592</v>
      </c>
      <c r="D305" s="214" t="s">
        <v>152</v>
      </c>
      <c r="E305" s="215" t="s">
        <v>593</v>
      </c>
      <c r="F305" s="216" t="s">
        <v>594</v>
      </c>
      <c r="G305" s="217" t="s">
        <v>205</v>
      </c>
      <c r="H305" s="218">
        <v>3</v>
      </c>
      <c r="I305" s="219"/>
      <c r="J305" s="220">
        <f>ROUND(I305*H305,2)</f>
        <v>0</v>
      </c>
      <c r="K305" s="216" t="s">
        <v>273</v>
      </c>
      <c r="L305" s="69"/>
      <c r="M305" s="221" t="s">
        <v>21</v>
      </c>
      <c r="N305" s="222" t="s">
        <v>42</v>
      </c>
      <c r="O305" s="44"/>
      <c r="P305" s="223">
        <f>O305*H305</f>
        <v>0</v>
      </c>
      <c r="Q305" s="223">
        <v>0</v>
      </c>
      <c r="R305" s="223">
        <f>Q305*H305</f>
        <v>0</v>
      </c>
      <c r="S305" s="223">
        <v>0</v>
      </c>
      <c r="T305" s="224">
        <f>S305*H305</f>
        <v>0</v>
      </c>
      <c r="AR305" s="21" t="s">
        <v>233</v>
      </c>
      <c r="AT305" s="21" t="s">
        <v>152</v>
      </c>
      <c r="AU305" s="21" t="s">
        <v>81</v>
      </c>
      <c r="AY305" s="21" t="s">
        <v>150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21" t="s">
        <v>79</v>
      </c>
      <c r="BK305" s="225">
        <f>ROUND(I305*H305,2)</f>
        <v>0</v>
      </c>
      <c r="BL305" s="21" t="s">
        <v>233</v>
      </c>
      <c r="BM305" s="21" t="s">
        <v>595</v>
      </c>
    </row>
    <row r="306" spans="2:65" s="1" customFormat="1" ht="16.5" customHeight="1">
      <c r="B306" s="43"/>
      <c r="C306" s="214" t="s">
        <v>596</v>
      </c>
      <c r="D306" s="214" t="s">
        <v>152</v>
      </c>
      <c r="E306" s="215" t="s">
        <v>597</v>
      </c>
      <c r="F306" s="216" t="s">
        <v>598</v>
      </c>
      <c r="G306" s="217" t="s">
        <v>205</v>
      </c>
      <c r="H306" s="218">
        <v>7</v>
      </c>
      <c r="I306" s="219"/>
      <c r="J306" s="220">
        <f>ROUND(I306*H306,2)</f>
        <v>0</v>
      </c>
      <c r="K306" s="216" t="s">
        <v>273</v>
      </c>
      <c r="L306" s="69"/>
      <c r="M306" s="221" t="s">
        <v>21</v>
      </c>
      <c r="N306" s="222" t="s">
        <v>42</v>
      </c>
      <c r="O306" s="44"/>
      <c r="P306" s="223">
        <f>O306*H306</f>
        <v>0</v>
      </c>
      <c r="Q306" s="223">
        <v>0</v>
      </c>
      <c r="R306" s="223">
        <f>Q306*H306</f>
        <v>0</v>
      </c>
      <c r="S306" s="223">
        <v>0</v>
      </c>
      <c r="T306" s="224">
        <f>S306*H306</f>
        <v>0</v>
      </c>
      <c r="AR306" s="21" t="s">
        <v>233</v>
      </c>
      <c r="AT306" s="21" t="s">
        <v>152</v>
      </c>
      <c r="AU306" s="21" t="s">
        <v>81</v>
      </c>
      <c r="AY306" s="21" t="s">
        <v>150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21" t="s">
        <v>79</v>
      </c>
      <c r="BK306" s="225">
        <f>ROUND(I306*H306,2)</f>
        <v>0</v>
      </c>
      <c r="BL306" s="21" t="s">
        <v>233</v>
      </c>
      <c r="BM306" s="21" t="s">
        <v>599</v>
      </c>
    </row>
    <row r="307" spans="2:65" s="1" customFormat="1" ht="16.5" customHeight="1">
      <c r="B307" s="43"/>
      <c r="C307" s="214" t="s">
        <v>600</v>
      </c>
      <c r="D307" s="214" t="s">
        <v>152</v>
      </c>
      <c r="E307" s="215" t="s">
        <v>601</v>
      </c>
      <c r="F307" s="216" t="s">
        <v>602</v>
      </c>
      <c r="G307" s="217" t="s">
        <v>205</v>
      </c>
      <c r="H307" s="218">
        <v>1</v>
      </c>
      <c r="I307" s="219"/>
      <c r="J307" s="220">
        <f>ROUND(I307*H307,2)</f>
        <v>0</v>
      </c>
      <c r="K307" s="216" t="s">
        <v>273</v>
      </c>
      <c r="L307" s="69"/>
      <c r="M307" s="221" t="s">
        <v>21</v>
      </c>
      <c r="N307" s="222" t="s">
        <v>42</v>
      </c>
      <c r="O307" s="44"/>
      <c r="P307" s="223">
        <f>O307*H307</f>
        <v>0</v>
      </c>
      <c r="Q307" s="223">
        <v>0.00029</v>
      </c>
      <c r="R307" s="223">
        <f>Q307*H307</f>
        <v>0.00029</v>
      </c>
      <c r="S307" s="223">
        <v>0</v>
      </c>
      <c r="T307" s="224">
        <f>S307*H307</f>
        <v>0</v>
      </c>
      <c r="AR307" s="21" t="s">
        <v>233</v>
      </c>
      <c r="AT307" s="21" t="s">
        <v>152</v>
      </c>
      <c r="AU307" s="21" t="s">
        <v>81</v>
      </c>
      <c r="AY307" s="21" t="s">
        <v>150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21" t="s">
        <v>79</v>
      </c>
      <c r="BK307" s="225">
        <f>ROUND(I307*H307,2)</f>
        <v>0</v>
      </c>
      <c r="BL307" s="21" t="s">
        <v>233</v>
      </c>
      <c r="BM307" s="21" t="s">
        <v>603</v>
      </c>
    </row>
    <row r="308" spans="2:65" s="1" customFormat="1" ht="16.5" customHeight="1">
      <c r="B308" s="43"/>
      <c r="C308" s="214" t="s">
        <v>604</v>
      </c>
      <c r="D308" s="214" t="s">
        <v>152</v>
      </c>
      <c r="E308" s="215" t="s">
        <v>605</v>
      </c>
      <c r="F308" s="216" t="s">
        <v>606</v>
      </c>
      <c r="G308" s="217" t="s">
        <v>175</v>
      </c>
      <c r="H308" s="218">
        <v>0.095</v>
      </c>
      <c r="I308" s="219"/>
      <c r="J308" s="220">
        <f>ROUND(I308*H308,2)</f>
        <v>0</v>
      </c>
      <c r="K308" s="216" t="s">
        <v>273</v>
      </c>
      <c r="L308" s="69"/>
      <c r="M308" s="221" t="s">
        <v>21</v>
      </c>
      <c r="N308" s="222" t="s">
        <v>42</v>
      </c>
      <c r="O308" s="44"/>
      <c r="P308" s="223">
        <f>O308*H308</f>
        <v>0</v>
      </c>
      <c r="Q308" s="223">
        <v>0</v>
      </c>
      <c r="R308" s="223">
        <f>Q308*H308</f>
        <v>0</v>
      </c>
      <c r="S308" s="223">
        <v>0</v>
      </c>
      <c r="T308" s="224">
        <f>S308*H308</f>
        <v>0</v>
      </c>
      <c r="AR308" s="21" t="s">
        <v>233</v>
      </c>
      <c r="AT308" s="21" t="s">
        <v>152</v>
      </c>
      <c r="AU308" s="21" t="s">
        <v>81</v>
      </c>
      <c r="AY308" s="21" t="s">
        <v>150</v>
      </c>
      <c r="BE308" s="225">
        <f>IF(N308="základní",J308,0)</f>
        <v>0</v>
      </c>
      <c r="BF308" s="225">
        <f>IF(N308="snížená",J308,0)</f>
        <v>0</v>
      </c>
      <c r="BG308" s="225">
        <f>IF(N308="zákl. přenesená",J308,0)</f>
        <v>0</v>
      </c>
      <c r="BH308" s="225">
        <f>IF(N308="sníž. přenesená",J308,0)</f>
        <v>0</v>
      </c>
      <c r="BI308" s="225">
        <f>IF(N308="nulová",J308,0)</f>
        <v>0</v>
      </c>
      <c r="BJ308" s="21" t="s">
        <v>79</v>
      </c>
      <c r="BK308" s="225">
        <f>ROUND(I308*H308,2)</f>
        <v>0</v>
      </c>
      <c r="BL308" s="21" t="s">
        <v>233</v>
      </c>
      <c r="BM308" s="21" t="s">
        <v>607</v>
      </c>
    </row>
    <row r="309" spans="2:63" s="10" customFormat="1" ht="29.85" customHeight="1">
      <c r="B309" s="198"/>
      <c r="C309" s="199"/>
      <c r="D309" s="200" t="s">
        <v>70</v>
      </c>
      <c r="E309" s="212" t="s">
        <v>608</v>
      </c>
      <c r="F309" s="212" t="s">
        <v>609</v>
      </c>
      <c r="G309" s="199"/>
      <c r="H309" s="199"/>
      <c r="I309" s="202"/>
      <c r="J309" s="213">
        <f>BK309</f>
        <v>0</v>
      </c>
      <c r="K309" s="199"/>
      <c r="L309" s="204"/>
      <c r="M309" s="205"/>
      <c r="N309" s="206"/>
      <c r="O309" s="206"/>
      <c r="P309" s="207">
        <f>SUM(P310:P333)</f>
        <v>0</v>
      </c>
      <c r="Q309" s="206"/>
      <c r="R309" s="207">
        <f>SUM(R310:R333)</f>
        <v>0.45643899999999993</v>
      </c>
      <c r="S309" s="206"/>
      <c r="T309" s="208">
        <f>SUM(T310:T333)</f>
        <v>0</v>
      </c>
      <c r="AR309" s="209" t="s">
        <v>81</v>
      </c>
      <c r="AT309" s="210" t="s">
        <v>70</v>
      </c>
      <c r="AU309" s="210" t="s">
        <v>79</v>
      </c>
      <c r="AY309" s="209" t="s">
        <v>150</v>
      </c>
      <c r="BK309" s="211">
        <f>SUM(BK310:BK333)</f>
        <v>0</v>
      </c>
    </row>
    <row r="310" spans="2:65" s="1" customFormat="1" ht="16.5" customHeight="1">
      <c r="B310" s="43"/>
      <c r="C310" s="214" t="s">
        <v>610</v>
      </c>
      <c r="D310" s="214" t="s">
        <v>152</v>
      </c>
      <c r="E310" s="215" t="s">
        <v>611</v>
      </c>
      <c r="F310" s="216" t="s">
        <v>612</v>
      </c>
      <c r="G310" s="217" t="s">
        <v>248</v>
      </c>
      <c r="H310" s="218">
        <v>15</v>
      </c>
      <c r="I310" s="219"/>
      <c r="J310" s="220">
        <f>ROUND(I310*H310,2)</f>
        <v>0</v>
      </c>
      <c r="K310" s="216" t="s">
        <v>273</v>
      </c>
      <c r="L310" s="69"/>
      <c r="M310" s="221" t="s">
        <v>21</v>
      </c>
      <c r="N310" s="222" t="s">
        <v>42</v>
      </c>
      <c r="O310" s="44"/>
      <c r="P310" s="223">
        <f>O310*H310</f>
        <v>0</v>
      </c>
      <c r="Q310" s="223">
        <v>0.00309</v>
      </c>
      <c r="R310" s="223">
        <f>Q310*H310</f>
        <v>0.046349999999999995</v>
      </c>
      <c r="S310" s="223">
        <v>0</v>
      </c>
      <c r="T310" s="224">
        <f>S310*H310</f>
        <v>0</v>
      </c>
      <c r="AR310" s="21" t="s">
        <v>233</v>
      </c>
      <c r="AT310" s="21" t="s">
        <v>152</v>
      </c>
      <c r="AU310" s="21" t="s">
        <v>81</v>
      </c>
      <c r="AY310" s="21" t="s">
        <v>150</v>
      </c>
      <c r="BE310" s="225">
        <f>IF(N310="základní",J310,0)</f>
        <v>0</v>
      </c>
      <c r="BF310" s="225">
        <f>IF(N310="snížená",J310,0)</f>
        <v>0</v>
      </c>
      <c r="BG310" s="225">
        <f>IF(N310="zákl. přenesená",J310,0)</f>
        <v>0</v>
      </c>
      <c r="BH310" s="225">
        <f>IF(N310="sníž. přenesená",J310,0)</f>
        <v>0</v>
      </c>
      <c r="BI310" s="225">
        <f>IF(N310="nulová",J310,0)</f>
        <v>0</v>
      </c>
      <c r="BJ310" s="21" t="s">
        <v>79</v>
      </c>
      <c r="BK310" s="225">
        <f>ROUND(I310*H310,2)</f>
        <v>0</v>
      </c>
      <c r="BL310" s="21" t="s">
        <v>233</v>
      </c>
      <c r="BM310" s="21" t="s">
        <v>613</v>
      </c>
    </row>
    <row r="311" spans="2:65" s="1" customFormat="1" ht="16.5" customHeight="1">
      <c r="B311" s="43"/>
      <c r="C311" s="214" t="s">
        <v>614</v>
      </c>
      <c r="D311" s="214" t="s">
        <v>152</v>
      </c>
      <c r="E311" s="215" t="s">
        <v>615</v>
      </c>
      <c r="F311" s="216" t="s">
        <v>616</v>
      </c>
      <c r="G311" s="217" t="s">
        <v>248</v>
      </c>
      <c r="H311" s="218">
        <v>70</v>
      </c>
      <c r="I311" s="219"/>
      <c r="J311" s="220">
        <f>ROUND(I311*H311,2)</f>
        <v>0</v>
      </c>
      <c r="K311" s="216" t="s">
        <v>273</v>
      </c>
      <c r="L311" s="69"/>
      <c r="M311" s="221" t="s">
        <v>21</v>
      </c>
      <c r="N311" s="222" t="s">
        <v>42</v>
      </c>
      <c r="O311" s="44"/>
      <c r="P311" s="223">
        <f>O311*H311</f>
        <v>0</v>
      </c>
      <c r="Q311" s="223">
        <v>0.00066</v>
      </c>
      <c r="R311" s="223">
        <f>Q311*H311</f>
        <v>0.0462</v>
      </c>
      <c r="S311" s="223">
        <v>0</v>
      </c>
      <c r="T311" s="224">
        <f>S311*H311</f>
        <v>0</v>
      </c>
      <c r="AR311" s="21" t="s">
        <v>233</v>
      </c>
      <c r="AT311" s="21" t="s">
        <v>152</v>
      </c>
      <c r="AU311" s="21" t="s">
        <v>81</v>
      </c>
      <c r="AY311" s="21" t="s">
        <v>150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21" t="s">
        <v>79</v>
      </c>
      <c r="BK311" s="225">
        <f>ROUND(I311*H311,2)</f>
        <v>0</v>
      </c>
      <c r="BL311" s="21" t="s">
        <v>233</v>
      </c>
      <c r="BM311" s="21" t="s">
        <v>617</v>
      </c>
    </row>
    <row r="312" spans="2:65" s="1" customFormat="1" ht="16.5" customHeight="1">
      <c r="B312" s="43"/>
      <c r="C312" s="214" t="s">
        <v>618</v>
      </c>
      <c r="D312" s="214" t="s">
        <v>152</v>
      </c>
      <c r="E312" s="215" t="s">
        <v>619</v>
      </c>
      <c r="F312" s="216" t="s">
        <v>620</v>
      </c>
      <c r="G312" s="217" t="s">
        <v>248</v>
      </c>
      <c r="H312" s="218">
        <v>30</v>
      </c>
      <c r="I312" s="219"/>
      <c r="J312" s="220">
        <f>ROUND(I312*H312,2)</f>
        <v>0</v>
      </c>
      <c r="K312" s="216" t="s">
        <v>273</v>
      </c>
      <c r="L312" s="69"/>
      <c r="M312" s="221" t="s">
        <v>21</v>
      </c>
      <c r="N312" s="222" t="s">
        <v>42</v>
      </c>
      <c r="O312" s="44"/>
      <c r="P312" s="223">
        <f>O312*H312</f>
        <v>0</v>
      </c>
      <c r="Q312" s="223">
        <v>0.00091</v>
      </c>
      <c r="R312" s="223">
        <f>Q312*H312</f>
        <v>0.0273</v>
      </c>
      <c r="S312" s="223">
        <v>0</v>
      </c>
      <c r="T312" s="224">
        <f>S312*H312</f>
        <v>0</v>
      </c>
      <c r="AR312" s="21" t="s">
        <v>233</v>
      </c>
      <c r="AT312" s="21" t="s">
        <v>152</v>
      </c>
      <c r="AU312" s="21" t="s">
        <v>81</v>
      </c>
      <c r="AY312" s="21" t="s">
        <v>150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21" t="s">
        <v>79</v>
      </c>
      <c r="BK312" s="225">
        <f>ROUND(I312*H312,2)</f>
        <v>0</v>
      </c>
      <c r="BL312" s="21" t="s">
        <v>233</v>
      </c>
      <c r="BM312" s="21" t="s">
        <v>621</v>
      </c>
    </row>
    <row r="313" spans="2:65" s="1" customFormat="1" ht="16.5" customHeight="1">
      <c r="B313" s="43"/>
      <c r="C313" s="214" t="s">
        <v>622</v>
      </c>
      <c r="D313" s="214" t="s">
        <v>152</v>
      </c>
      <c r="E313" s="215" t="s">
        <v>623</v>
      </c>
      <c r="F313" s="216" t="s">
        <v>624</v>
      </c>
      <c r="G313" s="217" t="s">
        <v>248</v>
      </c>
      <c r="H313" s="218">
        <v>23.7</v>
      </c>
      <c r="I313" s="219"/>
      <c r="J313" s="220">
        <f>ROUND(I313*H313,2)</f>
        <v>0</v>
      </c>
      <c r="K313" s="216" t="s">
        <v>273</v>
      </c>
      <c r="L313" s="69"/>
      <c r="M313" s="221" t="s">
        <v>21</v>
      </c>
      <c r="N313" s="222" t="s">
        <v>42</v>
      </c>
      <c r="O313" s="44"/>
      <c r="P313" s="223">
        <f>O313*H313</f>
        <v>0</v>
      </c>
      <c r="Q313" s="223">
        <v>0.00119</v>
      </c>
      <c r="R313" s="223">
        <f>Q313*H313</f>
        <v>0.028203000000000002</v>
      </c>
      <c r="S313" s="223">
        <v>0</v>
      </c>
      <c r="T313" s="224">
        <f>S313*H313</f>
        <v>0</v>
      </c>
      <c r="AR313" s="21" t="s">
        <v>233</v>
      </c>
      <c r="AT313" s="21" t="s">
        <v>152</v>
      </c>
      <c r="AU313" s="21" t="s">
        <v>81</v>
      </c>
      <c r="AY313" s="21" t="s">
        <v>150</v>
      </c>
      <c r="BE313" s="225">
        <f>IF(N313="základní",J313,0)</f>
        <v>0</v>
      </c>
      <c r="BF313" s="225">
        <f>IF(N313="snížená",J313,0)</f>
        <v>0</v>
      </c>
      <c r="BG313" s="225">
        <f>IF(N313="zákl. přenesená",J313,0)</f>
        <v>0</v>
      </c>
      <c r="BH313" s="225">
        <f>IF(N313="sníž. přenesená",J313,0)</f>
        <v>0</v>
      </c>
      <c r="BI313" s="225">
        <f>IF(N313="nulová",J313,0)</f>
        <v>0</v>
      </c>
      <c r="BJ313" s="21" t="s">
        <v>79</v>
      </c>
      <c r="BK313" s="225">
        <f>ROUND(I313*H313,2)</f>
        <v>0</v>
      </c>
      <c r="BL313" s="21" t="s">
        <v>233</v>
      </c>
      <c r="BM313" s="21" t="s">
        <v>625</v>
      </c>
    </row>
    <row r="314" spans="2:65" s="1" customFormat="1" ht="16.5" customHeight="1">
      <c r="B314" s="43"/>
      <c r="C314" s="214" t="s">
        <v>626</v>
      </c>
      <c r="D314" s="214" t="s">
        <v>152</v>
      </c>
      <c r="E314" s="215" t="s">
        <v>627</v>
      </c>
      <c r="F314" s="216" t="s">
        <v>628</v>
      </c>
      <c r="G314" s="217" t="s">
        <v>248</v>
      </c>
      <c r="H314" s="218">
        <v>3.3</v>
      </c>
      <c r="I314" s="219"/>
      <c r="J314" s="220">
        <f>ROUND(I314*H314,2)</f>
        <v>0</v>
      </c>
      <c r="K314" s="216" t="s">
        <v>273</v>
      </c>
      <c r="L314" s="69"/>
      <c r="M314" s="221" t="s">
        <v>21</v>
      </c>
      <c r="N314" s="222" t="s">
        <v>42</v>
      </c>
      <c r="O314" s="44"/>
      <c r="P314" s="223">
        <f>O314*H314</f>
        <v>0</v>
      </c>
      <c r="Q314" s="223">
        <v>0.00252</v>
      </c>
      <c r="R314" s="223">
        <f>Q314*H314</f>
        <v>0.008316</v>
      </c>
      <c r="S314" s="223">
        <v>0</v>
      </c>
      <c r="T314" s="224">
        <f>S314*H314</f>
        <v>0</v>
      </c>
      <c r="AR314" s="21" t="s">
        <v>233</v>
      </c>
      <c r="AT314" s="21" t="s">
        <v>152</v>
      </c>
      <c r="AU314" s="21" t="s">
        <v>81</v>
      </c>
      <c r="AY314" s="21" t="s">
        <v>150</v>
      </c>
      <c r="BE314" s="225">
        <f>IF(N314="základní",J314,0)</f>
        <v>0</v>
      </c>
      <c r="BF314" s="225">
        <f>IF(N314="snížená",J314,0)</f>
        <v>0</v>
      </c>
      <c r="BG314" s="225">
        <f>IF(N314="zákl. přenesená",J314,0)</f>
        <v>0</v>
      </c>
      <c r="BH314" s="225">
        <f>IF(N314="sníž. přenesená",J314,0)</f>
        <v>0</v>
      </c>
      <c r="BI314" s="225">
        <f>IF(N314="nulová",J314,0)</f>
        <v>0</v>
      </c>
      <c r="BJ314" s="21" t="s">
        <v>79</v>
      </c>
      <c r="BK314" s="225">
        <f>ROUND(I314*H314,2)</f>
        <v>0</v>
      </c>
      <c r="BL314" s="21" t="s">
        <v>233</v>
      </c>
      <c r="BM314" s="21" t="s">
        <v>629</v>
      </c>
    </row>
    <row r="315" spans="2:65" s="1" customFormat="1" ht="16.5" customHeight="1">
      <c r="B315" s="43"/>
      <c r="C315" s="214" t="s">
        <v>630</v>
      </c>
      <c r="D315" s="214" t="s">
        <v>152</v>
      </c>
      <c r="E315" s="215" t="s">
        <v>631</v>
      </c>
      <c r="F315" s="216" t="s">
        <v>632</v>
      </c>
      <c r="G315" s="217" t="s">
        <v>248</v>
      </c>
      <c r="H315" s="218">
        <v>15</v>
      </c>
      <c r="I315" s="219"/>
      <c r="J315" s="220">
        <f>ROUND(I315*H315,2)</f>
        <v>0</v>
      </c>
      <c r="K315" s="216" t="s">
        <v>273</v>
      </c>
      <c r="L315" s="69"/>
      <c r="M315" s="221" t="s">
        <v>21</v>
      </c>
      <c r="N315" s="222" t="s">
        <v>42</v>
      </c>
      <c r="O315" s="44"/>
      <c r="P315" s="223">
        <f>O315*H315</f>
        <v>0</v>
      </c>
      <c r="Q315" s="223">
        <v>0.0035</v>
      </c>
      <c r="R315" s="223">
        <f>Q315*H315</f>
        <v>0.0525</v>
      </c>
      <c r="S315" s="223">
        <v>0</v>
      </c>
      <c r="T315" s="224">
        <f>S315*H315</f>
        <v>0</v>
      </c>
      <c r="AR315" s="21" t="s">
        <v>233</v>
      </c>
      <c r="AT315" s="21" t="s">
        <v>152</v>
      </c>
      <c r="AU315" s="21" t="s">
        <v>81</v>
      </c>
      <c r="AY315" s="21" t="s">
        <v>150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21" t="s">
        <v>79</v>
      </c>
      <c r="BK315" s="225">
        <f>ROUND(I315*H315,2)</f>
        <v>0</v>
      </c>
      <c r="BL315" s="21" t="s">
        <v>233</v>
      </c>
      <c r="BM315" s="21" t="s">
        <v>633</v>
      </c>
    </row>
    <row r="316" spans="2:65" s="1" customFormat="1" ht="16.5" customHeight="1">
      <c r="B316" s="43"/>
      <c r="C316" s="214" t="s">
        <v>634</v>
      </c>
      <c r="D316" s="214" t="s">
        <v>152</v>
      </c>
      <c r="E316" s="215" t="s">
        <v>635</v>
      </c>
      <c r="F316" s="216" t="s">
        <v>636</v>
      </c>
      <c r="G316" s="217" t="s">
        <v>248</v>
      </c>
      <c r="H316" s="218">
        <v>30</v>
      </c>
      <c r="I316" s="219"/>
      <c r="J316" s="220">
        <f>ROUND(I316*H316,2)</f>
        <v>0</v>
      </c>
      <c r="K316" s="216" t="s">
        <v>273</v>
      </c>
      <c r="L316" s="69"/>
      <c r="M316" s="221" t="s">
        <v>21</v>
      </c>
      <c r="N316" s="222" t="s">
        <v>42</v>
      </c>
      <c r="O316" s="44"/>
      <c r="P316" s="223">
        <f>O316*H316</f>
        <v>0</v>
      </c>
      <c r="Q316" s="223">
        <v>0.00586</v>
      </c>
      <c r="R316" s="223">
        <f>Q316*H316</f>
        <v>0.17579999999999998</v>
      </c>
      <c r="S316" s="223">
        <v>0</v>
      </c>
      <c r="T316" s="224">
        <f>S316*H316</f>
        <v>0</v>
      </c>
      <c r="AR316" s="21" t="s">
        <v>233</v>
      </c>
      <c r="AT316" s="21" t="s">
        <v>152</v>
      </c>
      <c r="AU316" s="21" t="s">
        <v>81</v>
      </c>
      <c r="AY316" s="21" t="s">
        <v>150</v>
      </c>
      <c r="BE316" s="225">
        <f>IF(N316="základní",J316,0)</f>
        <v>0</v>
      </c>
      <c r="BF316" s="225">
        <f>IF(N316="snížená",J316,0)</f>
        <v>0</v>
      </c>
      <c r="BG316" s="225">
        <f>IF(N316="zákl. přenesená",J316,0)</f>
        <v>0</v>
      </c>
      <c r="BH316" s="225">
        <f>IF(N316="sníž. přenesená",J316,0)</f>
        <v>0</v>
      </c>
      <c r="BI316" s="225">
        <f>IF(N316="nulová",J316,0)</f>
        <v>0</v>
      </c>
      <c r="BJ316" s="21" t="s">
        <v>79</v>
      </c>
      <c r="BK316" s="225">
        <f>ROUND(I316*H316,2)</f>
        <v>0</v>
      </c>
      <c r="BL316" s="21" t="s">
        <v>233</v>
      </c>
      <c r="BM316" s="21" t="s">
        <v>637</v>
      </c>
    </row>
    <row r="317" spans="2:65" s="1" customFormat="1" ht="25.5" customHeight="1">
      <c r="B317" s="43"/>
      <c r="C317" s="214" t="s">
        <v>638</v>
      </c>
      <c r="D317" s="214" t="s">
        <v>152</v>
      </c>
      <c r="E317" s="215" t="s">
        <v>639</v>
      </c>
      <c r="F317" s="216" t="s">
        <v>640</v>
      </c>
      <c r="G317" s="217" t="s">
        <v>248</v>
      </c>
      <c r="H317" s="218">
        <v>70</v>
      </c>
      <c r="I317" s="219"/>
      <c r="J317" s="220">
        <f>ROUND(I317*H317,2)</f>
        <v>0</v>
      </c>
      <c r="K317" s="216" t="s">
        <v>273</v>
      </c>
      <c r="L317" s="69"/>
      <c r="M317" s="221" t="s">
        <v>21</v>
      </c>
      <c r="N317" s="222" t="s">
        <v>42</v>
      </c>
      <c r="O317" s="44"/>
      <c r="P317" s="223">
        <f>O317*H317</f>
        <v>0</v>
      </c>
      <c r="Q317" s="223">
        <v>5E-05</v>
      </c>
      <c r="R317" s="223">
        <f>Q317*H317</f>
        <v>0.0035</v>
      </c>
      <c r="S317" s="223">
        <v>0</v>
      </c>
      <c r="T317" s="224">
        <f>S317*H317</f>
        <v>0</v>
      </c>
      <c r="AR317" s="21" t="s">
        <v>233</v>
      </c>
      <c r="AT317" s="21" t="s">
        <v>152</v>
      </c>
      <c r="AU317" s="21" t="s">
        <v>81</v>
      </c>
      <c r="AY317" s="21" t="s">
        <v>150</v>
      </c>
      <c r="BE317" s="225">
        <f>IF(N317="základní",J317,0)</f>
        <v>0</v>
      </c>
      <c r="BF317" s="225">
        <f>IF(N317="snížená",J317,0)</f>
        <v>0</v>
      </c>
      <c r="BG317" s="225">
        <f>IF(N317="zákl. přenesená",J317,0)</f>
        <v>0</v>
      </c>
      <c r="BH317" s="225">
        <f>IF(N317="sníž. přenesená",J317,0)</f>
        <v>0</v>
      </c>
      <c r="BI317" s="225">
        <f>IF(N317="nulová",J317,0)</f>
        <v>0</v>
      </c>
      <c r="BJ317" s="21" t="s">
        <v>79</v>
      </c>
      <c r="BK317" s="225">
        <f>ROUND(I317*H317,2)</f>
        <v>0</v>
      </c>
      <c r="BL317" s="21" t="s">
        <v>233</v>
      </c>
      <c r="BM317" s="21" t="s">
        <v>641</v>
      </c>
    </row>
    <row r="318" spans="2:65" s="1" customFormat="1" ht="25.5" customHeight="1">
      <c r="B318" s="43"/>
      <c r="C318" s="214" t="s">
        <v>642</v>
      </c>
      <c r="D318" s="214" t="s">
        <v>152</v>
      </c>
      <c r="E318" s="215" t="s">
        <v>643</v>
      </c>
      <c r="F318" s="216" t="s">
        <v>644</v>
      </c>
      <c r="G318" s="217" t="s">
        <v>248</v>
      </c>
      <c r="H318" s="218">
        <v>57</v>
      </c>
      <c r="I318" s="219"/>
      <c r="J318" s="220">
        <f>ROUND(I318*H318,2)</f>
        <v>0</v>
      </c>
      <c r="K318" s="216" t="s">
        <v>273</v>
      </c>
      <c r="L318" s="69"/>
      <c r="M318" s="221" t="s">
        <v>21</v>
      </c>
      <c r="N318" s="222" t="s">
        <v>42</v>
      </c>
      <c r="O318" s="44"/>
      <c r="P318" s="223">
        <f>O318*H318</f>
        <v>0</v>
      </c>
      <c r="Q318" s="223">
        <v>7E-05</v>
      </c>
      <c r="R318" s="223">
        <f>Q318*H318</f>
        <v>0.00399</v>
      </c>
      <c r="S318" s="223">
        <v>0</v>
      </c>
      <c r="T318" s="224">
        <f>S318*H318</f>
        <v>0</v>
      </c>
      <c r="AR318" s="21" t="s">
        <v>233</v>
      </c>
      <c r="AT318" s="21" t="s">
        <v>152</v>
      </c>
      <c r="AU318" s="21" t="s">
        <v>81</v>
      </c>
      <c r="AY318" s="21" t="s">
        <v>150</v>
      </c>
      <c r="BE318" s="225">
        <f>IF(N318="základní",J318,0)</f>
        <v>0</v>
      </c>
      <c r="BF318" s="225">
        <f>IF(N318="snížená",J318,0)</f>
        <v>0</v>
      </c>
      <c r="BG318" s="225">
        <f>IF(N318="zákl. přenesená",J318,0)</f>
        <v>0</v>
      </c>
      <c r="BH318" s="225">
        <f>IF(N318="sníž. přenesená",J318,0)</f>
        <v>0</v>
      </c>
      <c r="BI318" s="225">
        <f>IF(N318="nulová",J318,0)</f>
        <v>0</v>
      </c>
      <c r="BJ318" s="21" t="s">
        <v>79</v>
      </c>
      <c r="BK318" s="225">
        <f>ROUND(I318*H318,2)</f>
        <v>0</v>
      </c>
      <c r="BL318" s="21" t="s">
        <v>233</v>
      </c>
      <c r="BM318" s="21" t="s">
        <v>645</v>
      </c>
    </row>
    <row r="319" spans="2:65" s="1" customFormat="1" ht="25.5" customHeight="1">
      <c r="B319" s="43"/>
      <c r="C319" s="214" t="s">
        <v>646</v>
      </c>
      <c r="D319" s="214" t="s">
        <v>152</v>
      </c>
      <c r="E319" s="215" t="s">
        <v>647</v>
      </c>
      <c r="F319" s="216" t="s">
        <v>648</v>
      </c>
      <c r="G319" s="217" t="s">
        <v>248</v>
      </c>
      <c r="H319" s="218">
        <v>45</v>
      </c>
      <c r="I319" s="219"/>
      <c r="J319" s="220">
        <f>ROUND(I319*H319,2)</f>
        <v>0</v>
      </c>
      <c r="K319" s="216" t="s">
        <v>273</v>
      </c>
      <c r="L319" s="69"/>
      <c r="M319" s="221" t="s">
        <v>21</v>
      </c>
      <c r="N319" s="222" t="s">
        <v>42</v>
      </c>
      <c r="O319" s="44"/>
      <c r="P319" s="223">
        <f>O319*H319</f>
        <v>0</v>
      </c>
      <c r="Q319" s="223">
        <v>8E-05</v>
      </c>
      <c r="R319" s="223">
        <f>Q319*H319</f>
        <v>0.0036000000000000003</v>
      </c>
      <c r="S319" s="223">
        <v>0</v>
      </c>
      <c r="T319" s="224">
        <f>S319*H319</f>
        <v>0</v>
      </c>
      <c r="AR319" s="21" t="s">
        <v>233</v>
      </c>
      <c r="AT319" s="21" t="s">
        <v>152</v>
      </c>
      <c r="AU319" s="21" t="s">
        <v>81</v>
      </c>
      <c r="AY319" s="21" t="s">
        <v>150</v>
      </c>
      <c r="BE319" s="225">
        <f>IF(N319="základní",J319,0)</f>
        <v>0</v>
      </c>
      <c r="BF319" s="225">
        <f>IF(N319="snížená",J319,0)</f>
        <v>0</v>
      </c>
      <c r="BG319" s="225">
        <f>IF(N319="zákl. přenesená",J319,0)</f>
        <v>0</v>
      </c>
      <c r="BH319" s="225">
        <f>IF(N319="sníž. přenesená",J319,0)</f>
        <v>0</v>
      </c>
      <c r="BI319" s="225">
        <f>IF(N319="nulová",J319,0)</f>
        <v>0</v>
      </c>
      <c r="BJ319" s="21" t="s">
        <v>79</v>
      </c>
      <c r="BK319" s="225">
        <f>ROUND(I319*H319,2)</f>
        <v>0</v>
      </c>
      <c r="BL319" s="21" t="s">
        <v>233</v>
      </c>
      <c r="BM319" s="21" t="s">
        <v>649</v>
      </c>
    </row>
    <row r="320" spans="2:65" s="1" customFormat="1" ht="16.5" customHeight="1">
      <c r="B320" s="43"/>
      <c r="C320" s="214" t="s">
        <v>650</v>
      </c>
      <c r="D320" s="214" t="s">
        <v>152</v>
      </c>
      <c r="E320" s="215" t="s">
        <v>651</v>
      </c>
      <c r="F320" s="216" t="s">
        <v>652</v>
      </c>
      <c r="G320" s="217" t="s">
        <v>205</v>
      </c>
      <c r="H320" s="218">
        <v>24</v>
      </c>
      <c r="I320" s="219"/>
      <c r="J320" s="220">
        <f>ROUND(I320*H320,2)</f>
        <v>0</v>
      </c>
      <c r="K320" s="216" t="s">
        <v>273</v>
      </c>
      <c r="L320" s="69"/>
      <c r="M320" s="221" t="s">
        <v>21</v>
      </c>
      <c r="N320" s="222" t="s">
        <v>42</v>
      </c>
      <c r="O320" s="44"/>
      <c r="P320" s="223">
        <f>O320*H320</f>
        <v>0</v>
      </c>
      <c r="Q320" s="223">
        <v>0</v>
      </c>
      <c r="R320" s="223">
        <f>Q320*H320</f>
        <v>0</v>
      </c>
      <c r="S320" s="223">
        <v>0</v>
      </c>
      <c r="T320" s="224">
        <f>S320*H320</f>
        <v>0</v>
      </c>
      <c r="AR320" s="21" t="s">
        <v>233</v>
      </c>
      <c r="AT320" s="21" t="s">
        <v>152</v>
      </c>
      <c r="AU320" s="21" t="s">
        <v>81</v>
      </c>
      <c r="AY320" s="21" t="s">
        <v>150</v>
      </c>
      <c r="BE320" s="225">
        <f>IF(N320="základní",J320,0)</f>
        <v>0</v>
      </c>
      <c r="BF320" s="225">
        <f>IF(N320="snížená",J320,0)</f>
        <v>0</v>
      </c>
      <c r="BG320" s="225">
        <f>IF(N320="zákl. přenesená",J320,0)</f>
        <v>0</v>
      </c>
      <c r="BH320" s="225">
        <f>IF(N320="sníž. přenesená",J320,0)</f>
        <v>0</v>
      </c>
      <c r="BI320" s="225">
        <f>IF(N320="nulová",J320,0)</f>
        <v>0</v>
      </c>
      <c r="BJ320" s="21" t="s">
        <v>79</v>
      </c>
      <c r="BK320" s="225">
        <f>ROUND(I320*H320,2)</f>
        <v>0</v>
      </c>
      <c r="BL320" s="21" t="s">
        <v>233</v>
      </c>
      <c r="BM320" s="21" t="s">
        <v>653</v>
      </c>
    </row>
    <row r="321" spans="2:65" s="1" customFormat="1" ht="16.5" customHeight="1">
      <c r="B321" s="43"/>
      <c r="C321" s="214" t="s">
        <v>654</v>
      </c>
      <c r="D321" s="214" t="s">
        <v>152</v>
      </c>
      <c r="E321" s="215" t="s">
        <v>655</v>
      </c>
      <c r="F321" s="216" t="s">
        <v>656</v>
      </c>
      <c r="G321" s="217" t="s">
        <v>205</v>
      </c>
      <c r="H321" s="218">
        <v>6</v>
      </c>
      <c r="I321" s="219"/>
      <c r="J321" s="220">
        <f>ROUND(I321*H321,2)</f>
        <v>0</v>
      </c>
      <c r="K321" s="216" t="s">
        <v>273</v>
      </c>
      <c r="L321" s="69"/>
      <c r="M321" s="221" t="s">
        <v>21</v>
      </c>
      <c r="N321" s="222" t="s">
        <v>42</v>
      </c>
      <c r="O321" s="44"/>
      <c r="P321" s="223">
        <f>O321*H321</f>
        <v>0</v>
      </c>
      <c r="Q321" s="223">
        <v>0.00022</v>
      </c>
      <c r="R321" s="223">
        <f>Q321*H321</f>
        <v>0.00132</v>
      </c>
      <c r="S321" s="223">
        <v>0</v>
      </c>
      <c r="T321" s="224">
        <f>S321*H321</f>
        <v>0</v>
      </c>
      <c r="AR321" s="21" t="s">
        <v>233</v>
      </c>
      <c r="AT321" s="21" t="s">
        <v>152</v>
      </c>
      <c r="AU321" s="21" t="s">
        <v>81</v>
      </c>
      <c r="AY321" s="21" t="s">
        <v>150</v>
      </c>
      <c r="BE321" s="225">
        <f>IF(N321="základní",J321,0)</f>
        <v>0</v>
      </c>
      <c r="BF321" s="225">
        <f>IF(N321="snížená",J321,0)</f>
        <v>0</v>
      </c>
      <c r="BG321" s="225">
        <f>IF(N321="zákl. přenesená",J321,0)</f>
        <v>0</v>
      </c>
      <c r="BH321" s="225">
        <f>IF(N321="sníž. přenesená",J321,0)</f>
        <v>0</v>
      </c>
      <c r="BI321" s="225">
        <f>IF(N321="nulová",J321,0)</f>
        <v>0</v>
      </c>
      <c r="BJ321" s="21" t="s">
        <v>79</v>
      </c>
      <c r="BK321" s="225">
        <f>ROUND(I321*H321,2)</f>
        <v>0</v>
      </c>
      <c r="BL321" s="21" t="s">
        <v>233</v>
      </c>
      <c r="BM321" s="21" t="s">
        <v>657</v>
      </c>
    </row>
    <row r="322" spans="2:65" s="1" customFormat="1" ht="16.5" customHeight="1">
      <c r="B322" s="43"/>
      <c r="C322" s="214" t="s">
        <v>658</v>
      </c>
      <c r="D322" s="214" t="s">
        <v>152</v>
      </c>
      <c r="E322" s="215" t="s">
        <v>659</v>
      </c>
      <c r="F322" s="216" t="s">
        <v>660</v>
      </c>
      <c r="G322" s="217" t="s">
        <v>205</v>
      </c>
      <c r="H322" s="218">
        <v>1</v>
      </c>
      <c r="I322" s="219"/>
      <c r="J322" s="220">
        <f>ROUND(I322*H322,2)</f>
        <v>0</v>
      </c>
      <c r="K322" s="216" t="s">
        <v>156</v>
      </c>
      <c r="L322" s="69"/>
      <c r="M322" s="221" t="s">
        <v>21</v>
      </c>
      <c r="N322" s="222" t="s">
        <v>42</v>
      </c>
      <c r="O322" s="44"/>
      <c r="P322" s="223">
        <f>O322*H322</f>
        <v>0</v>
      </c>
      <c r="Q322" s="223">
        <v>0.00056</v>
      </c>
      <c r="R322" s="223">
        <f>Q322*H322</f>
        <v>0.00056</v>
      </c>
      <c r="S322" s="223">
        <v>0</v>
      </c>
      <c r="T322" s="224">
        <f>S322*H322</f>
        <v>0</v>
      </c>
      <c r="AR322" s="21" t="s">
        <v>233</v>
      </c>
      <c r="AT322" s="21" t="s">
        <v>152</v>
      </c>
      <c r="AU322" s="21" t="s">
        <v>81</v>
      </c>
      <c r="AY322" s="21" t="s">
        <v>150</v>
      </c>
      <c r="BE322" s="225">
        <f>IF(N322="základní",J322,0)</f>
        <v>0</v>
      </c>
      <c r="BF322" s="225">
        <f>IF(N322="snížená",J322,0)</f>
        <v>0</v>
      </c>
      <c r="BG322" s="225">
        <f>IF(N322="zákl. přenesená",J322,0)</f>
        <v>0</v>
      </c>
      <c r="BH322" s="225">
        <f>IF(N322="sníž. přenesená",J322,0)</f>
        <v>0</v>
      </c>
      <c r="BI322" s="225">
        <f>IF(N322="nulová",J322,0)</f>
        <v>0</v>
      </c>
      <c r="BJ322" s="21" t="s">
        <v>79</v>
      </c>
      <c r="BK322" s="225">
        <f>ROUND(I322*H322,2)</f>
        <v>0</v>
      </c>
      <c r="BL322" s="21" t="s">
        <v>233</v>
      </c>
      <c r="BM322" s="21" t="s">
        <v>661</v>
      </c>
    </row>
    <row r="323" spans="2:65" s="1" customFormat="1" ht="16.5" customHeight="1">
      <c r="B323" s="43"/>
      <c r="C323" s="214" t="s">
        <v>662</v>
      </c>
      <c r="D323" s="214" t="s">
        <v>152</v>
      </c>
      <c r="E323" s="215" t="s">
        <v>663</v>
      </c>
      <c r="F323" s="216" t="s">
        <v>664</v>
      </c>
      <c r="G323" s="217" t="s">
        <v>205</v>
      </c>
      <c r="H323" s="218">
        <v>1</v>
      </c>
      <c r="I323" s="219"/>
      <c r="J323" s="220">
        <f>ROUND(I323*H323,2)</f>
        <v>0</v>
      </c>
      <c r="K323" s="216" t="s">
        <v>156</v>
      </c>
      <c r="L323" s="69"/>
      <c r="M323" s="221" t="s">
        <v>21</v>
      </c>
      <c r="N323" s="222" t="s">
        <v>42</v>
      </c>
      <c r="O323" s="44"/>
      <c r="P323" s="223">
        <f>O323*H323</f>
        <v>0</v>
      </c>
      <c r="Q323" s="223">
        <v>0.00112</v>
      </c>
      <c r="R323" s="223">
        <f>Q323*H323</f>
        <v>0.00112</v>
      </c>
      <c r="S323" s="223">
        <v>0</v>
      </c>
      <c r="T323" s="224">
        <f>S323*H323</f>
        <v>0</v>
      </c>
      <c r="AR323" s="21" t="s">
        <v>233</v>
      </c>
      <c r="AT323" s="21" t="s">
        <v>152</v>
      </c>
      <c r="AU323" s="21" t="s">
        <v>81</v>
      </c>
      <c r="AY323" s="21" t="s">
        <v>150</v>
      </c>
      <c r="BE323" s="225">
        <f>IF(N323="základní",J323,0)</f>
        <v>0</v>
      </c>
      <c r="BF323" s="225">
        <f>IF(N323="snížená",J323,0)</f>
        <v>0</v>
      </c>
      <c r="BG323" s="225">
        <f>IF(N323="zákl. přenesená",J323,0)</f>
        <v>0</v>
      </c>
      <c r="BH323" s="225">
        <f>IF(N323="sníž. přenesená",J323,0)</f>
        <v>0</v>
      </c>
      <c r="BI323" s="225">
        <f>IF(N323="nulová",J323,0)</f>
        <v>0</v>
      </c>
      <c r="BJ323" s="21" t="s">
        <v>79</v>
      </c>
      <c r="BK323" s="225">
        <f>ROUND(I323*H323,2)</f>
        <v>0</v>
      </c>
      <c r="BL323" s="21" t="s">
        <v>233</v>
      </c>
      <c r="BM323" s="21" t="s">
        <v>665</v>
      </c>
    </row>
    <row r="324" spans="2:65" s="1" customFormat="1" ht="16.5" customHeight="1">
      <c r="B324" s="43"/>
      <c r="C324" s="214" t="s">
        <v>666</v>
      </c>
      <c r="D324" s="214" t="s">
        <v>152</v>
      </c>
      <c r="E324" s="215" t="s">
        <v>667</v>
      </c>
      <c r="F324" s="216" t="s">
        <v>668</v>
      </c>
      <c r="G324" s="217" t="s">
        <v>205</v>
      </c>
      <c r="H324" s="218">
        <v>1</v>
      </c>
      <c r="I324" s="219"/>
      <c r="J324" s="220">
        <f>ROUND(I324*H324,2)</f>
        <v>0</v>
      </c>
      <c r="K324" s="216" t="s">
        <v>156</v>
      </c>
      <c r="L324" s="69"/>
      <c r="M324" s="221" t="s">
        <v>21</v>
      </c>
      <c r="N324" s="222" t="s">
        <v>42</v>
      </c>
      <c r="O324" s="44"/>
      <c r="P324" s="223">
        <f>O324*H324</f>
        <v>0</v>
      </c>
      <c r="Q324" s="223">
        <v>0.00041</v>
      </c>
      <c r="R324" s="223">
        <f>Q324*H324</f>
        <v>0.00041</v>
      </c>
      <c r="S324" s="223">
        <v>0</v>
      </c>
      <c r="T324" s="224">
        <f>S324*H324</f>
        <v>0</v>
      </c>
      <c r="AR324" s="21" t="s">
        <v>233</v>
      </c>
      <c r="AT324" s="21" t="s">
        <v>152</v>
      </c>
      <c r="AU324" s="21" t="s">
        <v>81</v>
      </c>
      <c r="AY324" s="21" t="s">
        <v>150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21" t="s">
        <v>79</v>
      </c>
      <c r="BK324" s="225">
        <f>ROUND(I324*H324,2)</f>
        <v>0</v>
      </c>
      <c r="BL324" s="21" t="s">
        <v>233</v>
      </c>
      <c r="BM324" s="21" t="s">
        <v>669</v>
      </c>
    </row>
    <row r="325" spans="2:65" s="1" customFormat="1" ht="16.5" customHeight="1">
      <c r="B325" s="43"/>
      <c r="C325" s="214" t="s">
        <v>670</v>
      </c>
      <c r="D325" s="214" t="s">
        <v>152</v>
      </c>
      <c r="E325" s="215" t="s">
        <v>671</v>
      </c>
      <c r="F325" s="216" t="s">
        <v>672</v>
      </c>
      <c r="G325" s="217" t="s">
        <v>205</v>
      </c>
      <c r="H325" s="218">
        <v>6</v>
      </c>
      <c r="I325" s="219"/>
      <c r="J325" s="220">
        <f>ROUND(I325*H325,2)</f>
        <v>0</v>
      </c>
      <c r="K325" s="216" t="s">
        <v>273</v>
      </c>
      <c r="L325" s="69"/>
      <c r="M325" s="221" t="s">
        <v>21</v>
      </c>
      <c r="N325" s="222" t="s">
        <v>42</v>
      </c>
      <c r="O325" s="44"/>
      <c r="P325" s="223">
        <f>O325*H325</f>
        <v>0</v>
      </c>
      <c r="Q325" s="223">
        <v>0.0005</v>
      </c>
      <c r="R325" s="223">
        <f>Q325*H325</f>
        <v>0.003</v>
      </c>
      <c r="S325" s="223">
        <v>0</v>
      </c>
      <c r="T325" s="224">
        <f>S325*H325</f>
        <v>0</v>
      </c>
      <c r="AR325" s="21" t="s">
        <v>233</v>
      </c>
      <c r="AT325" s="21" t="s">
        <v>152</v>
      </c>
      <c r="AU325" s="21" t="s">
        <v>81</v>
      </c>
      <c r="AY325" s="21" t="s">
        <v>150</v>
      </c>
      <c r="BE325" s="225">
        <f>IF(N325="základní",J325,0)</f>
        <v>0</v>
      </c>
      <c r="BF325" s="225">
        <f>IF(N325="snížená",J325,0)</f>
        <v>0</v>
      </c>
      <c r="BG325" s="225">
        <f>IF(N325="zákl. přenesená",J325,0)</f>
        <v>0</v>
      </c>
      <c r="BH325" s="225">
        <f>IF(N325="sníž. přenesená",J325,0)</f>
        <v>0</v>
      </c>
      <c r="BI325" s="225">
        <f>IF(N325="nulová",J325,0)</f>
        <v>0</v>
      </c>
      <c r="BJ325" s="21" t="s">
        <v>79</v>
      </c>
      <c r="BK325" s="225">
        <f>ROUND(I325*H325,2)</f>
        <v>0</v>
      </c>
      <c r="BL325" s="21" t="s">
        <v>233</v>
      </c>
      <c r="BM325" s="21" t="s">
        <v>673</v>
      </c>
    </row>
    <row r="326" spans="2:65" s="1" customFormat="1" ht="16.5" customHeight="1">
      <c r="B326" s="43"/>
      <c r="C326" s="214" t="s">
        <v>674</v>
      </c>
      <c r="D326" s="214" t="s">
        <v>152</v>
      </c>
      <c r="E326" s="215" t="s">
        <v>675</v>
      </c>
      <c r="F326" s="216" t="s">
        <v>676</v>
      </c>
      <c r="G326" s="217" t="s">
        <v>205</v>
      </c>
      <c r="H326" s="218">
        <v>4</v>
      </c>
      <c r="I326" s="219"/>
      <c r="J326" s="220">
        <f>ROUND(I326*H326,2)</f>
        <v>0</v>
      </c>
      <c r="K326" s="216" t="s">
        <v>273</v>
      </c>
      <c r="L326" s="69"/>
      <c r="M326" s="221" t="s">
        <v>21</v>
      </c>
      <c r="N326" s="222" t="s">
        <v>42</v>
      </c>
      <c r="O326" s="44"/>
      <c r="P326" s="223">
        <f>O326*H326</f>
        <v>0</v>
      </c>
      <c r="Q326" s="223">
        <v>0.00168</v>
      </c>
      <c r="R326" s="223">
        <f>Q326*H326</f>
        <v>0.00672</v>
      </c>
      <c r="S326" s="223">
        <v>0</v>
      </c>
      <c r="T326" s="224">
        <f>S326*H326</f>
        <v>0</v>
      </c>
      <c r="AR326" s="21" t="s">
        <v>233</v>
      </c>
      <c r="AT326" s="21" t="s">
        <v>152</v>
      </c>
      <c r="AU326" s="21" t="s">
        <v>81</v>
      </c>
      <c r="AY326" s="21" t="s">
        <v>150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21" t="s">
        <v>79</v>
      </c>
      <c r="BK326" s="225">
        <f>ROUND(I326*H326,2)</f>
        <v>0</v>
      </c>
      <c r="BL326" s="21" t="s">
        <v>233</v>
      </c>
      <c r="BM326" s="21" t="s">
        <v>677</v>
      </c>
    </row>
    <row r="327" spans="2:65" s="1" customFormat="1" ht="16.5" customHeight="1">
      <c r="B327" s="43"/>
      <c r="C327" s="214" t="s">
        <v>678</v>
      </c>
      <c r="D327" s="214" t="s">
        <v>152</v>
      </c>
      <c r="E327" s="215" t="s">
        <v>679</v>
      </c>
      <c r="F327" s="216" t="s">
        <v>680</v>
      </c>
      <c r="G327" s="217" t="s">
        <v>205</v>
      </c>
      <c r="H327" s="218">
        <v>2</v>
      </c>
      <c r="I327" s="219"/>
      <c r="J327" s="220">
        <f>ROUND(I327*H327,2)</f>
        <v>0</v>
      </c>
      <c r="K327" s="216" t="s">
        <v>156</v>
      </c>
      <c r="L327" s="69"/>
      <c r="M327" s="221" t="s">
        <v>21</v>
      </c>
      <c r="N327" s="222" t="s">
        <v>42</v>
      </c>
      <c r="O327" s="44"/>
      <c r="P327" s="223">
        <f>O327*H327</f>
        <v>0</v>
      </c>
      <c r="Q327" s="223">
        <v>0.00057</v>
      </c>
      <c r="R327" s="223">
        <f>Q327*H327</f>
        <v>0.00114</v>
      </c>
      <c r="S327" s="223">
        <v>0</v>
      </c>
      <c r="T327" s="224">
        <f>S327*H327</f>
        <v>0</v>
      </c>
      <c r="AR327" s="21" t="s">
        <v>233</v>
      </c>
      <c r="AT327" s="21" t="s">
        <v>152</v>
      </c>
      <c r="AU327" s="21" t="s">
        <v>81</v>
      </c>
      <c r="AY327" s="21" t="s">
        <v>150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21" t="s">
        <v>79</v>
      </c>
      <c r="BK327" s="225">
        <f>ROUND(I327*H327,2)</f>
        <v>0</v>
      </c>
      <c r="BL327" s="21" t="s">
        <v>233</v>
      </c>
      <c r="BM327" s="21" t="s">
        <v>681</v>
      </c>
    </row>
    <row r="328" spans="2:65" s="1" customFormat="1" ht="16.5" customHeight="1">
      <c r="B328" s="43"/>
      <c r="C328" s="214" t="s">
        <v>682</v>
      </c>
      <c r="D328" s="214" t="s">
        <v>152</v>
      </c>
      <c r="E328" s="215" t="s">
        <v>683</v>
      </c>
      <c r="F328" s="216" t="s">
        <v>684</v>
      </c>
      <c r="G328" s="217" t="s">
        <v>205</v>
      </c>
      <c r="H328" s="218">
        <v>2</v>
      </c>
      <c r="I328" s="219"/>
      <c r="J328" s="220">
        <f>ROUND(I328*H328,2)</f>
        <v>0</v>
      </c>
      <c r="K328" s="216" t="s">
        <v>156</v>
      </c>
      <c r="L328" s="69"/>
      <c r="M328" s="221" t="s">
        <v>21</v>
      </c>
      <c r="N328" s="222" t="s">
        <v>42</v>
      </c>
      <c r="O328" s="44"/>
      <c r="P328" s="223">
        <f>O328*H328</f>
        <v>0</v>
      </c>
      <c r="Q328" s="223">
        <v>0.0008</v>
      </c>
      <c r="R328" s="223">
        <f>Q328*H328</f>
        <v>0.0016</v>
      </c>
      <c r="S328" s="223">
        <v>0</v>
      </c>
      <c r="T328" s="224">
        <f>S328*H328</f>
        <v>0</v>
      </c>
      <c r="AR328" s="21" t="s">
        <v>233</v>
      </c>
      <c r="AT328" s="21" t="s">
        <v>152</v>
      </c>
      <c r="AU328" s="21" t="s">
        <v>81</v>
      </c>
      <c r="AY328" s="21" t="s">
        <v>150</v>
      </c>
      <c r="BE328" s="225">
        <f>IF(N328="základní",J328,0)</f>
        <v>0</v>
      </c>
      <c r="BF328" s="225">
        <f>IF(N328="snížená",J328,0)</f>
        <v>0</v>
      </c>
      <c r="BG328" s="225">
        <f>IF(N328="zákl. přenesená",J328,0)</f>
        <v>0</v>
      </c>
      <c r="BH328" s="225">
        <f>IF(N328="sníž. přenesená",J328,0)</f>
        <v>0</v>
      </c>
      <c r="BI328" s="225">
        <f>IF(N328="nulová",J328,0)</f>
        <v>0</v>
      </c>
      <c r="BJ328" s="21" t="s">
        <v>79</v>
      </c>
      <c r="BK328" s="225">
        <f>ROUND(I328*H328,2)</f>
        <v>0</v>
      </c>
      <c r="BL328" s="21" t="s">
        <v>233</v>
      </c>
      <c r="BM328" s="21" t="s">
        <v>685</v>
      </c>
    </row>
    <row r="329" spans="2:65" s="1" customFormat="1" ht="16.5" customHeight="1">
      <c r="B329" s="43"/>
      <c r="C329" s="214" t="s">
        <v>686</v>
      </c>
      <c r="D329" s="214" t="s">
        <v>152</v>
      </c>
      <c r="E329" s="215" t="s">
        <v>687</v>
      </c>
      <c r="F329" s="216" t="s">
        <v>688</v>
      </c>
      <c r="G329" s="217" t="s">
        <v>689</v>
      </c>
      <c r="H329" s="218">
        <v>1</v>
      </c>
      <c r="I329" s="219"/>
      <c r="J329" s="220">
        <f>ROUND(I329*H329,2)</f>
        <v>0</v>
      </c>
      <c r="K329" s="216" t="s">
        <v>156</v>
      </c>
      <c r="L329" s="69"/>
      <c r="M329" s="221" t="s">
        <v>21</v>
      </c>
      <c r="N329" s="222" t="s">
        <v>42</v>
      </c>
      <c r="O329" s="44"/>
      <c r="P329" s="223">
        <f>O329*H329</f>
        <v>0</v>
      </c>
      <c r="Q329" s="223">
        <v>0.02914</v>
      </c>
      <c r="R329" s="223">
        <f>Q329*H329</f>
        <v>0.02914</v>
      </c>
      <c r="S329" s="223">
        <v>0</v>
      </c>
      <c r="T329" s="224">
        <f>S329*H329</f>
        <v>0</v>
      </c>
      <c r="AR329" s="21" t="s">
        <v>233</v>
      </c>
      <c r="AT329" s="21" t="s">
        <v>152</v>
      </c>
      <c r="AU329" s="21" t="s">
        <v>81</v>
      </c>
      <c r="AY329" s="21" t="s">
        <v>150</v>
      </c>
      <c r="BE329" s="225">
        <f>IF(N329="základní",J329,0)</f>
        <v>0</v>
      </c>
      <c r="BF329" s="225">
        <f>IF(N329="snížená",J329,0)</f>
        <v>0</v>
      </c>
      <c r="BG329" s="225">
        <f>IF(N329="zákl. přenesená",J329,0)</f>
        <v>0</v>
      </c>
      <c r="BH329" s="225">
        <f>IF(N329="sníž. přenesená",J329,0)</f>
        <v>0</v>
      </c>
      <c r="BI329" s="225">
        <f>IF(N329="nulová",J329,0)</f>
        <v>0</v>
      </c>
      <c r="BJ329" s="21" t="s">
        <v>79</v>
      </c>
      <c r="BK329" s="225">
        <f>ROUND(I329*H329,2)</f>
        <v>0</v>
      </c>
      <c r="BL329" s="21" t="s">
        <v>233</v>
      </c>
      <c r="BM329" s="21" t="s">
        <v>690</v>
      </c>
    </row>
    <row r="330" spans="2:65" s="1" customFormat="1" ht="25.5" customHeight="1">
      <c r="B330" s="43"/>
      <c r="C330" s="214" t="s">
        <v>691</v>
      </c>
      <c r="D330" s="214" t="s">
        <v>152</v>
      </c>
      <c r="E330" s="215" t="s">
        <v>692</v>
      </c>
      <c r="F330" s="216" t="s">
        <v>693</v>
      </c>
      <c r="G330" s="217" t="s">
        <v>205</v>
      </c>
      <c r="H330" s="218">
        <v>1</v>
      </c>
      <c r="I330" s="219"/>
      <c r="J330" s="220">
        <f>ROUND(I330*H330,2)</f>
        <v>0</v>
      </c>
      <c r="K330" s="216" t="s">
        <v>273</v>
      </c>
      <c r="L330" s="69"/>
      <c r="M330" s="221" t="s">
        <v>21</v>
      </c>
      <c r="N330" s="222" t="s">
        <v>42</v>
      </c>
      <c r="O330" s="44"/>
      <c r="P330" s="223">
        <f>O330*H330</f>
        <v>0</v>
      </c>
      <c r="Q330" s="223">
        <v>0.00127</v>
      </c>
      <c r="R330" s="223">
        <f>Q330*H330</f>
        <v>0.00127</v>
      </c>
      <c r="S330" s="223">
        <v>0</v>
      </c>
      <c r="T330" s="224">
        <f>S330*H330</f>
        <v>0</v>
      </c>
      <c r="AR330" s="21" t="s">
        <v>233</v>
      </c>
      <c r="AT330" s="21" t="s">
        <v>152</v>
      </c>
      <c r="AU330" s="21" t="s">
        <v>81</v>
      </c>
      <c r="AY330" s="21" t="s">
        <v>150</v>
      </c>
      <c r="BE330" s="225">
        <f>IF(N330="základní",J330,0)</f>
        <v>0</v>
      </c>
      <c r="BF330" s="225">
        <f>IF(N330="snížená",J330,0)</f>
        <v>0</v>
      </c>
      <c r="BG330" s="225">
        <f>IF(N330="zákl. přenesená",J330,0)</f>
        <v>0</v>
      </c>
      <c r="BH330" s="225">
        <f>IF(N330="sníž. přenesená",J330,0)</f>
        <v>0</v>
      </c>
      <c r="BI330" s="225">
        <f>IF(N330="nulová",J330,0)</f>
        <v>0</v>
      </c>
      <c r="BJ330" s="21" t="s">
        <v>79</v>
      </c>
      <c r="BK330" s="225">
        <f>ROUND(I330*H330,2)</f>
        <v>0</v>
      </c>
      <c r="BL330" s="21" t="s">
        <v>233</v>
      </c>
      <c r="BM330" s="21" t="s">
        <v>694</v>
      </c>
    </row>
    <row r="331" spans="2:65" s="1" customFormat="1" ht="16.5" customHeight="1">
      <c r="B331" s="43"/>
      <c r="C331" s="214" t="s">
        <v>695</v>
      </c>
      <c r="D331" s="214" t="s">
        <v>152</v>
      </c>
      <c r="E331" s="215" t="s">
        <v>696</v>
      </c>
      <c r="F331" s="216" t="s">
        <v>697</v>
      </c>
      <c r="G331" s="217" t="s">
        <v>248</v>
      </c>
      <c r="H331" s="218">
        <v>72</v>
      </c>
      <c r="I331" s="219"/>
      <c r="J331" s="220">
        <f>ROUND(I331*H331,2)</f>
        <v>0</v>
      </c>
      <c r="K331" s="216" t="s">
        <v>273</v>
      </c>
      <c r="L331" s="69"/>
      <c r="M331" s="221" t="s">
        <v>21</v>
      </c>
      <c r="N331" s="222" t="s">
        <v>42</v>
      </c>
      <c r="O331" s="44"/>
      <c r="P331" s="223">
        <f>O331*H331</f>
        <v>0</v>
      </c>
      <c r="Q331" s="223">
        <v>0.00019</v>
      </c>
      <c r="R331" s="223">
        <f>Q331*H331</f>
        <v>0.013680000000000001</v>
      </c>
      <c r="S331" s="223">
        <v>0</v>
      </c>
      <c r="T331" s="224">
        <f>S331*H331</f>
        <v>0</v>
      </c>
      <c r="AR331" s="21" t="s">
        <v>233</v>
      </c>
      <c r="AT331" s="21" t="s">
        <v>152</v>
      </c>
      <c r="AU331" s="21" t="s">
        <v>81</v>
      </c>
      <c r="AY331" s="21" t="s">
        <v>150</v>
      </c>
      <c r="BE331" s="225">
        <f>IF(N331="základní",J331,0)</f>
        <v>0</v>
      </c>
      <c r="BF331" s="225">
        <f>IF(N331="snížená",J331,0)</f>
        <v>0</v>
      </c>
      <c r="BG331" s="225">
        <f>IF(N331="zákl. přenesená",J331,0)</f>
        <v>0</v>
      </c>
      <c r="BH331" s="225">
        <f>IF(N331="sníž. přenesená",J331,0)</f>
        <v>0</v>
      </c>
      <c r="BI331" s="225">
        <f>IF(N331="nulová",J331,0)</f>
        <v>0</v>
      </c>
      <c r="BJ331" s="21" t="s">
        <v>79</v>
      </c>
      <c r="BK331" s="225">
        <f>ROUND(I331*H331,2)</f>
        <v>0</v>
      </c>
      <c r="BL331" s="21" t="s">
        <v>233</v>
      </c>
      <c r="BM331" s="21" t="s">
        <v>698</v>
      </c>
    </row>
    <row r="332" spans="2:65" s="1" customFormat="1" ht="16.5" customHeight="1">
      <c r="B332" s="43"/>
      <c r="C332" s="214" t="s">
        <v>699</v>
      </c>
      <c r="D332" s="214" t="s">
        <v>152</v>
      </c>
      <c r="E332" s="215" t="s">
        <v>700</v>
      </c>
      <c r="F332" s="216" t="s">
        <v>701</v>
      </c>
      <c r="G332" s="217" t="s">
        <v>248</v>
      </c>
      <c r="H332" s="218">
        <v>72</v>
      </c>
      <c r="I332" s="219"/>
      <c r="J332" s="220">
        <f>ROUND(I332*H332,2)</f>
        <v>0</v>
      </c>
      <c r="K332" s="216" t="s">
        <v>273</v>
      </c>
      <c r="L332" s="69"/>
      <c r="M332" s="221" t="s">
        <v>21</v>
      </c>
      <c r="N332" s="222" t="s">
        <v>42</v>
      </c>
      <c r="O332" s="44"/>
      <c r="P332" s="223">
        <f>O332*H332</f>
        <v>0</v>
      </c>
      <c r="Q332" s="223">
        <v>1E-05</v>
      </c>
      <c r="R332" s="223">
        <f>Q332*H332</f>
        <v>0.00072</v>
      </c>
      <c r="S332" s="223">
        <v>0</v>
      </c>
      <c r="T332" s="224">
        <f>S332*H332</f>
        <v>0</v>
      </c>
      <c r="AR332" s="21" t="s">
        <v>233</v>
      </c>
      <c r="AT332" s="21" t="s">
        <v>152</v>
      </c>
      <c r="AU332" s="21" t="s">
        <v>81</v>
      </c>
      <c r="AY332" s="21" t="s">
        <v>150</v>
      </c>
      <c r="BE332" s="225">
        <f>IF(N332="základní",J332,0)</f>
        <v>0</v>
      </c>
      <c r="BF332" s="225">
        <f>IF(N332="snížená",J332,0)</f>
        <v>0</v>
      </c>
      <c r="BG332" s="225">
        <f>IF(N332="zákl. přenesená",J332,0)</f>
        <v>0</v>
      </c>
      <c r="BH332" s="225">
        <f>IF(N332="sníž. přenesená",J332,0)</f>
        <v>0</v>
      </c>
      <c r="BI332" s="225">
        <f>IF(N332="nulová",J332,0)</f>
        <v>0</v>
      </c>
      <c r="BJ332" s="21" t="s">
        <v>79</v>
      </c>
      <c r="BK332" s="225">
        <f>ROUND(I332*H332,2)</f>
        <v>0</v>
      </c>
      <c r="BL332" s="21" t="s">
        <v>233</v>
      </c>
      <c r="BM332" s="21" t="s">
        <v>702</v>
      </c>
    </row>
    <row r="333" spans="2:65" s="1" customFormat="1" ht="16.5" customHeight="1">
      <c r="B333" s="43"/>
      <c r="C333" s="214" t="s">
        <v>703</v>
      </c>
      <c r="D333" s="214" t="s">
        <v>152</v>
      </c>
      <c r="E333" s="215" t="s">
        <v>704</v>
      </c>
      <c r="F333" s="216" t="s">
        <v>705</v>
      </c>
      <c r="G333" s="217" t="s">
        <v>543</v>
      </c>
      <c r="H333" s="248"/>
      <c r="I333" s="219"/>
      <c r="J333" s="220">
        <f>ROUND(I333*H333,2)</f>
        <v>0</v>
      </c>
      <c r="K333" s="216" t="s">
        <v>156</v>
      </c>
      <c r="L333" s="69"/>
      <c r="M333" s="221" t="s">
        <v>21</v>
      </c>
      <c r="N333" s="222" t="s">
        <v>42</v>
      </c>
      <c r="O333" s="44"/>
      <c r="P333" s="223">
        <f>O333*H333</f>
        <v>0</v>
      </c>
      <c r="Q333" s="223">
        <v>0</v>
      </c>
      <c r="R333" s="223">
        <f>Q333*H333</f>
        <v>0</v>
      </c>
      <c r="S333" s="223">
        <v>0</v>
      </c>
      <c r="T333" s="224">
        <f>S333*H333</f>
        <v>0</v>
      </c>
      <c r="AR333" s="21" t="s">
        <v>233</v>
      </c>
      <c r="AT333" s="21" t="s">
        <v>152</v>
      </c>
      <c r="AU333" s="21" t="s">
        <v>81</v>
      </c>
      <c r="AY333" s="21" t="s">
        <v>150</v>
      </c>
      <c r="BE333" s="225">
        <f>IF(N333="základní",J333,0)</f>
        <v>0</v>
      </c>
      <c r="BF333" s="225">
        <f>IF(N333="snížená",J333,0)</f>
        <v>0</v>
      </c>
      <c r="BG333" s="225">
        <f>IF(N333="zákl. přenesená",J333,0)</f>
        <v>0</v>
      </c>
      <c r="BH333" s="225">
        <f>IF(N333="sníž. přenesená",J333,0)</f>
        <v>0</v>
      </c>
      <c r="BI333" s="225">
        <f>IF(N333="nulová",J333,0)</f>
        <v>0</v>
      </c>
      <c r="BJ333" s="21" t="s">
        <v>79</v>
      </c>
      <c r="BK333" s="225">
        <f>ROUND(I333*H333,2)</f>
        <v>0</v>
      </c>
      <c r="BL333" s="21" t="s">
        <v>233</v>
      </c>
      <c r="BM333" s="21" t="s">
        <v>706</v>
      </c>
    </row>
    <row r="334" spans="2:63" s="10" customFormat="1" ht="29.85" customHeight="1">
      <c r="B334" s="198"/>
      <c r="C334" s="199"/>
      <c r="D334" s="200" t="s">
        <v>70</v>
      </c>
      <c r="E334" s="212" t="s">
        <v>707</v>
      </c>
      <c r="F334" s="212" t="s">
        <v>708</v>
      </c>
      <c r="G334" s="199"/>
      <c r="H334" s="199"/>
      <c r="I334" s="202"/>
      <c r="J334" s="213">
        <f>BK334</f>
        <v>0</v>
      </c>
      <c r="K334" s="199"/>
      <c r="L334" s="204"/>
      <c r="M334" s="205"/>
      <c r="N334" s="206"/>
      <c r="O334" s="206"/>
      <c r="P334" s="207">
        <f>P335</f>
        <v>0</v>
      </c>
      <c r="Q334" s="206"/>
      <c r="R334" s="207">
        <f>R335</f>
        <v>0.21999</v>
      </c>
      <c r="S334" s="206"/>
      <c r="T334" s="208">
        <f>T335</f>
        <v>0</v>
      </c>
      <c r="AR334" s="209" t="s">
        <v>81</v>
      </c>
      <c r="AT334" s="210" t="s">
        <v>70</v>
      </c>
      <c r="AU334" s="210" t="s">
        <v>79</v>
      </c>
      <c r="AY334" s="209" t="s">
        <v>150</v>
      </c>
      <c r="BK334" s="211">
        <f>BK335</f>
        <v>0</v>
      </c>
    </row>
    <row r="335" spans="2:65" s="1" customFormat="1" ht="25.5" customHeight="1">
      <c r="B335" s="43"/>
      <c r="C335" s="214" t="s">
        <v>709</v>
      </c>
      <c r="D335" s="214" t="s">
        <v>152</v>
      </c>
      <c r="E335" s="215" t="s">
        <v>710</v>
      </c>
      <c r="F335" s="216" t="s">
        <v>711</v>
      </c>
      <c r="G335" s="217" t="s">
        <v>689</v>
      </c>
      <c r="H335" s="218">
        <v>1</v>
      </c>
      <c r="I335" s="219"/>
      <c r="J335" s="220">
        <f>ROUND(I335*H335,2)</f>
        <v>0</v>
      </c>
      <c r="K335" s="216" t="s">
        <v>21</v>
      </c>
      <c r="L335" s="69"/>
      <c r="M335" s="221" t="s">
        <v>21</v>
      </c>
      <c r="N335" s="222" t="s">
        <v>42</v>
      </c>
      <c r="O335" s="44"/>
      <c r="P335" s="223">
        <f>O335*H335</f>
        <v>0</v>
      </c>
      <c r="Q335" s="223">
        <v>0.21999</v>
      </c>
      <c r="R335" s="223">
        <f>Q335*H335</f>
        <v>0.21999</v>
      </c>
      <c r="S335" s="223">
        <v>0</v>
      </c>
      <c r="T335" s="224">
        <f>S335*H335</f>
        <v>0</v>
      </c>
      <c r="AR335" s="21" t="s">
        <v>233</v>
      </c>
      <c r="AT335" s="21" t="s">
        <v>152</v>
      </c>
      <c r="AU335" s="21" t="s">
        <v>81</v>
      </c>
      <c r="AY335" s="21" t="s">
        <v>150</v>
      </c>
      <c r="BE335" s="225">
        <f>IF(N335="základní",J335,0)</f>
        <v>0</v>
      </c>
      <c r="BF335" s="225">
        <f>IF(N335="snížená",J335,0)</f>
        <v>0</v>
      </c>
      <c r="BG335" s="225">
        <f>IF(N335="zákl. přenesená",J335,0)</f>
        <v>0</v>
      </c>
      <c r="BH335" s="225">
        <f>IF(N335="sníž. přenesená",J335,0)</f>
        <v>0</v>
      </c>
      <c r="BI335" s="225">
        <f>IF(N335="nulová",J335,0)</f>
        <v>0</v>
      </c>
      <c r="BJ335" s="21" t="s">
        <v>79</v>
      </c>
      <c r="BK335" s="225">
        <f>ROUND(I335*H335,2)</f>
        <v>0</v>
      </c>
      <c r="BL335" s="21" t="s">
        <v>233</v>
      </c>
      <c r="BM335" s="21" t="s">
        <v>712</v>
      </c>
    </row>
    <row r="336" spans="2:63" s="10" customFormat="1" ht="29.85" customHeight="1">
      <c r="B336" s="198"/>
      <c r="C336" s="199"/>
      <c r="D336" s="200" t="s">
        <v>70</v>
      </c>
      <c r="E336" s="212" t="s">
        <v>713</v>
      </c>
      <c r="F336" s="212" t="s">
        <v>714</v>
      </c>
      <c r="G336" s="199"/>
      <c r="H336" s="199"/>
      <c r="I336" s="202"/>
      <c r="J336" s="213">
        <f>BK336</f>
        <v>0</v>
      </c>
      <c r="K336" s="199"/>
      <c r="L336" s="204"/>
      <c r="M336" s="205"/>
      <c r="N336" s="206"/>
      <c r="O336" s="206"/>
      <c r="P336" s="207">
        <f>SUM(P337:P352)</f>
        <v>0</v>
      </c>
      <c r="Q336" s="206"/>
      <c r="R336" s="207">
        <f>SUM(R337:R352)</f>
        <v>0.3219</v>
      </c>
      <c r="S336" s="206"/>
      <c r="T336" s="208">
        <f>SUM(T337:T352)</f>
        <v>0</v>
      </c>
      <c r="AR336" s="209" t="s">
        <v>81</v>
      </c>
      <c r="AT336" s="210" t="s">
        <v>70</v>
      </c>
      <c r="AU336" s="210" t="s">
        <v>79</v>
      </c>
      <c r="AY336" s="209" t="s">
        <v>150</v>
      </c>
      <c r="BK336" s="211">
        <f>SUM(BK337:BK352)</f>
        <v>0</v>
      </c>
    </row>
    <row r="337" spans="2:65" s="1" customFormat="1" ht="25.5" customHeight="1">
      <c r="B337" s="43"/>
      <c r="C337" s="214" t="s">
        <v>715</v>
      </c>
      <c r="D337" s="214" t="s">
        <v>152</v>
      </c>
      <c r="E337" s="215" t="s">
        <v>716</v>
      </c>
      <c r="F337" s="216" t="s">
        <v>717</v>
      </c>
      <c r="G337" s="217" t="s">
        <v>689</v>
      </c>
      <c r="H337" s="218">
        <v>6</v>
      </c>
      <c r="I337" s="219"/>
      <c r="J337" s="220">
        <f>ROUND(I337*H337,2)</f>
        <v>0</v>
      </c>
      <c r="K337" s="216" t="s">
        <v>156</v>
      </c>
      <c r="L337" s="69"/>
      <c r="M337" s="221" t="s">
        <v>21</v>
      </c>
      <c r="N337" s="222" t="s">
        <v>42</v>
      </c>
      <c r="O337" s="44"/>
      <c r="P337" s="223">
        <f>O337*H337</f>
        <v>0</v>
      </c>
      <c r="Q337" s="223">
        <v>0.01692</v>
      </c>
      <c r="R337" s="223">
        <f>Q337*H337</f>
        <v>0.10152</v>
      </c>
      <c r="S337" s="223">
        <v>0</v>
      </c>
      <c r="T337" s="224">
        <f>S337*H337</f>
        <v>0</v>
      </c>
      <c r="AR337" s="21" t="s">
        <v>233</v>
      </c>
      <c r="AT337" s="21" t="s">
        <v>152</v>
      </c>
      <c r="AU337" s="21" t="s">
        <v>81</v>
      </c>
      <c r="AY337" s="21" t="s">
        <v>150</v>
      </c>
      <c r="BE337" s="225">
        <f>IF(N337="základní",J337,0)</f>
        <v>0</v>
      </c>
      <c r="BF337" s="225">
        <f>IF(N337="snížená",J337,0)</f>
        <v>0</v>
      </c>
      <c r="BG337" s="225">
        <f>IF(N337="zákl. přenesená",J337,0)</f>
        <v>0</v>
      </c>
      <c r="BH337" s="225">
        <f>IF(N337="sníž. přenesená",J337,0)</f>
        <v>0</v>
      </c>
      <c r="BI337" s="225">
        <f>IF(N337="nulová",J337,0)</f>
        <v>0</v>
      </c>
      <c r="BJ337" s="21" t="s">
        <v>79</v>
      </c>
      <c r="BK337" s="225">
        <f>ROUND(I337*H337,2)</f>
        <v>0</v>
      </c>
      <c r="BL337" s="21" t="s">
        <v>233</v>
      </c>
      <c r="BM337" s="21" t="s">
        <v>718</v>
      </c>
    </row>
    <row r="338" spans="2:65" s="1" customFormat="1" ht="25.5" customHeight="1">
      <c r="B338" s="43"/>
      <c r="C338" s="214" t="s">
        <v>719</v>
      </c>
      <c r="D338" s="214" t="s">
        <v>152</v>
      </c>
      <c r="E338" s="215" t="s">
        <v>720</v>
      </c>
      <c r="F338" s="216" t="s">
        <v>721</v>
      </c>
      <c r="G338" s="217" t="s">
        <v>689</v>
      </c>
      <c r="H338" s="218">
        <v>5</v>
      </c>
      <c r="I338" s="219"/>
      <c r="J338" s="220">
        <f>ROUND(I338*H338,2)</f>
        <v>0</v>
      </c>
      <c r="K338" s="216" t="s">
        <v>273</v>
      </c>
      <c r="L338" s="69"/>
      <c r="M338" s="221" t="s">
        <v>21</v>
      </c>
      <c r="N338" s="222" t="s">
        <v>42</v>
      </c>
      <c r="O338" s="44"/>
      <c r="P338" s="223">
        <f>O338*H338</f>
        <v>0</v>
      </c>
      <c r="Q338" s="223">
        <v>0.01476</v>
      </c>
      <c r="R338" s="223">
        <f>Q338*H338</f>
        <v>0.0738</v>
      </c>
      <c r="S338" s="223">
        <v>0</v>
      </c>
      <c r="T338" s="224">
        <f>S338*H338</f>
        <v>0</v>
      </c>
      <c r="AR338" s="21" t="s">
        <v>233</v>
      </c>
      <c r="AT338" s="21" t="s">
        <v>152</v>
      </c>
      <c r="AU338" s="21" t="s">
        <v>81</v>
      </c>
      <c r="AY338" s="21" t="s">
        <v>150</v>
      </c>
      <c r="BE338" s="225">
        <f>IF(N338="základní",J338,0)</f>
        <v>0</v>
      </c>
      <c r="BF338" s="225">
        <f>IF(N338="snížená",J338,0)</f>
        <v>0</v>
      </c>
      <c r="BG338" s="225">
        <f>IF(N338="zákl. přenesená",J338,0)</f>
        <v>0</v>
      </c>
      <c r="BH338" s="225">
        <f>IF(N338="sníž. přenesená",J338,0)</f>
        <v>0</v>
      </c>
      <c r="BI338" s="225">
        <f>IF(N338="nulová",J338,0)</f>
        <v>0</v>
      </c>
      <c r="BJ338" s="21" t="s">
        <v>79</v>
      </c>
      <c r="BK338" s="225">
        <f>ROUND(I338*H338,2)</f>
        <v>0</v>
      </c>
      <c r="BL338" s="21" t="s">
        <v>233</v>
      </c>
      <c r="BM338" s="21" t="s">
        <v>722</v>
      </c>
    </row>
    <row r="339" spans="2:65" s="1" customFormat="1" ht="16.5" customHeight="1">
      <c r="B339" s="43"/>
      <c r="C339" s="214" t="s">
        <v>723</v>
      </c>
      <c r="D339" s="214" t="s">
        <v>152</v>
      </c>
      <c r="E339" s="215" t="s">
        <v>724</v>
      </c>
      <c r="F339" s="216" t="s">
        <v>725</v>
      </c>
      <c r="G339" s="217" t="s">
        <v>689</v>
      </c>
      <c r="H339" s="218">
        <v>8</v>
      </c>
      <c r="I339" s="219"/>
      <c r="J339" s="220">
        <f>ROUND(I339*H339,2)</f>
        <v>0</v>
      </c>
      <c r="K339" s="216" t="s">
        <v>21</v>
      </c>
      <c r="L339" s="69"/>
      <c r="M339" s="221" t="s">
        <v>21</v>
      </c>
      <c r="N339" s="222" t="s">
        <v>42</v>
      </c>
      <c r="O339" s="44"/>
      <c r="P339" s="223">
        <f>O339*H339</f>
        <v>0</v>
      </c>
      <c r="Q339" s="223">
        <v>0.00052</v>
      </c>
      <c r="R339" s="223">
        <f>Q339*H339</f>
        <v>0.00416</v>
      </c>
      <c r="S339" s="223">
        <v>0</v>
      </c>
      <c r="T339" s="224">
        <f>S339*H339</f>
        <v>0</v>
      </c>
      <c r="AR339" s="21" t="s">
        <v>233</v>
      </c>
      <c r="AT339" s="21" t="s">
        <v>152</v>
      </c>
      <c r="AU339" s="21" t="s">
        <v>81</v>
      </c>
      <c r="AY339" s="21" t="s">
        <v>150</v>
      </c>
      <c r="BE339" s="225">
        <f>IF(N339="základní",J339,0)</f>
        <v>0</v>
      </c>
      <c r="BF339" s="225">
        <f>IF(N339="snížená",J339,0)</f>
        <v>0</v>
      </c>
      <c r="BG339" s="225">
        <f>IF(N339="zákl. přenesená",J339,0)</f>
        <v>0</v>
      </c>
      <c r="BH339" s="225">
        <f>IF(N339="sníž. přenesená",J339,0)</f>
        <v>0</v>
      </c>
      <c r="BI339" s="225">
        <f>IF(N339="nulová",J339,0)</f>
        <v>0</v>
      </c>
      <c r="BJ339" s="21" t="s">
        <v>79</v>
      </c>
      <c r="BK339" s="225">
        <f>ROUND(I339*H339,2)</f>
        <v>0</v>
      </c>
      <c r="BL339" s="21" t="s">
        <v>233</v>
      </c>
      <c r="BM339" s="21" t="s">
        <v>726</v>
      </c>
    </row>
    <row r="340" spans="2:65" s="1" customFormat="1" ht="16.5" customHeight="1">
      <c r="B340" s="43"/>
      <c r="C340" s="214" t="s">
        <v>727</v>
      </c>
      <c r="D340" s="214" t="s">
        <v>152</v>
      </c>
      <c r="E340" s="215" t="s">
        <v>728</v>
      </c>
      <c r="F340" s="216" t="s">
        <v>729</v>
      </c>
      <c r="G340" s="217" t="s">
        <v>689</v>
      </c>
      <c r="H340" s="218">
        <v>3</v>
      </c>
      <c r="I340" s="219"/>
      <c r="J340" s="220">
        <f>ROUND(I340*H340,2)</f>
        <v>0</v>
      </c>
      <c r="K340" s="216" t="s">
        <v>156</v>
      </c>
      <c r="L340" s="69"/>
      <c r="M340" s="221" t="s">
        <v>21</v>
      </c>
      <c r="N340" s="222" t="s">
        <v>42</v>
      </c>
      <c r="O340" s="44"/>
      <c r="P340" s="223">
        <f>O340*H340</f>
        <v>0</v>
      </c>
      <c r="Q340" s="223">
        <v>0.0013</v>
      </c>
      <c r="R340" s="223">
        <f>Q340*H340</f>
        <v>0.0039</v>
      </c>
      <c r="S340" s="223">
        <v>0</v>
      </c>
      <c r="T340" s="224">
        <f>S340*H340</f>
        <v>0</v>
      </c>
      <c r="AR340" s="21" t="s">
        <v>233</v>
      </c>
      <c r="AT340" s="21" t="s">
        <v>152</v>
      </c>
      <c r="AU340" s="21" t="s">
        <v>81</v>
      </c>
      <c r="AY340" s="21" t="s">
        <v>150</v>
      </c>
      <c r="BE340" s="225">
        <f>IF(N340="základní",J340,0)</f>
        <v>0</v>
      </c>
      <c r="BF340" s="225">
        <f>IF(N340="snížená",J340,0)</f>
        <v>0</v>
      </c>
      <c r="BG340" s="225">
        <f>IF(N340="zákl. přenesená",J340,0)</f>
        <v>0</v>
      </c>
      <c r="BH340" s="225">
        <f>IF(N340="sníž. přenesená",J340,0)</f>
        <v>0</v>
      </c>
      <c r="BI340" s="225">
        <f>IF(N340="nulová",J340,0)</f>
        <v>0</v>
      </c>
      <c r="BJ340" s="21" t="s">
        <v>79</v>
      </c>
      <c r="BK340" s="225">
        <f>ROUND(I340*H340,2)</f>
        <v>0</v>
      </c>
      <c r="BL340" s="21" t="s">
        <v>233</v>
      </c>
      <c r="BM340" s="21" t="s">
        <v>730</v>
      </c>
    </row>
    <row r="341" spans="2:65" s="1" customFormat="1" ht="25.5" customHeight="1">
      <c r="B341" s="43"/>
      <c r="C341" s="214" t="s">
        <v>731</v>
      </c>
      <c r="D341" s="214" t="s">
        <v>152</v>
      </c>
      <c r="E341" s="215" t="s">
        <v>732</v>
      </c>
      <c r="F341" s="216" t="s">
        <v>733</v>
      </c>
      <c r="G341" s="217" t="s">
        <v>689</v>
      </c>
      <c r="H341" s="218">
        <v>2</v>
      </c>
      <c r="I341" s="219"/>
      <c r="J341" s="220">
        <f>ROUND(I341*H341,2)</f>
        <v>0</v>
      </c>
      <c r="K341" s="216" t="s">
        <v>156</v>
      </c>
      <c r="L341" s="69"/>
      <c r="M341" s="221" t="s">
        <v>21</v>
      </c>
      <c r="N341" s="222" t="s">
        <v>42</v>
      </c>
      <c r="O341" s="44"/>
      <c r="P341" s="223">
        <f>O341*H341</f>
        <v>0</v>
      </c>
      <c r="Q341" s="223">
        <v>0.00085</v>
      </c>
      <c r="R341" s="223">
        <f>Q341*H341</f>
        <v>0.0017</v>
      </c>
      <c r="S341" s="223">
        <v>0</v>
      </c>
      <c r="T341" s="224">
        <f>S341*H341</f>
        <v>0</v>
      </c>
      <c r="AR341" s="21" t="s">
        <v>233</v>
      </c>
      <c r="AT341" s="21" t="s">
        <v>152</v>
      </c>
      <c r="AU341" s="21" t="s">
        <v>81</v>
      </c>
      <c r="AY341" s="21" t="s">
        <v>150</v>
      </c>
      <c r="BE341" s="225">
        <f>IF(N341="základní",J341,0)</f>
        <v>0</v>
      </c>
      <c r="BF341" s="225">
        <f>IF(N341="snížená",J341,0)</f>
        <v>0</v>
      </c>
      <c r="BG341" s="225">
        <f>IF(N341="zákl. přenesená",J341,0)</f>
        <v>0</v>
      </c>
      <c r="BH341" s="225">
        <f>IF(N341="sníž. přenesená",J341,0)</f>
        <v>0</v>
      </c>
      <c r="BI341" s="225">
        <f>IF(N341="nulová",J341,0)</f>
        <v>0</v>
      </c>
      <c r="BJ341" s="21" t="s">
        <v>79</v>
      </c>
      <c r="BK341" s="225">
        <f>ROUND(I341*H341,2)</f>
        <v>0</v>
      </c>
      <c r="BL341" s="21" t="s">
        <v>233</v>
      </c>
      <c r="BM341" s="21" t="s">
        <v>734</v>
      </c>
    </row>
    <row r="342" spans="2:65" s="1" customFormat="1" ht="25.5" customHeight="1">
      <c r="B342" s="43"/>
      <c r="C342" s="214" t="s">
        <v>735</v>
      </c>
      <c r="D342" s="214" t="s">
        <v>152</v>
      </c>
      <c r="E342" s="215" t="s">
        <v>736</v>
      </c>
      <c r="F342" s="216" t="s">
        <v>737</v>
      </c>
      <c r="G342" s="217" t="s">
        <v>689</v>
      </c>
      <c r="H342" s="218">
        <v>3</v>
      </c>
      <c r="I342" s="219"/>
      <c r="J342" s="220">
        <f>ROUND(I342*H342,2)</f>
        <v>0</v>
      </c>
      <c r="K342" s="216" t="s">
        <v>273</v>
      </c>
      <c r="L342" s="69"/>
      <c r="M342" s="221" t="s">
        <v>21</v>
      </c>
      <c r="N342" s="222" t="s">
        <v>42</v>
      </c>
      <c r="O342" s="44"/>
      <c r="P342" s="223">
        <f>O342*H342</f>
        <v>0</v>
      </c>
      <c r="Q342" s="223">
        <v>0.00494</v>
      </c>
      <c r="R342" s="223">
        <f>Q342*H342</f>
        <v>0.01482</v>
      </c>
      <c r="S342" s="223">
        <v>0</v>
      </c>
      <c r="T342" s="224">
        <f>S342*H342</f>
        <v>0</v>
      </c>
      <c r="AR342" s="21" t="s">
        <v>233</v>
      </c>
      <c r="AT342" s="21" t="s">
        <v>152</v>
      </c>
      <c r="AU342" s="21" t="s">
        <v>81</v>
      </c>
      <c r="AY342" s="21" t="s">
        <v>150</v>
      </c>
      <c r="BE342" s="225">
        <f>IF(N342="základní",J342,0)</f>
        <v>0</v>
      </c>
      <c r="BF342" s="225">
        <f>IF(N342="snížená",J342,0)</f>
        <v>0</v>
      </c>
      <c r="BG342" s="225">
        <f>IF(N342="zákl. přenesená",J342,0)</f>
        <v>0</v>
      </c>
      <c r="BH342" s="225">
        <f>IF(N342="sníž. přenesená",J342,0)</f>
        <v>0</v>
      </c>
      <c r="BI342" s="225">
        <f>IF(N342="nulová",J342,0)</f>
        <v>0</v>
      </c>
      <c r="BJ342" s="21" t="s">
        <v>79</v>
      </c>
      <c r="BK342" s="225">
        <f>ROUND(I342*H342,2)</f>
        <v>0</v>
      </c>
      <c r="BL342" s="21" t="s">
        <v>233</v>
      </c>
      <c r="BM342" s="21" t="s">
        <v>738</v>
      </c>
    </row>
    <row r="343" spans="2:65" s="1" customFormat="1" ht="25.5" customHeight="1">
      <c r="B343" s="43"/>
      <c r="C343" s="214" t="s">
        <v>739</v>
      </c>
      <c r="D343" s="214" t="s">
        <v>152</v>
      </c>
      <c r="E343" s="215" t="s">
        <v>740</v>
      </c>
      <c r="F343" s="216" t="s">
        <v>741</v>
      </c>
      <c r="G343" s="217" t="s">
        <v>689</v>
      </c>
      <c r="H343" s="218">
        <v>1</v>
      </c>
      <c r="I343" s="219"/>
      <c r="J343" s="220">
        <f>ROUND(I343*H343,2)</f>
        <v>0</v>
      </c>
      <c r="K343" s="216" t="s">
        <v>273</v>
      </c>
      <c r="L343" s="69"/>
      <c r="M343" s="221" t="s">
        <v>21</v>
      </c>
      <c r="N343" s="222" t="s">
        <v>42</v>
      </c>
      <c r="O343" s="44"/>
      <c r="P343" s="223">
        <f>O343*H343</f>
        <v>0</v>
      </c>
      <c r="Q343" s="223">
        <v>0.0147</v>
      </c>
      <c r="R343" s="223">
        <f>Q343*H343</f>
        <v>0.0147</v>
      </c>
      <c r="S343" s="223">
        <v>0</v>
      </c>
      <c r="T343" s="224">
        <f>S343*H343</f>
        <v>0</v>
      </c>
      <c r="AR343" s="21" t="s">
        <v>233</v>
      </c>
      <c r="AT343" s="21" t="s">
        <v>152</v>
      </c>
      <c r="AU343" s="21" t="s">
        <v>81</v>
      </c>
      <c r="AY343" s="21" t="s">
        <v>150</v>
      </c>
      <c r="BE343" s="225">
        <f>IF(N343="základní",J343,0)</f>
        <v>0</v>
      </c>
      <c r="BF343" s="225">
        <f>IF(N343="snížená",J343,0)</f>
        <v>0</v>
      </c>
      <c r="BG343" s="225">
        <f>IF(N343="zákl. přenesená",J343,0)</f>
        <v>0</v>
      </c>
      <c r="BH343" s="225">
        <f>IF(N343="sníž. přenesená",J343,0)</f>
        <v>0</v>
      </c>
      <c r="BI343" s="225">
        <f>IF(N343="nulová",J343,0)</f>
        <v>0</v>
      </c>
      <c r="BJ343" s="21" t="s">
        <v>79</v>
      </c>
      <c r="BK343" s="225">
        <f>ROUND(I343*H343,2)</f>
        <v>0</v>
      </c>
      <c r="BL343" s="21" t="s">
        <v>233</v>
      </c>
      <c r="BM343" s="21" t="s">
        <v>742</v>
      </c>
    </row>
    <row r="344" spans="2:65" s="1" customFormat="1" ht="16.5" customHeight="1">
      <c r="B344" s="43"/>
      <c r="C344" s="214" t="s">
        <v>743</v>
      </c>
      <c r="D344" s="214" t="s">
        <v>152</v>
      </c>
      <c r="E344" s="215" t="s">
        <v>744</v>
      </c>
      <c r="F344" s="216" t="s">
        <v>745</v>
      </c>
      <c r="G344" s="217" t="s">
        <v>689</v>
      </c>
      <c r="H344" s="218">
        <v>1</v>
      </c>
      <c r="I344" s="219"/>
      <c r="J344" s="220">
        <f>ROUND(I344*H344,2)</f>
        <v>0</v>
      </c>
      <c r="K344" s="216" t="s">
        <v>156</v>
      </c>
      <c r="L344" s="69"/>
      <c r="M344" s="221" t="s">
        <v>21</v>
      </c>
      <c r="N344" s="222" t="s">
        <v>42</v>
      </c>
      <c r="O344" s="44"/>
      <c r="P344" s="223">
        <f>O344*H344</f>
        <v>0</v>
      </c>
      <c r="Q344" s="223">
        <v>0.08325</v>
      </c>
      <c r="R344" s="223">
        <f>Q344*H344</f>
        <v>0.08325</v>
      </c>
      <c r="S344" s="223">
        <v>0</v>
      </c>
      <c r="T344" s="224">
        <f>S344*H344</f>
        <v>0</v>
      </c>
      <c r="AR344" s="21" t="s">
        <v>233</v>
      </c>
      <c r="AT344" s="21" t="s">
        <v>152</v>
      </c>
      <c r="AU344" s="21" t="s">
        <v>81</v>
      </c>
      <c r="AY344" s="21" t="s">
        <v>150</v>
      </c>
      <c r="BE344" s="225">
        <f>IF(N344="základní",J344,0)</f>
        <v>0</v>
      </c>
      <c r="BF344" s="225">
        <f>IF(N344="snížená",J344,0)</f>
        <v>0</v>
      </c>
      <c r="BG344" s="225">
        <f>IF(N344="zákl. přenesená",J344,0)</f>
        <v>0</v>
      </c>
      <c r="BH344" s="225">
        <f>IF(N344="sníž. přenesená",J344,0)</f>
        <v>0</v>
      </c>
      <c r="BI344" s="225">
        <f>IF(N344="nulová",J344,0)</f>
        <v>0</v>
      </c>
      <c r="BJ344" s="21" t="s">
        <v>79</v>
      </c>
      <c r="BK344" s="225">
        <f>ROUND(I344*H344,2)</f>
        <v>0</v>
      </c>
      <c r="BL344" s="21" t="s">
        <v>233</v>
      </c>
      <c r="BM344" s="21" t="s">
        <v>746</v>
      </c>
    </row>
    <row r="345" spans="2:65" s="1" customFormat="1" ht="16.5" customHeight="1">
      <c r="B345" s="43"/>
      <c r="C345" s="214" t="s">
        <v>747</v>
      </c>
      <c r="D345" s="214" t="s">
        <v>152</v>
      </c>
      <c r="E345" s="215" t="s">
        <v>748</v>
      </c>
      <c r="F345" s="216" t="s">
        <v>749</v>
      </c>
      <c r="G345" s="217" t="s">
        <v>689</v>
      </c>
      <c r="H345" s="218">
        <v>22</v>
      </c>
      <c r="I345" s="219"/>
      <c r="J345" s="220">
        <f>ROUND(I345*H345,2)</f>
        <v>0</v>
      </c>
      <c r="K345" s="216" t="s">
        <v>273</v>
      </c>
      <c r="L345" s="69"/>
      <c r="M345" s="221" t="s">
        <v>21</v>
      </c>
      <c r="N345" s="222" t="s">
        <v>42</v>
      </c>
      <c r="O345" s="44"/>
      <c r="P345" s="223">
        <f>O345*H345</f>
        <v>0</v>
      </c>
      <c r="Q345" s="223">
        <v>0.0003</v>
      </c>
      <c r="R345" s="223">
        <f>Q345*H345</f>
        <v>0.006599999999999999</v>
      </c>
      <c r="S345" s="223">
        <v>0</v>
      </c>
      <c r="T345" s="224">
        <f>S345*H345</f>
        <v>0</v>
      </c>
      <c r="AR345" s="21" t="s">
        <v>233</v>
      </c>
      <c r="AT345" s="21" t="s">
        <v>152</v>
      </c>
      <c r="AU345" s="21" t="s">
        <v>81</v>
      </c>
      <c r="AY345" s="21" t="s">
        <v>150</v>
      </c>
      <c r="BE345" s="225">
        <f>IF(N345="základní",J345,0)</f>
        <v>0</v>
      </c>
      <c r="BF345" s="225">
        <f>IF(N345="snížená",J345,0)</f>
        <v>0</v>
      </c>
      <c r="BG345" s="225">
        <f>IF(N345="zákl. přenesená",J345,0)</f>
        <v>0</v>
      </c>
      <c r="BH345" s="225">
        <f>IF(N345="sníž. přenesená",J345,0)</f>
        <v>0</v>
      </c>
      <c r="BI345" s="225">
        <f>IF(N345="nulová",J345,0)</f>
        <v>0</v>
      </c>
      <c r="BJ345" s="21" t="s">
        <v>79</v>
      </c>
      <c r="BK345" s="225">
        <f>ROUND(I345*H345,2)</f>
        <v>0</v>
      </c>
      <c r="BL345" s="21" t="s">
        <v>233</v>
      </c>
      <c r="BM345" s="21" t="s">
        <v>750</v>
      </c>
    </row>
    <row r="346" spans="2:65" s="1" customFormat="1" ht="16.5" customHeight="1">
      <c r="B346" s="43"/>
      <c r="C346" s="214" t="s">
        <v>751</v>
      </c>
      <c r="D346" s="214" t="s">
        <v>152</v>
      </c>
      <c r="E346" s="215" t="s">
        <v>752</v>
      </c>
      <c r="F346" s="216" t="s">
        <v>753</v>
      </c>
      <c r="G346" s="217" t="s">
        <v>205</v>
      </c>
      <c r="H346" s="218">
        <v>1</v>
      </c>
      <c r="I346" s="219"/>
      <c r="J346" s="220">
        <f>ROUND(I346*H346,2)</f>
        <v>0</v>
      </c>
      <c r="K346" s="216" t="s">
        <v>273</v>
      </c>
      <c r="L346" s="69"/>
      <c r="M346" s="221" t="s">
        <v>21</v>
      </c>
      <c r="N346" s="222" t="s">
        <v>42</v>
      </c>
      <c r="O346" s="44"/>
      <c r="P346" s="223">
        <f>O346*H346</f>
        <v>0</v>
      </c>
      <c r="Q346" s="223">
        <v>0.00109</v>
      </c>
      <c r="R346" s="223">
        <f>Q346*H346</f>
        <v>0.00109</v>
      </c>
      <c r="S346" s="223">
        <v>0</v>
      </c>
      <c r="T346" s="224">
        <f>S346*H346</f>
        <v>0</v>
      </c>
      <c r="AR346" s="21" t="s">
        <v>233</v>
      </c>
      <c r="AT346" s="21" t="s">
        <v>152</v>
      </c>
      <c r="AU346" s="21" t="s">
        <v>81</v>
      </c>
      <c r="AY346" s="21" t="s">
        <v>150</v>
      </c>
      <c r="BE346" s="225">
        <f>IF(N346="základní",J346,0)</f>
        <v>0</v>
      </c>
      <c r="BF346" s="225">
        <f>IF(N346="snížená",J346,0)</f>
        <v>0</v>
      </c>
      <c r="BG346" s="225">
        <f>IF(N346="zákl. přenesená",J346,0)</f>
        <v>0</v>
      </c>
      <c r="BH346" s="225">
        <f>IF(N346="sníž. přenesená",J346,0)</f>
        <v>0</v>
      </c>
      <c r="BI346" s="225">
        <f>IF(N346="nulová",J346,0)</f>
        <v>0</v>
      </c>
      <c r="BJ346" s="21" t="s">
        <v>79</v>
      </c>
      <c r="BK346" s="225">
        <f>ROUND(I346*H346,2)</f>
        <v>0</v>
      </c>
      <c r="BL346" s="21" t="s">
        <v>233</v>
      </c>
      <c r="BM346" s="21" t="s">
        <v>754</v>
      </c>
    </row>
    <row r="347" spans="2:65" s="1" customFormat="1" ht="25.5" customHeight="1">
      <c r="B347" s="43"/>
      <c r="C347" s="214" t="s">
        <v>755</v>
      </c>
      <c r="D347" s="214" t="s">
        <v>152</v>
      </c>
      <c r="E347" s="215" t="s">
        <v>756</v>
      </c>
      <c r="F347" s="216" t="s">
        <v>757</v>
      </c>
      <c r="G347" s="217" t="s">
        <v>689</v>
      </c>
      <c r="H347" s="218">
        <v>1</v>
      </c>
      <c r="I347" s="219"/>
      <c r="J347" s="220">
        <f>ROUND(I347*H347,2)</f>
        <v>0</v>
      </c>
      <c r="K347" s="216" t="s">
        <v>273</v>
      </c>
      <c r="L347" s="69"/>
      <c r="M347" s="221" t="s">
        <v>21</v>
      </c>
      <c r="N347" s="222" t="s">
        <v>42</v>
      </c>
      <c r="O347" s="44"/>
      <c r="P347" s="223">
        <f>O347*H347</f>
        <v>0</v>
      </c>
      <c r="Q347" s="223">
        <v>0.00196</v>
      </c>
      <c r="R347" s="223">
        <f>Q347*H347</f>
        <v>0.00196</v>
      </c>
      <c r="S347" s="223">
        <v>0</v>
      </c>
      <c r="T347" s="224">
        <f>S347*H347</f>
        <v>0</v>
      </c>
      <c r="AR347" s="21" t="s">
        <v>233</v>
      </c>
      <c r="AT347" s="21" t="s">
        <v>152</v>
      </c>
      <c r="AU347" s="21" t="s">
        <v>81</v>
      </c>
      <c r="AY347" s="21" t="s">
        <v>150</v>
      </c>
      <c r="BE347" s="225">
        <f>IF(N347="základní",J347,0)</f>
        <v>0</v>
      </c>
      <c r="BF347" s="225">
        <f>IF(N347="snížená",J347,0)</f>
        <v>0</v>
      </c>
      <c r="BG347" s="225">
        <f>IF(N347="zákl. přenesená",J347,0)</f>
        <v>0</v>
      </c>
      <c r="BH347" s="225">
        <f>IF(N347="sníž. přenesená",J347,0)</f>
        <v>0</v>
      </c>
      <c r="BI347" s="225">
        <f>IF(N347="nulová",J347,0)</f>
        <v>0</v>
      </c>
      <c r="BJ347" s="21" t="s">
        <v>79</v>
      </c>
      <c r="BK347" s="225">
        <f>ROUND(I347*H347,2)</f>
        <v>0</v>
      </c>
      <c r="BL347" s="21" t="s">
        <v>233</v>
      </c>
      <c r="BM347" s="21" t="s">
        <v>758</v>
      </c>
    </row>
    <row r="348" spans="2:65" s="1" customFormat="1" ht="25.5" customHeight="1">
      <c r="B348" s="43"/>
      <c r="C348" s="214" t="s">
        <v>759</v>
      </c>
      <c r="D348" s="214" t="s">
        <v>152</v>
      </c>
      <c r="E348" s="215" t="s">
        <v>760</v>
      </c>
      <c r="F348" s="216" t="s">
        <v>761</v>
      </c>
      <c r="G348" s="217" t="s">
        <v>689</v>
      </c>
      <c r="H348" s="218">
        <v>3</v>
      </c>
      <c r="I348" s="219"/>
      <c r="J348" s="220">
        <f>ROUND(I348*H348,2)</f>
        <v>0</v>
      </c>
      <c r="K348" s="216" t="s">
        <v>273</v>
      </c>
      <c r="L348" s="69"/>
      <c r="M348" s="221" t="s">
        <v>21</v>
      </c>
      <c r="N348" s="222" t="s">
        <v>42</v>
      </c>
      <c r="O348" s="44"/>
      <c r="P348" s="223">
        <f>O348*H348</f>
        <v>0</v>
      </c>
      <c r="Q348" s="223">
        <v>0.0018</v>
      </c>
      <c r="R348" s="223">
        <f>Q348*H348</f>
        <v>0.0054</v>
      </c>
      <c r="S348" s="223">
        <v>0</v>
      </c>
      <c r="T348" s="224">
        <f>S348*H348</f>
        <v>0</v>
      </c>
      <c r="AR348" s="21" t="s">
        <v>233</v>
      </c>
      <c r="AT348" s="21" t="s">
        <v>152</v>
      </c>
      <c r="AU348" s="21" t="s">
        <v>81</v>
      </c>
      <c r="AY348" s="21" t="s">
        <v>150</v>
      </c>
      <c r="BE348" s="225">
        <f>IF(N348="základní",J348,0)</f>
        <v>0</v>
      </c>
      <c r="BF348" s="225">
        <f>IF(N348="snížená",J348,0)</f>
        <v>0</v>
      </c>
      <c r="BG348" s="225">
        <f>IF(N348="zákl. přenesená",J348,0)</f>
        <v>0</v>
      </c>
      <c r="BH348" s="225">
        <f>IF(N348="sníž. přenesená",J348,0)</f>
        <v>0</v>
      </c>
      <c r="BI348" s="225">
        <f>IF(N348="nulová",J348,0)</f>
        <v>0</v>
      </c>
      <c r="BJ348" s="21" t="s">
        <v>79</v>
      </c>
      <c r="BK348" s="225">
        <f>ROUND(I348*H348,2)</f>
        <v>0</v>
      </c>
      <c r="BL348" s="21" t="s">
        <v>233</v>
      </c>
      <c r="BM348" s="21" t="s">
        <v>762</v>
      </c>
    </row>
    <row r="349" spans="2:65" s="1" customFormat="1" ht="16.5" customHeight="1">
      <c r="B349" s="43"/>
      <c r="C349" s="214" t="s">
        <v>763</v>
      </c>
      <c r="D349" s="214" t="s">
        <v>152</v>
      </c>
      <c r="E349" s="215" t="s">
        <v>764</v>
      </c>
      <c r="F349" s="216" t="s">
        <v>765</v>
      </c>
      <c r="G349" s="217" t="s">
        <v>689</v>
      </c>
      <c r="H349" s="218">
        <v>5</v>
      </c>
      <c r="I349" s="219"/>
      <c r="J349" s="220">
        <f>ROUND(I349*H349,2)</f>
        <v>0</v>
      </c>
      <c r="K349" s="216" t="s">
        <v>273</v>
      </c>
      <c r="L349" s="69"/>
      <c r="M349" s="221" t="s">
        <v>21</v>
      </c>
      <c r="N349" s="222" t="s">
        <v>42</v>
      </c>
      <c r="O349" s="44"/>
      <c r="P349" s="223">
        <f>O349*H349</f>
        <v>0</v>
      </c>
      <c r="Q349" s="223">
        <v>0.0018</v>
      </c>
      <c r="R349" s="223">
        <f>Q349*H349</f>
        <v>0.009</v>
      </c>
      <c r="S349" s="223">
        <v>0</v>
      </c>
      <c r="T349" s="224">
        <f>S349*H349</f>
        <v>0</v>
      </c>
      <c r="AR349" s="21" t="s">
        <v>233</v>
      </c>
      <c r="AT349" s="21" t="s">
        <v>152</v>
      </c>
      <c r="AU349" s="21" t="s">
        <v>81</v>
      </c>
      <c r="AY349" s="21" t="s">
        <v>150</v>
      </c>
      <c r="BE349" s="225">
        <f>IF(N349="základní",J349,0)</f>
        <v>0</v>
      </c>
      <c r="BF349" s="225">
        <f>IF(N349="snížená",J349,0)</f>
        <v>0</v>
      </c>
      <c r="BG349" s="225">
        <f>IF(N349="zákl. přenesená",J349,0)</f>
        <v>0</v>
      </c>
      <c r="BH349" s="225">
        <f>IF(N349="sníž. přenesená",J349,0)</f>
        <v>0</v>
      </c>
      <c r="BI349" s="225">
        <f>IF(N349="nulová",J349,0)</f>
        <v>0</v>
      </c>
      <c r="BJ349" s="21" t="s">
        <v>79</v>
      </c>
      <c r="BK349" s="225">
        <f>ROUND(I349*H349,2)</f>
        <v>0</v>
      </c>
      <c r="BL349" s="21" t="s">
        <v>233</v>
      </c>
      <c r="BM349" s="21" t="s">
        <v>766</v>
      </c>
    </row>
    <row r="350" spans="2:65" s="1" customFormat="1" ht="16.5" customHeight="1">
      <c r="B350" s="43"/>
      <c r="C350" s="214" t="s">
        <v>767</v>
      </c>
      <c r="D350" s="214" t="s">
        <v>152</v>
      </c>
      <c r="E350" s="215" t="s">
        <v>768</v>
      </c>
      <c r="F350" s="216" t="s">
        <v>769</v>
      </c>
      <c r="G350" s="217" t="s">
        <v>205</v>
      </c>
      <c r="H350" s="218">
        <v>1</v>
      </c>
      <c r="I350" s="219"/>
      <c r="J350" s="220">
        <f>ROUND(I350*H350,2)</f>
        <v>0</v>
      </c>
      <c r="K350" s="216" t="s">
        <v>21</v>
      </c>
      <c r="L350" s="69"/>
      <c r="M350" s="221" t="s">
        <v>21</v>
      </c>
      <c r="N350" s="222" t="s">
        <v>42</v>
      </c>
      <c r="O350" s="44"/>
      <c r="P350" s="223">
        <f>O350*H350</f>
        <v>0</v>
      </c>
      <c r="Q350" s="223">
        <v>0</v>
      </c>
      <c r="R350" s="223">
        <f>Q350*H350</f>
        <v>0</v>
      </c>
      <c r="S350" s="223">
        <v>0</v>
      </c>
      <c r="T350" s="224">
        <f>S350*H350</f>
        <v>0</v>
      </c>
      <c r="AR350" s="21" t="s">
        <v>233</v>
      </c>
      <c r="AT350" s="21" t="s">
        <v>152</v>
      </c>
      <c r="AU350" s="21" t="s">
        <v>81</v>
      </c>
      <c r="AY350" s="21" t="s">
        <v>150</v>
      </c>
      <c r="BE350" s="225">
        <f>IF(N350="základní",J350,0)</f>
        <v>0</v>
      </c>
      <c r="BF350" s="225">
        <f>IF(N350="snížená",J350,0)</f>
        <v>0</v>
      </c>
      <c r="BG350" s="225">
        <f>IF(N350="zákl. přenesená",J350,0)</f>
        <v>0</v>
      </c>
      <c r="BH350" s="225">
        <f>IF(N350="sníž. přenesená",J350,0)</f>
        <v>0</v>
      </c>
      <c r="BI350" s="225">
        <f>IF(N350="nulová",J350,0)</f>
        <v>0</v>
      </c>
      <c r="BJ350" s="21" t="s">
        <v>79</v>
      </c>
      <c r="BK350" s="225">
        <f>ROUND(I350*H350,2)</f>
        <v>0</v>
      </c>
      <c r="BL350" s="21" t="s">
        <v>233</v>
      </c>
      <c r="BM350" s="21" t="s">
        <v>770</v>
      </c>
    </row>
    <row r="351" spans="2:65" s="1" customFormat="1" ht="16.5" customHeight="1">
      <c r="B351" s="43"/>
      <c r="C351" s="214" t="s">
        <v>771</v>
      </c>
      <c r="D351" s="214" t="s">
        <v>152</v>
      </c>
      <c r="E351" s="215" t="s">
        <v>772</v>
      </c>
      <c r="F351" s="216" t="s">
        <v>773</v>
      </c>
      <c r="G351" s="217" t="s">
        <v>205</v>
      </c>
      <c r="H351" s="218">
        <v>2</v>
      </c>
      <c r="I351" s="219"/>
      <c r="J351" s="220">
        <f>ROUND(I351*H351,2)</f>
        <v>0</v>
      </c>
      <c r="K351" s="216" t="s">
        <v>21</v>
      </c>
      <c r="L351" s="69"/>
      <c r="M351" s="221" t="s">
        <v>21</v>
      </c>
      <c r="N351" s="222" t="s">
        <v>42</v>
      </c>
      <c r="O351" s="44"/>
      <c r="P351" s="223">
        <f>O351*H351</f>
        <v>0</v>
      </c>
      <c r="Q351" s="223">
        <v>0</v>
      </c>
      <c r="R351" s="223">
        <f>Q351*H351</f>
        <v>0</v>
      </c>
      <c r="S351" s="223">
        <v>0</v>
      </c>
      <c r="T351" s="224">
        <f>S351*H351</f>
        <v>0</v>
      </c>
      <c r="AR351" s="21" t="s">
        <v>233</v>
      </c>
      <c r="AT351" s="21" t="s">
        <v>152</v>
      </c>
      <c r="AU351" s="21" t="s">
        <v>81</v>
      </c>
      <c r="AY351" s="21" t="s">
        <v>150</v>
      </c>
      <c r="BE351" s="225">
        <f>IF(N351="základní",J351,0)</f>
        <v>0</v>
      </c>
      <c r="BF351" s="225">
        <f>IF(N351="snížená",J351,0)</f>
        <v>0</v>
      </c>
      <c r="BG351" s="225">
        <f>IF(N351="zákl. přenesená",J351,0)</f>
        <v>0</v>
      </c>
      <c r="BH351" s="225">
        <f>IF(N351="sníž. přenesená",J351,0)</f>
        <v>0</v>
      </c>
      <c r="BI351" s="225">
        <f>IF(N351="nulová",J351,0)</f>
        <v>0</v>
      </c>
      <c r="BJ351" s="21" t="s">
        <v>79</v>
      </c>
      <c r="BK351" s="225">
        <f>ROUND(I351*H351,2)</f>
        <v>0</v>
      </c>
      <c r="BL351" s="21" t="s">
        <v>233</v>
      </c>
      <c r="BM351" s="21" t="s">
        <v>774</v>
      </c>
    </row>
    <row r="352" spans="2:65" s="1" customFormat="1" ht="16.5" customHeight="1">
      <c r="B352" s="43"/>
      <c r="C352" s="214" t="s">
        <v>775</v>
      </c>
      <c r="D352" s="214" t="s">
        <v>152</v>
      </c>
      <c r="E352" s="215" t="s">
        <v>776</v>
      </c>
      <c r="F352" s="216" t="s">
        <v>777</v>
      </c>
      <c r="G352" s="217" t="s">
        <v>543</v>
      </c>
      <c r="H352" s="248"/>
      <c r="I352" s="219"/>
      <c r="J352" s="220">
        <f>ROUND(I352*H352,2)</f>
        <v>0</v>
      </c>
      <c r="K352" s="216" t="s">
        <v>156</v>
      </c>
      <c r="L352" s="69"/>
      <c r="M352" s="221" t="s">
        <v>21</v>
      </c>
      <c r="N352" s="222" t="s">
        <v>42</v>
      </c>
      <c r="O352" s="44"/>
      <c r="P352" s="223">
        <f>O352*H352</f>
        <v>0</v>
      </c>
      <c r="Q352" s="223">
        <v>0</v>
      </c>
      <c r="R352" s="223">
        <f>Q352*H352</f>
        <v>0</v>
      </c>
      <c r="S352" s="223">
        <v>0</v>
      </c>
      <c r="T352" s="224">
        <f>S352*H352</f>
        <v>0</v>
      </c>
      <c r="AR352" s="21" t="s">
        <v>233</v>
      </c>
      <c r="AT352" s="21" t="s">
        <v>152</v>
      </c>
      <c r="AU352" s="21" t="s">
        <v>81</v>
      </c>
      <c r="AY352" s="21" t="s">
        <v>150</v>
      </c>
      <c r="BE352" s="225">
        <f>IF(N352="základní",J352,0)</f>
        <v>0</v>
      </c>
      <c r="BF352" s="225">
        <f>IF(N352="snížená",J352,0)</f>
        <v>0</v>
      </c>
      <c r="BG352" s="225">
        <f>IF(N352="zákl. přenesená",J352,0)</f>
        <v>0</v>
      </c>
      <c r="BH352" s="225">
        <f>IF(N352="sníž. přenesená",J352,0)</f>
        <v>0</v>
      </c>
      <c r="BI352" s="225">
        <f>IF(N352="nulová",J352,0)</f>
        <v>0</v>
      </c>
      <c r="BJ352" s="21" t="s">
        <v>79</v>
      </c>
      <c r="BK352" s="225">
        <f>ROUND(I352*H352,2)</f>
        <v>0</v>
      </c>
      <c r="BL352" s="21" t="s">
        <v>233</v>
      </c>
      <c r="BM352" s="21" t="s">
        <v>778</v>
      </c>
    </row>
    <row r="353" spans="2:63" s="10" customFormat="1" ht="29.85" customHeight="1">
      <c r="B353" s="198"/>
      <c r="C353" s="199"/>
      <c r="D353" s="200" t="s">
        <v>70</v>
      </c>
      <c r="E353" s="212" t="s">
        <v>779</v>
      </c>
      <c r="F353" s="212" t="s">
        <v>780</v>
      </c>
      <c r="G353" s="199"/>
      <c r="H353" s="199"/>
      <c r="I353" s="202"/>
      <c r="J353" s="213">
        <f>BK353</f>
        <v>0</v>
      </c>
      <c r="K353" s="199"/>
      <c r="L353" s="204"/>
      <c r="M353" s="205"/>
      <c r="N353" s="206"/>
      <c r="O353" s="206"/>
      <c r="P353" s="207">
        <f>P354</f>
        <v>0</v>
      </c>
      <c r="Q353" s="206"/>
      <c r="R353" s="207">
        <f>R354</f>
        <v>0.1119</v>
      </c>
      <c r="S353" s="206"/>
      <c r="T353" s="208">
        <f>T354</f>
        <v>0</v>
      </c>
      <c r="AR353" s="209" t="s">
        <v>81</v>
      </c>
      <c r="AT353" s="210" t="s">
        <v>70</v>
      </c>
      <c r="AU353" s="210" t="s">
        <v>79</v>
      </c>
      <c r="AY353" s="209" t="s">
        <v>150</v>
      </c>
      <c r="BK353" s="211">
        <f>BK354</f>
        <v>0</v>
      </c>
    </row>
    <row r="354" spans="2:65" s="1" customFormat="1" ht="25.5" customHeight="1">
      <c r="B354" s="43"/>
      <c r="C354" s="214" t="s">
        <v>781</v>
      </c>
      <c r="D354" s="214" t="s">
        <v>152</v>
      </c>
      <c r="E354" s="215" t="s">
        <v>782</v>
      </c>
      <c r="F354" s="216" t="s">
        <v>783</v>
      </c>
      <c r="G354" s="217" t="s">
        <v>689</v>
      </c>
      <c r="H354" s="218">
        <v>6</v>
      </c>
      <c r="I354" s="219"/>
      <c r="J354" s="220">
        <f>ROUND(I354*H354,2)</f>
        <v>0</v>
      </c>
      <c r="K354" s="216" t="s">
        <v>156</v>
      </c>
      <c r="L354" s="69"/>
      <c r="M354" s="221" t="s">
        <v>21</v>
      </c>
      <c r="N354" s="222" t="s">
        <v>42</v>
      </c>
      <c r="O354" s="44"/>
      <c r="P354" s="223">
        <f>O354*H354</f>
        <v>0</v>
      </c>
      <c r="Q354" s="223">
        <v>0.01865</v>
      </c>
      <c r="R354" s="223">
        <f>Q354*H354</f>
        <v>0.1119</v>
      </c>
      <c r="S354" s="223">
        <v>0</v>
      </c>
      <c r="T354" s="224">
        <f>S354*H354</f>
        <v>0</v>
      </c>
      <c r="AR354" s="21" t="s">
        <v>233</v>
      </c>
      <c r="AT354" s="21" t="s">
        <v>152</v>
      </c>
      <c r="AU354" s="21" t="s">
        <v>81</v>
      </c>
      <c r="AY354" s="21" t="s">
        <v>150</v>
      </c>
      <c r="BE354" s="225">
        <f>IF(N354="základní",J354,0)</f>
        <v>0</v>
      </c>
      <c r="BF354" s="225">
        <f>IF(N354="snížená",J354,0)</f>
        <v>0</v>
      </c>
      <c r="BG354" s="225">
        <f>IF(N354="zákl. přenesená",J354,0)</f>
        <v>0</v>
      </c>
      <c r="BH354" s="225">
        <f>IF(N354="sníž. přenesená",J354,0)</f>
        <v>0</v>
      </c>
      <c r="BI354" s="225">
        <f>IF(N354="nulová",J354,0)</f>
        <v>0</v>
      </c>
      <c r="BJ354" s="21" t="s">
        <v>79</v>
      </c>
      <c r="BK354" s="225">
        <f>ROUND(I354*H354,2)</f>
        <v>0</v>
      </c>
      <c r="BL354" s="21" t="s">
        <v>233</v>
      </c>
      <c r="BM354" s="21" t="s">
        <v>784</v>
      </c>
    </row>
    <row r="355" spans="2:63" s="10" customFormat="1" ht="29.85" customHeight="1">
      <c r="B355" s="198"/>
      <c r="C355" s="199"/>
      <c r="D355" s="200" t="s">
        <v>70</v>
      </c>
      <c r="E355" s="212" t="s">
        <v>785</v>
      </c>
      <c r="F355" s="212" t="s">
        <v>786</v>
      </c>
      <c r="G355" s="199"/>
      <c r="H355" s="199"/>
      <c r="I355" s="202"/>
      <c r="J355" s="213">
        <f>BK355</f>
        <v>0</v>
      </c>
      <c r="K355" s="199"/>
      <c r="L355" s="204"/>
      <c r="M355" s="205"/>
      <c r="N355" s="206"/>
      <c r="O355" s="206"/>
      <c r="P355" s="207">
        <f>SUM(P356:P357)</f>
        <v>0</v>
      </c>
      <c r="Q355" s="206"/>
      <c r="R355" s="207">
        <f>SUM(R356:R357)</f>
        <v>0.04139</v>
      </c>
      <c r="S355" s="206"/>
      <c r="T355" s="208">
        <f>SUM(T356:T357)</f>
        <v>0</v>
      </c>
      <c r="AR355" s="209" t="s">
        <v>81</v>
      </c>
      <c r="AT355" s="210" t="s">
        <v>70</v>
      </c>
      <c r="AU355" s="210" t="s">
        <v>79</v>
      </c>
      <c r="AY355" s="209" t="s">
        <v>150</v>
      </c>
      <c r="BK355" s="211">
        <f>SUM(BK356:BK357)</f>
        <v>0</v>
      </c>
    </row>
    <row r="356" spans="2:65" s="1" customFormat="1" ht="16.5" customHeight="1">
      <c r="B356" s="43"/>
      <c r="C356" s="214" t="s">
        <v>787</v>
      </c>
      <c r="D356" s="214" t="s">
        <v>152</v>
      </c>
      <c r="E356" s="215" t="s">
        <v>788</v>
      </c>
      <c r="F356" s="216" t="s">
        <v>789</v>
      </c>
      <c r="G356" s="217" t="s">
        <v>689</v>
      </c>
      <c r="H356" s="218">
        <v>1</v>
      </c>
      <c r="I356" s="219"/>
      <c r="J356" s="220">
        <f>ROUND(I356*H356,2)</f>
        <v>0</v>
      </c>
      <c r="K356" s="216" t="s">
        <v>156</v>
      </c>
      <c r="L356" s="69"/>
      <c r="M356" s="221" t="s">
        <v>21</v>
      </c>
      <c r="N356" s="222" t="s">
        <v>42</v>
      </c>
      <c r="O356" s="44"/>
      <c r="P356" s="223">
        <f>O356*H356</f>
        <v>0</v>
      </c>
      <c r="Q356" s="223">
        <v>0.04139</v>
      </c>
      <c r="R356" s="223">
        <f>Q356*H356</f>
        <v>0.04139</v>
      </c>
      <c r="S356" s="223">
        <v>0</v>
      </c>
      <c r="T356" s="224">
        <f>S356*H356</f>
        <v>0</v>
      </c>
      <c r="AR356" s="21" t="s">
        <v>233</v>
      </c>
      <c r="AT356" s="21" t="s">
        <v>152</v>
      </c>
      <c r="AU356" s="21" t="s">
        <v>81</v>
      </c>
      <c r="AY356" s="21" t="s">
        <v>150</v>
      </c>
      <c r="BE356" s="225">
        <f>IF(N356="základní",J356,0)</f>
        <v>0</v>
      </c>
      <c r="BF356" s="225">
        <f>IF(N356="snížená",J356,0)</f>
        <v>0</v>
      </c>
      <c r="BG356" s="225">
        <f>IF(N356="zákl. přenesená",J356,0)</f>
        <v>0</v>
      </c>
      <c r="BH356" s="225">
        <f>IF(N356="sníž. přenesená",J356,0)</f>
        <v>0</v>
      </c>
      <c r="BI356" s="225">
        <f>IF(N356="nulová",J356,0)</f>
        <v>0</v>
      </c>
      <c r="BJ356" s="21" t="s">
        <v>79</v>
      </c>
      <c r="BK356" s="225">
        <f>ROUND(I356*H356,2)</f>
        <v>0</v>
      </c>
      <c r="BL356" s="21" t="s">
        <v>233</v>
      </c>
      <c r="BM356" s="21" t="s">
        <v>790</v>
      </c>
    </row>
    <row r="357" spans="2:65" s="1" customFormat="1" ht="16.5" customHeight="1">
      <c r="B357" s="43"/>
      <c r="C357" s="214" t="s">
        <v>791</v>
      </c>
      <c r="D357" s="214" t="s">
        <v>152</v>
      </c>
      <c r="E357" s="215" t="s">
        <v>792</v>
      </c>
      <c r="F357" s="216" t="s">
        <v>793</v>
      </c>
      <c r="G357" s="217" t="s">
        <v>205</v>
      </c>
      <c r="H357" s="218">
        <v>1</v>
      </c>
      <c r="I357" s="219"/>
      <c r="J357" s="220">
        <f>ROUND(I357*H357,2)</f>
        <v>0</v>
      </c>
      <c r="K357" s="216" t="s">
        <v>21</v>
      </c>
      <c r="L357" s="69"/>
      <c r="M357" s="221" t="s">
        <v>21</v>
      </c>
      <c r="N357" s="222" t="s">
        <v>42</v>
      </c>
      <c r="O357" s="44"/>
      <c r="P357" s="223">
        <f>O357*H357</f>
        <v>0</v>
      </c>
      <c r="Q357" s="223">
        <v>0</v>
      </c>
      <c r="R357" s="223">
        <f>Q357*H357</f>
        <v>0</v>
      </c>
      <c r="S357" s="223">
        <v>0</v>
      </c>
      <c r="T357" s="224">
        <f>S357*H357</f>
        <v>0</v>
      </c>
      <c r="AR357" s="21" t="s">
        <v>233</v>
      </c>
      <c r="AT357" s="21" t="s">
        <v>152</v>
      </c>
      <c r="AU357" s="21" t="s">
        <v>81</v>
      </c>
      <c r="AY357" s="21" t="s">
        <v>150</v>
      </c>
      <c r="BE357" s="225">
        <f>IF(N357="základní",J357,0)</f>
        <v>0</v>
      </c>
      <c r="BF357" s="225">
        <f>IF(N357="snížená",J357,0)</f>
        <v>0</v>
      </c>
      <c r="BG357" s="225">
        <f>IF(N357="zákl. přenesená",J357,0)</f>
        <v>0</v>
      </c>
      <c r="BH357" s="225">
        <f>IF(N357="sníž. přenesená",J357,0)</f>
        <v>0</v>
      </c>
      <c r="BI357" s="225">
        <f>IF(N357="nulová",J357,0)</f>
        <v>0</v>
      </c>
      <c r="BJ357" s="21" t="s">
        <v>79</v>
      </c>
      <c r="BK357" s="225">
        <f>ROUND(I357*H357,2)</f>
        <v>0</v>
      </c>
      <c r="BL357" s="21" t="s">
        <v>233</v>
      </c>
      <c r="BM357" s="21" t="s">
        <v>794</v>
      </c>
    </row>
    <row r="358" spans="2:63" s="10" customFormat="1" ht="29.85" customHeight="1">
      <c r="B358" s="198"/>
      <c r="C358" s="199"/>
      <c r="D358" s="200" t="s">
        <v>70</v>
      </c>
      <c r="E358" s="212" t="s">
        <v>795</v>
      </c>
      <c r="F358" s="212" t="s">
        <v>796</v>
      </c>
      <c r="G358" s="199"/>
      <c r="H358" s="199"/>
      <c r="I358" s="202"/>
      <c r="J358" s="213">
        <f>BK358</f>
        <v>0</v>
      </c>
      <c r="K358" s="199"/>
      <c r="L358" s="204"/>
      <c r="M358" s="205"/>
      <c r="N358" s="206"/>
      <c r="O358" s="206"/>
      <c r="P358" s="207">
        <f>SUM(P359:P364)</f>
        <v>0</v>
      </c>
      <c r="Q358" s="206"/>
      <c r="R358" s="207">
        <f>SUM(R359:R364)</f>
        <v>0.049999999999999996</v>
      </c>
      <c r="S358" s="206"/>
      <c r="T358" s="208">
        <f>SUM(T359:T364)</f>
        <v>0</v>
      </c>
      <c r="AR358" s="209" t="s">
        <v>81</v>
      </c>
      <c r="AT358" s="210" t="s">
        <v>70</v>
      </c>
      <c r="AU358" s="210" t="s">
        <v>79</v>
      </c>
      <c r="AY358" s="209" t="s">
        <v>150</v>
      </c>
      <c r="BK358" s="211">
        <f>SUM(BK359:BK364)</f>
        <v>0</v>
      </c>
    </row>
    <row r="359" spans="2:65" s="1" customFormat="1" ht="16.5" customHeight="1">
      <c r="B359" s="43"/>
      <c r="C359" s="214" t="s">
        <v>797</v>
      </c>
      <c r="D359" s="214" t="s">
        <v>152</v>
      </c>
      <c r="E359" s="215" t="s">
        <v>798</v>
      </c>
      <c r="F359" s="216" t="s">
        <v>799</v>
      </c>
      <c r="G359" s="217" t="s">
        <v>248</v>
      </c>
      <c r="H359" s="218">
        <v>60</v>
      </c>
      <c r="I359" s="219"/>
      <c r="J359" s="220">
        <f>ROUND(I359*H359,2)</f>
        <v>0</v>
      </c>
      <c r="K359" s="216" t="s">
        <v>156</v>
      </c>
      <c r="L359" s="69"/>
      <c r="M359" s="221" t="s">
        <v>21</v>
      </c>
      <c r="N359" s="222" t="s">
        <v>42</v>
      </c>
      <c r="O359" s="44"/>
      <c r="P359" s="223">
        <f>O359*H359</f>
        <v>0</v>
      </c>
      <c r="Q359" s="223">
        <v>0.00013</v>
      </c>
      <c r="R359" s="223">
        <f>Q359*H359</f>
        <v>0.0078</v>
      </c>
      <c r="S359" s="223">
        <v>0</v>
      </c>
      <c r="T359" s="224">
        <f>S359*H359</f>
        <v>0</v>
      </c>
      <c r="AR359" s="21" t="s">
        <v>233</v>
      </c>
      <c r="AT359" s="21" t="s">
        <v>152</v>
      </c>
      <c r="AU359" s="21" t="s">
        <v>81</v>
      </c>
      <c r="AY359" s="21" t="s">
        <v>150</v>
      </c>
      <c r="BE359" s="225">
        <f>IF(N359="základní",J359,0)</f>
        <v>0</v>
      </c>
      <c r="BF359" s="225">
        <f>IF(N359="snížená",J359,0)</f>
        <v>0</v>
      </c>
      <c r="BG359" s="225">
        <f>IF(N359="zákl. přenesená",J359,0)</f>
        <v>0</v>
      </c>
      <c r="BH359" s="225">
        <f>IF(N359="sníž. přenesená",J359,0)</f>
        <v>0</v>
      </c>
      <c r="BI359" s="225">
        <f>IF(N359="nulová",J359,0)</f>
        <v>0</v>
      </c>
      <c r="BJ359" s="21" t="s">
        <v>79</v>
      </c>
      <c r="BK359" s="225">
        <f>ROUND(I359*H359,2)</f>
        <v>0</v>
      </c>
      <c r="BL359" s="21" t="s">
        <v>233</v>
      </c>
      <c r="BM359" s="21" t="s">
        <v>800</v>
      </c>
    </row>
    <row r="360" spans="2:65" s="1" customFormat="1" ht="16.5" customHeight="1">
      <c r="B360" s="43"/>
      <c r="C360" s="214" t="s">
        <v>801</v>
      </c>
      <c r="D360" s="214" t="s">
        <v>152</v>
      </c>
      <c r="E360" s="215" t="s">
        <v>802</v>
      </c>
      <c r="F360" s="216" t="s">
        <v>803</v>
      </c>
      <c r="G360" s="217" t="s">
        <v>248</v>
      </c>
      <c r="H360" s="218">
        <v>60</v>
      </c>
      <c r="I360" s="219"/>
      <c r="J360" s="220">
        <f>ROUND(I360*H360,2)</f>
        <v>0</v>
      </c>
      <c r="K360" s="216" t="s">
        <v>156</v>
      </c>
      <c r="L360" s="69"/>
      <c r="M360" s="221" t="s">
        <v>21</v>
      </c>
      <c r="N360" s="222" t="s">
        <v>42</v>
      </c>
      <c r="O360" s="44"/>
      <c r="P360" s="223">
        <f>O360*H360</f>
        <v>0</v>
      </c>
      <c r="Q360" s="223">
        <v>0.00018</v>
      </c>
      <c r="R360" s="223">
        <f>Q360*H360</f>
        <v>0.0108</v>
      </c>
      <c r="S360" s="223">
        <v>0</v>
      </c>
      <c r="T360" s="224">
        <f>S360*H360</f>
        <v>0</v>
      </c>
      <c r="AR360" s="21" t="s">
        <v>233</v>
      </c>
      <c r="AT360" s="21" t="s">
        <v>152</v>
      </c>
      <c r="AU360" s="21" t="s">
        <v>81</v>
      </c>
      <c r="AY360" s="21" t="s">
        <v>150</v>
      </c>
      <c r="BE360" s="225">
        <f>IF(N360="základní",J360,0)</f>
        <v>0</v>
      </c>
      <c r="BF360" s="225">
        <f>IF(N360="snížená",J360,0)</f>
        <v>0</v>
      </c>
      <c r="BG360" s="225">
        <f>IF(N360="zákl. přenesená",J360,0)</f>
        <v>0</v>
      </c>
      <c r="BH360" s="225">
        <f>IF(N360="sníž. přenesená",J360,0)</f>
        <v>0</v>
      </c>
      <c r="BI360" s="225">
        <f>IF(N360="nulová",J360,0)</f>
        <v>0</v>
      </c>
      <c r="BJ360" s="21" t="s">
        <v>79</v>
      </c>
      <c r="BK360" s="225">
        <f>ROUND(I360*H360,2)</f>
        <v>0</v>
      </c>
      <c r="BL360" s="21" t="s">
        <v>233</v>
      </c>
      <c r="BM360" s="21" t="s">
        <v>804</v>
      </c>
    </row>
    <row r="361" spans="2:65" s="1" customFormat="1" ht="16.5" customHeight="1">
      <c r="B361" s="43"/>
      <c r="C361" s="214" t="s">
        <v>805</v>
      </c>
      <c r="D361" s="214" t="s">
        <v>152</v>
      </c>
      <c r="E361" s="215" t="s">
        <v>806</v>
      </c>
      <c r="F361" s="216" t="s">
        <v>807</v>
      </c>
      <c r="G361" s="217" t="s">
        <v>248</v>
      </c>
      <c r="H361" s="218">
        <v>30</v>
      </c>
      <c r="I361" s="219"/>
      <c r="J361" s="220">
        <f>ROUND(I361*H361,2)</f>
        <v>0</v>
      </c>
      <c r="K361" s="216" t="s">
        <v>156</v>
      </c>
      <c r="L361" s="69"/>
      <c r="M361" s="221" t="s">
        <v>21</v>
      </c>
      <c r="N361" s="222" t="s">
        <v>42</v>
      </c>
      <c r="O361" s="44"/>
      <c r="P361" s="223">
        <f>O361*H361</f>
        <v>0</v>
      </c>
      <c r="Q361" s="223">
        <v>0.00028</v>
      </c>
      <c r="R361" s="223">
        <f>Q361*H361</f>
        <v>0.0084</v>
      </c>
      <c r="S361" s="223">
        <v>0</v>
      </c>
      <c r="T361" s="224">
        <f>S361*H361</f>
        <v>0</v>
      </c>
      <c r="AR361" s="21" t="s">
        <v>233</v>
      </c>
      <c r="AT361" s="21" t="s">
        <v>152</v>
      </c>
      <c r="AU361" s="21" t="s">
        <v>81</v>
      </c>
      <c r="AY361" s="21" t="s">
        <v>150</v>
      </c>
      <c r="BE361" s="225">
        <f>IF(N361="základní",J361,0)</f>
        <v>0</v>
      </c>
      <c r="BF361" s="225">
        <f>IF(N361="snížená",J361,0)</f>
        <v>0</v>
      </c>
      <c r="BG361" s="225">
        <f>IF(N361="zákl. přenesená",J361,0)</f>
        <v>0</v>
      </c>
      <c r="BH361" s="225">
        <f>IF(N361="sníž. přenesená",J361,0)</f>
        <v>0</v>
      </c>
      <c r="BI361" s="225">
        <f>IF(N361="nulová",J361,0)</f>
        <v>0</v>
      </c>
      <c r="BJ361" s="21" t="s">
        <v>79</v>
      </c>
      <c r="BK361" s="225">
        <f>ROUND(I361*H361,2)</f>
        <v>0</v>
      </c>
      <c r="BL361" s="21" t="s">
        <v>233</v>
      </c>
      <c r="BM361" s="21" t="s">
        <v>808</v>
      </c>
    </row>
    <row r="362" spans="2:65" s="1" customFormat="1" ht="16.5" customHeight="1">
      <c r="B362" s="43"/>
      <c r="C362" s="214" t="s">
        <v>809</v>
      </c>
      <c r="D362" s="214" t="s">
        <v>152</v>
      </c>
      <c r="E362" s="215" t="s">
        <v>810</v>
      </c>
      <c r="F362" s="216" t="s">
        <v>811</v>
      </c>
      <c r="G362" s="217" t="s">
        <v>248</v>
      </c>
      <c r="H362" s="218">
        <v>50</v>
      </c>
      <c r="I362" s="219"/>
      <c r="J362" s="220">
        <f>ROUND(I362*H362,2)</f>
        <v>0</v>
      </c>
      <c r="K362" s="216" t="s">
        <v>156</v>
      </c>
      <c r="L362" s="69"/>
      <c r="M362" s="221" t="s">
        <v>21</v>
      </c>
      <c r="N362" s="222" t="s">
        <v>42</v>
      </c>
      <c r="O362" s="44"/>
      <c r="P362" s="223">
        <f>O362*H362</f>
        <v>0</v>
      </c>
      <c r="Q362" s="223">
        <v>0.00046</v>
      </c>
      <c r="R362" s="223">
        <f>Q362*H362</f>
        <v>0.023</v>
      </c>
      <c r="S362" s="223">
        <v>0</v>
      </c>
      <c r="T362" s="224">
        <f>S362*H362</f>
        <v>0</v>
      </c>
      <c r="AR362" s="21" t="s">
        <v>233</v>
      </c>
      <c r="AT362" s="21" t="s">
        <v>152</v>
      </c>
      <c r="AU362" s="21" t="s">
        <v>81</v>
      </c>
      <c r="AY362" s="21" t="s">
        <v>150</v>
      </c>
      <c r="BE362" s="225">
        <f>IF(N362="základní",J362,0)</f>
        <v>0</v>
      </c>
      <c r="BF362" s="225">
        <f>IF(N362="snížená",J362,0)</f>
        <v>0</v>
      </c>
      <c r="BG362" s="225">
        <f>IF(N362="zákl. přenesená",J362,0)</f>
        <v>0</v>
      </c>
      <c r="BH362" s="225">
        <f>IF(N362="sníž. přenesená",J362,0)</f>
        <v>0</v>
      </c>
      <c r="BI362" s="225">
        <f>IF(N362="nulová",J362,0)</f>
        <v>0</v>
      </c>
      <c r="BJ362" s="21" t="s">
        <v>79</v>
      </c>
      <c r="BK362" s="225">
        <f>ROUND(I362*H362,2)</f>
        <v>0</v>
      </c>
      <c r="BL362" s="21" t="s">
        <v>233</v>
      </c>
      <c r="BM362" s="21" t="s">
        <v>812</v>
      </c>
    </row>
    <row r="363" spans="2:65" s="1" customFormat="1" ht="16.5" customHeight="1">
      <c r="B363" s="43"/>
      <c r="C363" s="214" t="s">
        <v>813</v>
      </c>
      <c r="D363" s="214" t="s">
        <v>152</v>
      </c>
      <c r="E363" s="215" t="s">
        <v>814</v>
      </c>
      <c r="F363" s="216" t="s">
        <v>815</v>
      </c>
      <c r="G363" s="217" t="s">
        <v>248</v>
      </c>
      <c r="H363" s="218">
        <v>200</v>
      </c>
      <c r="I363" s="219"/>
      <c r="J363" s="220">
        <f>ROUND(I363*H363,2)</f>
        <v>0</v>
      </c>
      <c r="K363" s="216" t="s">
        <v>156</v>
      </c>
      <c r="L363" s="69"/>
      <c r="M363" s="221" t="s">
        <v>21</v>
      </c>
      <c r="N363" s="222" t="s">
        <v>42</v>
      </c>
      <c r="O363" s="44"/>
      <c r="P363" s="223">
        <f>O363*H363</f>
        <v>0</v>
      </c>
      <c r="Q363" s="223">
        <v>0</v>
      </c>
      <c r="R363" s="223">
        <f>Q363*H363</f>
        <v>0</v>
      </c>
      <c r="S363" s="223">
        <v>0</v>
      </c>
      <c r="T363" s="224">
        <f>S363*H363</f>
        <v>0</v>
      </c>
      <c r="AR363" s="21" t="s">
        <v>233</v>
      </c>
      <c r="AT363" s="21" t="s">
        <v>152</v>
      </c>
      <c r="AU363" s="21" t="s">
        <v>81</v>
      </c>
      <c r="AY363" s="21" t="s">
        <v>150</v>
      </c>
      <c r="BE363" s="225">
        <f>IF(N363="základní",J363,0)</f>
        <v>0</v>
      </c>
      <c r="BF363" s="225">
        <f>IF(N363="snížená",J363,0)</f>
        <v>0</v>
      </c>
      <c r="BG363" s="225">
        <f>IF(N363="zákl. přenesená",J363,0)</f>
        <v>0</v>
      </c>
      <c r="BH363" s="225">
        <f>IF(N363="sníž. přenesená",J363,0)</f>
        <v>0</v>
      </c>
      <c r="BI363" s="225">
        <f>IF(N363="nulová",J363,0)</f>
        <v>0</v>
      </c>
      <c r="BJ363" s="21" t="s">
        <v>79</v>
      </c>
      <c r="BK363" s="225">
        <f>ROUND(I363*H363,2)</f>
        <v>0</v>
      </c>
      <c r="BL363" s="21" t="s">
        <v>233</v>
      </c>
      <c r="BM363" s="21" t="s">
        <v>816</v>
      </c>
    </row>
    <row r="364" spans="2:65" s="1" customFormat="1" ht="16.5" customHeight="1">
      <c r="B364" s="43"/>
      <c r="C364" s="214" t="s">
        <v>817</v>
      </c>
      <c r="D364" s="214" t="s">
        <v>152</v>
      </c>
      <c r="E364" s="215" t="s">
        <v>818</v>
      </c>
      <c r="F364" s="216" t="s">
        <v>819</v>
      </c>
      <c r="G364" s="217" t="s">
        <v>175</v>
      </c>
      <c r="H364" s="218">
        <v>0.05</v>
      </c>
      <c r="I364" s="219"/>
      <c r="J364" s="220">
        <f>ROUND(I364*H364,2)</f>
        <v>0</v>
      </c>
      <c r="K364" s="216" t="s">
        <v>273</v>
      </c>
      <c r="L364" s="69"/>
      <c r="M364" s="221" t="s">
        <v>21</v>
      </c>
      <c r="N364" s="222" t="s">
        <v>42</v>
      </c>
      <c r="O364" s="44"/>
      <c r="P364" s="223">
        <f>O364*H364</f>
        <v>0</v>
      </c>
      <c r="Q364" s="223">
        <v>0</v>
      </c>
      <c r="R364" s="223">
        <f>Q364*H364</f>
        <v>0</v>
      </c>
      <c r="S364" s="223">
        <v>0</v>
      </c>
      <c r="T364" s="224">
        <f>S364*H364</f>
        <v>0</v>
      </c>
      <c r="AR364" s="21" t="s">
        <v>233</v>
      </c>
      <c r="AT364" s="21" t="s">
        <v>152</v>
      </c>
      <c r="AU364" s="21" t="s">
        <v>81</v>
      </c>
      <c r="AY364" s="21" t="s">
        <v>150</v>
      </c>
      <c r="BE364" s="225">
        <f>IF(N364="základní",J364,0)</f>
        <v>0</v>
      </c>
      <c r="BF364" s="225">
        <f>IF(N364="snížená",J364,0)</f>
        <v>0</v>
      </c>
      <c r="BG364" s="225">
        <f>IF(N364="zákl. přenesená",J364,0)</f>
        <v>0</v>
      </c>
      <c r="BH364" s="225">
        <f>IF(N364="sníž. přenesená",J364,0)</f>
        <v>0</v>
      </c>
      <c r="BI364" s="225">
        <f>IF(N364="nulová",J364,0)</f>
        <v>0</v>
      </c>
      <c r="BJ364" s="21" t="s">
        <v>79</v>
      </c>
      <c r="BK364" s="225">
        <f>ROUND(I364*H364,2)</f>
        <v>0</v>
      </c>
      <c r="BL364" s="21" t="s">
        <v>233</v>
      </c>
      <c r="BM364" s="21" t="s">
        <v>820</v>
      </c>
    </row>
    <row r="365" spans="2:63" s="10" customFormat="1" ht="29.85" customHeight="1">
      <c r="B365" s="198"/>
      <c r="C365" s="199"/>
      <c r="D365" s="200" t="s">
        <v>70</v>
      </c>
      <c r="E365" s="212" t="s">
        <v>821</v>
      </c>
      <c r="F365" s="212" t="s">
        <v>822</v>
      </c>
      <c r="G365" s="199"/>
      <c r="H365" s="199"/>
      <c r="I365" s="202"/>
      <c r="J365" s="213">
        <f>BK365</f>
        <v>0</v>
      </c>
      <c r="K365" s="199"/>
      <c r="L365" s="204"/>
      <c r="M365" s="205"/>
      <c r="N365" s="206"/>
      <c r="O365" s="206"/>
      <c r="P365" s="207">
        <f>SUM(P366:P371)</f>
        <v>0</v>
      </c>
      <c r="Q365" s="206"/>
      <c r="R365" s="207">
        <f>SUM(R366:R371)</f>
        <v>0.011459999999999998</v>
      </c>
      <c r="S365" s="206"/>
      <c r="T365" s="208">
        <f>SUM(T366:T371)</f>
        <v>0</v>
      </c>
      <c r="AR365" s="209" t="s">
        <v>81</v>
      </c>
      <c r="AT365" s="210" t="s">
        <v>70</v>
      </c>
      <c r="AU365" s="210" t="s">
        <v>79</v>
      </c>
      <c r="AY365" s="209" t="s">
        <v>150</v>
      </c>
      <c r="BK365" s="211">
        <f>SUM(BK366:BK371)</f>
        <v>0</v>
      </c>
    </row>
    <row r="366" spans="2:65" s="1" customFormat="1" ht="25.5" customHeight="1">
      <c r="B366" s="43"/>
      <c r="C366" s="214" t="s">
        <v>823</v>
      </c>
      <c r="D366" s="214" t="s">
        <v>152</v>
      </c>
      <c r="E366" s="215" t="s">
        <v>824</v>
      </c>
      <c r="F366" s="216" t="s">
        <v>825</v>
      </c>
      <c r="G366" s="217" t="s">
        <v>205</v>
      </c>
      <c r="H366" s="218">
        <v>14</v>
      </c>
      <c r="I366" s="219"/>
      <c r="J366" s="220">
        <f>ROUND(I366*H366,2)</f>
        <v>0</v>
      </c>
      <c r="K366" s="216" t="s">
        <v>273</v>
      </c>
      <c r="L366" s="69"/>
      <c r="M366" s="221" t="s">
        <v>21</v>
      </c>
      <c r="N366" s="222" t="s">
        <v>42</v>
      </c>
      <c r="O366" s="44"/>
      <c r="P366" s="223">
        <f>O366*H366</f>
        <v>0</v>
      </c>
      <c r="Q366" s="223">
        <v>0.00026</v>
      </c>
      <c r="R366" s="223">
        <f>Q366*H366</f>
        <v>0.0036399999999999996</v>
      </c>
      <c r="S366" s="223">
        <v>0</v>
      </c>
      <c r="T366" s="224">
        <f>S366*H366</f>
        <v>0</v>
      </c>
      <c r="AR366" s="21" t="s">
        <v>233</v>
      </c>
      <c r="AT366" s="21" t="s">
        <v>152</v>
      </c>
      <c r="AU366" s="21" t="s">
        <v>81</v>
      </c>
      <c r="AY366" s="21" t="s">
        <v>150</v>
      </c>
      <c r="BE366" s="225">
        <f>IF(N366="základní",J366,0)</f>
        <v>0</v>
      </c>
      <c r="BF366" s="225">
        <f>IF(N366="snížená",J366,0)</f>
        <v>0</v>
      </c>
      <c r="BG366" s="225">
        <f>IF(N366="zákl. přenesená",J366,0)</f>
        <v>0</v>
      </c>
      <c r="BH366" s="225">
        <f>IF(N366="sníž. přenesená",J366,0)</f>
        <v>0</v>
      </c>
      <c r="BI366" s="225">
        <f>IF(N366="nulová",J366,0)</f>
        <v>0</v>
      </c>
      <c r="BJ366" s="21" t="s">
        <v>79</v>
      </c>
      <c r="BK366" s="225">
        <f>ROUND(I366*H366,2)</f>
        <v>0</v>
      </c>
      <c r="BL366" s="21" t="s">
        <v>233</v>
      </c>
      <c r="BM366" s="21" t="s">
        <v>826</v>
      </c>
    </row>
    <row r="367" spans="2:65" s="1" customFormat="1" ht="16.5" customHeight="1">
      <c r="B367" s="43"/>
      <c r="C367" s="214" t="s">
        <v>827</v>
      </c>
      <c r="D367" s="214" t="s">
        <v>152</v>
      </c>
      <c r="E367" s="215" t="s">
        <v>828</v>
      </c>
      <c r="F367" s="216" t="s">
        <v>829</v>
      </c>
      <c r="G367" s="217" t="s">
        <v>205</v>
      </c>
      <c r="H367" s="218">
        <v>14</v>
      </c>
      <c r="I367" s="219"/>
      <c r="J367" s="220">
        <f>ROUND(I367*H367,2)</f>
        <v>0</v>
      </c>
      <c r="K367" s="216" t="s">
        <v>273</v>
      </c>
      <c r="L367" s="69"/>
      <c r="M367" s="221" t="s">
        <v>21</v>
      </c>
      <c r="N367" s="222" t="s">
        <v>42</v>
      </c>
      <c r="O367" s="44"/>
      <c r="P367" s="223">
        <f>O367*H367</f>
        <v>0</v>
      </c>
      <c r="Q367" s="223">
        <v>0.00015</v>
      </c>
      <c r="R367" s="223">
        <f>Q367*H367</f>
        <v>0.0021</v>
      </c>
      <c r="S367" s="223">
        <v>0</v>
      </c>
      <c r="T367" s="224">
        <f>S367*H367</f>
        <v>0</v>
      </c>
      <c r="AR367" s="21" t="s">
        <v>233</v>
      </c>
      <c r="AT367" s="21" t="s">
        <v>152</v>
      </c>
      <c r="AU367" s="21" t="s">
        <v>81</v>
      </c>
      <c r="AY367" s="21" t="s">
        <v>150</v>
      </c>
      <c r="BE367" s="225">
        <f>IF(N367="základní",J367,0)</f>
        <v>0</v>
      </c>
      <c r="BF367" s="225">
        <f>IF(N367="snížená",J367,0)</f>
        <v>0</v>
      </c>
      <c r="BG367" s="225">
        <f>IF(N367="zákl. přenesená",J367,0)</f>
        <v>0</v>
      </c>
      <c r="BH367" s="225">
        <f>IF(N367="sníž. přenesená",J367,0)</f>
        <v>0</v>
      </c>
      <c r="BI367" s="225">
        <f>IF(N367="nulová",J367,0)</f>
        <v>0</v>
      </c>
      <c r="BJ367" s="21" t="s">
        <v>79</v>
      </c>
      <c r="BK367" s="225">
        <f>ROUND(I367*H367,2)</f>
        <v>0</v>
      </c>
      <c r="BL367" s="21" t="s">
        <v>233</v>
      </c>
      <c r="BM367" s="21" t="s">
        <v>830</v>
      </c>
    </row>
    <row r="368" spans="2:65" s="1" customFormat="1" ht="16.5" customHeight="1">
      <c r="B368" s="43"/>
      <c r="C368" s="214" t="s">
        <v>831</v>
      </c>
      <c r="D368" s="214" t="s">
        <v>152</v>
      </c>
      <c r="E368" s="215" t="s">
        <v>832</v>
      </c>
      <c r="F368" s="216" t="s">
        <v>833</v>
      </c>
      <c r="G368" s="217" t="s">
        <v>205</v>
      </c>
      <c r="H368" s="218">
        <v>14</v>
      </c>
      <c r="I368" s="219"/>
      <c r="J368" s="220">
        <f>ROUND(I368*H368,2)</f>
        <v>0</v>
      </c>
      <c r="K368" s="216" t="s">
        <v>273</v>
      </c>
      <c r="L368" s="69"/>
      <c r="M368" s="221" t="s">
        <v>21</v>
      </c>
      <c r="N368" s="222" t="s">
        <v>42</v>
      </c>
      <c r="O368" s="44"/>
      <c r="P368" s="223">
        <f>O368*H368</f>
        <v>0</v>
      </c>
      <c r="Q368" s="223">
        <v>0.00026</v>
      </c>
      <c r="R368" s="223">
        <f>Q368*H368</f>
        <v>0.0036399999999999996</v>
      </c>
      <c r="S368" s="223">
        <v>0</v>
      </c>
      <c r="T368" s="224">
        <f>S368*H368</f>
        <v>0</v>
      </c>
      <c r="AR368" s="21" t="s">
        <v>233</v>
      </c>
      <c r="AT368" s="21" t="s">
        <v>152</v>
      </c>
      <c r="AU368" s="21" t="s">
        <v>81</v>
      </c>
      <c r="AY368" s="21" t="s">
        <v>150</v>
      </c>
      <c r="BE368" s="225">
        <f>IF(N368="základní",J368,0)</f>
        <v>0</v>
      </c>
      <c r="BF368" s="225">
        <f>IF(N368="snížená",J368,0)</f>
        <v>0</v>
      </c>
      <c r="BG368" s="225">
        <f>IF(N368="zákl. přenesená",J368,0)</f>
        <v>0</v>
      </c>
      <c r="BH368" s="225">
        <f>IF(N368="sníž. přenesená",J368,0)</f>
        <v>0</v>
      </c>
      <c r="BI368" s="225">
        <f>IF(N368="nulová",J368,0)</f>
        <v>0</v>
      </c>
      <c r="BJ368" s="21" t="s">
        <v>79</v>
      </c>
      <c r="BK368" s="225">
        <f>ROUND(I368*H368,2)</f>
        <v>0</v>
      </c>
      <c r="BL368" s="21" t="s">
        <v>233</v>
      </c>
      <c r="BM368" s="21" t="s">
        <v>834</v>
      </c>
    </row>
    <row r="369" spans="2:65" s="1" customFormat="1" ht="16.5" customHeight="1">
      <c r="B369" s="43"/>
      <c r="C369" s="214" t="s">
        <v>835</v>
      </c>
      <c r="D369" s="214" t="s">
        <v>152</v>
      </c>
      <c r="E369" s="215" t="s">
        <v>836</v>
      </c>
      <c r="F369" s="216" t="s">
        <v>837</v>
      </c>
      <c r="G369" s="217" t="s">
        <v>205</v>
      </c>
      <c r="H369" s="218">
        <v>6</v>
      </c>
      <c r="I369" s="219"/>
      <c r="J369" s="220">
        <f>ROUND(I369*H369,2)</f>
        <v>0</v>
      </c>
      <c r="K369" s="216" t="s">
        <v>273</v>
      </c>
      <c r="L369" s="69"/>
      <c r="M369" s="221" t="s">
        <v>21</v>
      </c>
      <c r="N369" s="222" t="s">
        <v>42</v>
      </c>
      <c r="O369" s="44"/>
      <c r="P369" s="223">
        <f>O369*H369</f>
        <v>0</v>
      </c>
      <c r="Q369" s="223">
        <v>0.00018</v>
      </c>
      <c r="R369" s="223">
        <f>Q369*H369</f>
        <v>0.00108</v>
      </c>
      <c r="S369" s="223">
        <v>0</v>
      </c>
      <c r="T369" s="224">
        <f>S369*H369</f>
        <v>0</v>
      </c>
      <c r="AR369" s="21" t="s">
        <v>233</v>
      </c>
      <c r="AT369" s="21" t="s">
        <v>152</v>
      </c>
      <c r="AU369" s="21" t="s">
        <v>81</v>
      </c>
      <c r="AY369" s="21" t="s">
        <v>150</v>
      </c>
      <c r="BE369" s="225">
        <f>IF(N369="základní",J369,0)</f>
        <v>0</v>
      </c>
      <c r="BF369" s="225">
        <f>IF(N369="snížená",J369,0)</f>
        <v>0</v>
      </c>
      <c r="BG369" s="225">
        <f>IF(N369="zákl. přenesená",J369,0)</f>
        <v>0</v>
      </c>
      <c r="BH369" s="225">
        <f>IF(N369="sníž. přenesená",J369,0)</f>
        <v>0</v>
      </c>
      <c r="BI369" s="225">
        <f>IF(N369="nulová",J369,0)</f>
        <v>0</v>
      </c>
      <c r="BJ369" s="21" t="s">
        <v>79</v>
      </c>
      <c r="BK369" s="225">
        <f>ROUND(I369*H369,2)</f>
        <v>0</v>
      </c>
      <c r="BL369" s="21" t="s">
        <v>233</v>
      </c>
      <c r="BM369" s="21" t="s">
        <v>838</v>
      </c>
    </row>
    <row r="370" spans="2:65" s="1" customFormat="1" ht="16.5" customHeight="1">
      <c r="B370" s="43"/>
      <c r="C370" s="214" t="s">
        <v>839</v>
      </c>
      <c r="D370" s="214" t="s">
        <v>152</v>
      </c>
      <c r="E370" s="215" t="s">
        <v>840</v>
      </c>
      <c r="F370" s="216" t="s">
        <v>672</v>
      </c>
      <c r="G370" s="217" t="s">
        <v>205</v>
      </c>
      <c r="H370" s="218">
        <v>2</v>
      </c>
      <c r="I370" s="219"/>
      <c r="J370" s="220">
        <f>ROUND(I370*H370,2)</f>
        <v>0</v>
      </c>
      <c r="K370" s="216" t="s">
        <v>273</v>
      </c>
      <c r="L370" s="69"/>
      <c r="M370" s="221" t="s">
        <v>21</v>
      </c>
      <c r="N370" s="222" t="s">
        <v>42</v>
      </c>
      <c r="O370" s="44"/>
      <c r="P370" s="223">
        <f>O370*H370</f>
        <v>0</v>
      </c>
      <c r="Q370" s="223">
        <v>0.0005</v>
      </c>
      <c r="R370" s="223">
        <f>Q370*H370</f>
        <v>0.001</v>
      </c>
      <c r="S370" s="223">
        <v>0</v>
      </c>
      <c r="T370" s="224">
        <f>S370*H370</f>
        <v>0</v>
      </c>
      <c r="AR370" s="21" t="s">
        <v>233</v>
      </c>
      <c r="AT370" s="21" t="s">
        <v>152</v>
      </c>
      <c r="AU370" s="21" t="s">
        <v>81</v>
      </c>
      <c r="AY370" s="21" t="s">
        <v>150</v>
      </c>
      <c r="BE370" s="225">
        <f>IF(N370="základní",J370,0)</f>
        <v>0</v>
      </c>
      <c r="BF370" s="225">
        <f>IF(N370="snížená",J370,0)</f>
        <v>0</v>
      </c>
      <c r="BG370" s="225">
        <f>IF(N370="zákl. přenesená",J370,0)</f>
        <v>0</v>
      </c>
      <c r="BH370" s="225">
        <f>IF(N370="sníž. přenesená",J370,0)</f>
        <v>0</v>
      </c>
      <c r="BI370" s="225">
        <f>IF(N370="nulová",J370,0)</f>
        <v>0</v>
      </c>
      <c r="BJ370" s="21" t="s">
        <v>79</v>
      </c>
      <c r="BK370" s="225">
        <f>ROUND(I370*H370,2)</f>
        <v>0</v>
      </c>
      <c r="BL370" s="21" t="s">
        <v>233</v>
      </c>
      <c r="BM370" s="21" t="s">
        <v>841</v>
      </c>
    </row>
    <row r="371" spans="2:65" s="1" customFormat="1" ht="16.5" customHeight="1">
      <c r="B371" s="43"/>
      <c r="C371" s="214" t="s">
        <v>842</v>
      </c>
      <c r="D371" s="214" t="s">
        <v>152</v>
      </c>
      <c r="E371" s="215" t="s">
        <v>843</v>
      </c>
      <c r="F371" s="216" t="s">
        <v>844</v>
      </c>
      <c r="G371" s="217" t="s">
        <v>175</v>
      </c>
      <c r="H371" s="218">
        <v>0.011</v>
      </c>
      <c r="I371" s="219"/>
      <c r="J371" s="220">
        <f>ROUND(I371*H371,2)</f>
        <v>0</v>
      </c>
      <c r="K371" s="216" t="s">
        <v>273</v>
      </c>
      <c r="L371" s="69"/>
      <c r="M371" s="221" t="s">
        <v>21</v>
      </c>
      <c r="N371" s="222" t="s">
        <v>42</v>
      </c>
      <c r="O371" s="44"/>
      <c r="P371" s="223">
        <f>O371*H371</f>
        <v>0</v>
      </c>
      <c r="Q371" s="223">
        <v>0</v>
      </c>
      <c r="R371" s="223">
        <f>Q371*H371</f>
        <v>0</v>
      </c>
      <c r="S371" s="223">
        <v>0</v>
      </c>
      <c r="T371" s="224">
        <f>S371*H371</f>
        <v>0</v>
      </c>
      <c r="AR371" s="21" t="s">
        <v>233</v>
      </c>
      <c r="AT371" s="21" t="s">
        <v>152</v>
      </c>
      <c r="AU371" s="21" t="s">
        <v>81</v>
      </c>
      <c r="AY371" s="21" t="s">
        <v>150</v>
      </c>
      <c r="BE371" s="225">
        <f>IF(N371="základní",J371,0)</f>
        <v>0</v>
      </c>
      <c r="BF371" s="225">
        <f>IF(N371="snížená",J371,0)</f>
        <v>0</v>
      </c>
      <c r="BG371" s="225">
        <f>IF(N371="zákl. přenesená",J371,0)</f>
        <v>0</v>
      </c>
      <c r="BH371" s="225">
        <f>IF(N371="sníž. přenesená",J371,0)</f>
        <v>0</v>
      </c>
      <c r="BI371" s="225">
        <f>IF(N371="nulová",J371,0)</f>
        <v>0</v>
      </c>
      <c r="BJ371" s="21" t="s">
        <v>79</v>
      </c>
      <c r="BK371" s="225">
        <f>ROUND(I371*H371,2)</f>
        <v>0</v>
      </c>
      <c r="BL371" s="21" t="s">
        <v>233</v>
      </c>
      <c r="BM371" s="21" t="s">
        <v>845</v>
      </c>
    </row>
    <row r="372" spans="2:63" s="10" customFormat="1" ht="29.85" customHeight="1">
      <c r="B372" s="198"/>
      <c r="C372" s="199"/>
      <c r="D372" s="200" t="s">
        <v>70</v>
      </c>
      <c r="E372" s="212" t="s">
        <v>846</v>
      </c>
      <c r="F372" s="212" t="s">
        <v>847</v>
      </c>
      <c r="G372" s="199"/>
      <c r="H372" s="199"/>
      <c r="I372" s="202"/>
      <c r="J372" s="213">
        <f>BK372</f>
        <v>0</v>
      </c>
      <c r="K372" s="199"/>
      <c r="L372" s="204"/>
      <c r="M372" s="205"/>
      <c r="N372" s="206"/>
      <c r="O372" s="206"/>
      <c r="P372" s="207">
        <f>SUM(P373:P380)</f>
        <v>0</v>
      </c>
      <c r="Q372" s="206"/>
      <c r="R372" s="207">
        <f>SUM(R373:R380)</f>
        <v>0.21814999999999998</v>
      </c>
      <c r="S372" s="206"/>
      <c r="T372" s="208">
        <f>SUM(T373:T380)</f>
        <v>0</v>
      </c>
      <c r="AR372" s="209" t="s">
        <v>81</v>
      </c>
      <c r="AT372" s="210" t="s">
        <v>70</v>
      </c>
      <c r="AU372" s="210" t="s">
        <v>79</v>
      </c>
      <c r="AY372" s="209" t="s">
        <v>150</v>
      </c>
      <c r="BK372" s="211">
        <f>SUM(BK373:BK380)</f>
        <v>0</v>
      </c>
    </row>
    <row r="373" spans="2:65" s="1" customFormat="1" ht="25.5" customHeight="1">
      <c r="B373" s="43"/>
      <c r="C373" s="214" t="s">
        <v>848</v>
      </c>
      <c r="D373" s="214" t="s">
        <v>152</v>
      </c>
      <c r="E373" s="215" t="s">
        <v>849</v>
      </c>
      <c r="F373" s="216" t="s">
        <v>850</v>
      </c>
      <c r="G373" s="217" t="s">
        <v>205</v>
      </c>
      <c r="H373" s="218">
        <v>1</v>
      </c>
      <c r="I373" s="219"/>
      <c r="J373" s="220">
        <f>ROUND(I373*H373,2)</f>
        <v>0</v>
      </c>
      <c r="K373" s="216" t="s">
        <v>156</v>
      </c>
      <c r="L373" s="69"/>
      <c r="M373" s="221" t="s">
        <v>21</v>
      </c>
      <c r="N373" s="222" t="s">
        <v>42</v>
      </c>
      <c r="O373" s="44"/>
      <c r="P373" s="223">
        <f>O373*H373</f>
        <v>0</v>
      </c>
      <c r="Q373" s="223">
        <v>0.0072</v>
      </c>
      <c r="R373" s="223">
        <f>Q373*H373</f>
        <v>0.0072</v>
      </c>
      <c r="S373" s="223">
        <v>0</v>
      </c>
      <c r="T373" s="224">
        <f>S373*H373</f>
        <v>0</v>
      </c>
      <c r="AR373" s="21" t="s">
        <v>233</v>
      </c>
      <c r="AT373" s="21" t="s">
        <v>152</v>
      </c>
      <c r="AU373" s="21" t="s">
        <v>81</v>
      </c>
      <c r="AY373" s="21" t="s">
        <v>150</v>
      </c>
      <c r="BE373" s="225">
        <f>IF(N373="základní",J373,0)</f>
        <v>0</v>
      </c>
      <c r="BF373" s="225">
        <f>IF(N373="snížená",J373,0)</f>
        <v>0</v>
      </c>
      <c r="BG373" s="225">
        <f>IF(N373="zákl. přenesená",J373,0)</f>
        <v>0</v>
      </c>
      <c r="BH373" s="225">
        <f>IF(N373="sníž. přenesená",J373,0)</f>
        <v>0</v>
      </c>
      <c r="BI373" s="225">
        <f>IF(N373="nulová",J373,0)</f>
        <v>0</v>
      </c>
      <c r="BJ373" s="21" t="s">
        <v>79</v>
      </c>
      <c r="BK373" s="225">
        <f>ROUND(I373*H373,2)</f>
        <v>0</v>
      </c>
      <c r="BL373" s="21" t="s">
        <v>233</v>
      </c>
      <c r="BM373" s="21" t="s">
        <v>851</v>
      </c>
    </row>
    <row r="374" spans="2:65" s="1" customFormat="1" ht="25.5" customHeight="1">
      <c r="B374" s="43"/>
      <c r="C374" s="214" t="s">
        <v>852</v>
      </c>
      <c r="D374" s="214" t="s">
        <v>152</v>
      </c>
      <c r="E374" s="215" t="s">
        <v>853</v>
      </c>
      <c r="F374" s="216" t="s">
        <v>854</v>
      </c>
      <c r="G374" s="217" t="s">
        <v>205</v>
      </c>
      <c r="H374" s="218">
        <v>2</v>
      </c>
      <c r="I374" s="219"/>
      <c r="J374" s="220">
        <f>ROUND(I374*H374,2)</f>
        <v>0</v>
      </c>
      <c r="K374" s="216" t="s">
        <v>156</v>
      </c>
      <c r="L374" s="69"/>
      <c r="M374" s="221" t="s">
        <v>21</v>
      </c>
      <c r="N374" s="222" t="s">
        <v>42</v>
      </c>
      <c r="O374" s="44"/>
      <c r="P374" s="223">
        <f>O374*H374</f>
        <v>0</v>
      </c>
      <c r="Q374" s="223">
        <v>0.0084</v>
      </c>
      <c r="R374" s="223">
        <f>Q374*H374</f>
        <v>0.0168</v>
      </c>
      <c r="S374" s="223">
        <v>0</v>
      </c>
      <c r="T374" s="224">
        <f>S374*H374</f>
        <v>0</v>
      </c>
      <c r="AR374" s="21" t="s">
        <v>233</v>
      </c>
      <c r="AT374" s="21" t="s">
        <v>152</v>
      </c>
      <c r="AU374" s="21" t="s">
        <v>81</v>
      </c>
      <c r="AY374" s="21" t="s">
        <v>150</v>
      </c>
      <c r="BE374" s="225">
        <f>IF(N374="základní",J374,0)</f>
        <v>0</v>
      </c>
      <c r="BF374" s="225">
        <f>IF(N374="snížená",J374,0)</f>
        <v>0</v>
      </c>
      <c r="BG374" s="225">
        <f>IF(N374="zákl. přenesená",J374,0)</f>
        <v>0</v>
      </c>
      <c r="BH374" s="225">
        <f>IF(N374="sníž. přenesená",J374,0)</f>
        <v>0</v>
      </c>
      <c r="BI374" s="225">
        <f>IF(N374="nulová",J374,0)</f>
        <v>0</v>
      </c>
      <c r="BJ374" s="21" t="s">
        <v>79</v>
      </c>
      <c r="BK374" s="225">
        <f>ROUND(I374*H374,2)</f>
        <v>0</v>
      </c>
      <c r="BL374" s="21" t="s">
        <v>233</v>
      </c>
      <c r="BM374" s="21" t="s">
        <v>855</v>
      </c>
    </row>
    <row r="375" spans="2:65" s="1" customFormat="1" ht="25.5" customHeight="1">
      <c r="B375" s="43"/>
      <c r="C375" s="214" t="s">
        <v>856</v>
      </c>
      <c r="D375" s="214" t="s">
        <v>152</v>
      </c>
      <c r="E375" s="215" t="s">
        <v>857</v>
      </c>
      <c r="F375" s="216" t="s">
        <v>858</v>
      </c>
      <c r="G375" s="217" t="s">
        <v>205</v>
      </c>
      <c r="H375" s="218">
        <v>6</v>
      </c>
      <c r="I375" s="219"/>
      <c r="J375" s="220">
        <f>ROUND(I375*H375,2)</f>
        <v>0</v>
      </c>
      <c r="K375" s="216" t="s">
        <v>156</v>
      </c>
      <c r="L375" s="69"/>
      <c r="M375" s="221" t="s">
        <v>21</v>
      </c>
      <c r="N375" s="222" t="s">
        <v>42</v>
      </c>
      <c r="O375" s="44"/>
      <c r="P375" s="223">
        <f>O375*H375</f>
        <v>0</v>
      </c>
      <c r="Q375" s="223">
        <v>0.01245</v>
      </c>
      <c r="R375" s="223">
        <f>Q375*H375</f>
        <v>0.07469999999999999</v>
      </c>
      <c r="S375" s="223">
        <v>0</v>
      </c>
      <c r="T375" s="224">
        <f>S375*H375</f>
        <v>0</v>
      </c>
      <c r="AR375" s="21" t="s">
        <v>233</v>
      </c>
      <c r="AT375" s="21" t="s">
        <v>152</v>
      </c>
      <c r="AU375" s="21" t="s">
        <v>81</v>
      </c>
      <c r="AY375" s="21" t="s">
        <v>150</v>
      </c>
      <c r="BE375" s="225">
        <f>IF(N375="základní",J375,0)</f>
        <v>0</v>
      </c>
      <c r="BF375" s="225">
        <f>IF(N375="snížená",J375,0)</f>
        <v>0</v>
      </c>
      <c r="BG375" s="225">
        <f>IF(N375="zákl. přenesená",J375,0)</f>
        <v>0</v>
      </c>
      <c r="BH375" s="225">
        <f>IF(N375="sníž. přenesená",J375,0)</f>
        <v>0</v>
      </c>
      <c r="BI375" s="225">
        <f>IF(N375="nulová",J375,0)</f>
        <v>0</v>
      </c>
      <c r="BJ375" s="21" t="s">
        <v>79</v>
      </c>
      <c r="BK375" s="225">
        <f>ROUND(I375*H375,2)</f>
        <v>0</v>
      </c>
      <c r="BL375" s="21" t="s">
        <v>233</v>
      </c>
      <c r="BM375" s="21" t="s">
        <v>859</v>
      </c>
    </row>
    <row r="376" spans="2:65" s="1" customFormat="1" ht="25.5" customHeight="1">
      <c r="B376" s="43"/>
      <c r="C376" s="214" t="s">
        <v>860</v>
      </c>
      <c r="D376" s="214" t="s">
        <v>152</v>
      </c>
      <c r="E376" s="215" t="s">
        <v>861</v>
      </c>
      <c r="F376" s="216" t="s">
        <v>862</v>
      </c>
      <c r="G376" s="217" t="s">
        <v>205</v>
      </c>
      <c r="H376" s="218">
        <v>1</v>
      </c>
      <c r="I376" s="219"/>
      <c r="J376" s="220">
        <f>ROUND(I376*H376,2)</f>
        <v>0</v>
      </c>
      <c r="K376" s="216" t="s">
        <v>156</v>
      </c>
      <c r="L376" s="69"/>
      <c r="M376" s="221" t="s">
        <v>21</v>
      </c>
      <c r="N376" s="222" t="s">
        <v>42</v>
      </c>
      <c r="O376" s="44"/>
      <c r="P376" s="223">
        <f>O376*H376</f>
        <v>0</v>
      </c>
      <c r="Q376" s="223">
        <v>0.0145</v>
      </c>
      <c r="R376" s="223">
        <f>Q376*H376</f>
        <v>0.0145</v>
      </c>
      <c r="S376" s="223">
        <v>0</v>
      </c>
      <c r="T376" s="224">
        <f>S376*H376</f>
        <v>0</v>
      </c>
      <c r="AR376" s="21" t="s">
        <v>233</v>
      </c>
      <c r="AT376" s="21" t="s">
        <v>152</v>
      </c>
      <c r="AU376" s="21" t="s">
        <v>81</v>
      </c>
      <c r="AY376" s="21" t="s">
        <v>150</v>
      </c>
      <c r="BE376" s="225">
        <f>IF(N376="základní",J376,0)</f>
        <v>0</v>
      </c>
      <c r="BF376" s="225">
        <f>IF(N376="snížená",J376,0)</f>
        <v>0</v>
      </c>
      <c r="BG376" s="225">
        <f>IF(N376="zákl. přenesená",J376,0)</f>
        <v>0</v>
      </c>
      <c r="BH376" s="225">
        <f>IF(N376="sníž. přenesená",J376,0)</f>
        <v>0</v>
      </c>
      <c r="BI376" s="225">
        <f>IF(N376="nulová",J376,0)</f>
        <v>0</v>
      </c>
      <c r="BJ376" s="21" t="s">
        <v>79</v>
      </c>
      <c r="BK376" s="225">
        <f>ROUND(I376*H376,2)</f>
        <v>0</v>
      </c>
      <c r="BL376" s="21" t="s">
        <v>233</v>
      </c>
      <c r="BM376" s="21" t="s">
        <v>863</v>
      </c>
    </row>
    <row r="377" spans="2:65" s="1" customFormat="1" ht="25.5" customHeight="1">
      <c r="B377" s="43"/>
      <c r="C377" s="214" t="s">
        <v>864</v>
      </c>
      <c r="D377" s="214" t="s">
        <v>152</v>
      </c>
      <c r="E377" s="215" t="s">
        <v>865</v>
      </c>
      <c r="F377" s="216" t="s">
        <v>866</v>
      </c>
      <c r="G377" s="217" t="s">
        <v>205</v>
      </c>
      <c r="H377" s="218">
        <v>2</v>
      </c>
      <c r="I377" s="219"/>
      <c r="J377" s="220">
        <f>ROUND(I377*H377,2)</f>
        <v>0</v>
      </c>
      <c r="K377" s="216" t="s">
        <v>156</v>
      </c>
      <c r="L377" s="69"/>
      <c r="M377" s="221" t="s">
        <v>21</v>
      </c>
      <c r="N377" s="222" t="s">
        <v>42</v>
      </c>
      <c r="O377" s="44"/>
      <c r="P377" s="223">
        <f>O377*H377</f>
        <v>0</v>
      </c>
      <c r="Q377" s="223">
        <v>0.0268</v>
      </c>
      <c r="R377" s="223">
        <f>Q377*H377</f>
        <v>0.0536</v>
      </c>
      <c r="S377" s="223">
        <v>0</v>
      </c>
      <c r="T377" s="224">
        <f>S377*H377</f>
        <v>0</v>
      </c>
      <c r="AR377" s="21" t="s">
        <v>233</v>
      </c>
      <c r="AT377" s="21" t="s">
        <v>152</v>
      </c>
      <c r="AU377" s="21" t="s">
        <v>81</v>
      </c>
      <c r="AY377" s="21" t="s">
        <v>150</v>
      </c>
      <c r="BE377" s="225">
        <f>IF(N377="základní",J377,0)</f>
        <v>0</v>
      </c>
      <c r="BF377" s="225">
        <f>IF(N377="snížená",J377,0)</f>
        <v>0</v>
      </c>
      <c r="BG377" s="225">
        <f>IF(N377="zákl. přenesená",J377,0)</f>
        <v>0</v>
      </c>
      <c r="BH377" s="225">
        <f>IF(N377="sníž. přenesená",J377,0)</f>
        <v>0</v>
      </c>
      <c r="BI377" s="225">
        <f>IF(N377="nulová",J377,0)</f>
        <v>0</v>
      </c>
      <c r="BJ377" s="21" t="s">
        <v>79</v>
      </c>
      <c r="BK377" s="225">
        <f>ROUND(I377*H377,2)</f>
        <v>0</v>
      </c>
      <c r="BL377" s="21" t="s">
        <v>233</v>
      </c>
      <c r="BM377" s="21" t="s">
        <v>867</v>
      </c>
    </row>
    <row r="378" spans="2:65" s="1" customFormat="1" ht="25.5" customHeight="1">
      <c r="B378" s="43"/>
      <c r="C378" s="214" t="s">
        <v>868</v>
      </c>
      <c r="D378" s="214" t="s">
        <v>152</v>
      </c>
      <c r="E378" s="215" t="s">
        <v>869</v>
      </c>
      <c r="F378" s="216" t="s">
        <v>870</v>
      </c>
      <c r="G378" s="217" t="s">
        <v>205</v>
      </c>
      <c r="H378" s="218">
        <v>1</v>
      </c>
      <c r="I378" s="219"/>
      <c r="J378" s="220">
        <f>ROUND(I378*H378,2)</f>
        <v>0</v>
      </c>
      <c r="K378" s="216" t="s">
        <v>156</v>
      </c>
      <c r="L378" s="69"/>
      <c r="M378" s="221" t="s">
        <v>21</v>
      </c>
      <c r="N378" s="222" t="s">
        <v>42</v>
      </c>
      <c r="O378" s="44"/>
      <c r="P378" s="223">
        <f>O378*H378</f>
        <v>0</v>
      </c>
      <c r="Q378" s="223">
        <v>0.01655</v>
      </c>
      <c r="R378" s="223">
        <f>Q378*H378</f>
        <v>0.01655</v>
      </c>
      <c r="S378" s="223">
        <v>0</v>
      </c>
      <c r="T378" s="224">
        <f>S378*H378</f>
        <v>0</v>
      </c>
      <c r="AR378" s="21" t="s">
        <v>233</v>
      </c>
      <c r="AT378" s="21" t="s">
        <v>152</v>
      </c>
      <c r="AU378" s="21" t="s">
        <v>81</v>
      </c>
      <c r="AY378" s="21" t="s">
        <v>150</v>
      </c>
      <c r="BE378" s="225">
        <f>IF(N378="základní",J378,0)</f>
        <v>0</v>
      </c>
      <c r="BF378" s="225">
        <f>IF(N378="snížená",J378,0)</f>
        <v>0</v>
      </c>
      <c r="BG378" s="225">
        <f>IF(N378="zákl. přenesená",J378,0)</f>
        <v>0</v>
      </c>
      <c r="BH378" s="225">
        <f>IF(N378="sníž. přenesená",J378,0)</f>
        <v>0</v>
      </c>
      <c r="BI378" s="225">
        <f>IF(N378="nulová",J378,0)</f>
        <v>0</v>
      </c>
      <c r="BJ378" s="21" t="s">
        <v>79</v>
      </c>
      <c r="BK378" s="225">
        <f>ROUND(I378*H378,2)</f>
        <v>0</v>
      </c>
      <c r="BL378" s="21" t="s">
        <v>233</v>
      </c>
      <c r="BM378" s="21" t="s">
        <v>871</v>
      </c>
    </row>
    <row r="379" spans="2:65" s="1" customFormat="1" ht="25.5" customHeight="1">
      <c r="B379" s="43"/>
      <c r="C379" s="214" t="s">
        <v>872</v>
      </c>
      <c r="D379" s="214" t="s">
        <v>152</v>
      </c>
      <c r="E379" s="215" t="s">
        <v>873</v>
      </c>
      <c r="F379" s="216" t="s">
        <v>874</v>
      </c>
      <c r="G379" s="217" t="s">
        <v>205</v>
      </c>
      <c r="H379" s="218">
        <v>1</v>
      </c>
      <c r="I379" s="219"/>
      <c r="J379" s="220">
        <f>ROUND(I379*H379,2)</f>
        <v>0</v>
      </c>
      <c r="K379" s="216" t="s">
        <v>156</v>
      </c>
      <c r="L379" s="69"/>
      <c r="M379" s="221" t="s">
        <v>21</v>
      </c>
      <c r="N379" s="222" t="s">
        <v>42</v>
      </c>
      <c r="O379" s="44"/>
      <c r="P379" s="223">
        <f>O379*H379</f>
        <v>0</v>
      </c>
      <c r="Q379" s="223">
        <v>0.0348</v>
      </c>
      <c r="R379" s="223">
        <f>Q379*H379</f>
        <v>0.0348</v>
      </c>
      <c r="S379" s="223">
        <v>0</v>
      </c>
      <c r="T379" s="224">
        <f>S379*H379</f>
        <v>0</v>
      </c>
      <c r="AR379" s="21" t="s">
        <v>233</v>
      </c>
      <c r="AT379" s="21" t="s">
        <v>152</v>
      </c>
      <c r="AU379" s="21" t="s">
        <v>81</v>
      </c>
      <c r="AY379" s="21" t="s">
        <v>150</v>
      </c>
      <c r="BE379" s="225">
        <f>IF(N379="základní",J379,0)</f>
        <v>0</v>
      </c>
      <c r="BF379" s="225">
        <f>IF(N379="snížená",J379,0)</f>
        <v>0</v>
      </c>
      <c r="BG379" s="225">
        <f>IF(N379="zákl. přenesená",J379,0)</f>
        <v>0</v>
      </c>
      <c r="BH379" s="225">
        <f>IF(N379="sníž. přenesená",J379,0)</f>
        <v>0</v>
      </c>
      <c r="BI379" s="225">
        <f>IF(N379="nulová",J379,0)</f>
        <v>0</v>
      </c>
      <c r="BJ379" s="21" t="s">
        <v>79</v>
      </c>
      <c r="BK379" s="225">
        <f>ROUND(I379*H379,2)</f>
        <v>0</v>
      </c>
      <c r="BL379" s="21" t="s">
        <v>233</v>
      </c>
      <c r="BM379" s="21" t="s">
        <v>875</v>
      </c>
    </row>
    <row r="380" spans="2:65" s="1" customFormat="1" ht="16.5" customHeight="1">
      <c r="B380" s="43"/>
      <c r="C380" s="214" t="s">
        <v>876</v>
      </c>
      <c r="D380" s="214" t="s">
        <v>152</v>
      </c>
      <c r="E380" s="215" t="s">
        <v>877</v>
      </c>
      <c r="F380" s="216" t="s">
        <v>878</v>
      </c>
      <c r="G380" s="217" t="s">
        <v>175</v>
      </c>
      <c r="H380" s="218">
        <v>0.218</v>
      </c>
      <c r="I380" s="219"/>
      <c r="J380" s="220">
        <f>ROUND(I380*H380,2)</f>
        <v>0</v>
      </c>
      <c r="K380" s="216" t="s">
        <v>273</v>
      </c>
      <c r="L380" s="69"/>
      <c r="M380" s="221" t="s">
        <v>21</v>
      </c>
      <c r="N380" s="222" t="s">
        <v>42</v>
      </c>
      <c r="O380" s="44"/>
      <c r="P380" s="223">
        <f>O380*H380</f>
        <v>0</v>
      </c>
      <c r="Q380" s="223">
        <v>0</v>
      </c>
      <c r="R380" s="223">
        <f>Q380*H380</f>
        <v>0</v>
      </c>
      <c r="S380" s="223">
        <v>0</v>
      </c>
      <c r="T380" s="224">
        <f>S380*H380</f>
        <v>0</v>
      </c>
      <c r="AR380" s="21" t="s">
        <v>233</v>
      </c>
      <c r="AT380" s="21" t="s">
        <v>152</v>
      </c>
      <c r="AU380" s="21" t="s">
        <v>81</v>
      </c>
      <c r="AY380" s="21" t="s">
        <v>150</v>
      </c>
      <c r="BE380" s="225">
        <f>IF(N380="základní",J380,0)</f>
        <v>0</v>
      </c>
      <c r="BF380" s="225">
        <f>IF(N380="snížená",J380,0)</f>
        <v>0</v>
      </c>
      <c r="BG380" s="225">
        <f>IF(N380="zákl. přenesená",J380,0)</f>
        <v>0</v>
      </c>
      <c r="BH380" s="225">
        <f>IF(N380="sníž. přenesená",J380,0)</f>
        <v>0</v>
      </c>
      <c r="BI380" s="225">
        <f>IF(N380="nulová",J380,0)</f>
        <v>0</v>
      </c>
      <c r="BJ380" s="21" t="s">
        <v>79</v>
      </c>
      <c r="BK380" s="225">
        <f>ROUND(I380*H380,2)</f>
        <v>0</v>
      </c>
      <c r="BL380" s="21" t="s">
        <v>233</v>
      </c>
      <c r="BM380" s="21" t="s">
        <v>879</v>
      </c>
    </row>
    <row r="381" spans="2:63" s="10" customFormat="1" ht="29.85" customHeight="1">
      <c r="B381" s="198"/>
      <c r="C381" s="199"/>
      <c r="D381" s="200" t="s">
        <v>70</v>
      </c>
      <c r="E381" s="212" t="s">
        <v>880</v>
      </c>
      <c r="F381" s="212" t="s">
        <v>881</v>
      </c>
      <c r="G381" s="199"/>
      <c r="H381" s="199"/>
      <c r="I381" s="202"/>
      <c r="J381" s="213">
        <f>BK381</f>
        <v>0</v>
      </c>
      <c r="K381" s="199"/>
      <c r="L381" s="204"/>
      <c r="M381" s="205"/>
      <c r="N381" s="206"/>
      <c r="O381" s="206"/>
      <c r="P381" s="207">
        <f>SUM(P382:P407)</f>
        <v>0</v>
      </c>
      <c r="Q381" s="206"/>
      <c r="R381" s="207">
        <f>SUM(R382:R407)</f>
        <v>0.179165</v>
      </c>
      <c r="S381" s="206"/>
      <c r="T381" s="208">
        <f>SUM(T382:T407)</f>
        <v>0</v>
      </c>
      <c r="AR381" s="209" t="s">
        <v>81</v>
      </c>
      <c r="AT381" s="210" t="s">
        <v>70</v>
      </c>
      <c r="AU381" s="210" t="s">
        <v>79</v>
      </c>
      <c r="AY381" s="209" t="s">
        <v>150</v>
      </c>
      <c r="BK381" s="211">
        <f>SUM(BK382:BK407)</f>
        <v>0</v>
      </c>
    </row>
    <row r="382" spans="2:65" s="1" customFormat="1" ht="16.5" customHeight="1">
      <c r="B382" s="43"/>
      <c r="C382" s="214" t="s">
        <v>882</v>
      </c>
      <c r="D382" s="214" t="s">
        <v>152</v>
      </c>
      <c r="E382" s="215" t="s">
        <v>883</v>
      </c>
      <c r="F382" s="216" t="s">
        <v>884</v>
      </c>
      <c r="G382" s="217" t="s">
        <v>205</v>
      </c>
      <c r="H382" s="218">
        <v>4</v>
      </c>
      <c r="I382" s="219"/>
      <c r="J382" s="220">
        <f>ROUND(I382*H382,2)</f>
        <v>0</v>
      </c>
      <c r="K382" s="216" t="s">
        <v>273</v>
      </c>
      <c r="L382" s="69"/>
      <c r="M382" s="221" t="s">
        <v>21</v>
      </c>
      <c r="N382" s="222" t="s">
        <v>42</v>
      </c>
      <c r="O382" s="44"/>
      <c r="P382" s="223">
        <f>O382*H382</f>
        <v>0</v>
      </c>
      <c r="Q382" s="223">
        <v>0</v>
      </c>
      <c r="R382" s="223">
        <f>Q382*H382</f>
        <v>0</v>
      </c>
      <c r="S382" s="223">
        <v>0</v>
      </c>
      <c r="T382" s="224">
        <f>S382*H382</f>
        <v>0</v>
      </c>
      <c r="AR382" s="21" t="s">
        <v>233</v>
      </c>
      <c r="AT382" s="21" t="s">
        <v>152</v>
      </c>
      <c r="AU382" s="21" t="s">
        <v>81</v>
      </c>
      <c r="AY382" s="21" t="s">
        <v>150</v>
      </c>
      <c r="BE382" s="225">
        <f>IF(N382="základní",J382,0)</f>
        <v>0</v>
      </c>
      <c r="BF382" s="225">
        <f>IF(N382="snížená",J382,0)</f>
        <v>0</v>
      </c>
      <c r="BG382" s="225">
        <f>IF(N382="zákl. přenesená",J382,0)</f>
        <v>0</v>
      </c>
      <c r="BH382" s="225">
        <f>IF(N382="sníž. přenesená",J382,0)</f>
        <v>0</v>
      </c>
      <c r="BI382" s="225">
        <f>IF(N382="nulová",J382,0)</f>
        <v>0</v>
      </c>
      <c r="BJ382" s="21" t="s">
        <v>79</v>
      </c>
      <c r="BK382" s="225">
        <f>ROUND(I382*H382,2)</f>
        <v>0</v>
      </c>
      <c r="BL382" s="21" t="s">
        <v>233</v>
      </c>
      <c r="BM382" s="21" t="s">
        <v>885</v>
      </c>
    </row>
    <row r="383" spans="2:65" s="1" customFormat="1" ht="16.5" customHeight="1">
      <c r="B383" s="43"/>
      <c r="C383" s="238" t="s">
        <v>886</v>
      </c>
      <c r="D383" s="238" t="s">
        <v>330</v>
      </c>
      <c r="E383" s="239" t="s">
        <v>887</v>
      </c>
      <c r="F383" s="240" t="s">
        <v>888</v>
      </c>
      <c r="G383" s="241" t="s">
        <v>205</v>
      </c>
      <c r="H383" s="242">
        <v>3</v>
      </c>
      <c r="I383" s="243"/>
      <c r="J383" s="244">
        <f>ROUND(I383*H383,2)</f>
        <v>0</v>
      </c>
      <c r="K383" s="240" t="s">
        <v>21</v>
      </c>
      <c r="L383" s="245"/>
      <c r="M383" s="246" t="s">
        <v>21</v>
      </c>
      <c r="N383" s="247" t="s">
        <v>42</v>
      </c>
      <c r="O383" s="44"/>
      <c r="P383" s="223">
        <f>O383*H383</f>
        <v>0</v>
      </c>
      <c r="Q383" s="223">
        <v>0.0009</v>
      </c>
      <c r="R383" s="223">
        <f>Q383*H383</f>
        <v>0.0027</v>
      </c>
      <c r="S383" s="223">
        <v>0</v>
      </c>
      <c r="T383" s="224">
        <f>S383*H383</f>
        <v>0</v>
      </c>
      <c r="AR383" s="21" t="s">
        <v>329</v>
      </c>
      <c r="AT383" s="21" t="s">
        <v>330</v>
      </c>
      <c r="AU383" s="21" t="s">
        <v>81</v>
      </c>
      <c r="AY383" s="21" t="s">
        <v>150</v>
      </c>
      <c r="BE383" s="225">
        <f>IF(N383="základní",J383,0)</f>
        <v>0</v>
      </c>
      <c r="BF383" s="225">
        <f>IF(N383="snížená",J383,0)</f>
        <v>0</v>
      </c>
      <c r="BG383" s="225">
        <f>IF(N383="zákl. přenesená",J383,0)</f>
        <v>0</v>
      </c>
      <c r="BH383" s="225">
        <f>IF(N383="sníž. přenesená",J383,0)</f>
        <v>0</v>
      </c>
      <c r="BI383" s="225">
        <f>IF(N383="nulová",J383,0)</f>
        <v>0</v>
      </c>
      <c r="BJ383" s="21" t="s">
        <v>79</v>
      </c>
      <c r="BK383" s="225">
        <f>ROUND(I383*H383,2)</f>
        <v>0</v>
      </c>
      <c r="BL383" s="21" t="s">
        <v>233</v>
      </c>
      <c r="BM383" s="21" t="s">
        <v>889</v>
      </c>
    </row>
    <row r="384" spans="2:65" s="1" customFormat="1" ht="16.5" customHeight="1">
      <c r="B384" s="43"/>
      <c r="C384" s="238" t="s">
        <v>890</v>
      </c>
      <c r="D384" s="238" t="s">
        <v>330</v>
      </c>
      <c r="E384" s="239" t="s">
        <v>891</v>
      </c>
      <c r="F384" s="240" t="s">
        <v>892</v>
      </c>
      <c r="G384" s="241" t="s">
        <v>205</v>
      </c>
      <c r="H384" s="242">
        <v>1</v>
      </c>
      <c r="I384" s="243"/>
      <c r="J384" s="244">
        <f>ROUND(I384*H384,2)</f>
        <v>0</v>
      </c>
      <c r="K384" s="240" t="s">
        <v>21</v>
      </c>
      <c r="L384" s="245"/>
      <c r="M384" s="246" t="s">
        <v>21</v>
      </c>
      <c r="N384" s="247" t="s">
        <v>42</v>
      </c>
      <c r="O384" s="44"/>
      <c r="P384" s="223">
        <f>O384*H384</f>
        <v>0</v>
      </c>
      <c r="Q384" s="223">
        <v>0.0009</v>
      </c>
      <c r="R384" s="223">
        <f>Q384*H384</f>
        <v>0.0009</v>
      </c>
      <c r="S384" s="223">
        <v>0</v>
      </c>
      <c r="T384" s="224">
        <f>S384*H384</f>
        <v>0</v>
      </c>
      <c r="AR384" s="21" t="s">
        <v>329</v>
      </c>
      <c r="AT384" s="21" t="s">
        <v>330</v>
      </c>
      <c r="AU384" s="21" t="s">
        <v>81</v>
      </c>
      <c r="AY384" s="21" t="s">
        <v>150</v>
      </c>
      <c r="BE384" s="225">
        <f>IF(N384="základní",J384,0)</f>
        <v>0</v>
      </c>
      <c r="BF384" s="225">
        <f>IF(N384="snížená",J384,0)</f>
        <v>0</v>
      </c>
      <c r="BG384" s="225">
        <f>IF(N384="zákl. přenesená",J384,0)</f>
        <v>0</v>
      </c>
      <c r="BH384" s="225">
        <f>IF(N384="sníž. přenesená",J384,0)</f>
        <v>0</v>
      </c>
      <c r="BI384" s="225">
        <f>IF(N384="nulová",J384,0)</f>
        <v>0</v>
      </c>
      <c r="BJ384" s="21" t="s">
        <v>79</v>
      </c>
      <c r="BK384" s="225">
        <f>ROUND(I384*H384,2)</f>
        <v>0</v>
      </c>
      <c r="BL384" s="21" t="s">
        <v>233</v>
      </c>
      <c r="BM384" s="21" t="s">
        <v>893</v>
      </c>
    </row>
    <row r="385" spans="2:65" s="1" customFormat="1" ht="16.5" customHeight="1">
      <c r="B385" s="43"/>
      <c r="C385" s="238" t="s">
        <v>894</v>
      </c>
      <c r="D385" s="238" t="s">
        <v>330</v>
      </c>
      <c r="E385" s="239" t="s">
        <v>895</v>
      </c>
      <c r="F385" s="240" t="s">
        <v>896</v>
      </c>
      <c r="G385" s="241" t="s">
        <v>205</v>
      </c>
      <c r="H385" s="242">
        <v>2</v>
      </c>
      <c r="I385" s="243"/>
      <c r="J385" s="244">
        <f>ROUND(I385*H385,2)</f>
        <v>0</v>
      </c>
      <c r="K385" s="240" t="s">
        <v>21</v>
      </c>
      <c r="L385" s="245"/>
      <c r="M385" s="246" t="s">
        <v>21</v>
      </c>
      <c r="N385" s="247" t="s">
        <v>42</v>
      </c>
      <c r="O385" s="44"/>
      <c r="P385" s="223">
        <f>O385*H385</f>
        <v>0</v>
      </c>
      <c r="Q385" s="223">
        <v>0.0009</v>
      </c>
      <c r="R385" s="223">
        <f>Q385*H385</f>
        <v>0.0018</v>
      </c>
      <c r="S385" s="223">
        <v>0</v>
      </c>
      <c r="T385" s="224">
        <f>S385*H385</f>
        <v>0</v>
      </c>
      <c r="AR385" s="21" t="s">
        <v>329</v>
      </c>
      <c r="AT385" s="21" t="s">
        <v>330</v>
      </c>
      <c r="AU385" s="21" t="s">
        <v>81</v>
      </c>
      <c r="AY385" s="21" t="s">
        <v>150</v>
      </c>
      <c r="BE385" s="225">
        <f>IF(N385="základní",J385,0)</f>
        <v>0</v>
      </c>
      <c r="BF385" s="225">
        <f>IF(N385="snížená",J385,0)</f>
        <v>0</v>
      </c>
      <c r="BG385" s="225">
        <f>IF(N385="zákl. přenesená",J385,0)</f>
        <v>0</v>
      </c>
      <c r="BH385" s="225">
        <f>IF(N385="sníž. přenesená",J385,0)</f>
        <v>0</v>
      </c>
      <c r="BI385" s="225">
        <f>IF(N385="nulová",J385,0)</f>
        <v>0</v>
      </c>
      <c r="BJ385" s="21" t="s">
        <v>79</v>
      </c>
      <c r="BK385" s="225">
        <f>ROUND(I385*H385,2)</f>
        <v>0</v>
      </c>
      <c r="BL385" s="21" t="s">
        <v>233</v>
      </c>
      <c r="BM385" s="21" t="s">
        <v>897</v>
      </c>
    </row>
    <row r="386" spans="2:65" s="1" customFormat="1" ht="16.5" customHeight="1">
      <c r="B386" s="43"/>
      <c r="C386" s="214" t="s">
        <v>898</v>
      </c>
      <c r="D386" s="214" t="s">
        <v>152</v>
      </c>
      <c r="E386" s="215" t="s">
        <v>899</v>
      </c>
      <c r="F386" s="216" t="s">
        <v>900</v>
      </c>
      <c r="G386" s="217" t="s">
        <v>205</v>
      </c>
      <c r="H386" s="218">
        <v>11</v>
      </c>
      <c r="I386" s="219"/>
      <c r="J386" s="220">
        <f>ROUND(I386*H386,2)</f>
        <v>0</v>
      </c>
      <c r="K386" s="216" t="s">
        <v>156</v>
      </c>
      <c r="L386" s="69"/>
      <c r="M386" s="221" t="s">
        <v>21</v>
      </c>
      <c r="N386" s="222" t="s">
        <v>42</v>
      </c>
      <c r="O386" s="44"/>
      <c r="P386" s="223">
        <f>O386*H386</f>
        <v>0</v>
      </c>
      <c r="Q386" s="223">
        <v>0</v>
      </c>
      <c r="R386" s="223">
        <f>Q386*H386</f>
        <v>0</v>
      </c>
      <c r="S386" s="223">
        <v>0</v>
      </c>
      <c r="T386" s="224">
        <f>S386*H386</f>
        <v>0</v>
      </c>
      <c r="AR386" s="21" t="s">
        <v>233</v>
      </c>
      <c r="AT386" s="21" t="s">
        <v>152</v>
      </c>
      <c r="AU386" s="21" t="s">
        <v>81</v>
      </c>
      <c r="AY386" s="21" t="s">
        <v>150</v>
      </c>
      <c r="BE386" s="225">
        <f>IF(N386="základní",J386,0)</f>
        <v>0</v>
      </c>
      <c r="BF386" s="225">
        <f>IF(N386="snížená",J386,0)</f>
        <v>0</v>
      </c>
      <c r="BG386" s="225">
        <f>IF(N386="zákl. přenesená",J386,0)</f>
        <v>0</v>
      </c>
      <c r="BH386" s="225">
        <f>IF(N386="sníž. přenesená",J386,0)</f>
        <v>0</v>
      </c>
      <c r="BI386" s="225">
        <f>IF(N386="nulová",J386,0)</f>
        <v>0</v>
      </c>
      <c r="BJ386" s="21" t="s">
        <v>79</v>
      </c>
      <c r="BK386" s="225">
        <f>ROUND(I386*H386,2)</f>
        <v>0</v>
      </c>
      <c r="BL386" s="21" t="s">
        <v>233</v>
      </c>
      <c r="BM386" s="21" t="s">
        <v>901</v>
      </c>
    </row>
    <row r="387" spans="2:65" s="1" customFormat="1" ht="16.5" customHeight="1">
      <c r="B387" s="43"/>
      <c r="C387" s="238" t="s">
        <v>902</v>
      </c>
      <c r="D387" s="238" t="s">
        <v>330</v>
      </c>
      <c r="E387" s="239" t="s">
        <v>903</v>
      </c>
      <c r="F387" s="240" t="s">
        <v>904</v>
      </c>
      <c r="G387" s="241" t="s">
        <v>205</v>
      </c>
      <c r="H387" s="242">
        <v>11</v>
      </c>
      <c r="I387" s="243"/>
      <c r="J387" s="244">
        <f>ROUND(I387*H387,2)</f>
        <v>0</v>
      </c>
      <c r="K387" s="240" t="s">
        <v>21</v>
      </c>
      <c r="L387" s="245"/>
      <c r="M387" s="246" t="s">
        <v>21</v>
      </c>
      <c r="N387" s="247" t="s">
        <v>42</v>
      </c>
      <c r="O387" s="44"/>
      <c r="P387" s="223">
        <f>O387*H387</f>
        <v>0</v>
      </c>
      <c r="Q387" s="223">
        <v>0</v>
      </c>
      <c r="R387" s="223">
        <f>Q387*H387</f>
        <v>0</v>
      </c>
      <c r="S387" s="223">
        <v>0</v>
      </c>
      <c r="T387" s="224">
        <f>S387*H387</f>
        <v>0</v>
      </c>
      <c r="AR387" s="21" t="s">
        <v>329</v>
      </c>
      <c r="AT387" s="21" t="s">
        <v>330</v>
      </c>
      <c r="AU387" s="21" t="s">
        <v>81</v>
      </c>
      <c r="AY387" s="21" t="s">
        <v>150</v>
      </c>
      <c r="BE387" s="225">
        <f>IF(N387="základní",J387,0)</f>
        <v>0</v>
      </c>
      <c r="BF387" s="225">
        <f>IF(N387="snížená",J387,0)</f>
        <v>0</v>
      </c>
      <c r="BG387" s="225">
        <f>IF(N387="zákl. přenesená",J387,0)</f>
        <v>0</v>
      </c>
      <c r="BH387" s="225">
        <f>IF(N387="sníž. přenesená",J387,0)</f>
        <v>0</v>
      </c>
      <c r="BI387" s="225">
        <f>IF(N387="nulová",J387,0)</f>
        <v>0</v>
      </c>
      <c r="BJ387" s="21" t="s">
        <v>79</v>
      </c>
      <c r="BK387" s="225">
        <f>ROUND(I387*H387,2)</f>
        <v>0</v>
      </c>
      <c r="BL387" s="21" t="s">
        <v>233</v>
      </c>
      <c r="BM387" s="21" t="s">
        <v>905</v>
      </c>
    </row>
    <row r="388" spans="2:65" s="1" customFormat="1" ht="16.5" customHeight="1">
      <c r="B388" s="43"/>
      <c r="C388" s="214" t="s">
        <v>906</v>
      </c>
      <c r="D388" s="214" t="s">
        <v>152</v>
      </c>
      <c r="E388" s="215" t="s">
        <v>907</v>
      </c>
      <c r="F388" s="216" t="s">
        <v>908</v>
      </c>
      <c r="G388" s="217" t="s">
        <v>205</v>
      </c>
      <c r="H388" s="218">
        <v>1</v>
      </c>
      <c r="I388" s="219"/>
      <c r="J388" s="220">
        <f>ROUND(I388*H388,2)</f>
        <v>0</v>
      </c>
      <c r="K388" s="216" t="s">
        <v>273</v>
      </c>
      <c r="L388" s="69"/>
      <c r="M388" s="221" t="s">
        <v>21</v>
      </c>
      <c r="N388" s="222" t="s">
        <v>42</v>
      </c>
      <c r="O388" s="44"/>
      <c r="P388" s="223">
        <f>O388*H388</f>
        <v>0</v>
      </c>
      <c r="Q388" s="223">
        <v>0</v>
      </c>
      <c r="R388" s="223">
        <f>Q388*H388</f>
        <v>0</v>
      </c>
      <c r="S388" s="223">
        <v>0</v>
      </c>
      <c r="T388" s="224">
        <f>S388*H388</f>
        <v>0</v>
      </c>
      <c r="AR388" s="21" t="s">
        <v>233</v>
      </c>
      <c r="AT388" s="21" t="s">
        <v>152</v>
      </c>
      <c r="AU388" s="21" t="s">
        <v>81</v>
      </c>
      <c r="AY388" s="21" t="s">
        <v>150</v>
      </c>
      <c r="BE388" s="225">
        <f>IF(N388="základní",J388,0)</f>
        <v>0</v>
      </c>
      <c r="BF388" s="225">
        <f>IF(N388="snížená",J388,0)</f>
        <v>0</v>
      </c>
      <c r="BG388" s="225">
        <f>IF(N388="zákl. přenesená",J388,0)</f>
        <v>0</v>
      </c>
      <c r="BH388" s="225">
        <f>IF(N388="sníž. přenesená",J388,0)</f>
        <v>0</v>
      </c>
      <c r="BI388" s="225">
        <f>IF(N388="nulová",J388,0)</f>
        <v>0</v>
      </c>
      <c r="BJ388" s="21" t="s">
        <v>79</v>
      </c>
      <c r="BK388" s="225">
        <f>ROUND(I388*H388,2)</f>
        <v>0</v>
      </c>
      <c r="BL388" s="21" t="s">
        <v>233</v>
      </c>
      <c r="BM388" s="21" t="s">
        <v>909</v>
      </c>
    </row>
    <row r="389" spans="2:65" s="1" customFormat="1" ht="16.5" customHeight="1">
      <c r="B389" s="43"/>
      <c r="C389" s="238" t="s">
        <v>910</v>
      </c>
      <c r="D389" s="238" t="s">
        <v>330</v>
      </c>
      <c r="E389" s="239" t="s">
        <v>911</v>
      </c>
      <c r="F389" s="240" t="s">
        <v>912</v>
      </c>
      <c r="G389" s="241" t="s">
        <v>554</v>
      </c>
      <c r="H389" s="242">
        <v>1</v>
      </c>
      <c r="I389" s="243"/>
      <c r="J389" s="244">
        <f>ROUND(I389*H389,2)</f>
        <v>0</v>
      </c>
      <c r="K389" s="240" t="s">
        <v>21</v>
      </c>
      <c r="L389" s="245"/>
      <c r="M389" s="246" t="s">
        <v>21</v>
      </c>
      <c r="N389" s="247" t="s">
        <v>42</v>
      </c>
      <c r="O389" s="44"/>
      <c r="P389" s="223">
        <f>O389*H389</f>
        <v>0</v>
      </c>
      <c r="Q389" s="223">
        <v>0</v>
      </c>
      <c r="R389" s="223">
        <f>Q389*H389</f>
        <v>0</v>
      </c>
      <c r="S389" s="223">
        <v>0</v>
      </c>
      <c r="T389" s="224">
        <f>S389*H389</f>
        <v>0</v>
      </c>
      <c r="AR389" s="21" t="s">
        <v>329</v>
      </c>
      <c r="AT389" s="21" t="s">
        <v>330</v>
      </c>
      <c r="AU389" s="21" t="s">
        <v>81</v>
      </c>
      <c r="AY389" s="21" t="s">
        <v>150</v>
      </c>
      <c r="BE389" s="225">
        <f>IF(N389="základní",J389,0)</f>
        <v>0</v>
      </c>
      <c r="BF389" s="225">
        <f>IF(N389="snížená",J389,0)</f>
        <v>0</v>
      </c>
      <c r="BG389" s="225">
        <f>IF(N389="zákl. přenesená",J389,0)</f>
        <v>0</v>
      </c>
      <c r="BH389" s="225">
        <f>IF(N389="sníž. přenesená",J389,0)</f>
        <v>0</v>
      </c>
      <c r="BI389" s="225">
        <f>IF(N389="nulová",J389,0)</f>
        <v>0</v>
      </c>
      <c r="BJ389" s="21" t="s">
        <v>79</v>
      </c>
      <c r="BK389" s="225">
        <f>ROUND(I389*H389,2)</f>
        <v>0</v>
      </c>
      <c r="BL389" s="21" t="s">
        <v>233</v>
      </c>
      <c r="BM389" s="21" t="s">
        <v>913</v>
      </c>
    </row>
    <row r="390" spans="2:65" s="1" customFormat="1" ht="16.5" customHeight="1">
      <c r="B390" s="43"/>
      <c r="C390" s="214" t="s">
        <v>914</v>
      </c>
      <c r="D390" s="214" t="s">
        <v>152</v>
      </c>
      <c r="E390" s="215" t="s">
        <v>915</v>
      </c>
      <c r="F390" s="216" t="s">
        <v>916</v>
      </c>
      <c r="G390" s="217" t="s">
        <v>248</v>
      </c>
      <c r="H390" s="218">
        <v>20.9</v>
      </c>
      <c r="I390" s="219"/>
      <c r="J390" s="220">
        <f>ROUND(I390*H390,2)</f>
        <v>0</v>
      </c>
      <c r="K390" s="216" t="s">
        <v>273</v>
      </c>
      <c r="L390" s="69"/>
      <c r="M390" s="221" t="s">
        <v>21</v>
      </c>
      <c r="N390" s="222" t="s">
        <v>42</v>
      </c>
      <c r="O390" s="44"/>
      <c r="P390" s="223">
        <f>O390*H390</f>
        <v>0</v>
      </c>
      <c r="Q390" s="223">
        <v>0.00175</v>
      </c>
      <c r="R390" s="223">
        <f>Q390*H390</f>
        <v>0.036574999999999996</v>
      </c>
      <c r="S390" s="223">
        <v>0</v>
      </c>
      <c r="T390" s="224">
        <f>S390*H390</f>
        <v>0</v>
      </c>
      <c r="AR390" s="21" t="s">
        <v>233</v>
      </c>
      <c r="AT390" s="21" t="s">
        <v>152</v>
      </c>
      <c r="AU390" s="21" t="s">
        <v>81</v>
      </c>
      <c r="AY390" s="21" t="s">
        <v>150</v>
      </c>
      <c r="BE390" s="225">
        <f>IF(N390="základní",J390,0)</f>
        <v>0</v>
      </c>
      <c r="BF390" s="225">
        <f>IF(N390="snížená",J390,0)</f>
        <v>0</v>
      </c>
      <c r="BG390" s="225">
        <f>IF(N390="zákl. přenesená",J390,0)</f>
        <v>0</v>
      </c>
      <c r="BH390" s="225">
        <f>IF(N390="sníž. přenesená",J390,0)</f>
        <v>0</v>
      </c>
      <c r="BI390" s="225">
        <f>IF(N390="nulová",J390,0)</f>
        <v>0</v>
      </c>
      <c r="BJ390" s="21" t="s">
        <v>79</v>
      </c>
      <c r="BK390" s="225">
        <f>ROUND(I390*H390,2)</f>
        <v>0</v>
      </c>
      <c r="BL390" s="21" t="s">
        <v>233</v>
      </c>
      <c r="BM390" s="21" t="s">
        <v>917</v>
      </c>
    </row>
    <row r="391" spans="2:65" s="1" customFormat="1" ht="16.5" customHeight="1">
      <c r="B391" s="43"/>
      <c r="C391" s="238" t="s">
        <v>918</v>
      </c>
      <c r="D391" s="238" t="s">
        <v>330</v>
      </c>
      <c r="E391" s="239" t="s">
        <v>919</v>
      </c>
      <c r="F391" s="240" t="s">
        <v>920</v>
      </c>
      <c r="G391" s="241" t="s">
        <v>248</v>
      </c>
      <c r="H391" s="242">
        <v>20.9</v>
      </c>
      <c r="I391" s="243"/>
      <c r="J391" s="244">
        <f>ROUND(I391*H391,2)</f>
        <v>0</v>
      </c>
      <c r="K391" s="240" t="s">
        <v>273</v>
      </c>
      <c r="L391" s="245"/>
      <c r="M391" s="246" t="s">
        <v>21</v>
      </c>
      <c r="N391" s="247" t="s">
        <v>42</v>
      </c>
      <c r="O391" s="44"/>
      <c r="P391" s="223">
        <f>O391*H391</f>
        <v>0</v>
      </c>
      <c r="Q391" s="223">
        <v>0.0013</v>
      </c>
      <c r="R391" s="223">
        <f>Q391*H391</f>
        <v>0.027169999999999996</v>
      </c>
      <c r="S391" s="223">
        <v>0</v>
      </c>
      <c r="T391" s="224">
        <f>S391*H391</f>
        <v>0</v>
      </c>
      <c r="AR391" s="21" t="s">
        <v>329</v>
      </c>
      <c r="AT391" s="21" t="s">
        <v>330</v>
      </c>
      <c r="AU391" s="21" t="s">
        <v>81</v>
      </c>
      <c r="AY391" s="21" t="s">
        <v>150</v>
      </c>
      <c r="BE391" s="225">
        <f>IF(N391="základní",J391,0)</f>
        <v>0</v>
      </c>
      <c r="BF391" s="225">
        <f>IF(N391="snížená",J391,0)</f>
        <v>0</v>
      </c>
      <c r="BG391" s="225">
        <f>IF(N391="zákl. přenesená",J391,0)</f>
        <v>0</v>
      </c>
      <c r="BH391" s="225">
        <f>IF(N391="sníž. přenesená",J391,0)</f>
        <v>0</v>
      </c>
      <c r="BI391" s="225">
        <f>IF(N391="nulová",J391,0)</f>
        <v>0</v>
      </c>
      <c r="BJ391" s="21" t="s">
        <v>79</v>
      </c>
      <c r="BK391" s="225">
        <f>ROUND(I391*H391,2)</f>
        <v>0</v>
      </c>
      <c r="BL391" s="21" t="s">
        <v>233</v>
      </c>
      <c r="BM391" s="21" t="s">
        <v>921</v>
      </c>
    </row>
    <row r="392" spans="2:65" s="1" customFormat="1" ht="16.5" customHeight="1">
      <c r="B392" s="43"/>
      <c r="C392" s="238" t="s">
        <v>922</v>
      </c>
      <c r="D392" s="238" t="s">
        <v>330</v>
      </c>
      <c r="E392" s="239" t="s">
        <v>923</v>
      </c>
      <c r="F392" s="240" t="s">
        <v>924</v>
      </c>
      <c r="G392" s="241" t="s">
        <v>205</v>
      </c>
      <c r="H392" s="242">
        <v>11</v>
      </c>
      <c r="I392" s="243"/>
      <c r="J392" s="244">
        <f>ROUND(I392*H392,2)</f>
        <v>0</v>
      </c>
      <c r="K392" s="240" t="s">
        <v>273</v>
      </c>
      <c r="L392" s="245"/>
      <c r="M392" s="246" t="s">
        <v>21</v>
      </c>
      <c r="N392" s="247" t="s">
        <v>42</v>
      </c>
      <c r="O392" s="44"/>
      <c r="P392" s="223">
        <f>O392*H392</f>
        <v>0</v>
      </c>
      <c r="Q392" s="223">
        <v>0.0006</v>
      </c>
      <c r="R392" s="223">
        <f>Q392*H392</f>
        <v>0.006599999999999999</v>
      </c>
      <c r="S392" s="223">
        <v>0</v>
      </c>
      <c r="T392" s="224">
        <f>S392*H392</f>
        <v>0</v>
      </c>
      <c r="AR392" s="21" t="s">
        <v>329</v>
      </c>
      <c r="AT392" s="21" t="s">
        <v>330</v>
      </c>
      <c r="AU392" s="21" t="s">
        <v>81</v>
      </c>
      <c r="AY392" s="21" t="s">
        <v>150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21" t="s">
        <v>79</v>
      </c>
      <c r="BK392" s="225">
        <f>ROUND(I392*H392,2)</f>
        <v>0</v>
      </c>
      <c r="BL392" s="21" t="s">
        <v>233</v>
      </c>
      <c r="BM392" s="21" t="s">
        <v>925</v>
      </c>
    </row>
    <row r="393" spans="2:65" s="1" customFormat="1" ht="16.5" customHeight="1">
      <c r="B393" s="43"/>
      <c r="C393" s="238" t="s">
        <v>926</v>
      </c>
      <c r="D393" s="238" t="s">
        <v>330</v>
      </c>
      <c r="E393" s="239" t="s">
        <v>927</v>
      </c>
      <c r="F393" s="240" t="s">
        <v>928</v>
      </c>
      <c r="G393" s="241" t="s">
        <v>205</v>
      </c>
      <c r="H393" s="242">
        <v>1</v>
      </c>
      <c r="I393" s="243"/>
      <c r="J393" s="244">
        <f>ROUND(I393*H393,2)</f>
        <v>0</v>
      </c>
      <c r="K393" s="240" t="s">
        <v>21</v>
      </c>
      <c r="L393" s="245"/>
      <c r="M393" s="246" t="s">
        <v>21</v>
      </c>
      <c r="N393" s="247" t="s">
        <v>42</v>
      </c>
      <c r="O393" s="44"/>
      <c r="P393" s="223">
        <f>O393*H393</f>
        <v>0</v>
      </c>
      <c r="Q393" s="223">
        <v>0.0006</v>
      </c>
      <c r="R393" s="223">
        <f>Q393*H393</f>
        <v>0.0006</v>
      </c>
      <c r="S393" s="223">
        <v>0</v>
      </c>
      <c r="T393" s="224">
        <f>S393*H393</f>
        <v>0</v>
      </c>
      <c r="AR393" s="21" t="s">
        <v>329</v>
      </c>
      <c r="AT393" s="21" t="s">
        <v>330</v>
      </c>
      <c r="AU393" s="21" t="s">
        <v>81</v>
      </c>
      <c r="AY393" s="21" t="s">
        <v>150</v>
      </c>
      <c r="BE393" s="225">
        <f>IF(N393="základní",J393,0)</f>
        <v>0</v>
      </c>
      <c r="BF393" s="225">
        <f>IF(N393="snížená",J393,0)</f>
        <v>0</v>
      </c>
      <c r="BG393" s="225">
        <f>IF(N393="zákl. přenesená",J393,0)</f>
        <v>0</v>
      </c>
      <c r="BH393" s="225">
        <f>IF(N393="sníž. přenesená",J393,0)</f>
        <v>0</v>
      </c>
      <c r="BI393" s="225">
        <f>IF(N393="nulová",J393,0)</f>
        <v>0</v>
      </c>
      <c r="BJ393" s="21" t="s">
        <v>79</v>
      </c>
      <c r="BK393" s="225">
        <f>ROUND(I393*H393,2)</f>
        <v>0</v>
      </c>
      <c r="BL393" s="21" t="s">
        <v>233</v>
      </c>
      <c r="BM393" s="21" t="s">
        <v>929</v>
      </c>
    </row>
    <row r="394" spans="2:65" s="1" customFormat="1" ht="16.5" customHeight="1">
      <c r="B394" s="43"/>
      <c r="C394" s="238" t="s">
        <v>930</v>
      </c>
      <c r="D394" s="238" t="s">
        <v>330</v>
      </c>
      <c r="E394" s="239" t="s">
        <v>931</v>
      </c>
      <c r="F394" s="240" t="s">
        <v>932</v>
      </c>
      <c r="G394" s="241" t="s">
        <v>205</v>
      </c>
      <c r="H394" s="242">
        <v>2</v>
      </c>
      <c r="I394" s="243"/>
      <c r="J394" s="244">
        <f>ROUND(I394*H394,2)</f>
        <v>0</v>
      </c>
      <c r="K394" s="240" t="s">
        <v>21</v>
      </c>
      <c r="L394" s="245"/>
      <c r="M394" s="246" t="s">
        <v>21</v>
      </c>
      <c r="N394" s="247" t="s">
        <v>42</v>
      </c>
      <c r="O394" s="44"/>
      <c r="P394" s="223">
        <f>O394*H394</f>
        <v>0</v>
      </c>
      <c r="Q394" s="223">
        <v>0.0006</v>
      </c>
      <c r="R394" s="223">
        <f>Q394*H394</f>
        <v>0.0012</v>
      </c>
      <c r="S394" s="223">
        <v>0</v>
      </c>
      <c r="T394" s="224">
        <f>S394*H394</f>
        <v>0</v>
      </c>
      <c r="AR394" s="21" t="s">
        <v>329</v>
      </c>
      <c r="AT394" s="21" t="s">
        <v>330</v>
      </c>
      <c r="AU394" s="21" t="s">
        <v>81</v>
      </c>
      <c r="AY394" s="21" t="s">
        <v>150</v>
      </c>
      <c r="BE394" s="225">
        <f>IF(N394="základní",J394,0)</f>
        <v>0</v>
      </c>
      <c r="BF394" s="225">
        <f>IF(N394="snížená",J394,0)</f>
        <v>0</v>
      </c>
      <c r="BG394" s="225">
        <f>IF(N394="zákl. přenesená",J394,0)</f>
        <v>0</v>
      </c>
      <c r="BH394" s="225">
        <f>IF(N394="sníž. přenesená",J394,0)</f>
        <v>0</v>
      </c>
      <c r="BI394" s="225">
        <f>IF(N394="nulová",J394,0)</f>
        <v>0</v>
      </c>
      <c r="BJ394" s="21" t="s">
        <v>79</v>
      </c>
      <c r="BK394" s="225">
        <f>ROUND(I394*H394,2)</f>
        <v>0</v>
      </c>
      <c r="BL394" s="21" t="s">
        <v>233</v>
      </c>
      <c r="BM394" s="21" t="s">
        <v>933</v>
      </c>
    </row>
    <row r="395" spans="2:65" s="1" customFormat="1" ht="16.5" customHeight="1">
      <c r="B395" s="43"/>
      <c r="C395" s="214" t="s">
        <v>934</v>
      </c>
      <c r="D395" s="214" t="s">
        <v>152</v>
      </c>
      <c r="E395" s="215" t="s">
        <v>935</v>
      </c>
      <c r="F395" s="216" t="s">
        <v>936</v>
      </c>
      <c r="G395" s="217" t="s">
        <v>248</v>
      </c>
      <c r="H395" s="218">
        <v>22</v>
      </c>
      <c r="I395" s="219"/>
      <c r="J395" s="220">
        <f>ROUND(I395*H395,2)</f>
        <v>0</v>
      </c>
      <c r="K395" s="216" t="s">
        <v>273</v>
      </c>
      <c r="L395" s="69"/>
      <c r="M395" s="221" t="s">
        <v>21</v>
      </c>
      <c r="N395" s="222" t="s">
        <v>42</v>
      </c>
      <c r="O395" s="44"/>
      <c r="P395" s="223">
        <f>O395*H395</f>
        <v>0</v>
      </c>
      <c r="Q395" s="223">
        <v>0.00312</v>
      </c>
      <c r="R395" s="223">
        <f>Q395*H395</f>
        <v>0.06863999999999999</v>
      </c>
      <c r="S395" s="223">
        <v>0</v>
      </c>
      <c r="T395" s="224">
        <f>S395*H395</f>
        <v>0</v>
      </c>
      <c r="AR395" s="21" t="s">
        <v>233</v>
      </c>
      <c r="AT395" s="21" t="s">
        <v>152</v>
      </c>
      <c r="AU395" s="21" t="s">
        <v>81</v>
      </c>
      <c r="AY395" s="21" t="s">
        <v>150</v>
      </c>
      <c r="BE395" s="225">
        <f>IF(N395="základní",J395,0)</f>
        <v>0</v>
      </c>
      <c r="BF395" s="225">
        <f>IF(N395="snížená",J395,0)</f>
        <v>0</v>
      </c>
      <c r="BG395" s="225">
        <f>IF(N395="zákl. přenesená",J395,0)</f>
        <v>0</v>
      </c>
      <c r="BH395" s="225">
        <f>IF(N395="sníž. přenesená",J395,0)</f>
        <v>0</v>
      </c>
      <c r="BI395" s="225">
        <f>IF(N395="nulová",J395,0)</f>
        <v>0</v>
      </c>
      <c r="BJ395" s="21" t="s">
        <v>79</v>
      </c>
      <c r="BK395" s="225">
        <f>ROUND(I395*H395,2)</f>
        <v>0</v>
      </c>
      <c r="BL395" s="21" t="s">
        <v>233</v>
      </c>
      <c r="BM395" s="21" t="s">
        <v>937</v>
      </c>
    </row>
    <row r="396" spans="2:65" s="1" customFormat="1" ht="16.5" customHeight="1">
      <c r="B396" s="43"/>
      <c r="C396" s="238" t="s">
        <v>938</v>
      </c>
      <c r="D396" s="238" t="s">
        <v>330</v>
      </c>
      <c r="E396" s="239" t="s">
        <v>939</v>
      </c>
      <c r="F396" s="240" t="s">
        <v>940</v>
      </c>
      <c r="G396" s="241" t="s">
        <v>248</v>
      </c>
      <c r="H396" s="242">
        <v>13.3</v>
      </c>
      <c r="I396" s="243"/>
      <c r="J396" s="244">
        <f>ROUND(I396*H396,2)</f>
        <v>0</v>
      </c>
      <c r="K396" s="240" t="s">
        <v>21</v>
      </c>
      <c r="L396" s="245"/>
      <c r="M396" s="246" t="s">
        <v>21</v>
      </c>
      <c r="N396" s="247" t="s">
        <v>42</v>
      </c>
      <c r="O396" s="44"/>
      <c r="P396" s="223">
        <f>O396*H396</f>
        <v>0</v>
      </c>
      <c r="Q396" s="223">
        <v>0.0013</v>
      </c>
      <c r="R396" s="223">
        <f>Q396*H396</f>
        <v>0.01729</v>
      </c>
      <c r="S396" s="223">
        <v>0</v>
      </c>
      <c r="T396" s="224">
        <f>S396*H396</f>
        <v>0</v>
      </c>
      <c r="AR396" s="21" t="s">
        <v>329</v>
      </c>
      <c r="AT396" s="21" t="s">
        <v>330</v>
      </c>
      <c r="AU396" s="21" t="s">
        <v>81</v>
      </c>
      <c r="AY396" s="21" t="s">
        <v>150</v>
      </c>
      <c r="BE396" s="225">
        <f>IF(N396="základní",J396,0)</f>
        <v>0</v>
      </c>
      <c r="BF396" s="225">
        <f>IF(N396="snížená",J396,0)</f>
        <v>0</v>
      </c>
      <c r="BG396" s="225">
        <f>IF(N396="zákl. přenesená",J396,0)</f>
        <v>0</v>
      </c>
      <c r="BH396" s="225">
        <f>IF(N396="sníž. přenesená",J396,0)</f>
        <v>0</v>
      </c>
      <c r="BI396" s="225">
        <f>IF(N396="nulová",J396,0)</f>
        <v>0</v>
      </c>
      <c r="BJ396" s="21" t="s">
        <v>79</v>
      </c>
      <c r="BK396" s="225">
        <f>ROUND(I396*H396,2)</f>
        <v>0</v>
      </c>
      <c r="BL396" s="21" t="s">
        <v>233</v>
      </c>
      <c r="BM396" s="21" t="s">
        <v>941</v>
      </c>
    </row>
    <row r="397" spans="2:65" s="1" customFormat="1" ht="16.5" customHeight="1">
      <c r="B397" s="43"/>
      <c r="C397" s="238" t="s">
        <v>942</v>
      </c>
      <c r="D397" s="238" t="s">
        <v>330</v>
      </c>
      <c r="E397" s="239" t="s">
        <v>943</v>
      </c>
      <c r="F397" s="240" t="s">
        <v>944</v>
      </c>
      <c r="G397" s="241" t="s">
        <v>248</v>
      </c>
      <c r="H397" s="242">
        <v>8.7</v>
      </c>
      <c r="I397" s="243"/>
      <c r="J397" s="244">
        <f>ROUND(I397*H397,2)</f>
        <v>0</v>
      </c>
      <c r="K397" s="240" t="s">
        <v>21</v>
      </c>
      <c r="L397" s="245"/>
      <c r="M397" s="246" t="s">
        <v>21</v>
      </c>
      <c r="N397" s="247" t="s">
        <v>42</v>
      </c>
      <c r="O397" s="44"/>
      <c r="P397" s="223">
        <f>O397*H397</f>
        <v>0</v>
      </c>
      <c r="Q397" s="223">
        <v>0.0013</v>
      </c>
      <c r="R397" s="223">
        <f>Q397*H397</f>
        <v>0.011309999999999999</v>
      </c>
      <c r="S397" s="223">
        <v>0</v>
      </c>
      <c r="T397" s="224">
        <f>S397*H397</f>
        <v>0</v>
      </c>
      <c r="AR397" s="21" t="s">
        <v>329</v>
      </c>
      <c r="AT397" s="21" t="s">
        <v>330</v>
      </c>
      <c r="AU397" s="21" t="s">
        <v>81</v>
      </c>
      <c r="AY397" s="21" t="s">
        <v>150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21" t="s">
        <v>79</v>
      </c>
      <c r="BK397" s="225">
        <f>ROUND(I397*H397,2)</f>
        <v>0</v>
      </c>
      <c r="BL397" s="21" t="s">
        <v>233</v>
      </c>
      <c r="BM397" s="21" t="s">
        <v>945</v>
      </c>
    </row>
    <row r="398" spans="2:65" s="1" customFormat="1" ht="16.5" customHeight="1">
      <c r="B398" s="43"/>
      <c r="C398" s="238" t="s">
        <v>946</v>
      </c>
      <c r="D398" s="238" t="s">
        <v>330</v>
      </c>
      <c r="E398" s="239" t="s">
        <v>947</v>
      </c>
      <c r="F398" s="240" t="s">
        <v>948</v>
      </c>
      <c r="G398" s="241" t="s">
        <v>205</v>
      </c>
      <c r="H398" s="242">
        <v>1</v>
      </c>
      <c r="I398" s="243"/>
      <c r="J398" s="244">
        <f>ROUND(I398*H398,2)</f>
        <v>0</v>
      </c>
      <c r="K398" s="240" t="s">
        <v>21</v>
      </c>
      <c r="L398" s="245"/>
      <c r="M398" s="246" t="s">
        <v>21</v>
      </c>
      <c r="N398" s="247" t="s">
        <v>42</v>
      </c>
      <c r="O398" s="44"/>
      <c r="P398" s="223">
        <f>O398*H398</f>
        <v>0</v>
      </c>
      <c r="Q398" s="223">
        <v>0</v>
      </c>
      <c r="R398" s="223">
        <f>Q398*H398</f>
        <v>0</v>
      </c>
      <c r="S398" s="223">
        <v>0</v>
      </c>
      <c r="T398" s="224">
        <f>S398*H398</f>
        <v>0</v>
      </c>
      <c r="AR398" s="21" t="s">
        <v>329</v>
      </c>
      <c r="AT398" s="21" t="s">
        <v>330</v>
      </c>
      <c r="AU398" s="21" t="s">
        <v>81</v>
      </c>
      <c r="AY398" s="21" t="s">
        <v>150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21" t="s">
        <v>79</v>
      </c>
      <c r="BK398" s="225">
        <f>ROUND(I398*H398,2)</f>
        <v>0</v>
      </c>
      <c r="BL398" s="21" t="s">
        <v>233</v>
      </c>
      <c r="BM398" s="21" t="s">
        <v>949</v>
      </c>
    </row>
    <row r="399" spans="2:65" s="1" customFormat="1" ht="16.5" customHeight="1">
      <c r="B399" s="43"/>
      <c r="C399" s="238" t="s">
        <v>950</v>
      </c>
      <c r="D399" s="238" t="s">
        <v>330</v>
      </c>
      <c r="E399" s="239" t="s">
        <v>951</v>
      </c>
      <c r="F399" s="240" t="s">
        <v>952</v>
      </c>
      <c r="G399" s="241" t="s">
        <v>205</v>
      </c>
      <c r="H399" s="242">
        <v>1</v>
      </c>
      <c r="I399" s="243"/>
      <c r="J399" s="244">
        <f>ROUND(I399*H399,2)</f>
        <v>0</v>
      </c>
      <c r="K399" s="240" t="s">
        <v>21</v>
      </c>
      <c r="L399" s="245"/>
      <c r="M399" s="246" t="s">
        <v>21</v>
      </c>
      <c r="N399" s="247" t="s">
        <v>42</v>
      </c>
      <c r="O399" s="44"/>
      <c r="P399" s="223">
        <f>O399*H399</f>
        <v>0</v>
      </c>
      <c r="Q399" s="223">
        <v>0</v>
      </c>
      <c r="R399" s="223">
        <f>Q399*H399</f>
        <v>0</v>
      </c>
      <c r="S399" s="223">
        <v>0</v>
      </c>
      <c r="T399" s="224">
        <f>S399*H399</f>
        <v>0</v>
      </c>
      <c r="AR399" s="21" t="s">
        <v>329</v>
      </c>
      <c r="AT399" s="21" t="s">
        <v>330</v>
      </c>
      <c r="AU399" s="21" t="s">
        <v>81</v>
      </c>
      <c r="AY399" s="21" t="s">
        <v>150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21" t="s">
        <v>79</v>
      </c>
      <c r="BK399" s="225">
        <f>ROUND(I399*H399,2)</f>
        <v>0</v>
      </c>
      <c r="BL399" s="21" t="s">
        <v>233</v>
      </c>
      <c r="BM399" s="21" t="s">
        <v>953</v>
      </c>
    </row>
    <row r="400" spans="2:65" s="1" customFormat="1" ht="16.5" customHeight="1">
      <c r="B400" s="43"/>
      <c r="C400" s="238" t="s">
        <v>954</v>
      </c>
      <c r="D400" s="238" t="s">
        <v>330</v>
      </c>
      <c r="E400" s="239" t="s">
        <v>955</v>
      </c>
      <c r="F400" s="240" t="s">
        <v>956</v>
      </c>
      <c r="G400" s="241" t="s">
        <v>205</v>
      </c>
      <c r="H400" s="242">
        <v>1</v>
      </c>
      <c r="I400" s="243"/>
      <c r="J400" s="244">
        <f>ROUND(I400*H400,2)</f>
        <v>0</v>
      </c>
      <c r="K400" s="240" t="s">
        <v>21</v>
      </c>
      <c r="L400" s="245"/>
      <c r="M400" s="246" t="s">
        <v>21</v>
      </c>
      <c r="N400" s="247" t="s">
        <v>42</v>
      </c>
      <c r="O400" s="44"/>
      <c r="P400" s="223">
        <f>O400*H400</f>
        <v>0</v>
      </c>
      <c r="Q400" s="223">
        <v>0</v>
      </c>
      <c r="R400" s="223">
        <f>Q400*H400</f>
        <v>0</v>
      </c>
      <c r="S400" s="223">
        <v>0</v>
      </c>
      <c r="T400" s="224">
        <f>S400*H400</f>
        <v>0</v>
      </c>
      <c r="AR400" s="21" t="s">
        <v>329</v>
      </c>
      <c r="AT400" s="21" t="s">
        <v>330</v>
      </c>
      <c r="AU400" s="21" t="s">
        <v>81</v>
      </c>
      <c r="AY400" s="21" t="s">
        <v>150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21" t="s">
        <v>79</v>
      </c>
      <c r="BK400" s="225">
        <f>ROUND(I400*H400,2)</f>
        <v>0</v>
      </c>
      <c r="BL400" s="21" t="s">
        <v>233</v>
      </c>
      <c r="BM400" s="21" t="s">
        <v>957</v>
      </c>
    </row>
    <row r="401" spans="2:65" s="1" customFormat="1" ht="16.5" customHeight="1">
      <c r="B401" s="43"/>
      <c r="C401" s="214" t="s">
        <v>958</v>
      </c>
      <c r="D401" s="214" t="s">
        <v>152</v>
      </c>
      <c r="E401" s="215" t="s">
        <v>959</v>
      </c>
      <c r="F401" s="216" t="s">
        <v>960</v>
      </c>
      <c r="G401" s="217" t="s">
        <v>205</v>
      </c>
      <c r="H401" s="218">
        <v>6</v>
      </c>
      <c r="I401" s="219"/>
      <c r="J401" s="220">
        <f>ROUND(I401*H401,2)</f>
        <v>0</v>
      </c>
      <c r="K401" s="216" t="s">
        <v>273</v>
      </c>
      <c r="L401" s="69"/>
      <c r="M401" s="221" t="s">
        <v>21</v>
      </c>
      <c r="N401" s="222" t="s">
        <v>42</v>
      </c>
      <c r="O401" s="44"/>
      <c r="P401" s="223">
        <f>O401*H401</f>
        <v>0</v>
      </c>
      <c r="Q401" s="223">
        <v>0</v>
      </c>
      <c r="R401" s="223">
        <f>Q401*H401</f>
        <v>0</v>
      </c>
      <c r="S401" s="223">
        <v>0</v>
      </c>
      <c r="T401" s="224">
        <f>S401*H401</f>
        <v>0</v>
      </c>
      <c r="AR401" s="21" t="s">
        <v>233</v>
      </c>
      <c r="AT401" s="21" t="s">
        <v>152</v>
      </c>
      <c r="AU401" s="21" t="s">
        <v>81</v>
      </c>
      <c r="AY401" s="21" t="s">
        <v>150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21" t="s">
        <v>79</v>
      </c>
      <c r="BK401" s="225">
        <f>ROUND(I401*H401,2)</f>
        <v>0</v>
      </c>
      <c r="BL401" s="21" t="s">
        <v>233</v>
      </c>
      <c r="BM401" s="21" t="s">
        <v>961</v>
      </c>
    </row>
    <row r="402" spans="2:65" s="1" customFormat="1" ht="16.5" customHeight="1">
      <c r="B402" s="43"/>
      <c r="C402" s="238" t="s">
        <v>962</v>
      </c>
      <c r="D402" s="238" t="s">
        <v>330</v>
      </c>
      <c r="E402" s="239" t="s">
        <v>963</v>
      </c>
      <c r="F402" s="240" t="s">
        <v>964</v>
      </c>
      <c r="G402" s="241" t="s">
        <v>205</v>
      </c>
      <c r="H402" s="242">
        <v>2</v>
      </c>
      <c r="I402" s="243"/>
      <c r="J402" s="244">
        <f>ROUND(I402*H402,2)</f>
        <v>0</v>
      </c>
      <c r="K402" s="240" t="s">
        <v>21</v>
      </c>
      <c r="L402" s="245"/>
      <c r="M402" s="246" t="s">
        <v>21</v>
      </c>
      <c r="N402" s="247" t="s">
        <v>42</v>
      </c>
      <c r="O402" s="44"/>
      <c r="P402" s="223">
        <f>O402*H402</f>
        <v>0</v>
      </c>
      <c r="Q402" s="223">
        <v>0.00026</v>
      </c>
      <c r="R402" s="223">
        <f>Q402*H402</f>
        <v>0.00052</v>
      </c>
      <c r="S402" s="223">
        <v>0</v>
      </c>
      <c r="T402" s="224">
        <f>S402*H402</f>
        <v>0</v>
      </c>
      <c r="AR402" s="21" t="s">
        <v>329</v>
      </c>
      <c r="AT402" s="21" t="s">
        <v>330</v>
      </c>
      <c r="AU402" s="21" t="s">
        <v>81</v>
      </c>
      <c r="AY402" s="21" t="s">
        <v>150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21" t="s">
        <v>79</v>
      </c>
      <c r="BK402" s="225">
        <f>ROUND(I402*H402,2)</f>
        <v>0</v>
      </c>
      <c r="BL402" s="21" t="s">
        <v>233</v>
      </c>
      <c r="BM402" s="21" t="s">
        <v>965</v>
      </c>
    </row>
    <row r="403" spans="2:65" s="1" customFormat="1" ht="16.5" customHeight="1">
      <c r="B403" s="43"/>
      <c r="C403" s="238" t="s">
        <v>966</v>
      </c>
      <c r="D403" s="238" t="s">
        <v>330</v>
      </c>
      <c r="E403" s="239" t="s">
        <v>967</v>
      </c>
      <c r="F403" s="240" t="s">
        <v>968</v>
      </c>
      <c r="G403" s="241" t="s">
        <v>205</v>
      </c>
      <c r="H403" s="242">
        <v>1</v>
      </c>
      <c r="I403" s="243"/>
      <c r="J403" s="244">
        <f>ROUND(I403*H403,2)</f>
        <v>0</v>
      </c>
      <c r="K403" s="240" t="s">
        <v>21</v>
      </c>
      <c r="L403" s="245"/>
      <c r="M403" s="246" t="s">
        <v>21</v>
      </c>
      <c r="N403" s="247" t="s">
        <v>42</v>
      </c>
      <c r="O403" s="44"/>
      <c r="P403" s="223">
        <f>O403*H403</f>
        <v>0</v>
      </c>
      <c r="Q403" s="223">
        <v>0.00026</v>
      </c>
      <c r="R403" s="223">
        <f>Q403*H403</f>
        <v>0.00026</v>
      </c>
      <c r="S403" s="223">
        <v>0</v>
      </c>
      <c r="T403" s="224">
        <f>S403*H403</f>
        <v>0</v>
      </c>
      <c r="AR403" s="21" t="s">
        <v>329</v>
      </c>
      <c r="AT403" s="21" t="s">
        <v>330</v>
      </c>
      <c r="AU403" s="21" t="s">
        <v>81</v>
      </c>
      <c r="AY403" s="21" t="s">
        <v>150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21" t="s">
        <v>79</v>
      </c>
      <c r="BK403" s="225">
        <f>ROUND(I403*H403,2)</f>
        <v>0</v>
      </c>
      <c r="BL403" s="21" t="s">
        <v>233</v>
      </c>
      <c r="BM403" s="21" t="s">
        <v>969</v>
      </c>
    </row>
    <row r="404" spans="2:65" s="1" customFormat="1" ht="25.5" customHeight="1">
      <c r="B404" s="43"/>
      <c r="C404" s="214" t="s">
        <v>970</v>
      </c>
      <c r="D404" s="214" t="s">
        <v>152</v>
      </c>
      <c r="E404" s="215" t="s">
        <v>971</v>
      </c>
      <c r="F404" s="216" t="s">
        <v>972</v>
      </c>
      <c r="G404" s="217" t="s">
        <v>205</v>
      </c>
      <c r="H404" s="218">
        <v>2</v>
      </c>
      <c r="I404" s="219"/>
      <c r="J404" s="220">
        <f>ROUND(I404*H404,2)</f>
        <v>0</v>
      </c>
      <c r="K404" s="216" t="s">
        <v>273</v>
      </c>
      <c r="L404" s="69"/>
      <c r="M404" s="221" t="s">
        <v>21</v>
      </c>
      <c r="N404" s="222" t="s">
        <v>42</v>
      </c>
      <c r="O404" s="44"/>
      <c r="P404" s="223">
        <f>O404*H404</f>
        <v>0</v>
      </c>
      <c r="Q404" s="223">
        <v>0</v>
      </c>
      <c r="R404" s="223">
        <f>Q404*H404</f>
        <v>0</v>
      </c>
      <c r="S404" s="223">
        <v>0</v>
      </c>
      <c r="T404" s="224">
        <f>S404*H404</f>
        <v>0</v>
      </c>
      <c r="AR404" s="21" t="s">
        <v>233</v>
      </c>
      <c r="AT404" s="21" t="s">
        <v>152</v>
      </c>
      <c r="AU404" s="21" t="s">
        <v>81</v>
      </c>
      <c r="AY404" s="21" t="s">
        <v>150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21" t="s">
        <v>79</v>
      </c>
      <c r="BK404" s="225">
        <f>ROUND(I404*H404,2)</f>
        <v>0</v>
      </c>
      <c r="BL404" s="21" t="s">
        <v>233</v>
      </c>
      <c r="BM404" s="21" t="s">
        <v>973</v>
      </c>
    </row>
    <row r="405" spans="2:65" s="1" customFormat="1" ht="16.5" customHeight="1">
      <c r="B405" s="43"/>
      <c r="C405" s="238" t="s">
        <v>974</v>
      </c>
      <c r="D405" s="238" t="s">
        <v>330</v>
      </c>
      <c r="E405" s="239" t="s">
        <v>975</v>
      </c>
      <c r="F405" s="240" t="s">
        <v>976</v>
      </c>
      <c r="G405" s="241" t="s">
        <v>205</v>
      </c>
      <c r="H405" s="242">
        <v>2</v>
      </c>
      <c r="I405" s="243"/>
      <c r="J405" s="244">
        <f>ROUND(I405*H405,2)</f>
        <v>0</v>
      </c>
      <c r="K405" s="240" t="s">
        <v>273</v>
      </c>
      <c r="L405" s="245"/>
      <c r="M405" s="246" t="s">
        <v>21</v>
      </c>
      <c r="N405" s="247" t="s">
        <v>42</v>
      </c>
      <c r="O405" s="44"/>
      <c r="P405" s="223">
        <f>O405*H405</f>
        <v>0</v>
      </c>
      <c r="Q405" s="223">
        <v>0.0018</v>
      </c>
      <c r="R405" s="223">
        <f>Q405*H405</f>
        <v>0.0036</v>
      </c>
      <c r="S405" s="223">
        <v>0</v>
      </c>
      <c r="T405" s="224">
        <f>S405*H405</f>
        <v>0</v>
      </c>
      <c r="AR405" s="21" t="s">
        <v>329</v>
      </c>
      <c r="AT405" s="21" t="s">
        <v>330</v>
      </c>
      <c r="AU405" s="21" t="s">
        <v>81</v>
      </c>
      <c r="AY405" s="21" t="s">
        <v>150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21" t="s">
        <v>79</v>
      </c>
      <c r="BK405" s="225">
        <f>ROUND(I405*H405,2)</f>
        <v>0</v>
      </c>
      <c r="BL405" s="21" t="s">
        <v>233</v>
      </c>
      <c r="BM405" s="21" t="s">
        <v>977</v>
      </c>
    </row>
    <row r="406" spans="2:65" s="1" customFormat="1" ht="16.5" customHeight="1">
      <c r="B406" s="43"/>
      <c r="C406" s="214" t="s">
        <v>978</v>
      </c>
      <c r="D406" s="214" t="s">
        <v>152</v>
      </c>
      <c r="E406" s="215" t="s">
        <v>979</v>
      </c>
      <c r="F406" s="216" t="s">
        <v>980</v>
      </c>
      <c r="G406" s="217" t="s">
        <v>248</v>
      </c>
      <c r="H406" s="218">
        <v>10.5</v>
      </c>
      <c r="I406" s="219"/>
      <c r="J406" s="220">
        <f>ROUND(I406*H406,2)</f>
        <v>0</v>
      </c>
      <c r="K406" s="216" t="s">
        <v>156</v>
      </c>
      <c r="L406" s="69"/>
      <c r="M406" s="221" t="s">
        <v>21</v>
      </c>
      <c r="N406" s="222" t="s">
        <v>42</v>
      </c>
      <c r="O406" s="44"/>
      <c r="P406" s="223">
        <f>O406*H406</f>
        <v>0</v>
      </c>
      <c r="Q406" s="223">
        <v>0</v>
      </c>
      <c r="R406" s="223">
        <f>Q406*H406</f>
        <v>0</v>
      </c>
      <c r="S406" s="223">
        <v>0</v>
      </c>
      <c r="T406" s="224">
        <f>S406*H406</f>
        <v>0</v>
      </c>
      <c r="AR406" s="21" t="s">
        <v>233</v>
      </c>
      <c r="AT406" s="21" t="s">
        <v>152</v>
      </c>
      <c r="AU406" s="21" t="s">
        <v>81</v>
      </c>
      <c r="AY406" s="21" t="s">
        <v>150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21" t="s">
        <v>79</v>
      </c>
      <c r="BK406" s="225">
        <f>ROUND(I406*H406,2)</f>
        <v>0</v>
      </c>
      <c r="BL406" s="21" t="s">
        <v>233</v>
      </c>
      <c r="BM406" s="21" t="s">
        <v>981</v>
      </c>
    </row>
    <row r="407" spans="2:65" s="1" customFormat="1" ht="16.5" customHeight="1">
      <c r="B407" s="43"/>
      <c r="C407" s="238" t="s">
        <v>982</v>
      </c>
      <c r="D407" s="238" t="s">
        <v>330</v>
      </c>
      <c r="E407" s="239" t="s">
        <v>983</v>
      </c>
      <c r="F407" s="240" t="s">
        <v>984</v>
      </c>
      <c r="G407" s="241" t="s">
        <v>248</v>
      </c>
      <c r="H407" s="242">
        <v>10.5</v>
      </c>
      <c r="I407" s="243"/>
      <c r="J407" s="244">
        <f>ROUND(I407*H407,2)</f>
        <v>0</v>
      </c>
      <c r="K407" s="240" t="s">
        <v>21</v>
      </c>
      <c r="L407" s="245"/>
      <c r="M407" s="246" t="s">
        <v>21</v>
      </c>
      <c r="N407" s="247" t="s">
        <v>42</v>
      </c>
      <c r="O407" s="44"/>
      <c r="P407" s="223">
        <f>O407*H407</f>
        <v>0</v>
      </c>
      <c r="Q407" s="223">
        <v>0</v>
      </c>
      <c r="R407" s="223">
        <f>Q407*H407</f>
        <v>0</v>
      </c>
      <c r="S407" s="223">
        <v>0</v>
      </c>
      <c r="T407" s="224">
        <f>S407*H407</f>
        <v>0</v>
      </c>
      <c r="AR407" s="21" t="s">
        <v>329</v>
      </c>
      <c r="AT407" s="21" t="s">
        <v>330</v>
      </c>
      <c r="AU407" s="21" t="s">
        <v>81</v>
      </c>
      <c r="AY407" s="21" t="s">
        <v>150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21" t="s">
        <v>79</v>
      </c>
      <c r="BK407" s="225">
        <f>ROUND(I407*H407,2)</f>
        <v>0</v>
      </c>
      <c r="BL407" s="21" t="s">
        <v>233</v>
      </c>
      <c r="BM407" s="21" t="s">
        <v>985</v>
      </c>
    </row>
    <row r="408" spans="2:63" s="10" customFormat="1" ht="29.85" customHeight="1">
      <c r="B408" s="198"/>
      <c r="C408" s="199"/>
      <c r="D408" s="200" t="s">
        <v>70</v>
      </c>
      <c r="E408" s="212" t="s">
        <v>986</v>
      </c>
      <c r="F408" s="212" t="s">
        <v>987</v>
      </c>
      <c r="G408" s="199"/>
      <c r="H408" s="199"/>
      <c r="I408" s="202"/>
      <c r="J408" s="213">
        <f>BK408</f>
        <v>0</v>
      </c>
      <c r="K408" s="199"/>
      <c r="L408" s="204"/>
      <c r="M408" s="205"/>
      <c r="N408" s="206"/>
      <c r="O408" s="206"/>
      <c r="P408" s="207">
        <f>SUM(P409:P413)</f>
        <v>0</v>
      </c>
      <c r="Q408" s="206"/>
      <c r="R408" s="207">
        <f>SUM(R409:R413)</f>
        <v>0.3956375</v>
      </c>
      <c r="S408" s="206"/>
      <c r="T408" s="208">
        <f>SUM(T409:T413)</f>
        <v>0</v>
      </c>
      <c r="AR408" s="209" t="s">
        <v>81</v>
      </c>
      <c r="AT408" s="210" t="s">
        <v>70</v>
      </c>
      <c r="AU408" s="210" t="s">
        <v>79</v>
      </c>
      <c r="AY408" s="209" t="s">
        <v>150</v>
      </c>
      <c r="BK408" s="211">
        <f>SUM(BK409:BK413)</f>
        <v>0</v>
      </c>
    </row>
    <row r="409" spans="2:65" s="1" customFormat="1" ht="25.5" customHeight="1">
      <c r="B409" s="43"/>
      <c r="C409" s="214" t="s">
        <v>988</v>
      </c>
      <c r="D409" s="214" t="s">
        <v>152</v>
      </c>
      <c r="E409" s="215" t="s">
        <v>989</v>
      </c>
      <c r="F409" s="216" t="s">
        <v>990</v>
      </c>
      <c r="G409" s="217" t="s">
        <v>248</v>
      </c>
      <c r="H409" s="218">
        <v>15</v>
      </c>
      <c r="I409" s="219"/>
      <c r="J409" s="220">
        <f>ROUND(I409*H409,2)</f>
        <v>0</v>
      </c>
      <c r="K409" s="216" t="s">
        <v>156</v>
      </c>
      <c r="L409" s="69"/>
      <c r="M409" s="221" t="s">
        <v>21</v>
      </c>
      <c r="N409" s="222" t="s">
        <v>42</v>
      </c>
      <c r="O409" s="44"/>
      <c r="P409" s="223">
        <f>O409*H409</f>
        <v>0</v>
      </c>
      <c r="Q409" s="223">
        <v>0.01363</v>
      </c>
      <c r="R409" s="223">
        <f>Q409*H409</f>
        <v>0.20445</v>
      </c>
      <c r="S409" s="223">
        <v>0</v>
      </c>
      <c r="T409" s="224">
        <f>S409*H409</f>
        <v>0</v>
      </c>
      <c r="AR409" s="21" t="s">
        <v>233</v>
      </c>
      <c r="AT409" s="21" t="s">
        <v>152</v>
      </c>
      <c r="AU409" s="21" t="s">
        <v>81</v>
      </c>
      <c r="AY409" s="21" t="s">
        <v>150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21" t="s">
        <v>79</v>
      </c>
      <c r="BK409" s="225">
        <f>ROUND(I409*H409,2)</f>
        <v>0</v>
      </c>
      <c r="BL409" s="21" t="s">
        <v>233</v>
      </c>
      <c r="BM409" s="21" t="s">
        <v>991</v>
      </c>
    </row>
    <row r="410" spans="2:51" s="11" customFormat="1" ht="13.5">
      <c r="B410" s="226"/>
      <c r="C410" s="227"/>
      <c r="D410" s="228" t="s">
        <v>159</v>
      </c>
      <c r="E410" s="229" t="s">
        <v>21</v>
      </c>
      <c r="F410" s="230" t="s">
        <v>992</v>
      </c>
      <c r="G410" s="227"/>
      <c r="H410" s="231">
        <v>15</v>
      </c>
      <c r="I410" s="232"/>
      <c r="J410" s="227"/>
      <c r="K410" s="227"/>
      <c r="L410" s="233"/>
      <c r="M410" s="234"/>
      <c r="N410" s="235"/>
      <c r="O410" s="235"/>
      <c r="P410" s="235"/>
      <c r="Q410" s="235"/>
      <c r="R410" s="235"/>
      <c r="S410" s="235"/>
      <c r="T410" s="236"/>
      <c r="AT410" s="237" t="s">
        <v>159</v>
      </c>
      <c r="AU410" s="237" t="s">
        <v>81</v>
      </c>
      <c r="AV410" s="11" t="s">
        <v>81</v>
      </c>
      <c r="AW410" s="11" t="s">
        <v>35</v>
      </c>
      <c r="AX410" s="11" t="s">
        <v>79</v>
      </c>
      <c r="AY410" s="237" t="s">
        <v>150</v>
      </c>
    </row>
    <row r="411" spans="2:65" s="1" customFormat="1" ht="25.5" customHeight="1">
      <c r="B411" s="43"/>
      <c r="C411" s="214" t="s">
        <v>993</v>
      </c>
      <c r="D411" s="214" t="s">
        <v>152</v>
      </c>
      <c r="E411" s="215" t="s">
        <v>994</v>
      </c>
      <c r="F411" s="216" t="s">
        <v>995</v>
      </c>
      <c r="G411" s="217" t="s">
        <v>186</v>
      </c>
      <c r="H411" s="218">
        <v>11.875</v>
      </c>
      <c r="I411" s="219"/>
      <c r="J411" s="220">
        <f>ROUND(I411*H411,2)</f>
        <v>0</v>
      </c>
      <c r="K411" s="216" t="s">
        <v>156</v>
      </c>
      <c r="L411" s="69"/>
      <c r="M411" s="221" t="s">
        <v>21</v>
      </c>
      <c r="N411" s="222" t="s">
        <v>42</v>
      </c>
      <c r="O411" s="44"/>
      <c r="P411" s="223">
        <f>O411*H411</f>
        <v>0</v>
      </c>
      <c r="Q411" s="223">
        <v>0.0161</v>
      </c>
      <c r="R411" s="223">
        <f>Q411*H411</f>
        <v>0.1911875</v>
      </c>
      <c r="S411" s="223">
        <v>0</v>
      </c>
      <c r="T411" s="224">
        <f>S411*H411</f>
        <v>0</v>
      </c>
      <c r="AR411" s="21" t="s">
        <v>233</v>
      </c>
      <c r="AT411" s="21" t="s">
        <v>152</v>
      </c>
      <c r="AU411" s="21" t="s">
        <v>81</v>
      </c>
      <c r="AY411" s="21" t="s">
        <v>150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21" t="s">
        <v>79</v>
      </c>
      <c r="BK411" s="225">
        <f>ROUND(I411*H411,2)</f>
        <v>0</v>
      </c>
      <c r="BL411" s="21" t="s">
        <v>233</v>
      </c>
      <c r="BM411" s="21" t="s">
        <v>996</v>
      </c>
    </row>
    <row r="412" spans="2:51" s="11" customFormat="1" ht="13.5">
      <c r="B412" s="226"/>
      <c r="C412" s="227"/>
      <c r="D412" s="228" t="s">
        <v>159</v>
      </c>
      <c r="E412" s="229" t="s">
        <v>21</v>
      </c>
      <c r="F412" s="230" t="s">
        <v>997</v>
      </c>
      <c r="G412" s="227"/>
      <c r="H412" s="231">
        <v>11.875</v>
      </c>
      <c r="I412" s="232"/>
      <c r="J412" s="227"/>
      <c r="K412" s="227"/>
      <c r="L412" s="233"/>
      <c r="M412" s="234"/>
      <c r="N412" s="235"/>
      <c r="O412" s="235"/>
      <c r="P412" s="235"/>
      <c r="Q412" s="235"/>
      <c r="R412" s="235"/>
      <c r="S412" s="235"/>
      <c r="T412" s="236"/>
      <c r="AT412" s="237" t="s">
        <v>159</v>
      </c>
      <c r="AU412" s="237" t="s">
        <v>81</v>
      </c>
      <c r="AV412" s="11" t="s">
        <v>81</v>
      </c>
      <c r="AW412" s="11" t="s">
        <v>35</v>
      </c>
      <c r="AX412" s="11" t="s">
        <v>79</v>
      </c>
      <c r="AY412" s="237" t="s">
        <v>150</v>
      </c>
    </row>
    <row r="413" spans="2:65" s="1" customFormat="1" ht="16.5" customHeight="1">
      <c r="B413" s="43"/>
      <c r="C413" s="214" t="s">
        <v>998</v>
      </c>
      <c r="D413" s="214" t="s">
        <v>152</v>
      </c>
      <c r="E413" s="215" t="s">
        <v>999</v>
      </c>
      <c r="F413" s="216" t="s">
        <v>1000</v>
      </c>
      <c r="G413" s="217" t="s">
        <v>543</v>
      </c>
      <c r="H413" s="248"/>
      <c r="I413" s="219"/>
      <c r="J413" s="220">
        <f>ROUND(I413*H413,2)</f>
        <v>0</v>
      </c>
      <c r="K413" s="216" t="s">
        <v>156</v>
      </c>
      <c r="L413" s="69"/>
      <c r="M413" s="221" t="s">
        <v>21</v>
      </c>
      <c r="N413" s="222" t="s">
        <v>42</v>
      </c>
      <c r="O413" s="44"/>
      <c r="P413" s="223">
        <f>O413*H413</f>
        <v>0</v>
      </c>
      <c r="Q413" s="223">
        <v>0</v>
      </c>
      <c r="R413" s="223">
        <f>Q413*H413</f>
        <v>0</v>
      </c>
      <c r="S413" s="223">
        <v>0</v>
      </c>
      <c r="T413" s="224">
        <f>S413*H413</f>
        <v>0</v>
      </c>
      <c r="AR413" s="21" t="s">
        <v>233</v>
      </c>
      <c r="AT413" s="21" t="s">
        <v>152</v>
      </c>
      <c r="AU413" s="21" t="s">
        <v>81</v>
      </c>
      <c r="AY413" s="21" t="s">
        <v>150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21" t="s">
        <v>79</v>
      </c>
      <c r="BK413" s="225">
        <f>ROUND(I413*H413,2)</f>
        <v>0</v>
      </c>
      <c r="BL413" s="21" t="s">
        <v>233</v>
      </c>
      <c r="BM413" s="21" t="s">
        <v>1001</v>
      </c>
    </row>
    <row r="414" spans="2:63" s="10" customFormat="1" ht="29.85" customHeight="1">
      <c r="B414" s="198"/>
      <c r="C414" s="199"/>
      <c r="D414" s="200" t="s">
        <v>70</v>
      </c>
      <c r="E414" s="212" t="s">
        <v>1002</v>
      </c>
      <c r="F414" s="212" t="s">
        <v>1003</v>
      </c>
      <c r="G414" s="199"/>
      <c r="H414" s="199"/>
      <c r="I414" s="202"/>
      <c r="J414" s="213">
        <f>BK414</f>
        <v>0</v>
      </c>
      <c r="K414" s="199"/>
      <c r="L414" s="204"/>
      <c r="M414" s="205"/>
      <c r="N414" s="206"/>
      <c r="O414" s="206"/>
      <c r="P414" s="207">
        <f>SUM(P415:P422)</f>
        <v>0</v>
      </c>
      <c r="Q414" s="206"/>
      <c r="R414" s="207">
        <f>SUM(R415:R422)</f>
        <v>0.8219079300000001</v>
      </c>
      <c r="S414" s="206"/>
      <c r="T414" s="208">
        <f>SUM(T415:T422)</f>
        <v>0</v>
      </c>
      <c r="AR414" s="209" t="s">
        <v>81</v>
      </c>
      <c r="AT414" s="210" t="s">
        <v>70</v>
      </c>
      <c r="AU414" s="210" t="s">
        <v>79</v>
      </c>
      <c r="AY414" s="209" t="s">
        <v>150</v>
      </c>
      <c r="BK414" s="211">
        <f>SUM(BK415:BK422)</f>
        <v>0</v>
      </c>
    </row>
    <row r="415" spans="2:65" s="1" customFormat="1" ht="16.5" customHeight="1">
      <c r="B415" s="43"/>
      <c r="C415" s="214" t="s">
        <v>1004</v>
      </c>
      <c r="D415" s="214" t="s">
        <v>152</v>
      </c>
      <c r="E415" s="215" t="s">
        <v>1005</v>
      </c>
      <c r="F415" s="216" t="s">
        <v>1006</v>
      </c>
      <c r="G415" s="217" t="s">
        <v>186</v>
      </c>
      <c r="H415" s="218">
        <v>56.92</v>
      </c>
      <c r="I415" s="219"/>
      <c r="J415" s="220">
        <f>ROUND(I415*H415,2)</f>
        <v>0</v>
      </c>
      <c r="K415" s="216" t="s">
        <v>156</v>
      </c>
      <c r="L415" s="69"/>
      <c r="M415" s="221" t="s">
        <v>21</v>
      </c>
      <c r="N415" s="222" t="s">
        <v>42</v>
      </c>
      <c r="O415" s="44"/>
      <c r="P415" s="223">
        <f>O415*H415</f>
        <v>0</v>
      </c>
      <c r="Q415" s="223">
        <v>0.01254</v>
      </c>
      <c r="R415" s="223">
        <f>Q415*H415</f>
        <v>0.7137768000000001</v>
      </c>
      <c r="S415" s="223">
        <v>0</v>
      </c>
      <c r="T415" s="224">
        <f>S415*H415</f>
        <v>0</v>
      </c>
      <c r="AR415" s="21" t="s">
        <v>233</v>
      </c>
      <c r="AT415" s="21" t="s">
        <v>152</v>
      </c>
      <c r="AU415" s="21" t="s">
        <v>81</v>
      </c>
      <c r="AY415" s="21" t="s">
        <v>150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21" t="s">
        <v>79</v>
      </c>
      <c r="BK415" s="225">
        <f>ROUND(I415*H415,2)</f>
        <v>0</v>
      </c>
      <c r="BL415" s="21" t="s">
        <v>233</v>
      </c>
      <c r="BM415" s="21" t="s">
        <v>1007</v>
      </c>
    </row>
    <row r="416" spans="2:51" s="11" customFormat="1" ht="13.5">
      <c r="B416" s="226"/>
      <c r="C416" s="227"/>
      <c r="D416" s="228" t="s">
        <v>159</v>
      </c>
      <c r="E416" s="229" t="s">
        <v>21</v>
      </c>
      <c r="F416" s="230" t="s">
        <v>1008</v>
      </c>
      <c r="G416" s="227"/>
      <c r="H416" s="231">
        <v>56.92</v>
      </c>
      <c r="I416" s="232"/>
      <c r="J416" s="227"/>
      <c r="K416" s="227"/>
      <c r="L416" s="233"/>
      <c r="M416" s="234"/>
      <c r="N416" s="235"/>
      <c r="O416" s="235"/>
      <c r="P416" s="235"/>
      <c r="Q416" s="235"/>
      <c r="R416" s="235"/>
      <c r="S416" s="235"/>
      <c r="T416" s="236"/>
      <c r="AT416" s="237" t="s">
        <v>159</v>
      </c>
      <c r="AU416" s="237" t="s">
        <v>81</v>
      </c>
      <c r="AV416" s="11" t="s">
        <v>81</v>
      </c>
      <c r="AW416" s="11" t="s">
        <v>35</v>
      </c>
      <c r="AX416" s="11" t="s">
        <v>79</v>
      </c>
      <c r="AY416" s="237" t="s">
        <v>150</v>
      </c>
    </row>
    <row r="417" spans="2:65" s="1" customFormat="1" ht="16.5" customHeight="1">
      <c r="B417" s="43"/>
      <c r="C417" s="214" t="s">
        <v>1009</v>
      </c>
      <c r="D417" s="214" t="s">
        <v>152</v>
      </c>
      <c r="E417" s="215" t="s">
        <v>1010</v>
      </c>
      <c r="F417" s="216" t="s">
        <v>1011</v>
      </c>
      <c r="G417" s="217" t="s">
        <v>186</v>
      </c>
      <c r="H417" s="218">
        <v>64.235</v>
      </c>
      <c r="I417" s="219"/>
      <c r="J417" s="220">
        <f>ROUND(I417*H417,2)</f>
        <v>0</v>
      </c>
      <c r="K417" s="216" t="s">
        <v>156</v>
      </c>
      <c r="L417" s="69"/>
      <c r="M417" s="221" t="s">
        <v>21</v>
      </c>
      <c r="N417" s="222" t="s">
        <v>42</v>
      </c>
      <c r="O417" s="44"/>
      <c r="P417" s="223">
        <f>O417*H417</f>
        <v>0</v>
      </c>
      <c r="Q417" s="223">
        <v>0</v>
      </c>
      <c r="R417" s="223">
        <f>Q417*H417</f>
        <v>0</v>
      </c>
      <c r="S417" s="223">
        <v>0</v>
      </c>
      <c r="T417" s="224">
        <f>S417*H417</f>
        <v>0</v>
      </c>
      <c r="AR417" s="21" t="s">
        <v>233</v>
      </c>
      <c r="AT417" s="21" t="s">
        <v>152</v>
      </c>
      <c r="AU417" s="21" t="s">
        <v>81</v>
      </c>
      <c r="AY417" s="21" t="s">
        <v>150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21" t="s">
        <v>79</v>
      </c>
      <c r="BK417" s="225">
        <f>ROUND(I417*H417,2)</f>
        <v>0</v>
      </c>
      <c r="BL417" s="21" t="s">
        <v>233</v>
      </c>
      <c r="BM417" s="21" t="s">
        <v>1012</v>
      </c>
    </row>
    <row r="418" spans="2:51" s="11" customFormat="1" ht="13.5">
      <c r="B418" s="226"/>
      <c r="C418" s="227"/>
      <c r="D418" s="228" t="s">
        <v>159</v>
      </c>
      <c r="E418" s="229" t="s">
        <v>21</v>
      </c>
      <c r="F418" s="230" t="s">
        <v>1013</v>
      </c>
      <c r="G418" s="227"/>
      <c r="H418" s="231">
        <v>64.235</v>
      </c>
      <c r="I418" s="232"/>
      <c r="J418" s="227"/>
      <c r="K418" s="227"/>
      <c r="L418" s="233"/>
      <c r="M418" s="234"/>
      <c r="N418" s="235"/>
      <c r="O418" s="235"/>
      <c r="P418" s="235"/>
      <c r="Q418" s="235"/>
      <c r="R418" s="235"/>
      <c r="S418" s="235"/>
      <c r="T418" s="236"/>
      <c r="AT418" s="237" t="s">
        <v>159</v>
      </c>
      <c r="AU418" s="237" t="s">
        <v>81</v>
      </c>
      <c r="AV418" s="11" t="s">
        <v>81</v>
      </c>
      <c r="AW418" s="11" t="s">
        <v>35</v>
      </c>
      <c r="AX418" s="11" t="s">
        <v>79</v>
      </c>
      <c r="AY418" s="237" t="s">
        <v>150</v>
      </c>
    </row>
    <row r="419" spans="2:65" s="1" customFormat="1" ht="16.5" customHeight="1">
      <c r="B419" s="43"/>
      <c r="C419" s="238" t="s">
        <v>1014</v>
      </c>
      <c r="D419" s="238" t="s">
        <v>330</v>
      </c>
      <c r="E419" s="239" t="s">
        <v>1015</v>
      </c>
      <c r="F419" s="240" t="s">
        <v>1016</v>
      </c>
      <c r="G419" s="241" t="s">
        <v>186</v>
      </c>
      <c r="H419" s="242">
        <v>70.659</v>
      </c>
      <c r="I419" s="243"/>
      <c r="J419" s="244">
        <f>ROUND(I419*H419,2)</f>
        <v>0</v>
      </c>
      <c r="K419" s="240" t="s">
        <v>156</v>
      </c>
      <c r="L419" s="245"/>
      <c r="M419" s="246" t="s">
        <v>21</v>
      </c>
      <c r="N419" s="247" t="s">
        <v>42</v>
      </c>
      <c r="O419" s="44"/>
      <c r="P419" s="223">
        <f>O419*H419</f>
        <v>0</v>
      </c>
      <c r="Q419" s="223">
        <v>0.00017</v>
      </c>
      <c r="R419" s="223">
        <f>Q419*H419</f>
        <v>0.012012030000000002</v>
      </c>
      <c r="S419" s="223">
        <v>0</v>
      </c>
      <c r="T419" s="224">
        <f>S419*H419</f>
        <v>0</v>
      </c>
      <c r="AR419" s="21" t="s">
        <v>329</v>
      </c>
      <c r="AT419" s="21" t="s">
        <v>330</v>
      </c>
      <c r="AU419" s="21" t="s">
        <v>81</v>
      </c>
      <c r="AY419" s="21" t="s">
        <v>150</v>
      </c>
      <c r="BE419" s="225">
        <f>IF(N419="základní",J419,0)</f>
        <v>0</v>
      </c>
      <c r="BF419" s="225">
        <f>IF(N419="snížená",J419,0)</f>
        <v>0</v>
      </c>
      <c r="BG419" s="225">
        <f>IF(N419="zákl. přenesená",J419,0)</f>
        <v>0</v>
      </c>
      <c r="BH419" s="225">
        <f>IF(N419="sníž. přenesená",J419,0)</f>
        <v>0</v>
      </c>
      <c r="BI419" s="225">
        <f>IF(N419="nulová",J419,0)</f>
        <v>0</v>
      </c>
      <c r="BJ419" s="21" t="s">
        <v>79</v>
      </c>
      <c r="BK419" s="225">
        <f>ROUND(I419*H419,2)</f>
        <v>0</v>
      </c>
      <c r="BL419" s="21" t="s">
        <v>233</v>
      </c>
      <c r="BM419" s="21" t="s">
        <v>1017</v>
      </c>
    </row>
    <row r="420" spans="2:51" s="11" customFormat="1" ht="13.5">
      <c r="B420" s="226"/>
      <c r="C420" s="227"/>
      <c r="D420" s="228" t="s">
        <v>159</v>
      </c>
      <c r="E420" s="227"/>
      <c r="F420" s="230" t="s">
        <v>1018</v>
      </c>
      <c r="G420" s="227"/>
      <c r="H420" s="231">
        <v>70.659</v>
      </c>
      <c r="I420" s="232"/>
      <c r="J420" s="227"/>
      <c r="K420" s="227"/>
      <c r="L420" s="233"/>
      <c r="M420" s="234"/>
      <c r="N420" s="235"/>
      <c r="O420" s="235"/>
      <c r="P420" s="235"/>
      <c r="Q420" s="235"/>
      <c r="R420" s="235"/>
      <c r="S420" s="235"/>
      <c r="T420" s="236"/>
      <c r="AT420" s="237" t="s">
        <v>159</v>
      </c>
      <c r="AU420" s="237" t="s">
        <v>81</v>
      </c>
      <c r="AV420" s="11" t="s">
        <v>81</v>
      </c>
      <c r="AW420" s="11" t="s">
        <v>6</v>
      </c>
      <c r="AX420" s="11" t="s">
        <v>79</v>
      </c>
      <c r="AY420" s="237" t="s">
        <v>150</v>
      </c>
    </row>
    <row r="421" spans="2:65" s="1" customFormat="1" ht="25.5" customHeight="1">
      <c r="B421" s="43"/>
      <c r="C421" s="214" t="s">
        <v>1019</v>
      </c>
      <c r="D421" s="214" t="s">
        <v>152</v>
      </c>
      <c r="E421" s="215" t="s">
        <v>1020</v>
      </c>
      <c r="F421" s="216" t="s">
        <v>1021</v>
      </c>
      <c r="G421" s="217" t="s">
        <v>186</v>
      </c>
      <c r="H421" s="218">
        <v>7.315</v>
      </c>
      <c r="I421" s="219"/>
      <c r="J421" s="220">
        <f>ROUND(I421*H421,2)</f>
        <v>0</v>
      </c>
      <c r="K421" s="216" t="s">
        <v>156</v>
      </c>
      <c r="L421" s="69"/>
      <c r="M421" s="221" t="s">
        <v>21</v>
      </c>
      <c r="N421" s="222" t="s">
        <v>42</v>
      </c>
      <c r="O421" s="44"/>
      <c r="P421" s="223">
        <f>O421*H421</f>
        <v>0</v>
      </c>
      <c r="Q421" s="223">
        <v>0.01314</v>
      </c>
      <c r="R421" s="223">
        <f>Q421*H421</f>
        <v>0.09611910000000001</v>
      </c>
      <c r="S421" s="223">
        <v>0</v>
      </c>
      <c r="T421" s="224">
        <f>S421*H421</f>
        <v>0</v>
      </c>
      <c r="AR421" s="21" t="s">
        <v>233</v>
      </c>
      <c r="AT421" s="21" t="s">
        <v>152</v>
      </c>
      <c r="AU421" s="21" t="s">
        <v>81</v>
      </c>
      <c r="AY421" s="21" t="s">
        <v>150</v>
      </c>
      <c r="BE421" s="225">
        <f>IF(N421="základní",J421,0)</f>
        <v>0</v>
      </c>
      <c r="BF421" s="225">
        <f>IF(N421="snížená",J421,0)</f>
        <v>0</v>
      </c>
      <c r="BG421" s="225">
        <f>IF(N421="zákl. přenesená",J421,0)</f>
        <v>0</v>
      </c>
      <c r="BH421" s="225">
        <f>IF(N421="sníž. přenesená",J421,0)</f>
        <v>0</v>
      </c>
      <c r="BI421" s="225">
        <f>IF(N421="nulová",J421,0)</f>
        <v>0</v>
      </c>
      <c r="BJ421" s="21" t="s">
        <v>79</v>
      </c>
      <c r="BK421" s="225">
        <f>ROUND(I421*H421,2)</f>
        <v>0</v>
      </c>
      <c r="BL421" s="21" t="s">
        <v>233</v>
      </c>
      <c r="BM421" s="21" t="s">
        <v>1022</v>
      </c>
    </row>
    <row r="422" spans="2:65" s="1" customFormat="1" ht="25.5" customHeight="1">
      <c r="B422" s="43"/>
      <c r="C422" s="214" t="s">
        <v>1023</v>
      </c>
      <c r="D422" s="214" t="s">
        <v>152</v>
      </c>
      <c r="E422" s="215" t="s">
        <v>1024</v>
      </c>
      <c r="F422" s="216" t="s">
        <v>1025</v>
      </c>
      <c r="G422" s="217" t="s">
        <v>543</v>
      </c>
      <c r="H422" s="248"/>
      <c r="I422" s="219"/>
      <c r="J422" s="220">
        <f>ROUND(I422*H422,2)</f>
        <v>0</v>
      </c>
      <c r="K422" s="216" t="s">
        <v>156</v>
      </c>
      <c r="L422" s="69"/>
      <c r="M422" s="221" t="s">
        <v>21</v>
      </c>
      <c r="N422" s="222" t="s">
        <v>42</v>
      </c>
      <c r="O422" s="44"/>
      <c r="P422" s="223">
        <f>O422*H422</f>
        <v>0</v>
      </c>
      <c r="Q422" s="223">
        <v>0</v>
      </c>
      <c r="R422" s="223">
        <f>Q422*H422</f>
        <v>0</v>
      </c>
      <c r="S422" s="223">
        <v>0</v>
      </c>
      <c r="T422" s="224">
        <f>S422*H422</f>
        <v>0</v>
      </c>
      <c r="AR422" s="21" t="s">
        <v>233</v>
      </c>
      <c r="AT422" s="21" t="s">
        <v>152</v>
      </c>
      <c r="AU422" s="21" t="s">
        <v>81</v>
      </c>
      <c r="AY422" s="21" t="s">
        <v>150</v>
      </c>
      <c r="BE422" s="225">
        <f>IF(N422="základní",J422,0)</f>
        <v>0</v>
      </c>
      <c r="BF422" s="225">
        <f>IF(N422="snížená",J422,0)</f>
        <v>0</v>
      </c>
      <c r="BG422" s="225">
        <f>IF(N422="zákl. přenesená",J422,0)</f>
        <v>0</v>
      </c>
      <c r="BH422" s="225">
        <f>IF(N422="sníž. přenesená",J422,0)</f>
        <v>0</v>
      </c>
      <c r="BI422" s="225">
        <f>IF(N422="nulová",J422,0)</f>
        <v>0</v>
      </c>
      <c r="BJ422" s="21" t="s">
        <v>79</v>
      </c>
      <c r="BK422" s="225">
        <f>ROUND(I422*H422,2)</f>
        <v>0</v>
      </c>
      <c r="BL422" s="21" t="s">
        <v>233</v>
      </c>
      <c r="BM422" s="21" t="s">
        <v>1026</v>
      </c>
    </row>
    <row r="423" spans="2:63" s="10" customFormat="1" ht="29.85" customHeight="1">
      <c r="B423" s="198"/>
      <c r="C423" s="199"/>
      <c r="D423" s="200" t="s">
        <v>70</v>
      </c>
      <c r="E423" s="212" t="s">
        <v>1027</v>
      </c>
      <c r="F423" s="212" t="s">
        <v>1028</v>
      </c>
      <c r="G423" s="199"/>
      <c r="H423" s="199"/>
      <c r="I423" s="202"/>
      <c r="J423" s="213">
        <f>BK423</f>
        <v>0</v>
      </c>
      <c r="K423" s="199"/>
      <c r="L423" s="204"/>
      <c r="M423" s="205"/>
      <c r="N423" s="206"/>
      <c r="O423" s="206"/>
      <c r="P423" s="207">
        <f>SUM(P424:P429)</f>
        <v>0</v>
      </c>
      <c r="Q423" s="206"/>
      <c r="R423" s="207">
        <f>SUM(R424:R429)</f>
        <v>0.11175824999999999</v>
      </c>
      <c r="S423" s="206"/>
      <c r="T423" s="208">
        <f>SUM(T424:T429)</f>
        <v>0</v>
      </c>
      <c r="AR423" s="209" t="s">
        <v>81</v>
      </c>
      <c r="AT423" s="210" t="s">
        <v>70</v>
      </c>
      <c r="AU423" s="210" t="s">
        <v>79</v>
      </c>
      <c r="AY423" s="209" t="s">
        <v>150</v>
      </c>
      <c r="BK423" s="211">
        <f>SUM(BK424:BK429)</f>
        <v>0</v>
      </c>
    </row>
    <row r="424" spans="2:65" s="1" customFormat="1" ht="25.5" customHeight="1">
      <c r="B424" s="43"/>
      <c r="C424" s="214" t="s">
        <v>1029</v>
      </c>
      <c r="D424" s="214" t="s">
        <v>152</v>
      </c>
      <c r="E424" s="215" t="s">
        <v>1030</v>
      </c>
      <c r="F424" s="216" t="s">
        <v>1031</v>
      </c>
      <c r="G424" s="217" t="s">
        <v>186</v>
      </c>
      <c r="H424" s="218">
        <v>11.875</v>
      </c>
      <c r="I424" s="219"/>
      <c r="J424" s="220">
        <f>ROUND(I424*H424,2)</f>
        <v>0</v>
      </c>
      <c r="K424" s="216" t="s">
        <v>156</v>
      </c>
      <c r="L424" s="69"/>
      <c r="M424" s="221" t="s">
        <v>21</v>
      </c>
      <c r="N424" s="222" t="s">
        <v>42</v>
      </c>
      <c r="O424" s="44"/>
      <c r="P424" s="223">
        <f>O424*H424</f>
        <v>0</v>
      </c>
      <c r="Q424" s="223">
        <v>0.00063</v>
      </c>
      <c r="R424" s="223">
        <f>Q424*H424</f>
        <v>0.00748125</v>
      </c>
      <c r="S424" s="223">
        <v>0</v>
      </c>
      <c r="T424" s="224">
        <f>S424*H424</f>
        <v>0</v>
      </c>
      <c r="AR424" s="21" t="s">
        <v>233</v>
      </c>
      <c r="AT424" s="21" t="s">
        <v>152</v>
      </c>
      <c r="AU424" s="21" t="s">
        <v>81</v>
      </c>
      <c r="AY424" s="21" t="s">
        <v>150</v>
      </c>
      <c r="BE424" s="225">
        <f>IF(N424="základní",J424,0)</f>
        <v>0</v>
      </c>
      <c r="BF424" s="225">
        <f>IF(N424="snížená",J424,0)</f>
        <v>0</v>
      </c>
      <c r="BG424" s="225">
        <f>IF(N424="zákl. přenesená",J424,0)</f>
        <v>0</v>
      </c>
      <c r="BH424" s="225">
        <f>IF(N424="sníž. přenesená",J424,0)</f>
        <v>0</v>
      </c>
      <c r="BI424" s="225">
        <f>IF(N424="nulová",J424,0)</f>
        <v>0</v>
      </c>
      <c r="BJ424" s="21" t="s">
        <v>79</v>
      </c>
      <c r="BK424" s="225">
        <f>ROUND(I424*H424,2)</f>
        <v>0</v>
      </c>
      <c r="BL424" s="21" t="s">
        <v>233</v>
      </c>
      <c r="BM424" s="21" t="s">
        <v>1032</v>
      </c>
    </row>
    <row r="425" spans="2:65" s="1" customFormat="1" ht="25.5" customHeight="1">
      <c r="B425" s="43"/>
      <c r="C425" s="214" t="s">
        <v>1033</v>
      </c>
      <c r="D425" s="214" t="s">
        <v>152</v>
      </c>
      <c r="E425" s="215" t="s">
        <v>1034</v>
      </c>
      <c r="F425" s="216" t="s">
        <v>1035</v>
      </c>
      <c r="G425" s="217" t="s">
        <v>186</v>
      </c>
      <c r="H425" s="218">
        <v>11.875</v>
      </c>
      <c r="I425" s="219"/>
      <c r="J425" s="220">
        <f>ROUND(I425*H425,2)</f>
        <v>0</v>
      </c>
      <c r="K425" s="216" t="s">
        <v>156</v>
      </c>
      <c r="L425" s="69"/>
      <c r="M425" s="221" t="s">
        <v>21</v>
      </c>
      <c r="N425" s="222" t="s">
        <v>42</v>
      </c>
      <c r="O425" s="44"/>
      <c r="P425" s="223">
        <f>O425*H425</f>
        <v>0</v>
      </c>
      <c r="Q425" s="223">
        <v>0.0076</v>
      </c>
      <c r="R425" s="223">
        <f>Q425*H425</f>
        <v>0.09025</v>
      </c>
      <c r="S425" s="223">
        <v>0</v>
      </c>
      <c r="T425" s="224">
        <f>S425*H425</f>
        <v>0</v>
      </c>
      <c r="AR425" s="21" t="s">
        <v>233</v>
      </c>
      <c r="AT425" s="21" t="s">
        <v>152</v>
      </c>
      <c r="AU425" s="21" t="s">
        <v>81</v>
      </c>
      <c r="AY425" s="21" t="s">
        <v>150</v>
      </c>
      <c r="BE425" s="225">
        <f>IF(N425="základní",J425,0)</f>
        <v>0</v>
      </c>
      <c r="BF425" s="225">
        <f>IF(N425="snížená",J425,0)</f>
        <v>0</v>
      </c>
      <c r="BG425" s="225">
        <f>IF(N425="zákl. přenesená",J425,0)</f>
        <v>0</v>
      </c>
      <c r="BH425" s="225">
        <f>IF(N425="sníž. přenesená",J425,0)</f>
        <v>0</v>
      </c>
      <c r="BI425" s="225">
        <f>IF(N425="nulová",J425,0)</f>
        <v>0</v>
      </c>
      <c r="BJ425" s="21" t="s">
        <v>79</v>
      </c>
      <c r="BK425" s="225">
        <f>ROUND(I425*H425,2)</f>
        <v>0</v>
      </c>
      <c r="BL425" s="21" t="s">
        <v>233</v>
      </c>
      <c r="BM425" s="21" t="s">
        <v>1036</v>
      </c>
    </row>
    <row r="426" spans="2:65" s="1" customFormat="1" ht="16.5" customHeight="1">
      <c r="B426" s="43"/>
      <c r="C426" s="214" t="s">
        <v>1037</v>
      </c>
      <c r="D426" s="214" t="s">
        <v>152</v>
      </c>
      <c r="E426" s="215" t="s">
        <v>1038</v>
      </c>
      <c r="F426" s="216" t="s">
        <v>1039</v>
      </c>
      <c r="G426" s="217" t="s">
        <v>248</v>
      </c>
      <c r="H426" s="218">
        <v>4.75</v>
      </c>
      <c r="I426" s="219"/>
      <c r="J426" s="220">
        <f>ROUND(I426*H426,2)</f>
        <v>0</v>
      </c>
      <c r="K426" s="216" t="s">
        <v>156</v>
      </c>
      <c r="L426" s="69"/>
      <c r="M426" s="221" t="s">
        <v>21</v>
      </c>
      <c r="N426" s="222" t="s">
        <v>42</v>
      </c>
      <c r="O426" s="44"/>
      <c r="P426" s="223">
        <f>O426*H426</f>
        <v>0</v>
      </c>
      <c r="Q426" s="223">
        <v>0.00174</v>
      </c>
      <c r="R426" s="223">
        <f>Q426*H426</f>
        <v>0.008265</v>
      </c>
      <c r="S426" s="223">
        <v>0</v>
      </c>
      <c r="T426" s="224">
        <f>S426*H426</f>
        <v>0</v>
      </c>
      <c r="AR426" s="21" t="s">
        <v>233</v>
      </c>
      <c r="AT426" s="21" t="s">
        <v>152</v>
      </c>
      <c r="AU426" s="21" t="s">
        <v>81</v>
      </c>
      <c r="AY426" s="21" t="s">
        <v>150</v>
      </c>
      <c r="BE426" s="225">
        <f>IF(N426="základní",J426,0)</f>
        <v>0</v>
      </c>
      <c r="BF426" s="225">
        <f>IF(N426="snížená",J426,0)</f>
        <v>0</v>
      </c>
      <c r="BG426" s="225">
        <f>IF(N426="zákl. přenesená",J426,0)</f>
        <v>0</v>
      </c>
      <c r="BH426" s="225">
        <f>IF(N426="sníž. přenesená",J426,0)</f>
        <v>0</v>
      </c>
      <c r="BI426" s="225">
        <f>IF(N426="nulová",J426,0)</f>
        <v>0</v>
      </c>
      <c r="BJ426" s="21" t="s">
        <v>79</v>
      </c>
      <c r="BK426" s="225">
        <f>ROUND(I426*H426,2)</f>
        <v>0</v>
      </c>
      <c r="BL426" s="21" t="s">
        <v>233</v>
      </c>
      <c r="BM426" s="21" t="s">
        <v>1040</v>
      </c>
    </row>
    <row r="427" spans="2:65" s="1" customFormat="1" ht="25.5" customHeight="1">
      <c r="B427" s="43"/>
      <c r="C427" s="214" t="s">
        <v>1041</v>
      </c>
      <c r="D427" s="214" t="s">
        <v>152</v>
      </c>
      <c r="E427" s="215" t="s">
        <v>1042</v>
      </c>
      <c r="F427" s="216" t="s">
        <v>1043</v>
      </c>
      <c r="G427" s="217" t="s">
        <v>205</v>
      </c>
      <c r="H427" s="218">
        <v>1</v>
      </c>
      <c r="I427" s="219"/>
      <c r="J427" s="220">
        <f>ROUND(I427*H427,2)</f>
        <v>0</v>
      </c>
      <c r="K427" s="216" t="s">
        <v>156</v>
      </c>
      <c r="L427" s="69"/>
      <c r="M427" s="221" t="s">
        <v>21</v>
      </c>
      <c r="N427" s="222" t="s">
        <v>42</v>
      </c>
      <c r="O427" s="44"/>
      <c r="P427" s="223">
        <f>O427*H427</f>
        <v>0</v>
      </c>
      <c r="Q427" s="223">
        <v>0.00025</v>
      </c>
      <c r="R427" s="223">
        <f>Q427*H427</f>
        <v>0.00025</v>
      </c>
      <c r="S427" s="223">
        <v>0</v>
      </c>
      <c r="T427" s="224">
        <f>S427*H427</f>
        <v>0</v>
      </c>
      <c r="AR427" s="21" t="s">
        <v>233</v>
      </c>
      <c r="AT427" s="21" t="s">
        <v>152</v>
      </c>
      <c r="AU427" s="21" t="s">
        <v>81</v>
      </c>
      <c r="AY427" s="21" t="s">
        <v>150</v>
      </c>
      <c r="BE427" s="225">
        <f>IF(N427="základní",J427,0)</f>
        <v>0</v>
      </c>
      <c r="BF427" s="225">
        <f>IF(N427="snížená",J427,0)</f>
        <v>0</v>
      </c>
      <c r="BG427" s="225">
        <f>IF(N427="zákl. přenesená",J427,0)</f>
        <v>0</v>
      </c>
      <c r="BH427" s="225">
        <f>IF(N427="sníž. přenesená",J427,0)</f>
        <v>0</v>
      </c>
      <c r="BI427" s="225">
        <f>IF(N427="nulová",J427,0)</f>
        <v>0</v>
      </c>
      <c r="BJ427" s="21" t="s">
        <v>79</v>
      </c>
      <c r="BK427" s="225">
        <f>ROUND(I427*H427,2)</f>
        <v>0</v>
      </c>
      <c r="BL427" s="21" t="s">
        <v>233</v>
      </c>
      <c r="BM427" s="21" t="s">
        <v>1044</v>
      </c>
    </row>
    <row r="428" spans="2:65" s="1" customFormat="1" ht="25.5" customHeight="1">
      <c r="B428" s="43"/>
      <c r="C428" s="214" t="s">
        <v>1045</v>
      </c>
      <c r="D428" s="214" t="s">
        <v>152</v>
      </c>
      <c r="E428" s="215" t="s">
        <v>1046</v>
      </c>
      <c r="F428" s="216" t="s">
        <v>1047</v>
      </c>
      <c r="G428" s="217" t="s">
        <v>248</v>
      </c>
      <c r="H428" s="218">
        <v>2.6</v>
      </c>
      <c r="I428" s="219"/>
      <c r="J428" s="220">
        <f>ROUND(I428*H428,2)</f>
        <v>0</v>
      </c>
      <c r="K428" s="216" t="s">
        <v>156</v>
      </c>
      <c r="L428" s="69"/>
      <c r="M428" s="221" t="s">
        <v>21</v>
      </c>
      <c r="N428" s="222" t="s">
        <v>42</v>
      </c>
      <c r="O428" s="44"/>
      <c r="P428" s="223">
        <f>O428*H428</f>
        <v>0</v>
      </c>
      <c r="Q428" s="223">
        <v>0.00212</v>
      </c>
      <c r="R428" s="223">
        <f>Q428*H428</f>
        <v>0.005512</v>
      </c>
      <c r="S428" s="223">
        <v>0</v>
      </c>
      <c r="T428" s="224">
        <f>S428*H428</f>
        <v>0</v>
      </c>
      <c r="AR428" s="21" t="s">
        <v>233</v>
      </c>
      <c r="AT428" s="21" t="s">
        <v>152</v>
      </c>
      <c r="AU428" s="21" t="s">
        <v>81</v>
      </c>
      <c r="AY428" s="21" t="s">
        <v>150</v>
      </c>
      <c r="BE428" s="225">
        <f>IF(N428="základní",J428,0)</f>
        <v>0</v>
      </c>
      <c r="BF428" s="225">
        <f>IF(N428="snížená",J428,0)</f>
        <v>0</v>
      </c>
      <c r="BG428" s="225">
        <f>IF(N428="zákl. přenesená",J428,0)</f>
        <v>0</v>
      </c>
      <c r="BH428" s="225">
        <f>IF(N428="sníž. přenesená",J428,0)</f>
        <v>0</v>
      </c>
      <c r="BI428" s="225">
        <f>IF(N428="nulová",J428,0)</f>
        <v>0</v>
      </c>
      <c r="BJ428" s="21" t="s">
        <v>79</v>
      </c>
      <c r="BK428" s="225">
        <f>ROUND(I428*H428,2)</f>
        <v>0</v>
      </c>
      <c r="BL428" s="21" t="s">
        <v>233</v>
      </c>
      <c r="BM428" s="21" t="s">
        <v>1048</v>
      </c>
    </row>
    <row r="429" spans="2:65" s="1" customFormat="1" ht="16.5" customHeight="1">
      <c r="B429" s="43"/>
      <c r="C429" s="214" t="s">
        <v>1049</v>
      </c>
      <c r="D429" s="214" t="s">
        <v>152</v>
      </c>
      <c r="E429" s="215" t="s">
        <v>1050</v>
      </c>
      <c r="F429" s="216" t="s">
        <v>1051</v>
      </c>
      <c r="G429" s="217" t="s">
        <v>543</v>
      </c>
      <c r="H429" s="248"/>
      <c r="I429" s="219"/>
      <c r="J429" s="220">
        <f>ROUND(I429*H429,2)</f>
        <v>0</v>
      </c>
      <c r="K429" s="216" t="s">
        <v>156</v>
      </c>
      <c r="L429" s="69"/>
      <c r="M429" s="221" t="s">
        <v>21</v>
      </c>
      <c r="N429" s="222" t="s">
        <v>42</v>
      </c>
      <c r="O429" s="44"/>
      <c r="P429" s="223">
        <f>O429*H429</f>
        <v>0</v>
      </c>
      <c r="Q429" s="223">
        <v>0</v>
      </c>
      <c r="R429" s="223">
        <f>Q429*H429</f>
        <v>0</v>
      </c>
      <c r="S429" s="223">
        <v>0</v>
      </c>
      <c r="T429" s="224">
        <f>S429*H429</f>
        <v>0</v>
      </c>
      <c r="AR429" s="21" t="s">
        <v>233</v>
      </c>
      <c r="AT429" s="21" t="s">
        <v>152</v>
      </c>
      <c r="AU429" s="21" t="s">
        <v>81</v>
      </c>
      <c r="AY429" s="21" t="s">
        <v>150</v>
      </c>
      <c r="BE429" s="225">
        <f>IF(N429="základní",J429,0)</f>
        <v>0</v>
      </c>
      <c r="BF429" s="225">
        <f>IF(N429="snížená",J429,0)</f>
        <v>0</v>
      </c>
      <c r="BG429" s="225">
        <f>IF(N429="zákl. přenesená",J429,0)</f>
        <v>0</v>
      </c>
      <c r="BH429" s="225">
        <f>IF(N429="sníž. přenesená",J429,0)</f>
        <v>0</v>
      </c>
      <c r="BI429" s="225">
        <f>IF(N429="nulová",J429,0)</f>
        <v>0</v>
      </c>
      <c r="BJ429" s="21" t="s">
        <v>79</v>
      </c>
      <c r="BK429" s="225">
        <f>ROUND(I429*H429,2)</f>
        <v>0</v>
      </c>
      <c r="BL429" s="21" t="s">
        <v>233</v>
      </c>
      <c r="BM429" s="21" t="s">
        <v>1052</v>
      </c>
    </row>
    <row r="430" spans="2:63" s="10" customFormat="1" ht="29.85" customHeight="1">
      <c r="B430" s="198"/>
      <c r="C430" s="199"/>
      <c r="D430" s="200" t="s">
        <v>70</v>
      </c>
      <c r="E430" s="212" t="s">
        <v>1053</v>
      </c>
      <c r="F430" s="212" t="s">
        <v>1054</v>
      </c>
      <c r="G430" s="199"/>
      <c r="H430" s="199"/>
      <c r="I430" s="202"/>
      <c r="J430" s="213">
        <f>BK430</f>
        <v>0</v>
      </c>
      <c r="K430" s="199"/>
      <c r="L430" s="204"/>
      <c r="M430" s="205"/>
      <c r="N430" s="206"/>
      <c r="O430" s="206"/>
      <c r="P430" s="207">
        <f>SUM(P431:P463)</f>
        <v>0</v>
      </c>
      <c r="Q430" s="206"/>
      <c r="R430" s="207">
        <f>SUM(R431:R463)</f>
        <v>0.30793034</v>
      </c>
      <c r="S430" s="206"/>
      <c r="T430" s="208">
        <f>SUM(T431:T463)</f>
        <v>0.536</v>
      </c>
      <c r="AR430" s="209" t="s">
        <v>81</v>
      </c>
      <c r="AT430" s="210" t="s">
        <v>70</v>
      </c>
      <c r="AU430" s="210" t="s">
        <v>79</v>
      </c>
      <c r="AY430" s="209" t="s">
        <v>150</v>
      </c>
      <c r="BK430" s="211">
        <f>SUM(BK431:BK463)</f>
        <v>0</v>
      </c>
    </row>
    <row r="431" spans="2:65" s="1" customFormat="1" ht="25.5" customHeight="1">
      <c r="B431" s="43"/>
      <c r="C431" s="214" t="s">
        <v>1055</v>
      </c>
      <c r="D431" s="214" t="s">
        <v>152</v>
      </c>
      <c r="E431" s="215" t="s">
        <v>1056</v>
      </c>
      <c r="F431" s="216" t="s">
        <v>1057</v>
      </c>
      <c r="G431" s="217" t="s">
        <v>186</v>
      </c>
      <c r="H431" s="218">
        <v>10.009</v>
      </c>
      <c r="I431" s="219"/>
      <c r="J431" s="220">
        <f>ROUND(I431*H431,2)</f>
        <v>0</v>
      </c>
      <c r="K431" s="216" t="s">
        <v>156</v>
      </c>
      <c r="L431" s="69"/>
      <c r="M431" s="221" t="s">
        <v>21</v>
      </c>
      <c r="N431" s="222" t="s">
        <v>42</v>
      </c>
      <c r="O431" s="44"/>
      <c r="P431" s="223">
        <f>O431*H431</f>
        <v>0</v>
      </c>
      <c r="Q431" s="223">
        <v>0.00026</v>
      </c>
      <c r="R431" s="223">
        <f>Q431*H431</f>
        <v>0.00260234</v>
      </c>
      <c r="S431" s="223">
        <v>0</v>
      </c>
      <c r="T431" s="224">
        <f>S431*H431</f>
        <v>0</v>
      </c>
      <c r="AR431" s="21" t="s">
        <v>233</v>
      </c>
      <c r="AT431" s="21" t="s">
        <v>152</v>
      </c>
      <c r="AU431" s="21" t="s">
        <v>81</v>
      </c>
      <c r="AY431" s="21" t="s">
        <v>150</v>
      </c>
      <c r="BE431" s="225">
        <f>IF(N431="základní",J431,0)</f>
        <v>0</v>
      </c>
      <c r="BF431" s="225">
        <f>IF(N431="snížená",J431,0)</f>
        <v>0</v>
      </c>
      <c r="BG431" s="225">
        <f>IF(N431="zákl. přenesená",J431,0)</f>
        <v>0</v>
      </c>
      <c r="BH431" s="225">
        <f>IF(N431="sníž. přenesená",J431,0)</f>
        <v>0</v>
      </c>
      <c r="BI431" s="225">
        <f>IF(N431="nulová",J431,0)</f>
        <v>0</v>
      </c>
      <c r="BJ431" s="21" t="s">
        <v>79</v>
      </c>
      <c r="BK431" s="225">
        <f>ROUND(I431*H431,2)</f>
        <v>0</v>
      </c>
      <c r="BL431" s="21" t="s">
        <v>233</v>
      </c>
      <c r="BM431" s="21" t="s">
        <v>1058</v>
      </c>
    </row>
    <row r="432" spans="2:51" s="11" customFormat="1" ht="13.5">
      <c r="B432" s="226"/>
      <c r="C432" s="227"/>
      <c r="D432" s="228" t="s">
        <v>159</v>
      </c>
      <c r="E432" s="229" t="s">
        <v>21</v>
      </c>
      <c r="F432" s="230" t="s">
        <v>1059</v>
      </c>
      <c r="G432" s="227"/>
      <c r="H432" s="231">
        <v>10.009</v>
      </c>
      <c r="I432" s="232"/>
      <c r="J432" s="227"/>
      <c r="K432" s="227"/>
      <c r="L432" s="233"/>
      <c r="M432" s="234"/>
      <c r="N432" s="235"/>
      <c r="O432" s="235"/>
      <c r="P432" s="235"/>
      <c r="Q432" s="235"/>
      <c r="R432" s="235"/>
      <c r="S432" s="235"/>
      <c r="T432" s="236"/>
      <c r="AT432" s="237" t="s">
        <v>159</v>
      </c>
      <c r="AU432" s="237" t="s">
        <v>81</v>
      </c>
      <c r="AV432" s="11" t="s">
        <v>81</v>
      </c>
      <c r="AW432" s="11" t="s">
        <v>35</v>
      </c>
      <c r="AX432" s="11" t="s">
        <v>79</v>
      </c>
      <c r="AY432" s="237" t="s">
        <v>150</v>
      </c>
    </row>
    <row r="433" spans="2:65" s="1" customFormat="1" ht="16.5" customHeight="1">
      <c r="B433" s="43"/>
      <c r="C433" s="238" t="s">
        <v>1060</v>
      </c>
      <c r="D433" s="238" t="s">
        <v>330</v>
      </c>
      <c r="E433" s="239" t="s">
        <v>1061</v>
      </c>
      <c r="F433" s="240" t="s">
        <v>1062</v>
      </c>
      <c r="G433" s="241" t="s">
        <v>205</v>
      </c>
      <c r="H433" s="242">
        <v>2</v>
      </c>
      <c r="I433" s="243"/>
      <c r="J433" s="244">
        <f>ROUND(I433*H433,2)</f>
        <v>0</v>
      </c>
      <c r="K433" s="240" t="s">
        <v>21</v>
      </c>
      <c r="L433" s="245"/>
      <c r="M433" s="246" t="s">
        <v>21</v>
      </c>
      <c r="N433" s="247" t="s">
        <v>42</v>
      </c>
      <c r="O433" s="44"/>
      <c r="P433" s="223">
        <f>O433*H433</f>
        <v>0</v>
      </c>
      <c r="Q433" s="223">
        <v>0</v>
      </c>
      <c r="R433" s="223">
        <f>Q433*H433</f>
        <v>0</v>
      </c>
      <c r="S433" s="223">
        <v>0</v>
      </c>
      <c r="T433" s="224">
        <f>S433*H433</f>
        <v>0</v>
      </c>
      <c r="AR433" s="21" t="s">
        <v>329</v>
      </c>
      <c r="AT433" s="21" t="s">
        <v>330</v>
      </c>
      <c r="AU433" s="21" t="s">
        <v>81</v>
      </c>
      <c r="AY433" s="21" t="s">
        <v>150</v>
      </c>
      <c r="BE433" s="225">
        <f>IF(N433="základní",J433,0)</f>
        <v>0</v>
      </c>
      <c r="BF433" s="225">
        <f>IF(N433="snížená",J433,0)</f>
        <v>0</v>
      </c>
      <c r="BG433" s="225">
        <f>IF(N433="zákl. přenesená",J433,0)</f>
        <v>0</v>
      </c>
      <c r="BH433" s="225">
        <f>IF(N433="sníž. přenesená",J433,0)</f>
        <v>0</v>
      </c>
      <c r="BI433" s="225">
        <f>IF(N433="nulová",J433,0)</f>
        <v>0</v>
      </c>
      <c r="BJ433" s="21" t="s">
        <v>79</v>
      </c>
      <c r="BK433" s="225">
        <f>ROUND(I433*H433,2)</f>
        <v>0</v>
      </c>
      <c r="BL433" s="21" t="s">
        <v>233</v>
      </c>
      <c r="BM433" s="21" t="s">
        <v>1063</v>
      </c>
    </row>
    <row r="434" spans="2:65" s="1" customFormat="1" ht="16.5" customHeight="1">
      <c r="B434" s="43"/>
      <c r="C434" s="238" t="s">
        <v>1064</v>
      </c>
      <c r="D434" s="238" t="s">
        <v>330</v>
      </c>
      <c r="E434" s="239" t="s">
        <v>1065</v>
      </c>
      <c r="F434" s="240" t="s">
        <v>1066</v>
      </c>
      <c r="G434" s="241" t="s">
        <v>205</v>
      </c>
      <c r="H434" s="242">
        <v>2</v>
      </c>
      <c r="I434" s="243"/>
      <c r="J434" s="244">
        <f>ROUND(I434*H434,2)</f>
        <v>0</v>
      </c>
      <c r="K434" s="240" t="s">
        <v>21</v>
      </c>
      <c r="L434" s="245"/>
      <c r="M434" s="246" t="s">
        <v>21</v>
      </c>
      <c r="N434" s="247" t="s">
        <v>42</v>
      </c>
      <c r="O434" s="44"/>
      <c r="P434" s="223">
        <f>O434*H434</f>
        <v>0</v>
      </c>
      <c r="Q434" s="223">
        <v>0</v>
      </c>
      <c r="R434" s="223">
        <f>Q434*H434</f>
        <v>0</v>
      </c>
      <c r="S434" s="223">
        <v>0</v>
      </c>
      <c r="T434" s="224">
        <f>S434*H434</f>
        <v>0</v>
      </c>
      <c r="AR434" s="21" t="s">
        <v>329</v>
      </c>
      <c r="AT434" s="21" t="s">
        <v>330</v>
      </c>
      <c r="AU434" s="21" t="s">
        <v>81</v>
      </c>
      <c r="AY434" s="21" t="s">
        <v>150</v>
      </c>
      <c r="BE434" s="225">
        <f>IF(N434="základní",J434,0)</f>
        <v>0</v>
      </c>
      <c r="BF434" s="225">
        <f>IF(N434="snížená",J434,0)</f>
        <v>0</v>
      </c>
      <c r="BG434" s="225">
        <f>IF(N434="zákl. přenesená",J434,0)</f>
        <v>0</v>
      </c>
      <c r="BH434" s="225">
        <f>IF(N434="sníž. přenesená",J434,0)</f>
        <v>0</v>
      </c>
      <c r="BI434" s="225">
        <f>IF(N434="nulová",J434,0)</f>
        <v>0</v>
      </c>
      <c r="BJ434" s="21" t="s">
        <v>79</v>
      </c>
      <c r="BK434" s="225">
        <f>ROUND(I434*H434,2)</f>
        <v>0</v>
      </c>
      <c r="BL434" s="21" t="s">
        <v>233</v>
      </c>
      <c r="BM434" s="21" t="s">
        <v>1067</v>
      </c>
    </row>
    <row r="435" spans="2:65" s="1" customFormat="1" ht="16.5" customHeight="1">
      <c r="B435" s="43"/>
      <c r="C435" s="238" t="s">
        <v>1068</v>
      </c>
      <c r="D435" s="238" t="s">
        <v>330</v>
      </c>
      <c r="E435" s="239" t="s">
        <v>1069</v>
      </c>
      <c r="F435" s="240" t="s">
        <v>1070</v>
      </c>
      <c r="G435" s="241" t="s">
        <v>205</v>
      </c>
      <c r="H435" s="242">
        <v>2</v>
      </c>
      <c r="I435" s="243"/>
      <c r="J435" s="244">
        <f>ROUND(I435*H435,2)</f>
        <v>0</v>
      </c>
      <c r="K435" s="240" t="s">
        <v>21</v>
      </c>
      <c r="L435" s="245"/>
      <c r="M435" s="246" t="s">
        <v>21</v>
      </c>
      <c r="N435" s="247" t="s">
        <v>42</v>
      </c>
      <c r="O435" s="44"/>
      <c r="P435" s="223">
        <f>O435*H435</f>
        <v>0</v>
      </c>
      <c r="Q435" s="223">
        <v>0</v>
      </c>
      <c r="R435" s="223">
        <f>Q435*H435</f>
        <v>0</v>
      </c>
      <c r="S435" s="223">
        <v>0</v>
      </c>
      <c r="T435" s="224">
        <f>S435*H435</f>
        <v>0</v>
      </c>
      <c r="AR435" s="21" t="s">
        <v>329</v>
      </c>
      <c r="AT435" s="21" t="s">
        <v>330</v>
      </c>
      <c r="AU435" s="21" t="s">
        <v>81</v>
      </c>
      <c r="AY435" s="21" t="s">
        <v>150</v>
      </c>
      <c r="BE435" s="225">
        <f>IF(N435="základní",J435,0)</f>
        <v>0</v>
      </c>
      <c r="BF435" s="225">
        <f>IF(N435="snížená",J435,0)</f>
        <v>0</v>
      </c>
      <c r="BG435" s="225">
        <f>IF(N435="zákl. přenesená",J435,0)</f>
        <v>0</v>
      </c>
      <c r="BH435" s="225">
        <f>IF(N435="sníž. přenesená",J435,0)</f>
        <v>0</v>
      </c>
      <c r="BI435" s="225">
        <f>IF(N435="nulová",J435,0)</f>
        <v>0</v>
      </c>
      <c r="BJ435" s="21" t="s">
        <v>79</v>
      </c>
      <c r="BK435" s="225">
        <f>ROUND(I435*H435,2)</f>
        <v>0</v>
      </c>
      <c r="BL435" s="21" t="s">
        <v>233</v>
      </c>
      <c r="BM435" s="21" t="s">
        <v>1071</v>
      </c>
    </row>
    <row r="436" spans="2:65" s="1" customFormat="1" ht="16.5" customHeight="1">
      <c r="B436" s="43"/>
      <c r="C436" s="238" t="s">
        <v>1072</v>
      </c>
      <c r="D436" s="238" t="s">
        <v>330</v>
      </c>
      <c r="E436" s="239" t="s">
        <v>1073</v>
      </c>
      <c r="F436" s="240" t="s">
        <v>1074</v>
      </c>
      <c r="G436" s="241" t="s">
        <v>205</v>
      </c>
      <c r="H436" s="242">
        <v>3</v>
      </c>
      <c r="I436" s="243"/>
      <c r="J436" s="244">
        <f>ROUND(I436*H436,2)</f>
        <v>0</v>
      </c>
      <c r="K436" s="240" t="s">
        <v>21</v>
      </c>
      <c r="L436" s="245"/>
      <c r="M436" s="246" t="s">
        <v>21</v>
      </c>
      <c r="N436" s="247" t="s">
        <v>42</v>
      </c>
      <c r="O436" s="44"/>
      <c r="P436" s="223">
        <f>O436*H436</f>
        <v>0</v>
      </c>
      <c r="Q436" s="223">
        <v>0</v>
      </c>
      <c r="R436" s="223">
        <f>Q436*H436</f>
        <v>0</v>
      </c>
      <c r="S436" s="223">
        <v>0</v>
      </c>
      <c r="T436" s="224">
        <f>S436*H436</f>
        <v>0</v>
      </c>
      <c r="AR436" s="21" t="s">
        <v>329</v>
      </c>
      <c r="AT436" s="21" t="s">
        <v>330</v>
      </c>
      <c r="AU436" s="21" t="s">
        <v>81</v>
      </c>
      <c r="AY436" s="21" t="s">
        <v>150</v>
      </c>
      <c r="BE436" s="225">
        <f>IF(N436="základní",J436,0)</f>
        <v>0</v>
      </c>
      <c r="BF436" s="225">
        <f>IF(N436="snížená",J436,0)</f>
        <v>0</v>
      </c>
      <c r="BG436" s="225">
        <f>IF(N436="zákl. přenesená",J436,0)</f>
        <v>0</v>
      </c>
      <c r="BH436" s="225">
        <f>IF(N436="sníž. přenesená",J436,0)</f>
        <v>0</v>
      </c>
      <c r="BI436" s="225">
        <f>IF(N436="nulová",J436,0)</f>
        <v>0</v>
      </c>
      <c r="BJ436" s="21" t="s">
        <v>79</v>
      </c>
      <c r="BK436" s="225">
        <f>ROUND(I436*H436,2)</f>
        <v>0</v>
      </c>
      <c r="BL436" s="21" t="s">
        <v>233</v>
      </c>
      <c r="BM436" s="21" t="s">
        <v>1075</v>
      </c>
    </row>
    <row r="437" spans="2:65" s="1" customFormat="1" ht="25.5" customHeight="1">
      <c r="B437" s="43"/>
      <c r="C437" s="214" t="s">
        <v>1076</v>
      </c>
      <c r="D437" s="214" t="s">
        <v>152</v>
      </c>
      <c r="E437" s="215" t="s">
        <v>1077</v>
      </c>
      <c r="F437" s="216" t="s">
        <v>1078</v>
      </c>
      <c r="G437" s="217" t="s">
        <v>205</v>
      </c>
      <c r="H437" s="218">
        <v>13</v>
      </c>
      <c r="I437" s="219"/>
      <c r="J437" s="220">
        <f>ROUND(I437*H437,2)</f>
        <v>0</v>
      </c>
      <c r="K437" s="216" t="s">
        <v>156</v>
      </c>
      <c r="L437" s="69"/>
      <c r="M437" s="221" t="s">
        <v>21</v>
      </c>
      <c r="N437" s="222" t="s">
        <v>42</v>
      </c>
      <c r="O437" s="44"/>
      <c r="P437" s="223">
        <f>O437*H437</f>
        <v>0</v>
      </c>
      <c r="Q437" s="223">
        <v>0</v>
      </c>
      <c r="R437" s="223">
        <f>Q437*H437</f>
        <v>0</v>
      </c>
      <c r="S437" s="223">
        <v>0</v>
      </c>
      <c r="T437" s="224">
        <f>S437*H437</f>
        <v>0</v>
      </c>
      <c r="AR437" s="21" t="s">
        <v>233</v>
      </c>
      <c r="AT437" s="21" t="s">
        <v>152</v>
      </c>
      <c r="AU437" s="21" t="s">
        <v>81</v>
      </c>
      <c r="AY437" s="21" t="s">
        <v>150</v>
      </c>
      <c r="BE437" s="225">
        <f>IF(N437="základní",J437,0)</f>
        <v>0</v>
      </c>
      <c r="BF437" s="225">
        <f>IF(N437="snížená",J437,0)</f>
        <v>0</v>
      </c>
      <c r="BG437" s="225">
        <f>IF(N437="zákl. přenesená",J437,0)</f>
        <v>0</v>
      </c>
      <c r="BH437" s="225">
        <f>IF(N437="sníž. přenesená",J437,0)</f>
        <v>0</v>
      </c>
      <c r="BI437" s="225">
        <f>IF(N437="nulová",J437,0)</f>
        <v>0</v>
      </c>
      <c r="BJ437" s="21" t="s">
        <v>79</v>
      </c>
      <c r="BK437" s="225">
        <f>ROUND(I437*H437,2)</f>
        <v>0</v>
      </c>
      <c r="BL437" s="21" t="s">
        <v>233</v>
      </c>
      <c r="BM437" s="21" t="s">
        <v>1079</v>
      </c>
    </row>
    <row r="438" spans="2:51" s="11" customFormat="1" ht="13.5">
      <c r="B438" s="226"/>
      <c r="C438" s="227"/>
      <c r="D438" s="228" t="s">
        <v>159</v>
      </c>
      <c r="E438" s="229" t="s">
        <v>21</v>
      </c>
      <c r="F438" s="230" t="s">
        <v>1080</v>
      </c>
      <c r="G438" s="227"/>
      <c r="H438" s="231">
        <v>13</v>
      </c>
      <c r="I438" s="232"/>
      <c r="J438" s="227"/>
      <c r="K438" s="227"/>
      <c r="L438" s="233"/>
      <c r="M438" s="234"/>
      <c r="N438" s="235"/>
      <c r="O438" s="235"/>
      <c r="P438" s="235"/>
      <c r="Q438" s="235"/>
      <c r="R438" s="235"/>
      <c r="S438" s="235"/>
      <c r="T438" s="236"/>
      <c r="AT438" s="237" t="s">
        <v>159</v>
      </c>
      <c r="AU438" s="237" t="s">
        <v>81</v>
      </c>
      <c r="AV438" s="11" t="s">
        <v>81</v>
      </c>
      <c r="AW438" s="11" t="s">
        <v>35</v>
      </c>
      <c r="AX438" s="11" t="s">
        <v>79</v>
      </c>
      <c r="AY438" s="237" t="s">
        <v>150</v>
      </c>
    </row>
    <row r="439" spans="2:65" s="1" customFormat="1" ht="16.5" customHeight="1">
      <c r="B439" s="43"/>
      <c r="C439" s="238" t="s">
        <v>1081</v>
      </c>
      <c r="D439" s="238" t="s">
        <v>330</v>
      </c>
      <c r="E439" s="239" t="s">
        <v>1082</v>
      </c>
      <c r="F439" s="240" t="s">
        <v>1083</v>
      </c>
      <c r="G439" s="241" t="s">
        <v>205</v>
      </c>
      <c r="H439" s="242">
        <v>9</v>
      </c>
      <c r="I439" s="243"/>
      <c r="J439" s="244">
        <f>ROUND(I439*H439,2)</f>
        <v>0</v>
      </c>
      <c r="K439" s="240" t="s">
        <v>156</v>
      </c>
      <c r="L439" s="245"/>
      <c r="M439" s="246" t="s">
        <v>21</v>
      </c>
      <c r="N439" s="247" t="s">
        <v>42</v>
      </c>
      <c r="O439" s="44"/>
      <c r="P439" s="223">
        <f>O439*H439</f>
        <v>0</v>
      </c>
      <c r="Q439" s="223">
        <v>0.014</v>
      </c>
      <c r="R439" s="223">
        <f>Q439*H439</f>
        <v>0.126</v>
      </c>
      <c r="S439" s="223">
        <v>0</v>
      </c>
      <c r="T439" s="224">
        <f>S439*H439</f>
        <v>0</v>
      </c>
      <c r="AR439" s="21" t="s">
        <v>329</v>
      </c>
      <c r="AT439" s="21" t="s">
        <v>330</v>
      </c>
      <c r="AU439" s="21" t="s">
        <v>81</v>
      </c>
      <c r="AY439" s="21" t="s">
        <v>150</v>
      </c>
      <c r="BE439" s="225">
        <f>IF(N439="základní",J439,0)</f>
        <v>0</v>
      </c>
      <c r="BF439" s="225">
        <f>IF(N439="snížená",J439,0)</f>
        <v>0</v>
      </c>
      <c r="BG439" s="225">
        <f>IF(N439="zákl. přenesená",J439,0)</f>
        <v>0</v>
      </c>
      <c r="BH439" s="225">
        <f>IF(N439="sníž. přenesená",J439,0)</f>
        <v>0</v>
      </c>
      <c r="BI439" s="225">
        <f>IF(N439="nulová",J439,0)</f>
        <v>0</v>
      </c>
      <c r="BJ439" s="21" t="s">
        <v>79</v>
      </c>
      <c r="BK439" s="225">
        <f>ROUND(I439*H439,2)</f>
        <v>0</v>
      </c>
      <c r="BL439" s="21" t="s">
        <v>233</v>
      </c>
      <c r="BM439" s="21" t="s">
        <v>1084</v>
      </c>
    </row>
    <row r="440" spans="2:65" s="1" customFormat="1" ht="16.5" customHeight="1">
      <c r="B440" s="43"/>
      <c r="C440" s="238" t="s">
        <v>76</v>
      </c>
      <c r="D440" s="238" t="s">
        <v>330</v>
      </c>
      <c r="E440" s="239" t="s">
        <v>1085</v>
      </c>
      <c r="F440" s="240" t="s">
        <v>1086</v>
      </c>
      <c r="G440" s="241" t="s">
        <v>205</v>
      </c>
      <c r="H440" s="242">
        <v>4</v>
      </c>
      <c r="I440" s="243"/>
      <c r="J440" s="244">
        <f>ROUND(I440*H440,2)</f>
        <v>0</v>
      </c>
      <c r="K440" s="240" t="s">
        <v>156</v>
      </c>
      <c r="L440" s="245"/>
      <c r="M440" s="246" t="s">
        <v>21</v>
      </c>
      <c r="N440" s="247" t="s">
        <v>42</v>
      </c>
      <c r="O440" s="44"/>
      <c r="P440" s="223">
        <f>O440*H440</f>
        <v>0</v>
      </c>
      <c r="Q440" s="223">
        <v>0.016</v>
      </c>
      <c r="R440" s="223">
        <f>Q440*H440</f>
        <v>0.064</v>
      </c>
      <c r="S440" s="223">
        <v>0</v>
      </c>
      <c r="T440" s="224">
        <f>S440*H440</f>
        <v>0</v>
      </c>
      <c r="AR440" s="21" t="s">
        <v>329</v>
      </c>
      <c r="AT440" s="21" t="s">
        <v>330</v>
      </c>
      <c r="AU440" s="21" t="s">
        <v>81</v>
      </c>
      <c r="AY440" s="21" t="s">
        <v>150</v>
      </c>
      <c r="BE440" s="225">
        <f>IF(N440="základní",J440,0)</f>
        <v>0</v>
      </c>
      <c r="BF440" s="225">
        <f>IF(N440="snížená",J440,0)</f>
        <v>0</v>
      </c>
      <c r="BG440" s="225">
        <f>IF(N440="zákl. přenesená",J440,0)</f>
        <v>0</v>
      </c>
      <c r="BH440" s="225">
        <f>IF(N440="sníž. přenesená",J440,0)</f>
        <v>0</v>
      </c>
      <c r="BI440" s="225">
        <f>IF(N440="nulová",J440,0)</f>
        <v>0</v>
      </c>
      <c r="BJ440" s="21" t="s">
        <v>79</v>
      </c>
      <c r="BK440" s="225">
        <f>ROUND(I440*H440,2)</f>
        <v>0</v>
      </c>
      <c r="BL440" s="21" t="s">
        <v>233</v>
      </c>
      <c r="BM440" s="21" t="s">
        <v>1087</v>
      </c>
    </row>
    <row r="441" spans="2:65" s="1" customFormat="1" ht="25.5" customHeight="1">
      <c r="B441" s="43"/>
      <c r="C441" s="214" t="s">
        <v>1088</v>
      </c>
      <c r="D441" s="214" t="s">
        <v>152</v>
      </c>
      <c r="E441" s="215" t="s">
        <v>1089</v>
      </c>
      <c r="F441" s="216" t="s">
        <v>1090</v>
      </c>
      <c r="G441" s="217" t="s">
        <v>205</v>
      </c>
      <c r="H441" s="218">
        <v>4</v>
      </c>
      <c r="I441" s="219"/>
      <c r="J441" s="220">
        <f>ROUND(I441*H441,2)</f>
        <v>0</v>
      </c>
      <c r="K441" s="216" t="s">
        <v>156</v>
      </c>
      <c r="L441" s="69"/>
      <c r="M441" s="221" t="s">
        <v>21</v>
      </c>
      <c r="N441" s="222" t="s">
        <v>42</v>
      </c>
      <c r="O441" s="44"/>
      <c r="P441" s="223">
        <f>O441*H441</f>
        <v>0</v>
      </c>
      <c r="Q441" s="223">
        <v>0</v>
      </c>
      <c r="R441" s="223">
        <f>Q441*H441</f>
        <v>0</v>
      </c>
      <c r="S441" s="223">
        <v>0</v>
      </c>
      <c r="T441" s="224">
        <f>S441*H441</f>
        <v>0</v>
      </c>
      <c r="AR441" s="21" t="s">
        <v>233</v>
      </c>
      <c r="AT441" s="21" t="s">
        <v>152</v>
      </c>
      <c r="AU441" s="21" t="s">
        <v>81</v>
      </c>
      <c r="AY441" s="21" t="s">
        <v>150</v>
      </c>
      <c r="BE441" s="225">
        <f>IF(N441="základní",J441,0)</f>
        <v>0</v>
      </c>
      <c r="BF441" s="225">
        <f>IF(N441="snížená",J441,0)</f>
        <v>0</v>
      </c>
      <c r="BG441" s="225">
        <f>IF(N441="zákl. přenesená",J441,0)</f>
        <v>0</v>
      </c>
      <c r="BH441" s="225">
        <f>IF(N441="sníž. přenesená",J441,0)</f>
        <v>0</v>
      </c>
      <c r="BI441" s="225">
        <f>IF(N441="nulová",J441,0)</f>
        <v>0</v>
      </c>
      <c r="BJ441" s="21" t="s">
        <v>79</v>
      </c>
      <c r="BK441" s="225">
        <f>ROUND(I441*H441,2)</f>
        <v>0</v>
      </c>
      <c r="BL441" s="21" t="s">
        <v>233</v>
      </c>
      <c r="BM441" s="21" t="s">
        <v>1091</v>
      </c>
    </row>
    <row r="442" spans="2:51" s="11" customFormat="1" ht="13.5">
      <c r="B442" s="226"/>
      <c r="C442" s="227"/>
      <c r="D442" s="228" t="s">
        <v>159</v>
      </c>
      <c r="E442" s="229" t="s">
        <v>21</v>
      </c>
      <c r="F442" s="230" t="s">
        <v>1092</v>
      </c>
      <c r="G442" s="227"/>
      <c r="H442" s="231">
        <v>4</v>
      </c>
      <c r="I442" s="232"/>
      <c r="J442" s="227"/>
      <c r="K442" s="227"/>
      <c r="L442" s="233"/>
      <c r="M442" s="234"/>
      <c r="N442" s="235"/>
      <c r="O442" s="235"/>
      <c r="P442" s="235"/>
      <c r="Q442" s="235"/>
      <c r="R442" s="235"/>
      <c r="S442" s="235"/>
      <c r="T442" s="236"/>
      <c r="AT442" s="237" t="s">
        <v>159</v>
      </c>
      <c r="AU442" s="237" t="s">
        <v>81</v>
      </c>
      <c r="AV442" s="11" t="s">
        <v>81</v>
      </c>
      <c r="AW442" s="11" t="s">
        <v>35</v>
      </c>
      <c r="AX442" s="11" t="s">
        <v>79</v>
      </c>
      <c r="AY442" s="237" t="s">
        <v>150</v>
      </c>
    </row>
    <row r="443" spans="2:65" s="1" customFormat="1" ht="16.5" customHeight="1">
      <c r="B443" s="43"/>
      <c r="C443" s="238" t="s">
        <v>1093</v>
      </c>
      <c r="D443" s="238" t="s">
        <v>330</v>
      </c>
      <c r="E443" s="239" t="s">
        <v>1094</v>
      </c>
      <c r="F443" s="240" t="s">
        <v>1095</v>
      </c>
      <c r="G443" s="241" t="s">
        <v>205</v>
      </c>
      <c r="H443" s="242">
        <v>4</v>
      </c>
      <c r="I443" s="243"/>
      <c r="J443" s="244">
        <f>ROUND(I443*H443,2)</f>
        <v>0</v>
      </c>
      <c r="K443" s="240" t="s">
        <v>156</v>
      </c>
      <c r="L443" s="245"/>
      <c r="M443" s="246" t="s">
        <v>21</v>
      </c>
      <c r="N443" s="247" t="s">
        <v>42</v>
      </c>
      <c r="O443" s="44"/>
      <c r="P443" s="223">
        <f>O443*H443</f>
        <v>0</v>
      </c>
      <c r="Q443" s="223">
        <v>0.019</v>
      </c>
      <c r="R443" s="223">
        <f>Q443*H443</f>
        <v>0.076</v>
      </c>
      <c r="S443" s="223">
        <v>0</v>
      </c>
      <c r="T443" s="224">
        <f>S443*H443</f>
        <v>0</v>
      </c>
      <c r="AR443" s="21" t="s">
        <v>329</v>
      </c>
      <c r="AT443" s="21" t="s">
        <v>330</v>
      </c>
      <c r="AU443" s="21" t="s">
        <v>81</v>
      </c>
      <c r="AY443" s="21" t="s">
        <v>150</v>
      </c>
      <c r="BE443" s="225">
        <f>IF(N443="základní",J443,0)</f>
        <v>0</v>
      </c>
      <c r="BF443" s="225">
        <f>IF(N443="snížená",J443,0)</f>
        <v>0</v>
      </c>
      <c r="BG443" s="225">
        <f>IF(N443="zákl. přenesená",J443,0)</f>
        <v>0</v>
      </c>
      <c r="BH443" s="225">
        <f>IF(N443="sníž. přenesená",J443,0)</f>
        <v>0</v>
      </c>
      <c r="BI443" s="225">
        <f>IF(N443="nulová",J443,0)</f>
        <v>0</v>
      </c>
      <c r="BJ443" s="21" t="s">
        <v>79</v>
      </c>
      <c r="BK443" s="225">
        <f>ROUND(I443*H443,2)</f>
        <v>0</v>
      </c>
      <c r="BL443" s="21" t="s">
        <v>233</v>
      </c>
      <c r="BM443" s="21" t="s">
        <v>1096</v>
      </c>
    </row>
    <row r="444" spans="2:65" s="1" customFormat="1" ht="16.5" customHeight="1">
      <c r="B444" s="43"/>
      <c r="C444" s="214" t="s">
        <v>1097</v>
      </c>
      <c r="D444" s="214" t="s">
        <v>152</v>
      </c>
      <c r="E444" s="215" t="s">
        <v>1098</v>
      </c>
      <c r="F444" s="216" t="s">
        <v>1099</v>
      </c>
      <c r="G444" s="217" t="s">
        <v>205</v>
      </c>
      <c r="H444" s="218">
        <v>3</v>
      </c>
      <c r="I444" s="219"/>
      <c r="J444" s="220">
        <f>ROUND(I444*H444,2)</f>
        <v>0</v>
      </c>
      <c r="K444" s="216" t="s">
        <v>156</v>
      </c>
      <c r="L444" s="69"/>
      <c r="M444" s="221" t="s">
        <v>21</v>
      </c>
      <c r="N444" s="222" t="s">
        <v>42</v>
      </c>
      <c r="O444" s="44"/>
      <c r="P444" s="223">
        <f>O444*H444</f>
        <v>0</v>
      </c>
      <c r="Q444" s="223">
        <v>0.00092</v>
      </c>
      <c r="R444" s="223">
        <f>Q444*H444</f>
        <v>0.0027600000000000003</v>
      </c>
      <c r="S444" s="223">
        <v>0</v>
      </c>
      <c r="T444" s="224">
        <f>S444*H444</f>
        <v>0</v>
      </c>
      <c r="AR444" s="21" t="s">
        <v>233</v>
      </c>
      <c r="AT444" s="21" t="s">
        <v>152</v>
      </c>
      <c r="AU444" s="21" t="s">
        <v>81</v>
      </c>
      <c r="AY444" s="21" t="s">
        <v>150</v>
      </c>
      <c r="BE444" s="225">
        <f>IF(N444="základní",J444,0)</f>
        <v>0</v>
      </c>
      <c r="BF444" s="225">
        <f>IF(N444="snížená",J444,0)</f>
        <v>0</v>
      </c>
      <c r="BG444" s="225">
        <f>IF(N444="zákl. přenesená",J444,0)</f>
        <v>0</v>
      </c>
      <c r="BH444" s="225">
        <f>IF(N444="sníž. přenesená",J444,0)</f>
        <v>0</v>
      </c>
      <c r="BI444" s="225">
        <f>IF(N444="nulová",J444,0)</f>
        <v>0</v>
      </c>
      <c r="BJ444" s="21" t="s">
        <v>79</v>
      </c>
      <c r="BK444" s="225">
        <f>ROUND(I444*H444,2)</f>
        <v>0</v>
      </c>
      <c r="BL444" s="21" t="s">
        <v>233</v>
      </c>
      <c r="BM444" s="21" t="s">
        <v>1100</v>
      </c>
    </row>
    <row r="445" spans="2:65" s="1" customFormat="1" ht="16.5" customHeight="1">
      <c r="B445" s="43"/>
      <c r="C445" s="238" t="s">
        <v>1101</v>
      </c>
      <c r="D445" s="238" t="s">
        <v>330</v>
      </c>
      <c r="E445" s="239" t="s">
        <v>1102</v>
      </c>
      <c r="F445" s="240" t="s">
        <v>1103</v>
      </c>
      <c r="G445" s="241" t="s">
        <v>205</v>
      </c>
      <c r="H445" s="242">
        <v>1</v>
      </c>
      <c r="I445" s="243"/>
      <c r="J445" s="244">
        <f>ROUND(I445*H445,2)</f>
        <v>0</v>
      </c>
      <c r="K445" s="240" t="s">
        <v>21</v>
      </c>
      <c r="L445" s="245"/>
      <c r="M445" s="246" t="s">
        <v>21</v>
      </c>
      <c r="N445" s="247" t="s">
        <v>42</v>
      </c>
      <c r="O445" s="44"/>
      <c r="P445" s="223">
        <f>O445*H445</f>
        <v>0</v>
      </c>
      <c r="Q445" s="223">
        <v>0</v>
      </c>
      <c r="R445" s="223">
        <f>Q445*H445</f>
        <v>0</v>
      </c>
      <c r="S445" s="223">
        <v>0</v>
      </c>
      <c r="T445" s="224">
        <f>S445*H445</f>
        <v>0</v>
      </c>
      <c r="AR445" s="21" t="s">
        <v>329</v>
      </c>
      <c r="AT445" s="21" t="s">
        <v>330</v>
      </c>
      <c r="AU445" s="21" t="s">
        <v>81</v>
      </c>
      <c r="AY445" s="21" t="s">
        <v>150</v>
      </c>
      <c r="BE445" s="225">
        <f>IF(N445="základní",J445,0)</f>
        <v>0</v>
      </c>
      <c r="BF445" s="225">
        <f>IF(N445="snížená",J445,0)</f>
        <v>0</v>
      </c>
      <c r="BG445" s="225">
        <f>IF(N445="zákl. přenesená",J445,0)</f>
        <v>0</v>
      </c>
      <c r="BH445" s="225">
        <f>IF(N445="sníž. přenesená",J445,0)</f>
        <v>0</v>
      </c>
      <c r="BI445" s="225">
        <f>IF(N445="nulová",J445,0)</f>
        <v>0</v>
      </c>
      <c r="BJ445" s="21" t="s">
        <v>79</v>
      </c>
      <c r="BK445" s="225">
        <f>ROUND(I445*H445,2)</f>
        <v>0</v>
      </c>
      <c r="BL445" s="21" t="s">
        <v>233</v>
      </c>
      <c r="BM445" s="21" t="s">
        <v>1104</v>
      </c>
    </row>
    <row r="446" spans="2:65" s="1" customFormat="1" ht="16.5" customHeight="1">
      <c r="B446" s="43"/>
      <c r="C446" s="238" t="s">
        <v>1105</v>
      </c>
      <c r="D446" s="238" t="s">
        <v>330</v>
      </c>
      <c r="E446" s="239" t="s">
        <v>1106</v>
      </c>
      <c r="F446" s="240" t="s">
        <v>1107</v>
      </c>
      <c r="G446" s="241" t="s">
        <v>205</v>
      </c>
      <c r="H446" s="242">
        <v>1</v>
      </c>
      <c r="I446" s="243"/>
      <c r="J446" s="244">
        <f>ROUND(I446*H446,2)</f>
        <v>0</v>
      </c>
      <c r="K446" s="240" t="s">
        <v>21</v>
      </c>
      <c r="L446" s="245"/>
      <c r="M446" s="246" t="s">
        <v>21</v>
      </c>
      <c r="N446" s="247" t="s">
        <v>42</v>
      </c>
      <c r="O446" s="44"/>
      <c r="P446" s="223">
        <f>O446*H446</f>
        <v>0</v>
      </c>
      <c r="Q446" s="223">
        <v>0</v>
      </c>
      <c r="R446" s="223">
        <f>Q446*H446</f>
        <v>0</v>
      </c>
      <c r="S446" s="223">
        <v>0</v>
      </c>
      <c r="T446" s="224">
        <f>S446*H446</f>
        <v>0</v>
      </c>
      <c r="AR446" s="21" t="s">
        <v>329</v>
      </c>
      <c r="AT446" s="21" t="s">
        <v>330</v>
      </c>
      <c r="AU446" s="21" t="s">
        <v>81</v>
      </c>
      <c r="AY446" s="21" t="s">
        <v>150</v>
      </c>
      <c r="BE446" s="225">
        <f>IF(N446="základní",J446,0)</f>
        <v>0</v>
      </c>
      <c r="BF446" s="225">
        <f>IF(N446="snížená",J446,0)</f>
        <v>0</v>
      </c>
      <c r="BG446" s="225">
        <f>IF(N446="zákl. přenesená",J446,0)</f>
        <v>0</v>
      </c>
      <c r="BH446" s="225">
        <f>IF(N446="sníž. přenesená",J446,0)</f>
        <v>0</v>
      </c>
      <c r="BI446" s="225">
        <f>IF(N446="nulová",J446,0)</f>
        <v>0</v>
      </c>
      <c r="BJ446" s="21" t="s">
        <v>79</v>
      </c>
      <c r="BK446" s="225">
        <f>ROUND(I446*H446,2)</f>
        <v>0</v>
      </c>
      <c r="BL446" s="21" t="s">
        <v>233</v>
      </c>
      <c r="BM446" s="21" t="s">
        <v>1108</v>
      </c>
    </row>
    <row r="447" spans="2:65" s="1" customFormat="1" ht="16.5" customHeight="1">
      <c r="B447" s="43"/>
      <c r="C447" s="238" t="s">
        <v>1109</v>
      </c>
      <c r="D447" s="238" t="s">
        <v>330</v>
      </c>
      <c r="E447" s="239" t="s">
        <v>1110</v>
      </c>
      <c r="F447" s="240" t="s">
        <v>1111</v>
      </c>
      <c r="G447" s="241" t="s">
        <v>205</v>
      </c>
      <c r="H447" s="242">
        <v>1</v>
      </c>
      <c r="I447" s="243"/>
      <c r="J447" s="244">
        <f>ROUND(I447*H447,2)</f>
        <v>0</v>
      </c>
      <c r="K447" s="240" t="s">
        <v>21</v>
      </c>
      <c r="L447" s="245"/>
      <c r="M447" s="246" t="s">
        <v>21</v>
      </c>
      <c r="N447" s="247" t="s">
        <v>42</v>
      </c>
      <c r="O447" s="44"/>
      <c r="P447" s="223">
        <f>O447*H447</f>
        <v>0</v>
      </c>
      <c r="Q447" s="223">
        <v>0</v>
      </c>
      <c r="R447" s="223">
        <f>Q447*H447</f>
        <v>0</v>
      </c>
      <c r="S447" s="223">
        <v>0</v>
      </c>
      <c r="T447" s="224">
        <f>S447*H447</f>
        <v>0</v>
      </c>
      <c r="AR447" s="21" t="s">
        <v>329</v>
      </c>
      <c r="AT447" s="21" t="s">
        <v>330</v>
      </c>
      <c r="AU447" s="21" t="s">
        <v>81</v>
      </c>
      <c r="AY447" s="21" t="s">
        <v>150</v>
      </c>
      <c r="BE447" s="225">
        <f>IF(N447="základní",J447,0)</f>
        <v>0</v>
      </c>
      <c r="BF447" s="225">
        <f>IF(N447="snížená",J447,0)</f>
        <v>0</v>
      </c>
      <c r="BG447" s="225">
        <f>IF(N447="zákl. přenesená",J447,0)</f>
        <v>0</v>
      </c>
      <c r="BH447" s="225">
        <f>IF(N447="sníž. přenesená",J447,0)</f>
        <v>0</v>
      </c>
      <c r="BI447" s="225">
        <f>IF(N447="nulová",J447,0)</f>
        <v>0</v>
      </c>
      <c r="BJ447" s="21" t="s">
        <v>79</v>
      </c>
      <c r="BK447" s="225">
        <f>ROUND(I447*H447,2)</f>
        <v>0</v>
      </c>
      <c r="BL447" s="21" t="s">
        <v>233</v>
      </c>
      <c r="BM447" s="21" t="s">
        <v>1112</v>
      </c>
    </row>
    <row r="448" spans="2:65" s="1" customFormat="1" ht="16.5" customHeight="1">
      <c r="B448" s="43"/>
      <c r="C448" s="214" t="s">
        <v>1113</v>
      </c>
      <c r="D448" s="214" t="s">
        <v>152</v>
      </c>
      <c r="E448" s="215" t="s">
        <v>1114</v>
      </c>
      <c r="F448" s="216" t="s">
        <v>1115</v>
      </c>
      <c r="G448" s="217" t="s">
        <v>205</v>
      </c>
      <c r="H448" s="218">
        <v>17</v>
      </c>
      <c r="I448" s="219"/>
      <c r="J448" s="220">
        <f>ROUND(I448*H448,2)</f>
        <v>0</v>
      </c>
      <c r="K448" s="216" t="s">
        <v>156</v>
      </c>
      <c r="L448" s="69"/>
      <c r="M448" s="221" t="s">
        <v>21</v>
      </c>
      <c r="N448" s="222" t="s">
        <v>42</v>
      </c>
      <c r="O448" s="44"/>
      <c r="P448" s="223">
        <f>O448*H448</f>
        <v>0</v>
      </c>
      <c r="Q448" s="223">
        <v>0</v>
      </c>
      <c r="R448" s="223">
        <f>Q448*H448</f>
        <v>0</v>
      </c>
      <c r="S448" s="223">
        <v>0</v>
      </c>
      <c r="T448" s="224">
        <f>S448*H448</f>
        <v>0</v>
      </c>
      <c r="AR448" s="21" t="s">
        <v>233</v>
      </c>
      <c r="AT448" s="21" t="s">
        <v>152</v>
      </c>
      <c r="AU448" s="21" t="s">
        <v>81</v>
      </c>
      <c r="AY448" s="21" t="s">
        <v>150</v>
      </c>
      <c r="BE448" s="225">
        <f>IF(N448="základní",J448,0)</f>
        <v>0</v>
      </c>
      <c r="BF448" s="225">
        <f>IF(N448="snížená",J448,0)</f>
        <v>0</v>
      </c>
      <c r="BG448" s="225">
        <f>IF(N448="zákl. přenesená",J448,0)</f>
        <v>0</v>
      </c>
      <c r="BH448" s="225">
        <f>IF(N448="sníž. přenesená",J448,0)</f>
        <v>0</v>
      </c>
      <c r="BI448" s="225">
        <f>IF(N448="nulová",J448,0)</f>
        <v>0</v>
      </c>
      <c r="BJ448" s="21" t="s">
        <v>79</v>
      </c>
      <c r="BK448" s="225">
        <f>ROUND(I448*H448,2)</f>
        <v>0</v>
      </c>
      <c r="BL448" s="21" t="s">
        <v>233</v>
      </c>
      <c r="BM448" s="21" t="s">
        <v>1116</v>
      </c>
    </row>
    <row r="449" spans="2:51" s="11" customFormat="1" ht="13.5">
      <c r="B449" s="226"/>
      <c r="C449" s="227"/>
      <c r="D449" s="228" t="s">
        <v>159</v>
      </c>
      <c r="E449" s="229" t="s">
        <v>21</v>
      </c>
      <c r="F449" s="230" t="s">
        <v>239</v>
      </c>
      <c r="G449" s="227"/>
      <c r="H449" s="231">
        <v>17</v>
      </c>
      <c r="I449" s="232"/>
      <c r="J449" s="227"/>
      <c r="K449" s="227"/>
      <c r="L449" s="233"/>
      <c r="M449" s="234"/>
      <c r="N449" s="235"/>
      <c r="O449" s="235"/>
      <c r="P449" s="235"/>
      <c r="Q449" s="235"/>
      <c r="R449" s="235"/>
      <c r="S449" s="235"/>
      <c r="T449" s="236"/>
      <c r="AT449" s="237" t="s">
        <v>159</v>
      </c>
      <c r="AU449" s="237" t="s">
        <v>81</v>
      </c>
      <c r="AV449" s="11" t="s">
        <v>81</v>
      </c>
      <c r="AW449" s="11" t="s">
        <v>35</v>
      </c>
      <c r="AX449" s="11" t="s">
        <v>79</v>
      </c>
      <c r="AY449" s="237" t="s">
        <v>150</v>
      </c>
    </row>
    <row r="450" spans="2:65" s="1" customFormat="1" ht="16.5" customHeight="1">
      <c r="B450" s="43"/>
      <c r="C450" s="238" t="s">
        <v>1117</v>
      </c>
      <c r="D450" s="238" t="s">
        <v>330</v>
      </c>
      <c r="E450" s="239" t="s">
        <v>1118</v>
      </c>
      <c r="F450" s="240" t="s">
        <v>1119</v>
      </c>
      <c r="G450" s="241" t="s">
        <v>205</v>
      </c>
      <c r="H450" s="242">
        <v>17</v>
      </c>
      <c r="I450" s="243"/>
      <c r="J450" s="244">
        <f>ROUND(I450*H450,2)</f>
        <v>0</v>
      </c>
      <c r="K450" s="240" t="s">
        <v>156</v>
      </c>
      <c r="L450" s="245"/>
      <c r="M450" s="246" t="s">
        <v>21</v>
      </c>
      <c r="N450" s="247" t="s">
        <v>42</v>
      </c>
      <c r="O450" s="44"/>
      <c r="P450" s="223">
        <f>O450*H450</f>
        <v>0</v>
      </c>
      <c r="Q450" s="223">
        <v>0.0004</v>
      </c>
      <c r="R450" s="223">
        <f>Q450*H450</f>
        <v>0.0068000000000000005</v>
      </c>
      <c r="S450" s="223">
        <v>0</v>
      </c>
      <c r="T450" s="224">
        <f>S450*H450</f>
        <v>0</v>
      </c>
      <c r="AR450" s="21" t="s">
        <v>329</v>
      </c>
      <c r="AT450" s="21" t="s">
        <v>330</v>
      </c>
      <c r="AU450" s="21" t="s">
        <v>81</v>
      </c>
      <c r="AY450" s="21" t="s">
        <v>150</v>
      </c>
      <c r="BE450" s="225">
        <f>IF(N450="základní",J450,0)</f>
        <v>0</v>
      </c>
      <c r="BF450" s="225">
        <f>IF(N450="snížená",J450,0)</f>
        <v>0</v>
      </c>
      <c r="BG450" s="225">
        <f>IF(N450="zákl. přenesená",J450,0)</f>
        <v>0</v>
      </c>
      <c r="BH450" s="225">
        <f>IF(N450="sníž. přenesená",J450,0)</f>
        <v>0</v>
      </c>
      <c r="BI450" s="225">
        <f>IF(N450="nulová",J450,0)</f>
        <v>0</v>
      </c>
      <c r="BJ450" s="21" t="s">
        <v>79</v>
      </c>
      <c r="BK450" s="225">
        <f>ROUND(I450*H450,2)</f>
        <v>0</v>
      </c>
      <c r="BL450" s="21" t="s">
        <v>233</v>
      </c>
      <c r="BM450" s="21" t="s">
        <v>1120</v>
      </c>
    </row>
    <row r="451" spans="2:65" s="1" customFormat="1" ht="16.5" customHeight="1">
      <c r="B451" s="43"/>
      <c r="C451" s="238" t="s">
        <v>1121</v>
      </c>
      <c r="D451" s="238" t="s">
        <v>330</v>
      </c>
      <c r="E451" s="239" t="s">
        <v>1122</v>
      </c>
      <c r="F451" s="240" t="s">
        <v>1123</v>
      </c>
      <c r="G451" s="241" t="s">
        <v>205</v>
      </c>
      <c r="H451" s="242">
        <v>17</v>
      </c>
      <c r="I451" s="243"/>
      <c r="J451" s="244">
        <f>ROUND(I451*H451,2)</f>
        <v>0</v>
      </c>
      <c r="K451" s="240" t="s">
        <v>21</v>
      </c>
      <c r="L451" s="245"/>
      <c r="M451" s="246" t="s">
        <v>21</v>
      </c>
      <c r="N451" s="247" t="s">
        <v>42</v>
      </c>
      <c r="O451" s="44"/>
      <c r="P451" s="223">
        <f>O451*H451</f>
        <v>0</v>
      </c>
      <c r="Q451" s="223">
        <v>0.0004</v>
      </c>
      <c r="R451" s="223">
        <f>Q451*H451</f>
        <v>0.0068000000000000005</v>
      </c>
      <c r="S451" s="223">
        <v>0</v>
      </c>
      <c r="T451" s="224">
        <f>S451*H451</f>
        <v>0</v>
      </c>
      <c r="AR451" s="21" t="s">
        <v>329</v>
      </c>
      <c r="AT451" s="21" t="s">
        <v>330</v>
      </c>
      <c r="AU451" s="21" t="s">
        <v>81</v>
      </c>
      <c r="AY451" s="21" t="s">
        <v>150</v>
      </c>
      <c r="BE451" s="225">
        <f>IF(N451="základní",J451,0)</f>
        <v>0</v>
      </c>
      <c r="BF451" s="225">
        <f>IF(N451="snížená",J451,0)</f>
        <v>0</v>
      </c>
      <c r="BG451" s="225">
        <f>IF(N451="zákl. přenesená",J451,0)</f>
        <v>0</v>
      </c>
      <c r="BH451" s="225">
        <f>IF(N451="sníž. přenesená",J451,0)</f>
        <v>0</v>
      </c>
      <c r="BI451" s="225">
        <f>IF(N451="nulová",J451,0)</f>
        <v>0</v>
      </c>
      <c r="BJ451" s="21" t="s">
        <v>79</v>
      </c>
      <c r="BK451" s="225">
        <f>ROUND(I451*H451,2)</f>
        <v>0</v>
      </c>
      <c r="BL451" s="21" t="s">
        <v>233</v>
      </c>
      <c r="BM451" s="21" t="s">
        <v>1124</v>
      </c>
    </row>
    <row r="452" spans="2:65" s="1" customFormat="1" ht="16.5" customHeight="1">
      <c r="B452" s="43"/>
      <c r="C452" s="214" t="s">
        <v>1125</v>
      </c>
      <c r="D452" s="214" t="s">
        <v>152</v>
      </c>
      <c r="E452" s="215" t="s">
        <v>1126</v>
      </c>
      <c r="F452" s="216" t="s">
        <v>1127</v>
      </c>
      <c r="G452" s="217" t="s">
        <v>205</v>
      </c>
      <c r="H452" s="218">
        <v>4</v>
      </c>
      <c r="I452" s="219"/>
      <c r="J452" s="220">
        <f>ROUND(I452*H452,2)</f>
        <v>0</v>
      </c>
      <c r="K452" s="216" t="s">
        <v>156</v>
      </c>
      <c r="L452" s="69"/>
      <c r="M452" s="221" t="s">
        <v>21</v>
      </c>
      <c r="N452" s="222" t="s">
        <v>42</v>
      </c>
      <c r="O452" s="44"/>
      <c r="P452" s="223">
        <f>O452*H452</f>
        <v>0</v>
      </c>
      <c r="Q452" s="223">
        <v>0</v>
      </c>
      <c r="R452" s="223">
        <f>Q452*H452</f>
        <v>0</v>
      </c>
      <c r="S452" s="223">
        <v>0.0125</v>
      </c>
      <c r="T452" s="224">
        <f>S452*H452</f>
        <v>0.05</v>
      </c>
      <c r="AR452" s="21" t="s">
        <v>233</v>
      </c>
      <c r="AT452" s="21" t="s">
        <v>152</v>
      </c>
      <c r="AU452" s="21" t="s">
        <v>81</v>
      </c>
      <c r="AY452" s="21" t="s">
        <v>150</v>
      </c>
      <c r="BE452" s="225">
        <f>IF(N452="základní",J452,0)</f>
        <v>0</v>
      </c>
      <c r="BF452" s="225">
        <f>IF(N452="snížená",J452,0)</f>
        <v>0</v>
      </c>
      <c r="BG452" s="225">
        <f>IF(N452="zákl. přenesená",J452,0)</f>
        <v>0</v>
      </c>
      <c r="BH452" s="225">
        <f>IF(N452="sníž. přenesená",J452,0)</f>
        <v>0</v>
      </c>
      <c r="BI452" s="225">
        <f>IF(N452="nulová",J452,0)</f>
        <v>0</v>
      </c>
      <c r="BJ452" s="21" t="s">
        <v>79</v>
      </c>
      <c r="BK452" s="225">
        <f>ROUND(I452*H452,2)</f>
        <v>0</v>
      </c>
      <c r="BL452" s="21" t="s">
        <v>233</v>
      </c>
      <c r="BM452" s="21" t="s">
        <v>1128</v>
      </c>
    </row>
    <row r="453" spans="2:65" s="1" customFormat="1" ht="16.5" customHeight="1">
      <c r="B453" s="43"/>
      <c r="C453" s="214" t="s">
        <v>1129</v>
      </c>
      <c r="D453" s="214" t="s">
        <v>152</v>
      </c>
      <c r="E453" s="215" t="s">
        <v>1130</v>
      </c>
      <c r="F453" s="216" t="s">
        <v>1131</v>
      </c>
      <c r="G453" s="217" t="s">
        <v>205</v>
      </c>
      <c r="H453" s="218">
        <v>13</v>
      </c>
      <c r="I453" s="219"/>
      <c r="J453" s="220">
        <f>ROUND(I453*H453,2)</f>
        <v>0</v>
      </c>
      <c r="K453" s="216" t="s">
        <v>156</v>
      </c>
      <c r="L453" s="69"/>
      <c r="M453" s="221" t="s">
        <v>21</v>
      </c>
      <c r="N453" s="222" t="s">
        <v>42</v>
      </c>
      <c r="O453" s="44"/>
      <c r="P453" s="223">
        <f>O453*H453</f>
        <v>0</v>
      </c>
      <c r="Q453" s="223">
        <v>0</v>
      </c>
      <c r="R453" s="223">
        <f>Q453*H453</f>
        <v>0</v>
      </c>
      <c r="S453" s="223">
        <v>0.024</v>
      </c>
      <c r="T453" s="224">
        <f>S453*H453</f>
        <v>0.312</v>
      </c>
      <c r="AR453" s="21" t="s">
        <v>233</v>
      </c>
      <c r="AT453" s="21" t="s">
        <v>152</v>
      </c>
      <c r="AU453" s="21" t="s">
        <v>81</v>
      </c>
      <c r="AY453" s="21" t="s">
        <v>150</v>
      </c>
      <c r="BE453" s="225">
        <f>IF(N453="základní",J453,0)</f>
        <v>0</v>
      </c>
      <c r="BF453" s="225">
        <f>IF(N453="snížená",J453,0)</f>
        <v>0</v>
      </c>
      <c r="BG453" s="225">
        <f>IF(N453="zákl. přenesená",J453,0)</f>
        <v>0</v>
      </c>
      <c r="BH453" s="225">
        <f>IF(N453="sníž. přenesená",J453,0)</f>
        <v>0</v>
      </c>
      <c r="BI453" s="225">
        <f>IF(N453="nulová",J453,0)</f>
        <v>0</v>
      </c>
      <c r="BJ453" s="21" t="s">
        <v>79</v>
      </c>
      <c r="BK453" s="225">
        <f>ROUND(I453*H453,2)</f>
        <v>0</v>
      </c>
      <c r="BL453" s="21" t="s">
        <v>233</v>
      </c>
      <c r="BM453" s="21" t="s">
        <v>1132</v>
      </c>
    </row>
    <row r="454" spans="2:51" s="11" customFormat="1" ht="13.5">
      <c r="B454" s="226"/>
      <c r="C454" s="227"/>
      <c r="D454" s="228" t="s">
        <v>159</v>
      </c>
      <c r="E454" s="229" t="s">
        <v>21</v>
      </c>
      <c r="F454" s="230" t="s">
        <v>215</v>
      </c>
      <c r="G454" s="227"/>
      <c r="H454" s="231">
        <v>13</v>
      </c>
      <c r="I454" s="232"/>
      <c r="J454" s="227"/>
      <c r="K454" s="227"/>
      <c r="L454" s="233"/>
      <c r="M454" s="234"/>
      <c r="N454" s="235"/>
      <c r="O454" s="235"/>
      <c r="P454" s="235"/>
      <c r="Q454" s="235"/>
      <c r="R454" s="235"/>
      <c r="S454" s="235"/>
      <c r="T454" s="236"/>
      <c r="AT454" s="237" t="s">
        <v>159</v>
      </c>
      <c r="AU454" s="237" t="s">
        <v>81</v>
      </c>
      <c r="AV454" s="11" t="s">
        <v>81</v>
      </c>
      <c r="AW454" s="11" t="s">
        <v>35</v>
      </c>
      <c r="AX454" s="11" t="s">
        <v>71</v>
      </c>
      <c r="AY454" s="237" t="s">
        <v>150</v>
      </c>
    </row>
    <row r="455" spans="2:65" s="1" customFormat="1" ht="25.5" customHeight="1">
      <c r="B455" s="43"/>
      <c r="C455" s="214" t="s">
        <v>1133</v>
      </c>
      <c r="D455" s="214" t="s">
        <v>152</v>
      </c>
      <c r="E455" s="215" t="s">
        <v>1134</v>
      </c>
      <c r="F455" s="216" t="s">
        <v>1135</v>
      </c>
      <c r="G455" s="217" t="s">
        <v>248</v>
      </c>
      <c r="H455" s="218">
        <v>11.76</v>
      </c>
      <c r="I455" s="219"/>
      <c r="J455" s="220">
        <f>ROUND(I455*H455,2)</f>
        <v>0</v>
      </c>
      <c r="K455" s="216" t="s">
        <v>156</v>
      </c>
      <c r="L455" s="69"/>
      <c r="M455" s="221" t="s">
        <v>21</v>
      </c>
      <c r="N455" s="222" t="s">
        <v>42</v>
      </c>
      <c r="O455" s="44"/>
      <c r="P455" s="223">
        <f>O455*H455</f>
        <v>0</v>
      </c>
      <c r="Q455" s="223">
        <v>0</v>
      </c>
      <c r="R455" s="223">
        <f>Q455*H455</f>
        <v>0</v>
      </c>
      <c r="S455" s="223">
        <v>0</v>
      </c>
      <c r="T455" s="224">
        <f>S455*H455</f>
        <v>0</v>
      </c>
      <c r="AR455" s="21" t="s">
        <v>233</v>
      </c>
      <c r="AT455" s="21" t="s">
        <v>152</v>
      </c>
      <c r="AU455" s="21" t="s">
        <v>81</v>
      </c>
      <c r="AY455" s="21" t="s">
        <v>150</v>
      </c>
      <c r="BE455" s="225">
        <f>IF(N455="základní",J455,0)</f>
        <v>0</v>
      </c>
      <c r="BF455" s="225">
        <f>IF(N455="snížená",J455,0)</f>
        <v>0</v>
      </c>
      <c r="BG455" s="225">
        <f>IF(N455="zákl. přenesená",J455,0)</f>
        <v>0</v>
      </c>
      <c r="BH455" s="225">
        <f>IF(N455="sníž. přenesená",J455,0)</f>
        <v>0</v>
      </c>
      <c r="BI455" s="225">
        <f>IF(N455="nulová",J455,0)</f>
        <v>0</v>
      </c>
      <c r="BJ455" s="21" t="s">
        <v>79</v>
      </c>
      <c r="BK455" s="225">
        <f>ROUND(I455*H455,2)</f>
        <v>0</v>
      </c>
      <c r="BL455" s="21" t="s">
        <v>233</v>
      </c>
      <c r="BM455" s="21" t="s">
        <v>1136</v>
      </c>
    </row>
    <row r="456" spans="2:51" s="11" customFormat="1" ht="13.5">
      <c r="B456" s="226"/>
      <c r="C456" s="227"/>
      <c r="D456" s="228" t="s">
        <v>159</v>
      </c>
      <c r="E456" s="229" t="s">
        <v>21</v>
      </c>
      <c r="F456" s="230" t="s">
        <v>1137</v>
      </c>
      <c r="G456" s="227"/>
      <c r="H456" s="231">
        <v>6</v>
      </c>
      <c r="I456" s="232"/>
      <c r="J456" s="227"/>
      <c r="K456" s="227"/>
      <c r="L456" s="233"/>
      <c r="M456" s="234"/>
      <c r="N456" s="235"/>
      <c r="O456" s="235"/>
      <c r="P456" s="235"/>
      <c r="Q456" s="235"/>
      <c r="R456" s="235"/>
      <c r="S456" s="235"/>
      <c r="T456" s="236"/>
      <c r="AT456" s="237" t="s">
        <v>159</v>
      </c>
      <c r="AU456" s="237" t="s">
        <v>81</v>
      </c>
      <c r="AV456" s="11" t="s">
        <v>81</v>
      </c>
      <c r="AW456" s="11" t="s">
        <v>35</v>
      </c>
      <c r="AX456" s="11" t="s">
        <v>71</v>
      </c>
      <c r="AY456" s="237" t="s">
        <v>150</v>
      </c>
    </row>
    <row r="457" spans="2:51" s="11" customFormat="1" ht="13.5">
      <c r="B457" s="226"/>
      <c r="C457" s="227"/>
      <c r="D457" s="228" t="s">
        <v>159</v>
      </c>
      <c r="E457" s="229" t="s">
        <v>21</v>
      </c>
      <c r="F457" s="230" t="s">
        <v>365</v>
      </c>
      <c r="G457" s="227"/>
      <c r="H457" s="231">
        <v>3</v>
      </c>
      <c r="I457" s="232"/>
      <c r="J457" s="227"/>
      <c r="K457" s="227"/>
      <c r="L457" s="233"/>
      <c r="M457" s="234"/>
      <c r="N457" s="235"/>
      <c r="O457" s="235"/>
      <c r="P457" s="235"/>
      <c r="Q457" s="235"/>
      <c r="R457" s="235"/>
      <c r="S457" s="235"/>
      <c r="T457" s="236"/>
      <c r="AT457" s="237" t="s">
        <v>159</v>
      </c>
      <c r="AU457" s="237" t="s">
        <v>81</v>
      </c>
      <c r="AV457" s="11" t="s">
        <v>81</v>
      </c>
      <c r="AW457" s="11" t="s">
        <v>35</v>
      </c>
      <c r="AX457" s="11" t="s">
        <v>71</v>
      </c>
      <c r="AY457" s="237" t="s">
        <v>150</v>
      </c>
    </row>
    <row r="458" spans="2:51" s="11" customFormat="1" ht="13.5">
      <c r="B458" s="226"/>
      <c r="C458" s="227"/>
      <c r="D458" s="228" t="s">
        <v>159</v>
      </c>
      <c r="E458" s="229" t="s">
        <v>21</v>
      </c>
      <c r="F458" s="230" t="s">
        <v>1138</v>
      </c>
      <c r="G458" s="227"/>
      <c r="H458" s="231">
        <v>2.76</v>
      </c>
      <c r="I458" s="232"/>
      <c r="J458" s="227"/>
      <c r="K458" s="227"/>
      <c r="L458" s="233"/>
      <c r="M458" s="234"/>
      <c r="N458" s="235"/>
      <c r="O458" s="235"/>
      <c r="P458" s="235"/>
      <c r="Q458" s="235"/>
      <c r="R458" s="235"/>
      <c r="S458" s="235"/>
      <c r="T458" s="236"/>
      <c r="AT458" s="237" t="s">
        <v>159</v>
      </c>
      <c r="AU458" s="237" t="s">
        <v>81</v>
      </c>
      <c r="AV458" s="11" t="s">
        <v>81</v>
      </c>
      <c r="AW458" s="11" t="s">
        <v>35</v>
      </c>
      <c r="AX458" s="11" t="s">
        <v>71</v>
      </c>
      <c r="AY458" s="237" t="s">
        <v>150</v>
      </c>
    </row>
    <row r="459" spans="2:65" s="1" customFormat="1" ht="16.5" customHeight="1">
      <c r="B459" s="43"/>
      <c r="C459" s="238" t="s">
        <v>1139</v>
      </c>
      <c r="D459" s="238" t="s">
        <v>330</v>
      </c>
      <c r="E459" s="239" t="s">
        <v>1140</v>
      </c>
      <c r="F459" s="240" t="s">
        <v>1141</v>
      </c>
      <c r="G459" s="241" t="s">
        <v>248</v>
      </c>
      <c r="H459" s="242">
        <v>11.76</v>
      </c>
      <c r="I459" s="243"/>
      <c r="J459" s="244">
        <f>ROUND(I459*H459,2)</f>
        <v>0</v>
      </c>
      <c r="K459" s="240" t="s">
        <v>156</v>
      </c>
      <c r="L459" s="245"/>
      <c r="M459" s="246" t="s">
        <v>21</v>
      </c>
      <c r="N459" s="247" t="s">
        <v>42</v>
      </c>
      <c r="O459" s="44"/>
      <c r="P459" s="223">
        <f>O459*H459</f>
        <v>0</v>
      </c>
      <c r="Q459" s="223">
        <v>0.0018</v>
      </c>
      <c r="R459" s="223">
        <f>Q459*H459</f>
        <v>0.021168</v>
      </c>
      <c r="S459" s="223">
        <v>0</v>
      </c>
      <c r="T459" s="224">
        <f>S459*H459</f>
        <v>0</v>
      </c>
      <c r="AR459" s="21" t="s">
        <v>329</v>
      </c>
      <c r="AT459" s="21" t="s">
        <v>330</v>
      </c>
      <c r="AU459" s="21" t="s">
        <v>81</v>
      </c>
      <c r="AY459" s="21" t="s">
        <v>150</v>
      </c>
      <c r="BE459" s="225">
        <f>IF(N459="základní",J459,0)</f>
        <v>0</v>
      </c>
      <c r="BF459" s="225">
        <f>IF(N459="snížená",J459,0)</f>
        <v>0</v>
      </c>
      <c r="BG459" s="225">
        <f>IF(N459="zákl. přenesená",J459,0)</f>
        <v>0</v>
      </c>
      <c r="BH459" s="225">
        <f>IF(N459="sníž. přenesená",J459,0)</f>
        <v>0</v>
      </c>
      <c r="BI459" s="225">
        <f>IF(N459="nulová",J459,0)</f>
        <v>0</v>
      </c>
      <c r="BJ459" s="21" t="s">
        <v>79</v>
      </c>
      <c r="BK459" s="225">
        <f>ROUND(I459*H459,2)</f>
        <v>0</v>
      </c>
      <c r="BL459" s="21" t="s">
        <v>233</v>
      </c>
      <c r="BM459" s="21" t="s">
        <v>1142</v>
      </c>
    </row>
    <row r="460" spans="2:65" s="1" customFormat="1" ht="16.5" customHeight="1">
      <c r="B460" s="43"/>
      <c r="C460" s="238" t="s">
        <v>1143</v>
      </c>
      <c r="D460" s="238" t="s">
        <v>330</v>
      </c>
      <c r="E460" s="239" t="s">
        <v>1144</v>
      </c>
      <c r="F460" s="240" t="s">
        <v>1145</v>
      </c>
      <c r="G460" s="241" t="s">
        <v>1146</v>
      </c>
      <c r="H460" s="242">
        <v>9</v>
      </c>
      <c r="I460" s="243"/>
      <c r="J460" s="244">
        <f>ROUND(I460*H460,2)</f>
        <v>0</v>
      </c>
      <c r="K460" s="240" t="s">
        <v>156</v>
      </c>
      <c r="L460" s="245"/>
      <c r="M460" s="246" t="s">
        <v>21</v>
      </c>
      <c r="N460" s="247" t="s">
        <v>42</v>
      </c>
      <c r="O460" s="44"/>
      <c r="P460" s="223">
        <f>O460*H460</f>
        <v>0</v>
      </c>
      <c r="Q460" s="223">
        <v>0.0002</v>
      </c>
      <c r="R460" s="223">
        <f>Q460*H460</f>
        <v>0.0018000000000000002</v>
      </c>
      <c r="S460" s="223">
        <v>0</v>
      </c>
      <c r="T460" s="224">
        <f>S460*H460</f>
        <v>0</v>
      </c>
      <c r="AR460" s="21" t="s">
        <v>329</v>
      </c>
      <c r="AT460" s="21" t="s">
        <v>330</v>
      </c>
      <c r="AU460" s="21" t="s">
        <v>81</v>
      </c>
      <c r="AY460" s="21" t="s">
        <v>150</v>
      </c>
      <c r="BE460" s="225">
        <f>IF(N460="základní",J460,0)</f>
        <v>0</v>
      </c>
      <c r="BF460" s="225">
        <f>IF(N460="snížená",J460,0)</f>
        <v>0</v>
      </c>
      <c r="BG460" s="225">
        <f>IF(N460="zákl. přenesená",J460,0)</f>
        <v>0</v>
      </c>
      <c r="BH460" s="225">
        <f>IF(N460="sníž. přenesená",J460,0)</f>
        <v>0</v>
      </c>
      <c r="BI460" s="225">
        <f>IF(N460="nulová",J460,0)</f>
        <v>0</v>
      </c>
      <c r="BJ460" s="21" t="s">
        <v>79</v>
      </c>
      <c r="BK460" s="225">
        <f>ROUND(I460*H460,2)</f>
        <v>0</v>
      </c>
      <c r="BL460" s="21" t="s">
        <v>233</v>
      </c>
      <c r="BM460" s="21" t="s">
        <v>1147</v>
      </c>
    </row>
    <row r="461" spans="2:65" s="1" customFormat="1" ht="16.5" customHeight="1">
      <c r="B461" s="43"/>
      <c r="C461" s="214" t="s">
        <v>1148</v>
      </c>
      <c r="D461" s="214" t="s">
        <v>152</v>
      </c>
      <c r="E461" s="215" t="s">
        <v>1149</v>
      </c>
      <c r="F461" s="216" t="s">
        <v>1150</v>
      </c>
      <c r="G461" s="217" t="s">
        <v>205</v>
      </c>
      <c r="H461" s="218">
        <v>1</v>
      </c>
      <c r="I461" s="219"/>
      <c r="J461" s="220">
        <f>ROUND(I461*H461,2)</f>
        <v>0</v>
      </c>
      <c r="K461" s="216" t="s">
        <v>156</v>
      </c>
      <c r="L461" s="69"/>
      <c r="M461" s="221" t="s">
        <v>21</v>
      </c>
      <c r="N461" s="222" t="s">
        <v>42</v>
      </c>
      <c r="O461" s="44"/>
      <c r="P461" s="223">
        <f>O461*H461</f>
        <v>0</v>
      </c>
      <c r="Q461" s="223">
        <v>0</v>
      </c>
      <c r="R461" s="223">
        <f>Q461*H461</f>
        <v>0</v>
      </c>
      <c r="S461" s="223">
        <v>0.174</v>
      </c>
      <c r="T461" s="224">
        <f>S461*H461</f>
        <v>0.174</v>
      </c>
      <c r="AR461" s="21" t="s">
        <v>233</v>
      </c>
      <c r="AT461" s="21" t="s">
        <v>152</v>
      </c>
      <c r="AU461" s="21" t="s">
        <v>81</v>
      </c>
      <c r="AY461" s="21" t="s">
        <v>150</v>
      </c>
      <c r="BE461" s="225">
        <f>IF(N461="základní",J461,0)</f>
        <v>0</v>
      </c>
      <c r="BF461" s="225">
        <f>IF(N461="snížená",J461,0)</f>
        <v>0</v>
      </c>
      <c r="BG461" s="225">
        <f>IF(N461="zákl. přenesená",J461,0)</f>
        <v>0</v>
      </c>
      <c r="BH461" s="225">
        <f>IF(N461="sníž. přenesená",J461,0)</f>
        <v>0</v>
      </c>
      <c r="BI461" s="225">
        <f>IF(N461="nulová",J461,0)</f>
        <v>0</v>
      </c>
      <c r="BJ461" s="21" t="s">
        <v>79</v>
      </c>
      <c r="BK461" s="225">
        <f>ROUND(I461*H461,2)</f>
        <v>0</v>
      </c>
      <c r="BL461" s="21" t="s">
        <v>233</v>
      </c>
      <c r="BM461" s="21" t="s">
        <v>1151</v>
      </c>
    </row>
    <row r="462" spans="2:65" s="1" customFormat="1" ht="16.5" customHeight="1">
      <c r="B462" s="43"/>
      <c r="C462" s="214" t="s">
        <v>1152</v>
      </c>
      <c r="D462" s="214" t="s">
        <v>152</v>
      </c>
      <c r="E462" s="215" t="s">
        <v>1153</v>
      </c>
      <c r="F462" s="216" t="s">
        <v>1154</v>
      </c>
      <c r="G462" s="217" t="s">
        <v>205</v>
      </c>
      <c r="H462" s="218">
        <v>1</v>
      </c>
      <c r="I462" s="219"/>
      <c r="J462" s="220">
        <f>ROUND(I462*H462,2)</f>
        <v>0</v>
      </c>
      <c r="K462" s="216" t="s">
        <v>21</v>
      </c>
      <c r="L462" s="69"/>
      <c r="M462" s="221" t="s">
        <v>21</v>
      </c>
      <c r="N462" s="222" t="s">
        <v>42</v>
      </c>
      <c r="O462" s="44"/>
      <c r="P462" s="223">
        <f>O462*H462</f>
        <v>0</v>
      </c>
      <c r="Q462" s="223">
        <v>0</v>
      </c>
      <c r="R462" s="223">
        <f>Q462*H462</f>
        <v>0</v>
      </c>
      <c r="S462" s="223">
        <v>0</v>
      </c>
      <c r="T462" s="224">
        <f>S462*H462</f>
        <v>0</v>
      </c>
      <c r="AR462" s="21" t="s">
        <v>233</v>
      </c>
      <c r="AT462" s="21" t="s">
        <v>152</v>
      </c>
      <c r="AU462" s="21" t="s">
        <v>81</v>
      </c>
      <c r="AY462" s="21" t="s">
        <v>150</v>
      </c>
      <c r="BE462" s="225">
        <f>IF(N462="základní",J462,0)</f>
        <v>0</v>
      </c>
      <c r="BF462" s="225">
        <f>IF(N462="snížená",J462,0)</f>
        <v>0</v>
      </c>
      <c r="BG462" s="225">
        <f>IF(N462="zákl. přenesená",J462,0)</f>
        <v>0</v>
      </c>
      <c r="BH462" s="225">
        <f>IF(N462="sníž. přenesená",J462,0)</f>
        <v>0</v>
      </c>
      <c r="BI462" s="225">
        <f>IF(N462="nulová",J462,0)</f>
        <v>0</v>
      </c>
      <c r="BJ462" s="21" t="s">
        <v>79</v>
      </c>
      <c r="BK462" s="225">
        <f>ROUND(I462*H462,2)</f>
        <v>0</v>
      </c>
      <c r="BL462" s="21" t="s">
        <v>233</v>
      </c>
      <c r="BM462" s="21" t="s">
        <v>1155</v>
      </c>
    </row>
    <row r="463" spans="2:65" s="1" customFormat="1" ht="16.5" customHeight="1">
      <c r="B463" s="43"/>
      <c r="C463" s="214" t="s">
        <v>1156</v>
      </c>
      <c r="D463" s="214" t="s">
        <v>152</v>
      </c>
      <c r="E463" s="215" t="s">
        <v>1157</v>
      </c>
      <c r="F463" s="216" t="s">
        <v>1158</v>
      </c>
      <c r="G463" s="217" t="s">
        <v>543</v>
      </c>
      <c r="H463" s="248"/>
      <c r="I463" s="219"/>
      <c r="J463" s="220">
        <f>ROUND(I463*H463,2)</f>
        <v>0</v>
      </c>
      <c r="K463" s="216" t="s">
        <v>156</v>
      </c>
      <c r="L463" s="69"/>
      <c r="M463" s="221" t="s">
        <v>21</v>
      </c>
      <c r="N463" s="222" t="s">
        <v>42</v>
      </c>
      <c r="O463" s="44"/>
      <c r="P463" s="223">
        <f>O463*H463</f>
        <v>0</v>
      </c>
      <c r="Q463" s="223">
        <v>0</v>
      </c>
      <c r="R463" s="223">
        <f>Q463*H463</f>
        <v>0</v>
      </c>
      <c r="S463" s="223">
        <v>0</v>
      </c>
      <c r="T463" s="224">
        <f>S463*H463</f>
        <v>0</v>
      </c>
      <c r="AR463" s="21" t="s">
        <v>233</v>
      </c>
      <c r="AT463" s="21" t="s">
        <v>152</v>
      </c>
      <c r="AU463" s="21" t="s">
        <v>81</v>
      </c>
      <c r="AY463" s="21" t="s">
        <v>150</v>
      </c>
      <c r="BE463" s="225">
        <f>IF(N463="základní",J463,0)</f>
        <v>0</v>
      </c>
      <c r="BF463" s="225">
        <f>IF(N463="snížená",J463,0)</f>
        <v>0</v>
      </c>
      <c r="BG463" s="225">
        <f>IF(N463="zákl. přenesená",J463,0)</f>
        <v>0</v>
      </c>
      <c r="BH463" s="225">
        <f>IF(N463="sníž. přenesená",J463,0)</f>
        <v>0</v>
      </c>
      <c r="BI463" s="225">
        <f>IF(N463="nulová",J463,0)</f>
        <v>0</v>
      </c>
      <c r="BJ463" s="21" t="s">
        <v>79</v>
      </c>
      <c r="BK463" s="225">
        <f>ROUND(I463*H463,2)</f>
        <v>0</v>
      </c>
      <c r="BL463" s="21" t="s">
        <v>233</v>
      </c>
      <c r="BM463" s="21" t="s">
        <v>1159</v>
      </c>
    </row>
    <row r="464" spans="2:63" s="10" customFormat="1" ht="29.85" customHeight="1">
      <c r="B464" s="198"/>
      <c r="C464" s="199"/>
      <c r="D464" s="200" t="s">
        <v>70</v>
      </c>
      <c r="E464" s="212" t="s">
        <v>1160</v>
      </c>
      <c r="F464" s="212" t="s">
        <v>1161</v>
      </c>
      <c r="G464" s="199"/>
      <c r="H464" s="199"/>
      <c r="I464" s="202"/>
      <c r="J464" s="213">
        <f>BK464</f>
        <v>0</v>
      </c>
      <c r="K464" s="199"/>
      <c r="L464" s="204"/>
      <c r="M464" s="205"/>
      <c r="N464" s="206"/>
      <c r="O464" s="206"/>
      <c r="P464" s="207">
        <f>SUM(P465:P469)</f>
        <v>0</v>
      </c>
      <c r="Q464" s="206"/>
      <c r="R464" s="207">
        <f>SUM(R465:R469)</f>
        <v>0</v>
      </c>
      <c r="S464" s="206"/>
      <c r="T464" s="208">
        <f>SUM(T465:T469)</f>
        <v>0</v>
      </c>
      <c r="AR464" s="209" t="s">
        <v>81</v>
      </c>
      <c r="AT464" s="210" t="s">
        <v>70</v>
      </c>
      <c r="AU464" s="210" t="s">
        <v>79</v>
      </c>
      <c r="AY464" s="209" t="s">
        <v>150</v>
      </c>
      <c r="BK464" s="211">
        <f>SUM(BK465:BK469)</f>
        <v>0</v>
      </c>
    </row>
    <row r="465" spans="2:65" s="1" customFormat="1" ht="16.5" customHeight="1">
      <c r="B465" s="43"/>
      <c r="C465" s="214" t="s">
        <v>1162</v>
      </c>
      <c r="D465" s="214" t="s">
        <v>152</v>
      </c>
      <c r="E465" s="215" t="s">
        <v>1163</v>
      </c>
      <c r="F465" s="216" t="s">
        <v>1164</v>
      </c>
      <c r="G465" s="217" t="s">
        <v>205</v>
      </c>
      <c r="H465" s="218">
        <v>1</v>
      </c>
      <c r="I465" s="219"/>
      <c r="J465" s="220">
        <f>ROUND(I465*H465,2)</f>
        <v>0</v>
      </c>
      <c r="K465" s="216" t="s">
        <v>21</v>
      </c>
      <c r="L465" s="69"/>
      <c r="M465" s="221" t="s">
        <v>21</v>
      </c>
      <c r="N465" s="222" t="s">
        <v>42</v>
      </c>
      <c r="O465" s="44"/>
      <c r="P465" s="223">
        <f>O465*H465</f>
        <v>0</v>
      </c>
      <c r="Q465" s="223">
        <v>0</v>
      </c>
      <c r="R465" s="223">
        <f>Q465*H465</f>
        <v>0</v>
      </c>
      <c r="S465" s="223">
        <v>0</v>
      </c>
      <c r="T465" s="224">
        <f>S465*H465</f>
        <v>0</v>
      </c>
      <c r="AR465" s="21" t="s">
        <v>233</v>
      </c>
      <c r="AT465" s="21" t="s">
        <v>152</v>
      </c>
      <c r="AU465" s="21" t="s">
        <v>81</v>
      </c>
      <c r="AY465" s="21" t="s">
        <v>150</v>
      </c>
      <c r="BE465" s="225">
        <f>IF(N465="základní",J465,0)</f>
        <v>0</v>
      </c>
      <c r="BF465" s="225">
        <f>IF(N465="snížená",J465,0)</f>
        <v>0</v>
      </c>
      <c r="BG465" s="225">
        <f>IF(N465="zákl. přenesená",J465,0)</f>
        <v>0</v>
      </c>
      <c r="BH465" s="225">
        <f>IF(N465="sníž. přenesená",J465,0)</f>
        <v>0</v>
      </c>
      <c r="BI465" s="225">
        <f>IF(N465="nulová",J465,0)</f>
        <v>0</v>
      </c>
      <c r="BJ465" s="21" t="s">
        <v>79</v>
      </c>
      <c r="BK465" s="225">
        <f>ROUND(I465*H465,2)</f>
        <v>0</v>
      </c>
      <c r="BL465" s="21" t="s">
        <v>233</v>
      </c>
      <c r="BM465" s="21" t="s">
        <v>1165</v>
      </c>
    </row>
    <row r="466" spans="2:65" s="1" customFormat="1" ht="16.5" customHeight="1">
      <c r="B466" s="43"/>
      <c r="C466" s="214" t="s">
        <v>1166</v>
      </c>
      <c r="D466" s="214" t="s">
        <v>152</v>
      </c>
      <c r="E466" s="215" t="s">
        <v>1167</v>
      </c>
      <c r="F466" s="216" t="s">
        <v>1168</v>
      </c>
      <c r="G466" s="217" t="s">
        <v>205</v>
      </c>
      <c r="H466" s="218">
        <v>1</v>
      </c>
      <c r="I466" s="219"/>
      <c r="J466" s="220">
        <f>ROUND(I466*H466,2)</f>
        <v>0</v>
      </c>
      <c r="K466" s="216" t="s">
        <v>21</v>
      </c>
      <c r="L466" s="69"/>
      <c r="M466" s="221" t="s">
        <v>21</v>
      </c>
      <c r="N466" s="222" t="s">
        <v>42</v>
      </c>
      <c r="O466" s="44"/>
      <c r="P466" s="223">
        <f>O466*H466</f>
        <v>0</v>
      </c>
      <c r="Q466" s="223">
        <v>0</v>
      </c>
      <c r="R466" s="223">
        <f>Q466*H466</f>
        <v>0</v>
      </c>
      <c r="S466" s="223">
        <v>0</v>
      </c>
      <c r="T466" s="224">
        <f>S466*H466</f>
        <v>0</v>
      </c>
      <c r="AR466" s="21" t="s">
        <v>233</v>
      </c>
      <c r="AT466" s="21" t="s">
        <v>152</v>
      </c>
      <c r="AU466" s="21" t="s">
        <v>81</v>
      </c>
      <c r="AY466" s="21" t="s">
        <v>150</v>
      </c>
      <c r="BE466" s="225">
        <f>IF(N466="základní",J466,0)</f>
        <v>0</v>
      </c>
      <c r="BF466" s="225">
        <f>IF(N466="snížená",J466,0)</f>
        <v>0</v>
      </c>
      <c r="BG466" s="225">
        <f>IF(N466="zákl. přenesená",J466,0)</f>
        <v>0</v>
      </c>
      <c r="BH466" s="225">
        <f>IF(N466="sníž. přenesená",J466,0)</f>
        <v>0</v>
      </c>
      <c r="BI466" s="225">
        <f>IF(N466="nulová",J466,0)</f>
        <v>0</v>
      </c>
      <c r="BJ466" s="21" t="s">
        <v>79</v>
      </c>
      <c r="BK466" s="225">
        <f>ROUND(I466*H466,2)</f>
        <v>0</v>
      </c>
      <c r="BL466" s="21" t="s">
        <v>233</v>
      </c>
      <c r="BM466" s="21" t="s">
        <v>1169</v>
      </c>
    </row>
    <row r="467" spans="2:65" s="1" customFormat="1" ht="16.5" customHeight="1">
      <c r="B467" s="43"/>
      <c r="C467" s="214" t="s">
        <v>1170</v>
      </c>
      <c r="D467" s="214" t="s">
        <v>152</v>
      </c>
      <c r="E467" s="215" t="s">
        <v>1171</v>
      </c>
      <c r="F467" s="216" t="s">
        <v>1172</v>
      </c>
      <c r="G467" s="217" t="s">
        <v>205</v>
      </c>
      <c r="H467" s="218">
        <v>2</v>
      </c>
      <c r="I467" s="219"/>
      <c r="J467" s="220">
        <f>ROUND(I467*H467,2)</f>
        <v>0</v>
      </c>
      <c r="K467" s="216" t="s">
        <v>21</v>
      </c>
      <c r="L467" s="69"/>
      <c r="M467" s="221" t="s">
        <v>21</v>
      </c>
      <c r="N467" s="222" t="s">
        <v>42</v>
      </c>
      <c r="O467" s="44"/>
      <c r="P467" s="223">
        <f>O467*H467</f>
        <v>0</v>
      </c>
      <c r="Q467" s="223">
        <v>0</v>
      </c>
      <c r="R467" s="223">
        <f>Q467*H467</f>
        <v>0</v>
      </c>
      <c r="S467" s="223">
        <v>0</v>
      </c>
      <c r="T467" s="224">
        <f>S467*H467</f>
        <v>0</v>
      </c>
      <c r="AR467" s="21" t="s">
        <v>233</v>
      </c>
      <c r="AT467" s="21" t="s">
        <v>152</v>
      </c>
      <c r="AU467" s="21" t="s">
        <v>81</v>
      </c>
      <c r="AY467" s="21" t="s">
        <v>150</v>
      </c>
      <c r="BE467" s="225">
        <f>IF(N467="základní",J467,0)</f>
        <v>0</v>
      </c>
      <c r="BF467" s="225">
        <f>IF(N467="snížená",J467,0)</f>
        <v>0</v>
      </c>
      <c r="BG467" s="225">
        <f>IF(N467="zákl. přenesená",J467,0)</f>
        <v>0</v>
      </c>
      <c r="BH467" s="225">
        <f>IF(N467="sníž. přenesená",J467,0)</f>
        <v>0</v>
      </c>
      <c r="BI467" s="225">
        <f>IF(N467="nulová",J467,0)</f>
        <v>0</v>
      </c>
      <c r="BJ467" s="21" t="s">
        <v>79</v>
      </c>
      <c r="BK467" s="225">
        <f>ROUND(I467*H467,2)</f>
        <v>0</v>
      </c>
      <c r="BL467" s="21" t="s">
        <v>233</v>
      </c>
      <c r="BM467" s="21" t="s">
        <v>1173</v>
      </c>
    </row>
    <row r="468" spans="2:65" s="1" customFormat="1" ht="16.5" customHeight="1">
      <c r="B468" s="43"/>
      <c r="C468" s="214" t="s">
        <v>1174</v>
      </c>
      <c r="D468" s="214" t="s">
        <v>152</v>
      </c>
      <c r="E468" s="215" t="s">
        <v>1175</v>
      </c>
      <c r="F468" s="216" t="s">
        <v>1176</v>
      </c>
      <c r="G468" s="217" t="s">
        <v>205</v>
      </c>
      <c r="H468" s="218">
        <v>1</v>
      </c>
      <c r="I468" s="219"/>
      <c r="J468" s="220">
        <f>ROUND(I468*H468,2)</f>
        <v>0</v>
      </c>
      <c r="K468" s="216" t="s">
        <v>21</v>
      </c>
      <c r="L468" s="69"/>
      <c r="M468" s="221" t="s">
        <v>21</v>
      </c>
      <c r="N468" s="222" t="s">
        <v>42</v>
      </c>
      <c r="O468" s="44"/>
      <c r="P468" s="223">
        <f>O468*H468</f>
        <v>0</v>
      </c>
      <c r="Q468" s="223">
        <v>0</v>
      </c>
      <c r="R468" s="223">
        <f>Q468*H468</f>
        <v>0</v>
      </c>
      <c r="S468" s="223">
        <v>0</v>
      </c>
      <c r="T468" s="224">
        <f>S468*H468</f>
        <v>0</v>
      </c>
      <c r="AR468" s="21" t="s">
        <v>233</v>
      </c>
      <c r="AT468" s="21" t="s">
        <v>152</v>
      </c>
      <c r="AU468" s="21" t="s">
        <v>81</v>
      </c>
      <c r="AY468" s="21" t="s">
        <v>150</v>
      </c>
      <c r="BE468" s="225">
        <f>IF(N468="základní",J468,0)</f>
        <v>0</v>
      </c>
      <c r="BF468" s="225">
        <f>IF(N468="snížená",J468,0)</f>
        <v>0</v>
      </c>
      <c r="BG468" s="225">
        <f>IF(N468="zákl. přenesená",J468,0)</f>
        <v>0</v>
      </c>
      <c r="BH468" s="225">
        <f>IF(N468="sníž. přenesená",J468,0)</f>
        <v>0</v>
      </c>
      <c r="BI468" s="225">
        <f>IF(N468="nulová",J468,0)</f>
        <v>0</v>
      </c>
      <c r="BJ468" s="21" t="s">
        <v>79</v>
      </c>
      <c r="BK468" s="225">
        <f>ROUND(I468*H468,2)</f>
        <v>0</v>
      </c>
      <c r="BL468" s="21" t="s">
        <v>233</v>
      </c>
      <c r="BM468" s="21" t="s">
        <v>1177</v>
      </c>
    </row>
    <row r="469" spans="2:65" s="1" customFormat="1" ht="16.5" customHeight="1">
      <c r="B469" s="43"/>
      <c r="C469" s="214" t="s">
        <v>1178</v>
      </c>
      <c r="D469" s="214" t="s">
        <v>152</v>
      </c>
      <c r="E469" s="215" t="s">
        <v>1179</v>
      </c>
      <c r="F469" s="216" t="s">
        <v>1180</v>
      </c>
      <c r="G469" s="217" t="s">
        <v>543</v>
      </c>
      <c r="H469" s="248"/>
      <c r="I469" s="219"/>
      <c r="J469" s="220">
        <f>ROUND(I469*H469,2)</f>
        <v>0</v>
      </c>
      <c r="K469" s="216" t="s">
        <v>156</v>
      </c>
      <c r="L469" s="69"/>
      <c r="M469" s="221" t="s">
        <v>21</v>
      </c>
      <c r="N469" s="222" t="s">
        <v>42</v>
      </c>
      <c r="O469" s="44"/>
      <c r="P469" s="223">
        <f>O469*H469</f>
        <v>0</v>
      </c>
      <c r="Q469" s="223">
        <v>0</v>
      </c>
      <c r="R469" s="223">
        <f>Q469*H469</f>
        <v>0</v>
      </c>
      <c r="S469" s="223">
        <v>0</v>
      </c>
      <c r="T469" s="224">
        <f>S469*H469</f>
        <v>0</v>
      </c>
      <c r="AR469" s="21" t="s">
        <v>233</v>
      </c>
      <c r="AT469" s="21" t="s">
        <v>152</v>
      </c>
      <c r="AU469" s="21" t="s">
        <v>81</v>
      </c>
      <c r="AY469" s="21" t="s">
        <v>150</v>
      </c>
      <c r="BE469" s="225">
        <f>IF(N469="základní",J469,0)</f>
        <v>0</v>
      </c>
      <c r="BF469" s="225">
        <f>IF(N469="snížená",J469,0)</f>
        <v>0</v>
      </c>
      <c r="BG469" s="225">
        <f>IF(N469="zákl. přenesená",J469,0)</f>
        <v>0</v>
      </c>
      <c r="BH469" s="225">
        <f>IF(N469="sníž. přenesená",J469,0)</f>
        <v>0</v>
      </c>
      <c r="BI469" s="225">
        <f>IF(N469="nulová",J469,0)</f>
        <v>0</v>
      </c>
      <c r="BJ469" s="21" t="s">
        <v>79</v>
      </c>
      <c r="BK469" s="225">
        <f>ROUND(I469*H469,2)</f>
        <v>0</v>
      </c>
      <c r="BL469" s="21" t="s">
        <v>233</v>
      </c>
      <c r="BM469" s="21" t="s">
        <v>1181</v>
      </c>
    </row>
    <row r="470" spans="2:63" s="10" customFormat="1" ht="29.85" customHeight="1">
      <c r="B470" s="198"/>
      <c r="C470" s="199"/>
      <c r="D470" s="200" t="s">
        <v>70</v>
      </c>
      <c r="E470" s="212" t="s">
        <v>1182</v>
      </c>
      <c r="F470" s="212" t="s">
        <v>1183</v>
      </c>
      <c r="G470" s="199"/>
      <c r="H470" s="199"/>
      <c r="I470" s="202"/>
      <c r="J470" s="213">
        <f>BK470</f>
        <v>0</v>
      </c>
      <c r="K470" s="199"/>
      <c r="L470" s="204"/>
      <c r="M470" s="205"/>
      <c r="N470" s="206"/>
      <c r="O470" s="206"/>
      <c r="P470" s="207">
        <f>SUM(P471:P480)</f>
        <v>0</v>
      </c>
      <c r="Q470" s="206"/>
      <c r="R470" s="207">
        <f>SUM(R471:R480)</f>
        <v>2.3517228</v>
      </c>
      <c r="S470" s="206"/>
      <c r="T470" s="208">
        <f>SUM(T471:T480)</f>
        <v>0</v>
      </c>
      <c r="AR470" s="209" t="s">
        <v>81</v>
      </c>
      <c r="AT470" s="210" t="s">
        <v>70</v>
      </c>
      <c r="AU470" s="210" t="s">
        <v>79</v>
      </c>
      <c r="AY470" s="209" t="s">
        <v>150</v>
      </c>
      <c r="BK470" s="211">
        <f>SUM(BK471:BK480)</f>
        <v>0</v>
      </c>
    </row>
    <row r="471" spans="2:65" s="1" customFormat="1" ht="25.5" customHeight="1">
      <c r="B471" s="43"/>
      <c r="C471" s="214" t="s">
        <v>1184</v>
      </c>
      <c r="D471" s="214" t="s">
        <v>152</v>
      </c>
      <c r="E471" s="215" t="s">
        <v>1185</v>
      </c>
      <c r="F471" s="216" t="s">
        <v>1186</v>
      </c>
      <c r="G471" s="217" t="s">
        <v>186</v>
      </c>
      <c r="H471" s="218">
        <v>94.34</v>
      </c>
      <c r="I471" s="219"/>
      <c r="J471" s="220">
        <f>ROUND(I471*H471,2)</f>
        <v>0</v>
      </c>
      <c r="K471" s="216" t="s">
        <v>156</v>
      </c>
      <c r="L471" s="69"/>
      <c r="M471" s="221" t="s">
        <v>21</v>
      </c>
      <c r="N471" s="222" t="s">
        <v>42</v>
      </c>
      <c r="O471" s="44"/>
      <c r="P471" s="223">
        <f>O471*H471</f>
        <v>0</v>
      </c>
      <c r="Q471" s="223">
        <v>0.0035</v>
      </c>
      <c r="R471" s="223">
        <f>Q471*H471</f>
        <v>0.33019000000000004</v>
      </c>
      <c r="S471" s="223">
        <v>0</v>
      </c>
      <c r="T471" s="224">
        <f>S471*H471</f>
        <v>0</v>
      </c>
      <c r="AR471" s="21" t="s">
        <v>233</v>
      </c>
      <c r="AT471" s="21" t="s">
        <v>152</v>
      </c>
      <c r="AU471" s="21" t="s">
        <v>81</v>
      </c>
      <c r="AY471" s="21" t="s">
        <v>150</v>
      </c>
      <c r="BE471" s="225">
        <f>IF(N471="základní",J471,0)</f>
        <v>0</v>
      </c>
      <c r="BF471" s="225">
        <f>IF(N471="snížená",J471,0)</f>
        <v>0</v>
      </c>
      <c r="BG471" s="225">
        <f>IF(N471="zákl. přenesená",J471,0)</f>
        <v>0</v>
      </c>
      <c r="BH471" s="225">
        <f>IF(N471="sníž. přenesená",J471,0)</f>
        <v>0</v>
      </c>
      <c r="BI471" s="225">
        <f>IF(N471="nulová",J471,0)</f>
        <v>0</v>
      </c>
      <c r="BJ471" s="21" t="s">
        <v>79</v>
      </c>
      <c r="BK471" s="225">
        <f>ROUND(I471*H471,2)</f>
        <v>0</v>
      </c>
      <c r="BL471" s="21" t="s">
        <v>233</v>
      </c>
      <c r="BM471" s="21" t="s">
        <v>1187</v>
      </c>
    </row>
    <row r="472" spans="2:65" s="1" customFormat="1" ht="16.5" customHeight="1">
      <c r="B472" s="43"/>
      <c r="C472" s="238" t="s">
        <v>1188</v>
      </c>
      <c r="D472" s="238" t="s">
        <v>330</v>
      </c>
      <c r="E472" s="239" t="s">
        <v>1189</v>
      </c>
      <c r="F472" s="240" t="s">
        <v>1190</v>
      </c>
      <c r="G472" s="241" t="s">
        <v>186</v>
      </c>
      <c r="H472" s="242">
        <v>103.774</v>
      </c>
      <c r="I472" s="243"/>
      <c r="J472" s="244">
        <f>ROUND(I472*H472,2)</f>
        <v>0</v>
      </c>
      <c r="K472" s="240" t="s">
        <v>156</v>
      </c>
      <c r="L472" s="245"/>
      <c r="M472" s="246" t="s">
        <v>21</v>
      </c>
      <c r="N472" s="247" t="s">
        <v>42</v>
      </c>
      <c r="O472" s="44"/>
      <c r="P472" s="223">
        <f>O472*H472</f>
        <v>0</v>
      </c>
      <c r="Q472" s="223">
        <v>0.0192</v>
      </c>
      <c r="R472" s="223">
        <f>Q472*H472</f>
        <v>1.9924608</v>
      </c>
      <c r="S472" s="223">
        <v>0</v>
      </c>
      <c r="T472" s="224">
        <f>S472*H472</f>
        <v>0</v>
      </c>
      <c r="AR472" s="21" t="s">
        <v>329</v>
      </c>
      <c r="AT472" s="21" t="s">
        <v>330</v>
      </c>
      <c r="AU472" s="21" t="s">
        <v>81</v>
      </c>
      <c r="AY472" s="21" t="s">
        <v>150</v>
      </c>
      <c r="BE472" s="225">
        <f>IF(N472="základní",J472,0)</f>
        <v>0</v>
      </c>
      <c r="BF472" s="225">
        <f>IF(N472="snížená",J472,0)</f>
        <v>0</v>
      </c>
      <c r="BG472" s="225">
        <f>IF(N472="zákl. přenesená",J472,0)</f>
        <v>0</v>
      </c>
      <c r="BH472" s="225">
        <f>IF(N472="sníž. přenesená",J472,0)</f>
        <v>0</v>
      </c>
      <c r="BI472" s="225">
        <f>IF(N472="nulová",J472,0)</f>
        <v>0</v>
      </c>
      <c r="BJ472" s="21" t="s">
        <v>79</v>
      </c>
      <c r="BK472" s="225">
        <f>ROUND(I472*H472,2)</f>
        <v>0</v>
      </c>
      <c r="BL472" s="21" t="s">
        <v>233</v>
      </c>
      <c r="BM472" s="21" t="s">
        <v>1191</v>
      </c>
    </row>
    <row r="473" spans="2:51" s="11" customFormat="1" ht="13.5">
      <c r="B473" s="226"/>
      <c r="C473" s="227"/>
      <c r="D473" s="228" t="s">
        <v>159</v>
      </c>
      <c r="E473" s="227"/>
      <c r="F473" s="230" t="s">
        <v>1192</v>
      </c>
      <c r="G473" s="227"/>
      <c r="H473" s="231">
        <v>103.774</v>
      </c>
      <c r="I473" s="232"/>
      <c r="J473" s="227"/>
      <c r="K473" s="227"/>
      <c r="L473" s="233"/>
      <c r="M473" s="234"/>
      <c r="N473" s="235"/>
      <c r="O473" s="235"/>
      <c r="P473" s="235"/>
      <c r="Q473" s="235"/>
      <c r="R473" s="235"/>
      <c r="S473" s="235"/>
      <c r="T473" s="236"/>
      <c r="AT473" s="237" t="s">
        <v>159</v>
      </c>
      <c r="AU473" s="237" t="s">
        <v>81</v>
      </c>
      <c r="AV473" s="11" t="s">
        <v>81</v>
      </c>
      <c r="AW473" s="11" t="s">
        <v>6</v>
      </c>
      <c r="AX473" s="11" t="s">
        <v>79</v>
      </c>
      <c r="AY473" s="237" t="s">
        <v>150</v>
      </c>
    </row>
    <row r="474" spans="2:65" s="1" customFormat="1" ht="16.5" customHeight="1">
      <c r="B474" s="43"/>
      <c r="C474" s="214" t="s">
        <v>1193</v>
      </c>
      <c r="D474" s="214" t="s">
        <v>152</v>
      </c>
      <c r="E474" s="215" t="s">
        <v>1194</v>
      </c>
      <c r="F474" s="216" t="s">
        <v>1195</v>
      </c>
      <c r="G474" s="217" t="s">
        <v>186</v>
      </c>
      <c r="H474" s="218">
        <v>31.99</v>
      </c>
      <c r="I474" s="219"/>
      <c r="J474" s="220">
        <f>ROUND(I474*H474,2)</f>
        <v>0</v>
      </c>
      <c r="K474" s="216" t="s">
        <v>156</v>
      </c>
      <c r="L474" s="69"/>
      <c r="M474" s="221" t="s">
        <v>21</v>
      </c>
      <c r="N474" s="222" t="s">
        <v>42</v>
      </c>
      <c r="O474" s="44"/>
      <c r="P474" s="223">
        <f>O474*H474</f>
        <v>0</v>
      </c>
      <c r="Q474" s="223">
        <v>0</v>
      </c>
      <c r="R474" s="223">
        <f>Q474*H474</f>
        <v>0</v>
      </c>
      <c r="S474" s="223">
        <v>0</v>
      </c>
      <c r="T474" s="224">
        <f>S474*H474</f>
        <v>0</v>
      </c>
      <c r="AR474" s="21" t="s">
        <v>233</v>
      </c>
      <c r="AT474" s="21" t="s">
        <v>152</v>
      </c>
      <c r="AU474" s="21" t="s">
        <v>81</v>
      </c>
      <c r="AY474" s="21" t="s">
        <v>150</v>
      </c>
      <c r="BE474" s="225">
        <f>IF(N474="základní",J474,0)</f>
        <v>0</v>
      </c>
      <c r="BF474" s="225">
        <f>IF(N474="snížená",J474,0)</f>
        <v>0</v>
      </c>
      <c r="BG474" s="225">
        <f>IF(N474="zákl. přenesená",J474,0)</f>
        <v>0</v>
      </c>
      <c r="BH474" s="225">
        <f>IF(N474="sníž. přenesená",J474,0)</f>
        <v>0</v>
      </c>
      <c r="BI474" s="225">
        <f>IF(N474="nulová",J474,0)</f>
        <v>0</v>
      </c>
      <c r="BJ474" s="21" t="s">
        <v>79</v>
      </c>
      <c r="BK474" s="225">
        <f>ROUND(I474*H474,2)</f>
        <v>0</v>
      </c>
      <c r="BL474" s="21" t="s">
        <v>233</v>
      </c>
      <c r="BM474" s="21" t="s">
        <v>1196</v>
      </c>
    </row>
    <row r="475" spans="2:51" s="11" customFormat="1" ht="13.5">
      <c r="B475" s="226"/>
      <c r="C475" s="227"/>
      <c r="D475" s="228" t="s">
        <v>159</v>
      </c>
      <c r="E475" s="229" t="s">
        <v>21</v>
      </c>
      <c r="F475" s="230" t="s">
        <v>1197</v>
      </c>
      <c r="G475" s="227"/>
      <c r="H475" s="231">
        <v>31.99</v>
      </c>
      <c r="I475" s="232"/>
      <c r="J475" s="227"/>
      <c r="K475" s="227"/>
      <c r="L475" s="233"/>
      <c r="M475" s="234"/>
      <c r="N475" s="235"/>
      <c r="O475" s="235"/>
      <c r="P475" s="235"/>
      <c r="Q475" s="235"/>
      <c r="R475" s="235"/>
      <c r="S475" s="235"/>
      <c r="T475" s="236"/>
      <c r="AT475" s="237" t="s">
        <v>159</v>
      </c>
      <c r="AU475" s="237" t="s">
        <v>81</v>
      </c>
      <c r="AV475" s="11" t="s">
        <v>81</v>
      </c>
      <c r="AW475" s="11" t="s">
        <v>35</v>
      </c>
      <c r="AX475" s="11" t="s">
        <v>79</v>
      </c>
      <c r="AY475" s="237" t="s">
        <v>150</v>
      </c>
    </row>
    <row r="476" spans="2:65" s="1" customFormat="1" ht="16.5" customHeight="1">
      <c r="B476" s="43"/>
      <c r="C476" s="214" t="s">
        <v>1198</v>
      </c>
      <c r="D476" s="214" t="s">
        <v>152</v>
      </c>
      <c r="E476" s="215" t="s">
        <v>1199</v>
      </c>
      <c r="F476" s="216" t="s">
        <v>1200</v>
      </c>
      <c r="G476" s="217" t="s">
        <v>186</v>
      </c>
      <c r="H476" s="218">
        <v>94.34</v>
      </c>
      <c r="I476" s="219"/>
      <c r="J476" s="220">
        <f>ROUND(I476*H476,2)</f>
        <v>0</v>
      </c>
      <c r="K476" s="216" t="s">
        <v>156</v>
      </c>
      <c r="L476" s="69"/>
      <c r="M476" s="221" t="s">
        <v>21</v>
      </c>
      <c r="N476" s="222" t="s">
        <v>42</v>
      </c>
      <c r="O476" s="44"/>
      <c r="P476" s="223">
        <f>O476*H476</f>
        <v>0</v>
      </c>
      <c r="Q476" s="223">
        <v>0.0003</v>
      </c>
      <c r="R476" s="223">
        <f>Q476*H476</f>
        <v>0.028301999999999997</v>
      </c>
      <c r="S476" s="223">
        <v>0</v>
      </c>
      <c r="T476" s="224">
        <f>S476*H476</f>
        <v>0</v>
      </c>
      <c r="AR476" s="21" t="s">
        <v>233</v>
      </c>
      <c r="AT476" s="21" t="s">
        <v>152</v>
      </c>
      <c r="AU476" s="21" t="s">
        <v>81</v>
      </c>
      <c r="AY476" s="21" t="s">
        <v>150</v>
      </c>
      <c r="BE476" s="225">
        <f>IF(N476="základní",J476,0)</f>
        <v>0</v>
      </c>
      <c r="BF476" s="225">
        <f>IF(N476="snížená",J476,0)</f>
        <v>0</v>
      </c>
      <c r="BG476" s="225">
        <f>IF(N476="zákl. přenesená",J476,0)</f>
        <v>0</v>
      </c>
      <c r="BH476" s="225">
        <f>IF(N476="sníž. přenesená",J476,0)</f>
        <v>0</v>
      </c>
      <c r="BI476" s="225">
        <f>IF(N476="nulová",J476,0)</f>
        <v>0</v>
      </c>
      <c r="BJ476" s="21" t="s">
        <v>79</v>
      </c>
      <c r="BK476" s="225">
        <f>ROUND(I476*H476,2)</f>
        <v>0</v>
      </c>
      <c r="BL476" s="21" t="s">
        <v>233</v>
      </c>
      <c r="BM476" s="21" t="s">
        <v>1201</v>
      </c>
    </row>
    <row r="477" spans="2:65" s="1" customFormat="1" ht="16.5" customHeight="1">
      <c r="B477" s="43"/>
      <c r="C477" s="214" t="s">
        <v>1202</v>
      </c>
      <c r="D477" s="214" t="s">
        <v>152</v>
      </c>
      <c r="E477" s="215" t="s">
        <v>1203</v>
      </c>
      <c r="F477" s="216" t="s">
        <v>1204</v>
      </c>
      <c r="G477" s="217" t="s">
        <v>248</v>
      </c>
      <c r="H477" s="218">
        <v>14</v>
      </c>
      <c r="I477" s="219"/>
      <c r="J477" s="220">
        <f>ROUND(I477*H477,2)</f>
        <v>0</v>
      </c>
      <c r="K477" s="216" t="s">
        <v>156</v>
      </c>
      <c r="L477" s="69"/>
      <c r="M477" s="221" t="s">
        <v>21</v>
      </c>
      <c r="N477" s="222" t="s">
        <v>42</v>
      </c>
      <c r="O477" s="44"/>
      <c r="P477" s="223">
        <f>O477*H477</f>
        <v>0</v>
      </c>
      <c r="Q477" s="223">
        <v>0</v>
      </c>
      <c r="R477" s="223">
        <f>Q477*H477</f>
        <v>0</v>
      </c>
      <c r="S477" s="223">
        <v>0</v>
      </c>
      <c r="T477" s="224">
        <f>S477*H477</f>
        <v>0</v>
      </c>
      <c r="AR477" s="21" t="s">
        <v>233</v>
      </c>
      <c r="AT477" s="21" t="s">
        <v>152</v>
      </c>
      <c r="AU477" s="21" t="s">
        <v>81</v>
      </c>
      <c r="AY477" s="21" t="s">
        <v>150</v>
      </c>
      <c r="BE477" s="225">
        <f>IF(N477="základní",J477,0)</f>
        <v>0</v>
      </c>
      <c r="BF477" s="225">
        <f>IF(N477="snížená",J477,0)</f>
        <v>0</v>
      </c>
      <c r="BG477" s="225">
        <f>IF(N477="zákl. přenesená",J477,0)</f>
        <v>0</v>
      </c>
      <c r="BH477" s="225">
        <f>IF(N477="sníž. přenesená",J477,0)</f>
        <v>0</v>
      </c>
      <c r="BI477" s="225">
        <f>IF(N477="nulová",J477,0)</f>
        <v>0</v>
      </c>
      <c r="BJ477" s="21" t="s">
        <v>79</v>
      </c>
      <c r="BK477" s="225">
        <f>ROUND(I477*H477,2)</f>
        <v>0</v>
      </c>
      <c r="BL477" s="21" t="s">
        <v>233</v>
      </c>
      <c r="BM477" s="21" t="s">
        <v>1205</v>
      </c>
    </row>
    <row r="478" spans="2:65" s="1" customFormat="1" ht="16.5" customHeight="1">
      <c r="B478" s="43"/>
      <c r="C478" s="238" t="s">
        <v>1206</v>
      </c>
      <c r="D478" s="238" t="s">
        <v>330</v>
      </c>
      <c r="E478" s="239" t="s">
        <v>1207</v>
      </c>
      <c r="F478" s="240" t="s">
        <v>1208</v>
      </c>
      <c r="G478" s="241" t="s">
        <v>248</v>
      </c>
      <c r="H478" s="242">
        <v>15.4</v>
      </c>
      <c r="I478" s="243"/>
      <c r="J478" s="244">
        <f>ROUND(I478*H478,2)</f>
        <v>0</v>
      </c>
      <c r="K478" s="240" t="s">
        <v>156</v>
      </c>
      <c r="L478" s="245"/>
      <c r="M478" s="246" t="s">
        <v>21</v>
      </c>
      <c r="N478" s="247" t="s">
        <v>42</v>
      </c>
      <c r="O478" s="44"/>
      <c r="P478" s="223">
        <f>O478*H478</f>
        <v>0</v>
      </c>
      <c r="Q478" s="223">
        <v>5E-05</v>
      </c>
      <c r="R478" s="223">
        <f>Q478*H478</f>
        <v>0.0007700000000000001</v>
      </c>
      <c r="S478" s="223">
        <v>0</v>
      </c>
      <c r="T478" s="224">
        <f>S478*H478</f>
        <v>0</v>
      </c>
      <c r="AR478" s="21" t="s">
        <v>329</v>
      </c>
      <c r="AT478" s="21" t="s">
        <v>330</v>
      </c>
      <c r="AU478" s="21" t="s">
        <v>81</v>
      </c>
      <c r="AY478" s="21" t="s">
        <v>150</v>
      </c>
      <c r="BE478" s="225">
        <f>IF(N478="základní",J478,0)</f>
        <v>0</v>
      </c>
      <c r="BF478" s="225">
        <f>IF(N478="snížená",J478,0)</f>
        <v>0</v>
      </c>
      <c r="BG478" s="225">
        <f>IF(N478="zákl. přenesená",J478,0)</f>
        <v>0</v>
      </c>
      <c r="BH478" s="225">
        <f>IF(N478="sníž. přenesená",J478,0)</f>
        <v>0</v>
      </c>
      <c r="BI478" s="225">
        <f>IF(N478="nulová",J478,0)</f>
        <v>0</v>
      </c>
      <c r="BJ478" s="21" t="s">
        <v>79</v>
      </c>
      <c r="BK478" s="225">
        <f>ROUND(I478*H478,2)</f>
        <v>0</v>
      </c>
      <c r="BL478" s="21" t="s">
        <v>233</v>
      </c>
      <c r="BM478" s="21" t="s">
        <v>1209</v>
      </c>
    </row>
    <row r="479" spans="2:51" s="11" customFormat="1" ht="13.5">
      <c r="B479" s="226"/>
      <c r="C479" s="227"/>
      <c r="D479" s="228" t="s">
        <v>159</v>
      </c>
      <c r="E479" s="227"/>
      <c r="F479" s="230" t="s">
        <v>1210</v>
      </c>
      <c r="G479" s="227"/>
      <c r="H479" s="231">
        <v>15.4</v>
      </c>
      <c r="I479" s="232"/>
      <c r="J479" s="227"/>
      <c r="K479" s="227"/>
      <c r="L479" s="233"/>
      <c r="M479" s="234"/>
      <c r="N479" s="235"/>
      <c r="O479" s="235"/>
      <c r="P479" s="235"/>
      <c r="Q479" s="235"/>
      <c r="R479" s="235"/>
      <c r="S479" s="235"/>
      <c r="T479" s="236"/>
      <c r="AT479" s="237" t="s">
        <v>159</v>
      </c>
      <c r="AU479" s="237" t="s">
        <v>81</v>
      </c>
      <c r="AV479" s="11" t="s">
        <v>81</v>
      </c>
      <c r="AW479" s="11" t="s">
        <v>6</v>
      </c>
      <c r="AX479" s="11" t="s">
        <v>79</v>
      </c>
      <c r="AY479" s="237" t="s">
        <v>150</v>
      </c>
    </row>
    <row r="480" spans="2:65" s="1" customFormat="1" ht="16.5" customHeight="1">
      <c r="B480" s="43"/>
      <c r="C480" s="214" t="s">
        <v>1211</v>
      </c>
      <c r="D480" s="214" t="s">
        <v>152</v>
      </c>
      <c r="E480" s="215" t="s">
        <v>1212</v>
      </c>
      <c r="F480" s="216" t="s">
        <v>1213</v>
      </c>
      <c r="G480" s="217" t="s">
        <v>543</v>
      </c>
      <c r="H480" s="248"/>
      <c r="I480" s="219"/>
      <c r="J480" s="220">
        <f>ROUND(I480*H480,2)</f>
        <v>0</v>
      </c>
      <c r="K480" s="216" t="s">
        <v>156</v>
      </c>
      <c r="L480" s="69"/>
      <c r="M480" s="221" t="s">
        <v>21</v>
      </c>
      <c r="N480" s="222" t="s">
        <v>42</v>
      </c>
      <c r="O480" s="44"/>
      <c r="P480" s="223">
        <f>O480*H480</f>
        <v>0</v>
      </c>
      <c r="Q480" s="223">
        <v>0</v>
      </c>
      <c r="R480" s="223">
        <f>Q480*H480</f>
        <v>0</v>
      </c>
      <c r="S480" s="223">
        <v>0</v>
      </c>
      <c r="T480" s="224">
        <f>S480*H480</f>
        <v>0</v>
      </c>
      <c r="AR480" s="21" t="s">
        <v>233</v>
      </c>
      <c r="AT480" s="21" t="s">
        <v>152</v>
      </c>
      <c r="AU480" s="21" t="s">
        <v>81</v>
      </c>
      <c r="AY480" s="21" t="s">
        <v>150</v>
      </c>
      <c r="BE480" s="225">
        <f>IF(N480="základní",J480,0)</f>
        <v>0</v>
      </c>
      <c r="BF480" s="225">
        <f>IF(N480="snížená",J480,0)</f>
        <v>0</v>
      </c>
      <c r="BG480" s="225">
        <f>IF(N480="zákl. přenesená",J480,0)</f>
        <v>0</v>
      </c>
      <c r="BH480" s="225">
        <f>IF(N480="sníž. přenesená",J480,0)</f>
        <v>0</v>
      </c>
      <c r="BI480" s="225">
        <f>IF(N480="nulová",J480,0)</f>
        <v>0</v>
      </c>
      <c r="BJ480" s="21" t="s">
        <v>79</v>
      </c>
      <c r="BK480" s="225">
        <f>ROUND(I480*H480,2)</f>
        <v>0</v>
      </c>
      <c r="BL480" s="21" t="s">
        <v>233</v>
      </c>
      <c r="BM480" s="21" t="s">
        <v>1214</v>
      </c>
    </row>
    <row r="481" spans="2:63" s="10" customFormat="1" ht="29.85" customHeight="1">
      <c r="B481" s="198"/>
      <c r="C481" s="199"/>
      <c r="D481" s="200" t="s">
        <v>70</v>
      </c>
      <c r="E481" s="212" t="s">
        <v>1215</v>
      </c>
      <c r="F481" s="212" t="s">
        <v>1216</v>
      </c>
      <c r="G481" s="199"/>
      <c r="H481" s="199"/>
      <c r="I481" s="202"/>
      <c r="J481" s="213">
        <f>BK481</f>
        <v>0</v>
      </c>
      <c r="K481" s="199"/>
      <c r="L481" s="204"/>
      <c r="M481" s="205"/>
      <c r="N481" s="206"/>
      <c r="O481" s="206"/>
      <c r="P481" s="207">
        <f>SUM(P482:P505)</f>
        <v>0</v>
      </c>
      <c r="Q481" s="206"/>
      <c r="R481" s="207">
        <f>SUM(R482:R505)</f>
        <v>2.7974430000000003</v>
      </c>
      <c r="S481" s="206"/>
      <c r="T481" s="208">
        <f>SUM(T482:T505)</f>
        <v>0</v>
      </c>
      <c r="AR481" s="209" t="s">
        <v>81</v>
      </c>
      <c r="AT481" s="210" t="s">
        <v>70</v>
      </c>
      <c r="AU481" s="210" t="s">
        <v>79</v>
      </c>
      <c r="AY481" s="209" t="s">
        <v>150</v>
      </c>
      <c r="BK481" s="211">
        <f>SUM(BK482:BK505)</f>
        <v>0</v>
      </c>
    </row>
    <row r="482" spans="2:65" s="1" customFormat="1" ht="25.5" customHeight="1">
      <c r="B482" s="43"/>
      <c r="C482" s="214" t="s">
        <v>1217</v>
      </c>
      <c r="D482" s="214" t="s">
        <v>152</v>
      </c>
      <c r="E482" s="215" t="s">
        <v>1218</v>
      </c>
      <c r="F482" s="216" t="s">
        <v>1219</v>
      </c>
      <c r="G482" s="217" t="s">
        <v>186</v>
      </c>
      <c r="H482" s="218">
        <v>164.044</v>
      </c>
      <c r="I482" s="219"/>
      <c r="J482" s="220">
        <f>ROUND(I482*H482,2)</f>
        <v>0</v>
      </c>
      <c r="K482" s="216" t="s">
        <v>156</v>
      </c>
      <c r="L482" s="69"/>
      <c r="M482" s="221" t="s">
        <v>21</v>
      </c>
      <c r="N482" s="222" t="s">
        <v>42</v>
      </c>
      <c r="O482" s="44"/>
      <c r="P482" s="223">
        <f>O482*H482</f>
        <v>0</v>
      </c>
      <c r="Q482" s="223">
        <v>0.003</v>
      </c>
      <c r="R482" s="223">
        <f>Q482*H482</f>
        <v>0.49213200000000007</v>
      </c>
      <c r="S482" s="223">
        <v>0</v>
      </c>
      <c r="T482" s="224">
        <f>S482*H482</f>
        <v>0</v>
      </c>
      <c r="AR482" s="21" t="s">
        <v>233</v>
      </c>
      <c r="AT482" s="21" t="s">
        <v>152</v>
      </c>
      <c r="AU482" s="21" t="s">
        <v>81</v>
      </c>
      <c r="AY482" s="21" t="s">
        <v>150</v>
      </c>
      <c r="BE482" s="225">
        <f>IF(N482="základní",J482,0)</f>
        <v>0</v>
      </c>
      <c r="BF482" s="225">
        <f>IF(N482="snížená",J482,0)</f>
        <v>0</v>
      </c>
      <c r="BG482" s="225">
        <f>IF(N482="zákl. přenesená",J482,0)</f>
        <v>0</v>
      </c>
      <c r="BH482" s="225">
        <f>IF(N482="sníž. přenesená",J482,0)</f>
        <v>0</v>
      </c>
      <c r="BI482" s="225">
        <f>IF(N482="nulová",J482,0)</f>
        <v>0</v>
      </c>
      <c r="BJ482" s="21" t="s">
        <v>79</v>
      </c>
      <c r="BK482" s="225">
        <f>ROUND(I482*H482,2)</f>
        <v>0</v>
      </c>
      <c r="BL482" s="21" t="s">
        <v>233</v>
      </c>
      <c r="BM482" s="21" t="s">
        <v>1220</v>
      </c>
    </row>
    <row r="483" spans="2:51" s="11" customFormat="1" ht="13.5">
      <c r="B483" s="226"/>
      <c r="C483" s="227"/>
      <c r="D483" s="228" t="s">
        <v>159</v>
      </c>
      <c r="E483" s="229" t="s">
        <v>21</v>
      </c>
      <c r="F483" s="230" t="s">
        <v>1221</v>
      </c>
      <c r="G483" s="227"/>
      <c r="H483" s="231">
        <v>88.872</v>
      </c>
      <c r="I483" s="232"/>
      <c r="J483" s="227"/>
      <c r="K483" s="227"/>
      <c r="L483" s="233"/>
      <c r="M483" s="234"/>
      <c r="N483" s="235"/>
      <c r="O483" s="235"/>
      <c r="P483" s="235"/>
      <c r="Q483" s="235"/>
      <c r="R483" s="235"/>
      <c r="S483" s="235"/>
      <c r="T483" s="236"/>
      <c r="AT483" s="237" t="s">
        <v>159</v>
      </c>
      <c r="AU483" s="237" t="s">
        <v>81</v>
      </c>
      <c r="AV483" s="11" t="s">
        <v>81</v>
      </c>
      <c r="AW483" s="11" t="s">
        <v>35</v>
      </c>
      <c r="AX483" s="11" t="s">
        <v>71</v>
      </c>
      <c r="AY483" s="237" t="s">
        <v>150</v>
      </c>
    </row>
    <row r="484" spans="2:51" s="11" customFormat="1" ht="13.5">
      <c r="B484" s="226"/>
      <c r="C484" s="227"/>
      <c r="D484" s="228" t="s">
        <v>159</v>
      </c>
      <c r="E484" s="229" t="s">
        <v>21</v>
      </c>
      <c r="F484" s="230" t="s">
        <v>1222</v>
      </c>
      <c r="G484" s="227"/>
      <c r="H484" s="231">
        <v>61.866</v>
      </c>
      <c r="I484" s="232"/>
      <c r="J484" s="227"/>
      <c r="K484" s="227"/>
      <c r="L484" s="233"/>
      <c r="M484" s="234"/>
      <c r="N484" s="235"/>
      <c r="O484" s="235"/>
      <c r="P484" s="235"/>
      <c r="Q484" s="235"/>
      <c r="R484" s="235"/>
      <c r="S484" s="235"/>
      <c r="T484" s="236"/>
      <c r="AT484" s="237" t="s">
        <v>159</v>
      </c>
      <c r="AU484" s="237" t="s">
        <v>81</v>
      </c>
      <c r="AV484" s="11" t="s">
        <v>81</v>
      </c>
      <c r="AW484" s="11" t="s">
        <v>35</v>
      </c>
      <c r="AX484" s="11" t="s">
        <v>71</v>
      </c>
      <c r="AY484" s="237" t="s">
        <v>150</v>
      </c>
    </row>
    <row r="485" spans="2:51" s="11" customFormat="1" ht="13.5">
      <c r="B485" s="226"/>
      <c r="C485" s="227"/>
      <c r="D485" s="228" t="s">
        <v>159</v>
      </c>
      <c r="E485" s="229" t="s">
        <v>21</v>
      </c>
      <c r="F485" s="230" t="s">
        <v>1223</v>
      </c>
      <c r="G485" s="227"/>
      <c r="H485" s="231">
        <v>-9.6</v>
      </c>
      <c r="I485" s="232"/>
      <c r="J485" s="227"/>
      <c r="K485" s="227"/>
      <c r="L485" s="233"/>
      <c r="M485" s="234"/>
      <c r="N485" s="235"/>
      <c r="O485" s="235"/>
      <c r="P485" s="235"/>
      <c r="Q485" s="235"/>
      <c r="R485" s="235"/>
      <c r="S485" s="235"/>
      <c r="T485" s="236"/>
      <c r="AT485" s="237" t="s">
        <v>159</v>
      </c>
      <c r="AU485" s="237" t="s">
        <v>81</v>
      </c>
      <c r="AV485" s="11" t="s">
        <v>81</v>
      </c>
      <c r="AW485" s="11" t="s">
        <v>35</v>
      </c>
      <c r="AX485" s="11" t="s">
        <v>71</v>
      </c>
      <c r="AY485" s="237" t="s">
        <v>150</v>
      </c>
    </row>
    <row r="486" spans="2:51" s="11" customFormat="1" ht="13.5">
      <c r="B486" s="226"/>
      <c r="C486" s="227"/>
      <c r="D486" s="228" t="s">
        <v>159</v>
      </c>
      <c r="E486" s="229" t="s">
        <v>21</v>
      </c>
      <c r="F486" s="230" t="s">
        <v>1224</v>
      </c>
      <c r="G486" s="227"/>
      <c r="H486" s="231">
        <v>-19.6</v>
      </c>
      <c r="I486" s="232"/>
      <c r="J486" s="227"/>
      <c r="K486" s="227"/>
      <c r="L486" s="233"/>
      <c r="M486" s="234"/>
      <c r="N486" s="235"/>
      <c r="O486" s="235"/>
      <c r="P486" s="235"/>
      <c r="Q486" s="235"/>
      <c r="R486" s="235"/>
      <c r="S486" s="235"/>
      <c r="T486" s="236"/>
      <c r="AT486" s="237" t="s">
        <v>159</v>
      </c>
      <c r="AU486" s="237" t="s">
        <v>81</v>
      </c>
      <c r="AV486" s="11" t="s">
        <v>81</v>
      </c>
      <c r="AW486" s="11" t="s">
        <v>35</v>
      </c>
      <c r="AX486" s="11" t="s">
        <v>71</v>
      </c>
      <c r="AY486" s="237" t="s">
        <v>150</v>
      </c>
    </row>
    <row r="487" spans="2:51" s="11" customFormat="1" ht="13.5">
      <c r="B487" s="226"/>
      <c r="C487" s="227"/>
      <c r="D487" s="228" t="s">
        <v>159</v>
      </c>
      <c r="E487" s="229" t="s">
        <v>21</v>
      </c>
      <c r="F487" s="230" t="s">
        <v>1225</v>
      </c>
      <c r="G487" s="227"/>
      <c r="H487" s="231">
        <v>34.86</v>
      </c>
      <c r="I487" s="232"/>
      <c r="J487" s="227"/>
      <c r="K487" s="227"/>
      <c r="L487" s="233"/>
      <c r="M487" s="234"/>
      <c r="N487" s="235"/>
      <c r="O487" s="235"/>
      <c r="P487" s="235"/>
      <c r="Q487" s="235"/>
      <c r="R487" s="235"/>
      <c r="S487" s="235"/>
      <c r="T487" s="236"/>
      <c r="AT487" s="237" t="s">
        <v>159</v>
      </c>
      <c r="AU487" s="237" t="s">
        <v>81</v>
      </c>
      <c r="AV487" s="11" t="s">
        <v>81</v>
      </c>
      <c r="AW487" s="11" t="s">
        <v>35</v>
      </c>
      <c r="AX487" s="11" t="s">
        <v>71</v>
      </c>
      <c r="AY487" s="237" t="s">
        <v>150</v>
      </c>
    </row>
    <row r="488" spans="2:51" s="11" customFormat="1" ht="13.5">
      <c r="B488" s="226"/>
      <c r="C488" s="227"/>
      <c r="D488" s="228" t="s">
        <v>159</v>
      </c>
      <c r="E488" s="229" t="s">
        <v>21</v>
      </c>
      <c r="F488" s="230" t="s">
        <v>1226</v>
      </c>
      <c r="G488" s="227"/>
      <c r="H488" s="231">
        <v>-2.8</v>
      </c>
      <c r="I488" s="232"/>
      <c r="J488" s="227"/>
      <c r="K488" s="227"/>
      <c r="L488" s="233"/>
      <c r="M488" s="234"/>
      <c r="N488" s="235"/>
      <c r="O488" s="235"/>
      <c r="P488" s="235"/>
      <c r="Q488" s="235"/>
      <c r="R488" s="235"/>
      <c r="S488" s="235"/>
      <c r="T488" s="236"/>
      <c r="AT488" s="237" t="s">
        <v>159</v>
      </c>
      <c r="AU488" s="237" t="s">
        <v>81</v>
      </c>
      <c r="AV488" s="11" t="s">
        <v>81</v>
      </c>
      <c r="AW488" s="11" t="s">
        <v>35</v>
      </c>
      <c r="AX488" s="11" t="s">
        <v>71</v>
      </c>
      <c r="AY488" s="237" t="s">
        <v>150</v>
      </c>
    </row>
    <row r="489" spans="2:51" s="11" customFormat="1" ht="13.5">
      <c r="B489" s="226"/>
      <c r="C489" s="227"/>
      <c r="D489" s="228" t="s">
        <v>159</v>
      </c>
      <c r="E489" s="229" t="s">
        <v>21</v>
      </c>
      <c r="F489" s="230" t="s">
        <v>1227</v>
      </c>
      <c r="G489" s="227"/>
      <c r="H489" s="231">
        <v>-1.8</v>
      </c>
      <c r="I489" s="232"/>
      <c r="J489" s="227"/>
      <c r="K489" s="227"/>
      <c r="L489" s="233"/>
      <c r="M489" s="234"/>
      <c r="N489" s="235"/>
      <c r="O489" s="235"/>
      <c r="P489" s="235"/>
      <c r="Q489" s="235"/>
      <c r="R489" s="235"/>
      <c r="S489" s="235"/>
      <c r="T489" s="236"/>
      <c r="AT489" s="237" t="s">
        <v>159</v>
      </c>
      <c r="AU489" s="237" t="s">
        <v>81</v>
      </c>
      <c r="AV489" s="11" t="s">
        <v>81</v>
      </c>
      <c r="AW489" s="11" t="s">
        <v>35</v>
      </c>
      <c r="AX489" s="11" t="s">
        <v>71</v>
      </c>
      <c r="AY489" s="237" t="s">
        <v>150</v>
      </c>
    </row>
    <row r="490" spans="2:51" s="11" customFormat="1" ht="13.5">
      <c r="B490" s="226"/>
      <c r="C490" s="227"/>
      <c r="D490" s="228" t="s">
        <v>159</v>
      </c>
      <c r="E490" s="229" t="s">
        <v>21</v>
      </c>
      <c r="F490" s="230" t="s">
        <v>1228</v>
      </c>
      <c r="G490" s="227"/>
      <c r="H490" s="231">
        <v>2.322</v>
      </c>
      <c r="I490" s="232"/>
      <c r="J490" s="227"/>
      <c r="K490" s="227"/>
      <c r="L490" s="233"/>
      <c r="M490" s="234"/>
      <c r="N490" s="235"/>
      <c r="O490" s="235"/>
      <c r="P490" s="235"/>
      <c r="Q490" s="235"/>
      <c r="R490" s="235"/>
      <c r="S490" s="235"/>
      <c r="T490" s="236"/>
      <c r="AT490" s="237" t="s">
        <v>159</v>
      </c>
      <c r="AU490" s="237" t="s">
        <v>81</v>
      </c>
      <c r="AV490" s="11" t="s">
        <v>81</v>
      </c>
      <c r="AW490" s="11" t="s">
        <v>35</v>
      </c>
      <c r="AX490" s="11" t="s">
        <v>71</v>
      </c>
      <c r="AY490" s="237" t="s">
        <v>150</v>
      </c>
    </row>
    <row r="491" spans="2:51" s="11" customFormat="1" ht="13.5">
      <c r="B491" s="226"/>
      <c r="C491" s="227"/>
      <c r="D491" s="228" t="s">
        <v>159</v>
      </c>
      <c r="E491" s="229" t="s">
        <v>21</v>
      </c>
      <c r="F491" s="230" t="s">
        <v>1229</v>
      </c>
      <c r="G491" s="227"/>
      <c r="H491" s="231">
        <v>7.026</v>
      </c>
      <c r="I491" s="232"/>
      <c r="J491" s="227"/>
      <c r="K491" s="227"/>
      <c r="L491" s="233"/>
      <c r="M491" s="234"/>
      <c r="N491" s="235"/>
      <c r="O491" s="235"/>
      <c r="P491" s="235"/>
      <c r="Q491" s="235"/>
      <c r="R491" s="235"/>
      <c r="S491" s="235"/>
      <c r="T491" s="236"/>
      <c r="AT491" s="237" t="s">
        <v>159</v>
      </c>
      <c r="AU491" s="237" t="s">
        <v>81</v>
      </c>
      <c r="AV491" s="11" t="s">
        <v>81</v>
      </c>
      <c r="AW491" s="11" t="s">
        <v>35</v>
      </c>
      <c r="AX491" s="11" t="s">
        <v>71</v>
      </c>
      <c r="AY491" s="237" t="s">
        <v>150</v>
      </c>
    </row>
    <row r="492" spans="2:51" s="11" customFormat="1" ht="13.5">
      <c r="B492" s="226"/>
      <c r="C492" s="227"/>
      <c r="D492" s="228" t="s">
        <v>159</v>
      </c>
      <c r="E492" s="229" t="s">
        <v>21</v>
      </c>
      <c r="F492" s="230" t="s">
        <v>1230</v>
      </c>
      <c r="G492" s="227"/>
      <c r="H492" s="231">
        <v>2.898</v>
      </c>
      <c r="I492" s="232"/>
      <c r="J492" s="227"/>
      <c r="K492" s="227"/>
      <c r="L492" s="233"/>
      <c r="M492" s="234"/>
      <c r="N492" s="235"/>
      <c r="O492" s="235"/>
      <c r="P492" s="235"/>
      <c r="Q492" s="235"/>
      <c r="R492" s="235"/>
      <c r="S492" s="235"/>
      <c r="T492" s="236"/>
      <c r="AT492" s="237" t="s">
        <v>159</v>
      </c>
      <c r="AU492" s="237" t="s">
        <v>81</v>
      </c>
      <c r="AV492" s="11" t="s">
        <v>81</v>
      </c>
      <c r="AW492" s="11" t="s">
        <v>35</v>
      </c>
      <c r="AX492" s="11" t="s">
        <v>71</v>
      </c>
      <c r="AY492" s="237" t="s">
        <v>150</v>
      </c>
    </row>
    <row r="493" spans="2:65" s="1" customFormat="1" ht="16.5" customHeight="1">
      <c r="B493" s="43"/>
      <c r="C493" s="238" t="s">
        <v>1231</v>
      </c>
      <c r="D493" s="238" t="s">
        <v>330</v>
      </c>
      <c r="E493" s="239" t="s">
        <v>1232</v>
      </c>
      <c r="F493" s="240" t="s">
        <v>1233</v>
      </c>
      <c r="G493" s="241" t="s">
        <v>186</v>
      </c>
      <c r="H493" s="242">
        <v>180.448</v>
      </c>
      <c r="I493" s="243"/>
      <c r="J493" s="244">
        <f>ROUND(I493*H493,2)</f>
        <v>0</v>
      </c>
      <c r="K493" s="240" t="s">
        <v>156</v>
      </c>
      <c r="L493" s="245"/>
      <c r="M493" s="246" t="s">
        <v>21</v>
      </c>
      <c r="N493" s="247" t="s">
        <v>42</v>
      </c>
      <c r="O493" s="44"/>
      <c r="P493" s="223">
        <f>O493*H493</f>
        <v>0</v>
      </c>
      <c r="Q493" s="223">
        <v>0.0126</v>
      </c>
      <c r="R493" s="223">
        <f>Q493*H493</f>
        <v>2.2736448</v>
      </c>
      <c r="S493" s="223">
        <v>0</v>
      </c>
      <c r="T493" s="224">
        <f>S493*H493</f>
        <v>0</v>
      </c>
      <c r="AR493" s="21" t="s">
        <v>329</v>
      </c>
      <c r="AT493" s="21" t="s">
        <v>330</v>
      </c>
      <c r="AU493" s="21" t="s">
        <v>81</v>
      </c>
      <c r="AY493" s="21" t="s">
        <v>150</v>
      </c>
      <c r="BE493" s="225">
        <f>IF(N493="základní",J493,0)</f>
        <v>0</v>
      </c>
      <c r="BF493" s="225">
        <f>IF(N493="snížená",J493,0)</f>
        <v>0</v>
      </c>
      <c r="BG493" s="225">
        <f>IF(N493="zákl. přenesená",J493,0)</f>
        <v>0</v>
      </c>
      <c r="BH493" s="225">
        <f>IF(N493="sníž. přenesená",J493,0)</f>
        <v>0</v>
      </c>
      <c r="BI493" s="225">
        <f>IF(N493="nulová",J493,0)</f>
        <v>0</v>
      </c>
      <c r="BJ493" s="21" t="s">
        <v>79</v>
      </c>
      <c r="BK493" s="225">
        <f>ROUND(I493*H493,2)</f>
        <v>0</v>
      </c>
      <c r="BL493" s="21" t="s">
        <v>233</v>
      </c>
      <c r="BM493" s="21" t="s">
        <v>1234</v>
      </c>
    </row>
    <row r="494" spans="2:51" s="11" customFormat="1" ht="13.5">
      <c r="B494" s="226"/>
      <c r="C494" s="227"/>
      <c r="D494" s="228" t="s">
        <v>159</v>
      </c>
      <c r="E494" s="227"/>
      <c r="F494" s="230" t="s">
        <v>1235</v>
      </c>
      <c r="G494" s="227"/>
      <c r="H494" s="231">
        <v>180.448</v>
      </c>
      <c r="I494" s="232"/>
      <c r="J494" s="227"/>
      <c r="K494" s="227"/>
      <c r="L494" s="233"/>
      <c r="M494" s="234"/>
      <c r="N494" s="235"/>
      <c r="O494" s="235"/>
      <c r="P494" s="235"/>
      <c r="Q494" s="235"/>
      <c r="R494" s="235"/>
      <c r="S494" s="235"/>
      <c r="T494" s="236"/>
      <c r="AT494" s="237" t="s">
        <v>159</v>
      </c>
      <c r="AU494" s="237" t="s">
        <v>81</v>
      </c>
      <c r="AV494" s="11" t="s">
        <v>81</v>
      </c>
      <c r="AW494" s="11" t="s">
        <v>6</v>
      </c>
      <c r="AX494" s="11" t="s">
        <v>79</v>
      </c>
      <c r="AY494" s="237" t="s">
        <v>150</v>
      </c>
    </row>
    <row r="495" spans="2:65" s="1" customFormat="1" ht="25.5" customHeight="1">
      <c r="B495" s="43"/>
      <c r="C495" s="214" t="s">
        <v>1236</v>
      </c>
      <c r="D495" s="214" t="s">
        <v>152</v>
      </c>
      <c r="E495" s="215" t="s">
        <v>1237</v>
      </c>
      <c r="F495" s="216" t="s">
        <v>1238</v>
      </c>
      <c r="G495" s="217" t="s">
        <v>186</v>
      </c>
      <c r="H495" s="218">
        <v>164.044</v>
      </c>
      <c r="I495" s="219"/>
      <c r="J495" s="220">
        <f>ROUND(I495*H495,2)</f>
        <v>0</v>
      </c>
      <c r="K495" s="216" t="s">
        <v>156</v>
      </c>
      <c r="L495" s="69"/>
      <c r="M495" s="221" t="s">
        <v>21</v>
      </c>
      <c r="N495" s="222" t="s">
        <v>42</v>
      </c>
      <c r="O495" s="44"/>
      <c r="P495" s="223">
        <f>O495*H495</f>
        <v>0</v>
      </c>
      <c r="Q495" s="223">
        <v>0</v>
      </c>
      <c r="R495" s="223">
        <f>Q495*H495</f>
        <v>0</v>
      </c>
      <c r="S495" s="223">
        <v>0</v>
      </c>
      <c r="T495" s="224">
        <f>S495*H495</f>
        <v>0</v>
      </c>
      <c r="AR495" s="21" t="s">
        <v>233</v>
      </c>
      <c r="AT495" s="21" t="s">
        <v>152</v>
      </c>
      <c r="AU495" s="21" t="s">
        <v>81</v>
      </c>
      <c r="AY495" s="21" t="s">
        <v>150</v>
      </c>
      <c r="BE495" s="225">
        <f>IF(N495="základní",J495,0)</f>
        <v>0</v>
      </c>
      <c r="BF495" s="225">
        <f>IF(N495="snížená",J495,0)</f>
        <v>0</v>
      </c>
      <c r="BG495" s="225">
        <f>IF(N495="zákl. přenesená",J495,0)</f>
        <v>0</v>
      </c>
      <c r="BH495" s="225">
        <f>IF(N495="sníž. přenesená",J495,0)</f>
        <v>0</v>
      </c>
      <c r="BI495" s="225">
        <f>IF(N495="nulová",J495,0)</f>
        <v>0</v>
      </c>
      <c r="BJ495" s="21" t="s">
        <v>79</v>
      </c>
      <c r="BK495" s="225">
        <f>ROUND(I495*H495,2)</f>
        <v>0</v>
      </c>
      <c r="BL495" s="21" t="s">
        <v>233</v>
      </c>
      <c r="BM495" s="21" t="s">
        <v>1239</v>
      </c>
    </row>
    <row r="496" spans="2:65" s="1" customFormat="1" ht="16.5" customHeight="1">
      <c r="B496" s="43"/>
      <c r="C496" s="214" t="s">
        <v>1240</v>
      </c>
      <c r="D496" s="214" t="s">
        <v>152</v>
      </c>
      <c r="E496" s="215" t="s">
        <v>1241</v>
      </c>
      <c r="F496" s="216" t="s">
        <v>1242</v>
      </c>
      <c r="G496" s="217" t="s">
        <v>248</v>
      </c>
      <c r="H496" s="218">
        <v>88.38</v>
      </c>
      <c r="I496" s="219"/>
      <c r="J496" s="220">
        <f>ROUND(I496*H496,2)</f>
        <v>0</v>
      </c>
      <c r="K496" s="216" t="s">
        <v>156</v>
      </c>
      <c r="L496" s="69"/>
      <c r="M496" s="221" t="s">
        <v>21</v>
      </c>
      <c r="N496" s="222" t="s">
        <v>42</v>
      </c>
      <c r="O496" s="44"/>
      <c r="P496" s="223">
        <f>O496*H496</f>
        <v>0</v>
      </c>
      <c r="Q496" s="223">
        <v>0.00026</v>
      </c>
      <c r="R496" s="223">
        <f>Q496*H496</f>
        <v>0.022978799999999997</v>
      </c>
      <c r="S496" s="223">
        <v>0</v>
      </c>
      <c r="T496" s="224">
        <f>S496*H496</f>
        <v>0</v>
      </c>
      <c r="AR496" s="21" t="s">
        <v>233</v>
      </c>
      <c r="AT496" s="21" t="s">
        <v>152</v>
      </c>
      <c r="AU496" s="21" t="s">
        <v>81</v>
      </c>
      <c r="AY496" s="21" t="s">
        <v>150</v>
      </c>
      <c r="BE496" s="225">
        <f>IF(N496="základní",J496,0)</f>
        <v>0</v>
      </c>
      <c r="BF496" s="225">
        <f>IF(N496="snížená",J496,0)</f>
        <v>0</v>
      </c>
      <c r="BG496" s="225">
        <f>IF(N496="zákl. přenesená",J496,0)</f>
        <v>0</v>
      </c>
      <c r="BH496" s="225">
        <f>IF(N496="sníž. přenesená",J496,0)</f>
        <v>0</v>
      </c>
      <c r="BI496" s="225">
        <f>IF(N496="nulová",J496,0)</f>
        <v>0</v>
      </c>
      <c r="BJ496" s="21" t="s">
        <v>79</v>
      </c>
      <c r="BK496" s="225">
        <f>ROUND(I496*H496,2)</f>
        <v>0</v>
      </c>
      <c r="BL496" s="21" t="s">
        <v>233</v>
      </c>
      <c r="BM496" s="21" t="s">
        <v>1243</v>
      </c>
    </row>
    <row r="497" spans="2:51" s="11" customFormat="1" ht="13.5">
      <c r="B497" s="226"/>
      <c r="C497" s="227"/>
      <c r="D497" s="228" t="s">
        <v>159</v>
      </c>
      <c r="E497" s="229" t="s">
        <v>21</v>
      </c>
      <c r="F497" s="230" t="s">
        <v>1244</v>
      </c>
      <c r="G497" s="227"/>
      <c r="H497" s="231">
        <v>42.32</v>
      </c>
      <c r="I497" s="232"/>
      <c r="J497" s="227"/>
      <c r="K497" s="227"/>
      <c r="L497" s="233"/>
      <c r="M497" s="234"/>
      <c r="N497" s="235"/>
      <c r="O497" s="235"/>
      <c r="P497" s="235"/>
      <c r="Q497" s="235"/>
      <c r="R497" s="235"/>
      <c r="S497" s="235"/>
      <c r="T497" s="236"/>
      <c r="AT497" s="237" t="s">
        <v>159</v>
      </c>
      <c r="AU497" s="237" t="s">
        <v>81</v>
      </c>
      <c r="AV497" s="11" t="s">
        <v>81</v>
      </c>
      <c r="AW497" s="11" t="s">
        <v>35</v>
      </c>
      <c r="AX497" s="11" t="s">
        <v>71</v>
      </c>
      <c r="AY497" s="237" t="s">
        <v>150</v>
      </c>
    </row>
    <row r="498" spans="2:51" s="11" customFormat="1" ht="13.5">
      <c r="B498" s="226"/>
      <c r="C498" s="227"/>
      <c r="D498" s="228" t="s">
        <v>159</v>
      </c>
      <c r="E498" s="229" t="s">
        <v>21</v>
      </c>
      <c r="F498" s="230" t="s">
        <v>1245</v>
      </c>
      <c r="G498" s="227"/>
      <c r="H498" s="231">
        <v>29.46</v>
      </c>
      <c r="I498" s="232"/>
      <c r="J498" s="227"/>
      <c r="K498" s="227"/>
      <c r="L498" s="233"/>
      <c r="M498" s="234"/>
      <c r="N498" s="235"/>
      <c r="O498" s="235"/>
      <c r="P498" s="235"/>
      <c r="Q498" s="235"/>
      <c r="R498" s="235"/>
      <c r="S498" s="235"/>
      <c r="T498" s="236"/>
      <c r="AT498" s="237" t="s">
        <v>159</v>
      </c>
      <c r="AU498" s="237" t="s">
        <v>81</v>
      </c>
      <c r="AV498" s="11" t="s">
        <v>81</v>
      </c>
      <c r="AW498" s="11" t="s">
        <v>35</v>
      </c>
      <c r="AX498" s="11" t="s">
        <v>71</v>
      </c>
      <c r="AY498" s="237" t="s">
        <v>150</v>
      </c>
    </row>
    <row r="499" spans="2:51" s="11" customFormat="1" ht="13.5">
      <c r="B499" s="226"/>
      <c r="C499" s="227"/>
      <c r="D499" s="228" t="s">
        <v>159</v>
      </c>
      <c r="E499" s="229" t="s">
        <v>21</v>
      </c>
      <c r="F499" s="230" t="s">
        <v>1246</v>
      </c>
      <c r="G499" s="227"/>
      <c r="H499" s="231">
        <v>16.6</v>
      </c>
      <c r="I499" s="232"/>
      <c r="J499" s="227"/>
      <c r="K499" s="227"/>
      <c r="L499" s="233"/>
      <c r="M499" s="234"/>
      <c r="N499" s="235"/>
      <c r="O499" s="235"/>
      <c r="P499" s="235"/>
      <c r="Q499" s="235"/>
      <c r="R499" s="235"/>
      <c r="S499" s="235"/>
      <c r="T499" s="236"/>
      <c r="AT499" s="237" t="s">
        <v>159</v>
      </c>
      <c r="AU499" s="237" t="s">
        <v>81</v>
      </c>
      <c r="AV499" s="11" t="s">
        <v>81</v>
      </c>
      <c r="AW499" s="11" t="s">
        <v>35</v>
      </c>
      <c r="AX499" s="11" t="s">
        <v>71</v>
      </c>
      <c r="AY499" s="237" t="s">
        <v>150</v>
      </c>
    </row>
    <row r="500" spans="2:65" s="1" customFormat="1" ht="16.5" customHeight="1">
      <c r="B500" s="43"/>
      <c r="C500" s="214" t="s">
        <v>1247</v>
      </c>
      <c r="D500" s="214" t="s">
        <v>152</v>
      </c>
      <c r="E500" s="215" t="s">
        <v>1248</v>
      </c>
      <c r="F500" s="216" t="s">
        <v>1249</v>
      </c>
      <c r="G500" s="217" t="s">
        <v>248</v>
      </c>
      <c r="H500" s="218">
        <v>8.7</v>
      </c>
      <c r="I500" s="219"/>
      <c r="J500" s="220">
        <f>ROUND(I500*H500,2)</f>
        <v>0</v>
      </c>
      <c r="K500" s="216" t="s">
        <v>156</v>
      </c>
      <c r="L500" s="69"/>
      <c r="M500" s="221" t="s">
        <v>21</v>
      </c>
      <c r="N500" s="222" t="s">
        <v>42</v>
      </c>
      <c r="O500" s="44"/>
      <c r="P500" s="223">
        <f>O500*H500</f>
        <v>0</v>
      </c>
      <c r="Q500" s="223">
        <v>0.00031</v>
      </c>
      <c r="R500" s="223">
        <f>Q500*H500</f>
        <v>0.0026969999999999997</v>
      </c>
      <c r="S500" s="223">
        <v>0</v>
      </c>
      <c r="T500" s="224">
        <f>S500*H500</f>
        <v>0</v>
      </c>
      <c r="AR500" s="21" t="s">
        <v>233</v>
      </c>
      <c r="AT500" s="21" t="s">
        <v>152</v>
      </c>
      <c r="AU500" s="21" t="s">
        <v>81</v>
      </c>
      <c r="AY500" s="21" t="s">
        <v>150</v>
      </c>
      <c r="BE500" s="225">
        <f>IF(N500="základní",J500,0)</f>
        <v>0</v>
      </c>
      <c r="BF500" s="225">
        <f>IF(N500="snížená",J500,0)</f>
        <v>0</v>
      </c>
      <c r="BG500" s="225">
        <f>IF(N500="zákl. přenesená",J500,0)</f>
        <v>0</v>
      </c>
      <c r="BH500" s="225">
        <f>IF(N500="sníž. přenesená",J500,0)</f>
        <v>0</v>
      </c>
      <c r="BI500" s="225">
        <f>IF(N500="nulová",J500,0)</f>
        <v>0</v>
      </c>
      <c r="BJ500" s="21" t="s">
        <v>79</v>
      </c>
      <c r="BK500" s="225">
        <f>ROUND(I500*H500,2)</f>
        <v>0</v>
      </c>
      <c r="BL500" s="21" t="s">
        <v>233</v>
      </c>
      <c r="BM500" s="21" t="s">
        <v>1250</v>
      </c>
    </row>
    <row r="501" spans="2:51" s="11" customFormat="1" ht="13.5">
      <c r="B501" s="226"/>
      <c r="C501" s="227"/>
      <c r="D501" s="228" t="s">
        <v>159</v>
      </c>
      <c r="E501" s="229" t="s">
        <v>21</v>
      </c>
      <c r="F501" s="230" t="s">
        <v>1251</v>
      </c>
      <c r="G501" s="227"/>
      <c r="H501" s="231">
        <v>8.7</v>
      </c>
      <c r="I501" s="232"/>
      <c r="J501" s="227"/>
      <c r="K501" s="227"/>
      <c r="L501" s="233"/>
      <c r="M501" s="234"/>
      <c r="N501" s="235"/>
      <c r="O501" s="235"/>
      <c r="P501" s="235"/>
      <c r="Q501" s="235"/>
      <c r="R501" s="235"/>
      <c r="S501" s="235"/>
      <c r="T501" s="236"/>
      <c r="AT501" s="237" t="s">
        <v>159</v>
      </c>
      <c r="AU501" s="237" t="s">
        <v>81</v>
      </c>
      <c r="AV501" s="11" t="s">
        <v>81</v>
      </c>
      <c r="AW501" s="11" t="s">
        <v>35</v>
      </c>
      <c r="AX501" s="11" t="s">
        <v>79</v>
      </c>
      <c r="AY501" s="237" t="s">
        <v>150</v>
      </c>
    </row>
    <row r="502" spans="2:65" s="1" customFormat="1" ht="16.5" customHeight="1">
      <c r="B502" s="43"/>
      <c r="C502" s="214" t="s">
        <v>1252</v>
      </c>
      <c r="D502" s="214" t="s">
        <v>152</v>
      </c>
      <c r="E502" s="215" t="s">
        <v>1253</v>
      </c>
      <c r="F502" s="216" t="s">
        <v>1254</v>
      </c>
      <c r="G502" s="217" t="s">
        <v>248</v>
      </c>
      <c r="H502" s="218">
        <v>199.68</v>
      </c>
      <c r="I502" s="219"/>
      <c r="J502" s="220">
        <f>ROUND(I502*H502,2)</f>
        <v>0</v>
      </c>
      <c r="K502" s="216" t="s">
        <v>156</v>
      </c>
      <c r="L502" s="69"/>
      <c r="M502" s="221" t="s">
        <v>21</v>
      </c>
      <c r="N502" s="222" t="s">
        <v>42</v>
      </c>
      <c r="O502" s="44"/>
      <c r="P502" s="223">
        <f>O502*H502</f>
        <v>0</v>
      </c>
      <c r="Q502" s="223">
        <v>3E-05</v>
      </c>
      <c r="R502" s="223">
        <f>Q502*H502</f>
        <v>0.005990400000000001</v>
      </c>
      <c r="S502" s="223">
        <v>0</v>
      </c>
      <c r="T502" s="224">
        <f>S502*H502</f>
        <v>0</v>
      </c>
      <c r="AR502" s="21" t="s">
        <v>233</v>
      </c>
      <c r="AT502" s="21" t="s">
        <v>152</v>
      </c>
      <c r="AU502" s="21" t="s">
        <v>81</v>
      </c>
      <c r="AY502" s="21" t="s">
        <v>150</v>
      </c>
      <c r="BE502" s="225">
        <f>IF(N502="základní",J502,0)</f>
        <v>0</v>
      </c>
      <c r="BF502" s="225">
        <f>IF(N502="snížená",J502,0)</f>
        <v>0</v>
      </c>
      <c r="BG502" s="225">
        <f>IF(N502="zákl. přenesená",J502,0)</f>
        <v>0</v>
      </c>
      <c r="BH502" s="225">
        <f>IF(N502="sníž. přenesená",J502,0)</f>
        <v>0</v>
      </c>
      <c r="BI502" s="225">
        <f>IF(N502="nulová",J502,0)</f>
        <v>0</v>
      </c>
      <c r="BJ502" s="21" t="s">
        <v>79</v>
      </c>
      <c r="BK502" s="225">
        <f>ROUND(I502*H502,2)</f>
        <v>0</v>
      </c>
      <c r="BL502" s="21" t="s">
        <v>233</v>
      </c>
      <c r="BM502" s="21" t="s">
        <v>1255</v>
      </c>
    </row>
    <row r="503" spans="2:51" s="11" customFormat="1" ht="13.5">
      <c r="B503" s="226"/>
      <c r="C503" s="227"/>
      <c r="D503" s="228" t="s">
        <v>159</v>
      </c>
      <c r="E503" s="229" t="s">
        <v>21</v>
      </c>
      <c r="F503" s="230" t="s">
        <v>1256</v>
      </c>
      <c r="G503" s="227"/>
      <c r="H503" s="231">
        <v>88.38</v>
      </c>
      <c r="I503" s="232"/>
      <c r="J503" s="227"/>
      <c r="K503" s="227"/>
      <c r="L503" s="233"/>
      <c r="M503" s="234"/>
      <c r="N503" s="235"/>
      <c r="O503" s="235"/>
      <c r="P503" s="235"/>
      <c r="Q503" s="235"/>
      <c r="R503" s="235"/>
      <c r="S503" s="235"/>
      <c r="T503" s="236"/>
      <c r="AT503" s="237" t="s">
        <v>159</v>
      </c>
      <c r="AU503" s="237" t="s">
        <v>81</v>
      </c>
      <c r="AV503" s="11" t="s">
        <v>81</v>
      </c>
      <c r="AW503" s="11" t="s">
        <v>35</v>
      </c>
      <c r="AX503" s="11" t="s">
        <v>71</v>
      </c>
      <c r="AY503" s="237" t="s">
        <v>150</v>
      </c>
    </row>
    <row r="504" spans="2:51" s="11" customFormat="1" ht="13.5">
      <c r="B504" s="226"/>
      <c r="C504" s="227"/>
      <c r="D504" s="228" t="s">
        <v>159</v>
      </c>
      <c r="E504" s="229" t="s">
        <v>21</v>
      </c>
      <c r="F504" s="230" t="s">
        <v>1257</v>
      </c>
      <c r="G504" s="227"/>
      <c r="H504" s="231">
        <v>111.3</v>
      </c>
      <c r="I504" s="232"/>
      <c r="J504" s="227"/>
      <c r="K504" s="227"/>
      <c r="L504" s="233"/>
      <c r="M504" s="234"/>
      <c r="N504" s="235"/>
      <c r="O504" s="235"/>
      <c r="P504" s="235"/>
      <c r="Q504" s="235"/>
      <c r="R504" s="235"/>
      <c r="S504" s="235"/>
      <c r="T504" s="236"/>
      <c r="AT504" s="237" t="s">
        <v>159</v>
      </c>
      <c r="AU504" s="237" t="s">
        <v>81</v>
      </c>
      <c r="AV504" s="11" t="s">
        <v>81</v>
      </c>
      <c r="AW504" s="11" t="s">
        <v>35</v>
      </c>
      <c r="AX504" s="11" t="s">
        <v>71</v>
      </c>
      <c r="AY504" s="237" t="s">
        <v>150</v>
      </c>
    </row>
    <row r="505" spans="2:65" s="1" customFormat="1" ht="16.5" customHeight="1">
      <c r="B505" s="43"/>
      <c r="C505" s="214" t="s">
        <v>1258</v>
      </c>
      <c r="D505" s="214" t="s">
        <v>152</v>
      </c>
      <c r="E505" s="215" t="s">
        <v>1259</v>
      </c>
      <c r="F505" s="216" t="s">
        <v>1260</v>
      </c>
      <c r="G505" s="217" t="s">
        <v>543</v>
      </c>
      <c r="H505" s="248"/>
      <c r="I505" s="219"/>
      <c r="J505" s="220">
        <f>ROUND(I505*H505,2)</f>
        <v>0</v>
      </c>
      <c r="K505" s="216" t="s">
        <v>156</v>
      </c>
      <c r="L505" s="69"/>
      <c r="M505" s="221" t="s">
        <v>21</v>
      </c>
      <c r="N505" s="222" t="s">
        <v>42</v>
      </c>
      <c r="O505" s="44"/>
      <c r="P505" s="223">
        <f>O505*H505</f>
        <v>0</v>
      </c>
      <c r="Q505" s="223">
        <v>0</v>
      </c>
      <c r="R505" s="223">
        <f>Q505*H505</f>
        <v>0</v>
      </c>
      <c r="S505" s="223">
        <v>0</v>
      </c>
      <c r="T505" s="224">
        <f>S505*H505</f>
        <v>0</v>
      </c>
      <c r="AR505" s="21" t="s">
        <v>233</v>
      </c>
      <c r="AT505" s="21" t="s">
        <v>152</v>
      </c>
      <c r="AU505" s="21" t="s">
        <v>81</v>
      </c>
      <c r="AY505" s="21" t="s">
        <v>150</v>
      </c>
      <c r="BE505" s="225">
        <f>IF(N505="základní",J505,0)</f>
        <v>0</v>
      </c>
      <c r="BF505" s="225">
        <f>IF(N505="snížená",J505,0)</f>
        <v>0</v>
      </c>
      <c r="BG505" s="225">
        <f>IF(N505="zákl. přenesená",J505,0)</f>
        <v>0</v>
      </c>
      <c r="BH505" s="225">
        <f>IF(N505="sníž. přenesená",J505,0)</f>
        <v>0</v>
      </c>
      <c r="BI505" s="225">
        <f>IF(N505="nulová",J505,0)</f>
        <v>0</v>
      </c>
      <c r="BJ505" s="21" t="s">
        <v>79</v>
      </c>
      <c r="BK505" s="225">
        <f>ROUND(I505*H505,2)</f>
        <v>0</v>
      </c>
      <c r="BL505" s="21" t="s">
        <v>233</v>
      </c>
      <c r="BM505" s="21" t="s">
        <v>1261</v>
      </c>
    </row>
    <row r="506" spans="2:63" s="10" customFormat="1" ht="29.85" customHeight="1">
      <c r="B506" s="198"/>
      <c r="C506" s="199"/>
      <c r="D506" s="200" t="s">
        <v>70</v>
      </c>
      <c r="E506" s="212" t="s">
        <v>1262</v>
      </c>
      <c r="F506" s="212" t="s">
        <v>1263</v>
      </c>
      <c r="G506" s="199"/>
      <c r="H506" s="199"/>
      <c r="I506" s="202"/>
      <c r="J506" s="213">
        <f>BK506</f>
        <v>0</v>
      </c>
      <c r="K506" s="199"/>
      <c r="L506" s="204"/>
      <c r="M506" s="205"/>
      <c r="N506" s="206"/>
      <c r="O506" s="206"/>
      <c r="P506" s="207">
        <f>SUM(P507:P518)</f>
        <v>0</v>
      </c>
      <c r="Q506" s="206"/>
      <c r="R506" s="207">
        <f>SUM(R507:R518)</f>
        <v>0.0307008</v>
      </c>
      <c r="S506" s="206"/>
      <c r="T506" s="208">
        <f>SUM(T507:T518)</f>
        <v>0</v>
      </c>
      <c r="AR506" s="209" t="s">
        <v>81</v>
      </c>
      <c r="AT506" s="210" t="s">
        <v>70</v>
      </c>
      <c r="AU506" s="210" t="s">
        <v>79</v>
      </c>
      <c r="AY506" s="209" t="s">
        <v>150</v>
      </c>
      <c r="BK506" s="211">
        <f>SUM(BK507:BK518)</f>
        <v>0</v>
      </c>
    </row>
    <row r="507" spans="2:65" s="1" customFormat="1" ht="16.5" customHeight="1">
      <c r="B507" s="43"/>
      <c r="C507" s="214" t="s">
        <v>1264</v>
      </c>
      <c r="D507" s="214" t="s">
        <v>152</v>
      </c>
      <c r="E507" s="215" t="s">
        <v>1265</v>
      </c>
      <c r="F507" s="216" t="s">
        <v>1266</v>
      </c>
      <c r="G507" s="217" t="s">
        <v>186</v>
      </c>
      <c r="H507" s="218">
        <v>24.33</v>
      </c>
      <c r="I507" s="219"/>
      <c r="J507" s="220">
        <f>ROUND(I507*H507,2)</f>
        <v>0</v>
      </c>
      <c r="K507" s="216" t="s">
        <v>156</v>
      </c>
      <c r="L507" s="69"/>
      <c r="M507" s="221" t="s">
        <v>21</v>
      </c>
      <c r="N507" s="222" t="s">
        <v>42</v>
      </c>
      <c r="O507" s="44"/>
      <c r="P507" s="223">
        <f>O507*H507</f>
        <v>0</v>
      </c>
      <c r="Q507" s="223">
        <v>7E-05</v>
      </c>
      <c r="R507" s="223">
        <f>Q507*H507</f>
        <v>0.0017030999999999997</v>
      </c>
      <c r="S507" s="223">
        <v>0</v>
      </c>
      <c r="T507" s="224">
        <f>S507*H507</f>
        <v>0</v>
      </c>
      <c r="AR507" s="21" t="s">
        <v>233</v>
      </c>
      <c r="AT507" s="21" t="s">
        <v>152</v>
      </c>
      <c r="AU507" s="21" t="s">
        <v>81</v>
      </c>
      <c r="AY507" s="21" t="s">
        <v>150</v>
      </c>
      <c r="BE507" s="225">
        <f>IF(N507="základní",J507,0)</f>
        <v>0</v>
      </c>
      <c r="BF507" s="225">
        <f>IF(N507="snížená",J507,0)</f>
        <v>0</v>
      </c>
      <c r="BG507" s="225">
        <f>IF(N507="zákl. přenesená",J507,0)</f>
        <v>0</v>
      </c>
      <c r="BH507" s="225">
        <f>IF(N507="sníž. přenesená",J507,0)</f>
        <v>0</v>
      </c>
      <c r="BI507" s="225">
        <f>IF(N507="nulová",J507,0)</f>
        <v>0</v>
      </c>
      <c r="BJ507" s="21" t="s">
        <v>79</v>
      </c>
      <c r="BK507" s="225">
        <f>ROUND(I507*H507,2)</f>
        <v>0</v>
      </c>
      <c r="BL507" s="21" t="s">
        <v>233</v>
      </c>
      <c r="BM507" s="21" t="s">
        <v>1267</v>
      </c>
    </row>
    <row r="508" spans="2:51" s="11" customFormat="1" ht="13.5">
      <c r="B508" s="226"/>
      <c r="C508" s="227"/>
      <c r="D508" s="228" t="s">
        <v>159</v>
      </c>
      <c r="E508" s="229" t="s">
        <v>21</v>
      </c>
      <c r="F508" s="230" t="s">
        <v>1268</v>
      </c>
      <c r="G508" s="227"/>
      <c r="H508" s="231">
        <v>5.88</v>
      </c>
      <c r="I508" s="232"/>
      <c r="J508" s="227"/>
      <c r="K508" s="227"/>
      <c r="L508" s="233"/>
      <c r="M508" s="234"/>
      <c r="N508" s="235"/>
      <c r="O508" s="235"/>
      <c r="P508" s="235"/>
      <c r="Q508" s="235"/>
      <c r="R508" s="235"/>
      <c r="S508" s="235"/>
      <c r="T508" s="236"/>
      <c r="AT508" s="237" t="s">
        <v>159</v>
      </c>
      <c r="AU508" s="237" t="s">
        <v>81</v>
      </c>
      <c r="AV508" s="11" t="s">
        <v>81</v>
      </c>
      <c r="AW508" s="11" t="s">
        <v>35</v>
      </c>
      <c r="AX508" s="11" t="s">
        <v>71</v>
      </c>
      <c r="AY508" s="237" t="s">
        <v>150</v>
      </c>
    </row>
    <row r="509" spans="2:51" s="11" customFormat="1" ht="13.5">
      <c r="B509" s="226"/>
      <c r="C509" s="227"/>
      <c r="D509" s="228" t="s">
        <v>159</v>
      </c>
      <c r="E509" s="229" t="s">
        <v>21</v>
      </c>
      <c r="F509" s="230" t="s">
        <v>1269</v>
      </c>
      <c r="G509" s="227"/>
      <c r="H509" s="231">
        <v>5.76</v>
      </c>
      <c r="I509" s="232"/>
      <c r="J509" s="227"/>
      <c r="K509" s="227"/>
      <c r="L509" s="233"/>
      <c r="M509" s="234"/>
      <c r="N509" s="235"/>
      <c r="O509" s="235"/>
      <c r="P509" s="235"/>
      <c r="Q509" s="235"/>
      <c r="R509" s="235"/>
      <c r="S509" s="235"/>
      <c r="T509" s="236"/>
      <c r="AT509" s="237" t="s">
        <v>159</v>
      </c>
      <c r="AU509" s="237" t="s">
        <v>81</v>
      </c>
      <c r="AV509" s="11" t="s">
        <v>81</v>
      </c>
      <c r="AW509" s="11" t="s">
        <v>35</v>
      </c>
      <c r="AX509" s="11" t="s">
        <v>71</v>
      </c>
      <c r="AY509" s="237" t="s">
        <v>150</v>
      </c>
    </row>
    <row r="510" spans="2:51" s="11" customFormat="1" ht="13.5">
      <c r="B510" s="226"/>
      <c r="C510" s="227"/>
      <c r="D510" s="228" t="s">
        <v>159</v>
      </c>
      <c r="E510" s="229" t="s">
        <v>21</v>
      </c>
      <c r="F510" s="230" t="s">
        <v>1270</v>
      </c>
      <c r="G510" s="227"/>
      <c r="H510" s="231">
        <v>12.69</v>
      </c>
      <c r="I510" s="232"/>
      <c r="J510" s="227"/>
      <c r="K510" s="227"/>
      <c r="L510" s="233"/>
      <c r="M510" s="234"/>
      <c r="N510" s="235"/>
      <c r="O510" s="235"/>
      <c r="P510" s="235"/>
      <c r="Q510" s="235"/>
      <c r="R510" s="235"/>
      <c r="S510" s="235"/>
      <c r="T510" s="236"/>
      <c r="AT510" s="237" t="s">
        <v>159</v>
      </c>
      <c r="AU510" s="237" t="s">
        <v>81</v>
      </c>
      <c r="AV510" s="11" t="s">
        <v>81</v>
      </c>
      <c r="AW510" s="11" t="s">
        <v>35</v>
      </c>
      <c r="AX510" s="11" t="s">
        <v>71</v>
      </c>
      <c r="AY510" s="237" t="s">
        <v>150</v>
      </c>
    </row>
    <row r="511" spans="2:65" s="1" customFormat="1" ht="16.5" customHeight="1">
      <c r="B511" s="43"/>
      <c r="C511" s="214" t="s">
        <v>1271</v>
      </c>
      <c r="D511" s="214" t="s">
        <v>152</v>
      </c>
      <c r="E511" s="215" t="s">
        <v>1272</v>
      </c>
      <c r="F511" s="216" t="s">
        <v>1273</v>
      </c>
      <c r="G511" s="217" t="s">
        <v>186</v>
      </c>
      <c r="H511" s="218">
        <v>24.33</v>
      </c>
      <c r="I511" s="219"/>
      <c r="J511" s="220">
        <f>ROUND(I511*H511,2)</f>
        <v>0</v>
      </c>
      <c r="K511" s="216" t="s">
        <v>156</v>
      </c>
      <c r="L511" s="69"/>
      <c r="M511" s="221" t="s">
        <v>21</v>
      </c>
      <c r="N511" s="222" t="s">
        <v>42</v>
      </c>
      <c r="O511" s="44"/>
      <c r="P511" s="223">
        <f>O511*H511</f>
        <v>0</v>
      </c>
      <c r="Q511" s="223">
        <v>0.00014</v>
      </c>
      <c r="R511" s="223">
        <f>Q511*H511</f>
        <v>0.0034061999999999994</v>
      </c>
      <c r="S511" s="223">
        <v>0</v>
      </c>
      <c r="T511" s="224">
        <f>S511*H511</f>
        <v>0</v>
      </c>
      <c r="AR511" s="21" t="s">
        <v>233</v>
      </c>
      <c r="AT511" s="21" t="s">
        <v>152</v>
      </c>
      <c r="AU511" s="21" t="s">
        <v>81</v>
      </c>
      <c r="AY511" s="21" t="s">
        <v>150</v>
      </c>
      <c r="BE511" s="225">
        <f>IF(N511="základní",J511,0)</f>
        <v>0</v>
      </c>
      <c r="BF511" s="225">
        <f>IF(N511="snížená",J511,0)</f>
        <v>0</v>
      </c>
      <c r="BG511" s="225">
        <f>IF(N511="zákl. přenesená",J511,0)</f>
        <v>0</v>
      </c>
      <c r="BH511" s="225">
        <f>IF(N511="sníž. přenesená",J511,0)</f>
        <v>0</v>
      </c>
      <c r="BI511" s="225">
        <f>IF(N511="nulová",J511,0)</f>
        <v>0</v>
      </c>
      <c r="BJ511" s="21" t="s">
        <v>79</v>
      </c>
      <c r="BK511" s="225">
        <f>ROUND(I511*H511,2)</f>
        <v>0</v>
      </c>
      <c r="BL511" s="21" t="s">
        <v>233</v>
      </c>
      <c r="BM511" s="21" t="s">
        <v>1274</v>
      </c>
    </row>
    <row r="512" spans="2:65" s="1" customFormat="1" ht="16.5" customHeight="1">
      <c r="B512" s="43"/>
      <c r="C512" s="214" t="s">
        <v>1275</v>
      </c>
      <c r="D512" s="214" t="s">
        <v>152</v>
      </c>
      <c r="E512" s="215" t="s">
        <v>1272</v>
      </c>
      <c r="F512" s="216" t="s">
        <v>1273</v>
      </c>
      <c r="G512" s="217" t="s">
        <v>186</v>
      </c>
      <c r="H512" s="218">
        <v>15</v>
      </c>
      <c r="I512" s="219"/>
      <c r="J512" s="220">
        <f>ROUND(I512*H512,2)</f>
        <v>0</v>
      </c>
      <c r="K512" s="216" t="s">
        <v>156</v>
      </c>
      <c r="L512" s="69"/>
      <c r="M512" s="221" t="s">
        <v>21</v>
      </c>
      <c r="N512" s="222" t="s">
        <v>42</v>
      </c>
      <c r="O512" s="44"/>
      <c r="P512" s="223">
        <f>O512*H512</f>
        <v>0</v>
      </c>
      <c r="Q512" s="223">
        <v>0.00014</v>
      </c>
      <c r="R512" s="223">
        <f>Q512*H512</f>
        <v>0.0021</v>
      </c>
      <c r="S512" s="223">
        <v>0</v>
      </c>
      <c r="T512" s="224">
        <f>S512*H512</f>
        <v>0</v>
      </c>
      <c r="AR512" s="21" t="s">
        <v>233</v>
      </c>
      <c r="AT512" s="21" t="s">
        <v>152</v>
      </c>
      <c r="AU512" s="21" t="s">
        <v>81</v>
      </c>
      <c r="AY512" s="21" t="s">
        <v>150</v>
      </c>
      <c r="BE512" s="225">
        <f>IF(N512="základní",J512,0)</f>
        <v>0</v>
      </c>
      <c r="BF512" s="225">
        <f>IF(N512="snížená",J512,0)</f>
        <v>0</v>
      </c>
      <c r="BG512" s="225">
        <f>IF(N512="zákl. přenesená",J512,0)</f>
        <v>0</v>
      </c>
      <c r="BH512" s="225">
        <f>IF(N512="sníž. přenesená",J512,0)</f>
        <v>0</v>
      </c>
      <c r="BI512" s="225">
        <f>IF(N512="nulová",J512,0)</f>
        <v>0</v>
      </c>
      <c r="BJ512" s="21" t="s">
        <v>79</v>
      </c>
      <c r="BK512" s="225">
        <f>ROUND(I512*H512,2)</f>
        <v>0</v>
      </c>
      <c r="BL512" s="21" t="s">
        <v>233</v>
      </c>
      <c r="BM512" s="21" t="s">
        <v>1276</v>
      </c>
    </row>
    <row r="513" spans="2:65" s="1" customFormat="1" ht="16.5" customHeight="1">
      <c r="B513" s="43"/>
      <c r="C513" s="214" t="s">
        <v>1277</v>
      </c>
      <c r="D513" s="214" t="s">
        <v>152</v>
      </c>
      <c r="E513" s="215" t="s">
        <v>1278</v>
      </c>
      <c r="F513" s="216" t="s">
        <v>1279</v>
      </c>
      <c r="G513" s="217" t="s">
        <v>186</v>
      </c>
      <c r="H513" s="218">
        <v>48.66</v>
      </c>
      <c r="I513" s="219"/>
      <c r="J513" s="220">
        <f>ROUND(I513*H513,2)</f>
        <v>0</v>
      </c>
      <c r="K513" s="216" t="s">
        <v>156</v>
      </c>
      <c r="L513" s="69"/>
      <c r="M513" s="221" t="s">
        <v>21</v>
      </c>
      <c r="N513" s="222" t="s">
        <v>42</v>
      </c>
      <c r="O513" s="44"/>
      <c r="P513" s="223">
        <f>O513*H513</f>
        <v>0</v>
      </c>
      <c r="Q513" s="223">
        <v>0.00012</v>
      </c>
      <c r="R513" s="223">
        <f>Q513*H513</f>
        <v>0.0058392</v>
      </c>
      <c r="S513" s="223">
        <v>0</v>
      </c>
      <c r="T513" s="224">
        <f>S513*H513</f>
        <v>0</v>
      </c>
      <c r="AR513" s="21" t="s">
        <v>233</v>
      </c>
      <c r="AT513" s="21" t="s">
        <v>152</v>
      </c>
      <c r="AU513" s="21" t="s">
        <v>81</v>
      </c>
      <c r="AY513" s="21" t="s">
        <v>150</v>
      </c>
      <c r="BE513" s="225">
        <f>IF(N513="základní",J513,0)</f>
        <v>0</v>
      </c>
      <c r="BF513" s="225">
        <f>IF(N513="snížená",J513,0)</f>
        <v>0</v>
      </c>
      <c r="BG513" s="225">
        <f>IF(N513="zákl. přenesená",J513,0)</f>
        <v>0</v>
      </c>
      <c r="BH513" s="225">
        <f>IF(N513="sníž. přenesená",J513,0)</f>
        <v>0</v>
      </c>
      <c r="BI513" s="225">
        <f>IF(N513="nulová",J513,0)</f>
        <v>0</v>
      </c>
      <c r="BJ513" s="21" t="s">
        <v>79</v>
      </c>
      <c r="BK513" s="225">
        <f>ROUND(I513*H513,2)</f>
        <v>0</v>
      </c>
      <c r="BL513" s="21" t="s">
        <v>233</v>
      </c>
      <c r="BM513" s="21" t="s">
        <v>1280</v>
      </c>
    </row>
    <row r="514" spans="2:51" s="11" customFormat="1" ht="13.5">
      <c r="B514" s="226"/>
      <c r="C514" s="227"/>
      <c r="D514" s="228" t="s">
        <v>159</v>
      </c>
      <c r="E514" s="227"/>
      <c r="F514" s="230" t="s">
        <v>1281</v>
      </c>
      <c r="G514" s="227"/>
      <c r="H514" s="231">
        <v>48.66</v>
      </c>
      <c r="I514" s="232"/>
      <c r="J514" s="227"/>
      <c r="K514" s="227"/>
      <c r="L514" s="233"/>
      <c r="M514" s="234"/>
      <c r="N514" s="235"/>
      <c r="O514" s="235"/>
      <c r="P514" s="235"/>
      <c r="Q514" s="235"/>
      <c r="R514" s="235"/>
      <c r="S514" s="235"/>
      <c r="T514" s="236"/>
      <c r="AT514" s="237" t="s">
        <v>159</v>
      </c>
      <c r="AU514" s="237" t="s">
        <v>81</v>
      </c>
      <c r="AV514" s="11" t="s">
        <v>81</v>
      </c>
      <c r="AW514" s="11" t="s">
        <v>6</v>
      </c>
      <c r="AX514" s="11" t="s">
        <v>79</v>
      </c>
      <c r="AY514" s="237" t="s">
        <v>150</v>
      </c>
    </row>
    <row r="515" spans="2:65" s="1" customFormat="1" ht="16.5" customHeight="1">
      <c r="B515" s="43"/>
      <c r="C515" s="214" t="s">
        <v>1282</v>
      </c>
      <c r="D515" s="214" t="s">
        <v>152</v>
      </c>
      <c r="E515" s="215" t="s">
        <v>1278</v>
      </c>
      <c r="F515" s="216" t="s">
        <v>1279</v>
      </c>
      <c r="G515" s="217" t="s">
        <v>186</v>
      </c>
      <c r="H515" s="218">
        <v>15</v>
      </c>
      <c r="I515" s="219"/>
      <c r="J515" s="220">
        <f>ROUND(I515*H515,2)</f>
        <v>0</v>
      </c>
      <c r="K515" s="216" t="s">
        <v>156</v>
      </c>
      <c r="L515" s="69"/>
      <c r="M515" s="221" t="s">
        <v>21</v>
      </c>
      <c r="N515" s="222" t="s">
        <v>42</v>
      </c>
      <c r="O515" s="44"/>
      <c r="P515" s="223">
        <f>O515*H515</f>
        <v>0</v>
      </c>
      <c r="Q515" s="223">
        <v>0.00012</v>
      </c>
      <c r="R515" s="223">
        <f>Q515*H515</f>
        <v>0.0018</v>
      </c>
      <c r="S515" s="223">
        <v>0</v>
      </c>
      <c r="T515" s="224">
        <f>S515*H515</f>
        <v>0</v>
      </c>
      <c r="AR515" s="21" t="s">
        <v>233</v>
      </c>
      <c r="AT515" s="21" t="s">
        <v>152</v>
      </c>
      <c r="AU515" s="21" t="s">
        <v>81</v>
      </c>
      <c r="AY515" s="21" t="s">
        <v>150</v>
      </c>
      <c r="BE515" s="225">
        <f>IF(N515="základní",J515,0)</f>
        <v>0</v>
      </c>
      <c r="BF515" s="225">
        <f>IF(N515="snížená",J515,0)</f>
        <v>0</v>
      </c>
      <c r="BG515" s="225">
        <f>IF(N515="zákl. přenesená",J515,0)</f>
        <v>0</v>
      </c>
      <c r="BH515" s="225">
        <f>IF(N515="sníž. přenesená",J515,0)</f>
        <v>0</v>
      </c>
      <c r="BI515" s="225">
        <f>IF(N515="nulová",J515,0)</f>
        <v>0</v>
      </c>
      <c r="BJ515" s="21" t="s">
        <v>79</v>
      </c>
      <c r="BK515" s="225">
        <f>ROUND(I515*H515,2)</f>
        <v>0</v>
      </c>
      <c r="BL515" s="21" t="s">
        <v>233</v>
      </c>
      <c r="BM515" s="21" t="s">
        <v>1283</v>
      </c>
    </row>
    <row r="516" spans="2:65" s="1" customFormat="1" ht="25.5" customHeight="1">
      <c r="B516" s="43"/>
      <c r="C516" s="214" t="s">
        <v>1284</v>
      </c>
      <c r="D516" s="214" t="s">
        <v>152</v>
      </c>
      <c r="E516" s="215" t="s">
        <v>1285</v>
      </c>
      <c r="F516" s="216" t="s">
        <v>1286</v>
      </c>
      <c r="G516" s="217" t="s">
        <v>186</v>
      </c>
      <c r="H516" s="218">
        <v>29.91</v>
      </c>
      <c r="I516" s="219"/>
      <c r="J516" s="220">
        <f>ROUND(I516*H516,2)</f>
        <v>0</v>
      </c>
      <c r="K516" s="216" t="s">
        <v>156</v>
      </c>
      <c r="L516" s="69"/>
      <c r="M516" s="221" t="s">
        <v>21</v>
      </c>
      <c r="N516" s="222" t="s">
        <v>42</v>
      </c>
      <c r="O516" s="44"/>
      <c r="P516" s="223">
        <f>O516*H516</f>
        <v>0</v>
      </c>
      <c r="Q516" s="223">
        <v>0.0002</v>
      </c>
      <c r="R516" s="223">
        <f>Q516*H516</f>
        <v>0.005982</v>
      </c>
      <c r="S516" s="223">
        <v>0</v>
      </c>
      <c r="T516" s="224">
        <f>S516*H516</f>
        <v>0</v>
      </c>
      <c r="AR516" s="21" t="s">
        <v>233</v>
      </c>
      <c r="AT516" s="21" t="s">
        <v>152</v>
      </c>
      <c r="AU516" s="21" t="s">
        <v>81</v>
      </c>
      <c r="AY516" s="21" t="s">
        <v>150</v>
      </c>
      <c r="BE516" s="225">
        <f>IF(N516="základní",J516,0)</f>
        <v>0</v>
      </c>
      <c r="BF516" s="225">
        <f>IF(N516="snížená",J516,0)</f>
        <v>0</v>
      </c>
      <c r="BG516" s="225">
        <f>IF(N516="zákl. přenesená",J516,0)</f>
        <v>0</v>
      </c>
      <c r="BH516" s="225">
        <f>IF(N516="sníž. přenesená",J516,0)</f>
        <v>0</v>
      </c>
      <c r="BI516" s="225">
        <f>IF(N516="nulová",J516,0)</f>
        <v>0</v>
      </c>
      <c r="BJ516" s="21" t="s">
        <v>79</v>
      </c>
      <c r="BK516" s="225">
        <f>ROUND(I516*H516,2)</f>
        <v>0</v>
      </c>
      <c r="BL516" s="21" t="s">
        <v>233</v>
      </c>
      <c r="BM516" s="21" t="s">
        <v>1287</v>
      </c>
    </row>
    <row r="517" spans="2:51" s="11" customFormat="1" ht="13.5">
      <c r="B517" s="226"/>
      <c r="C517" s="227"/>
      <c r="D517" s="228" t="s">
        <v>159</v>
      </c>
      <c r="E517" s="229" t="s">
        <v>21</v>
      </c>
      <c r="F517" s="230" t="s">
        <v>1288</v>
      </c>
      <c r="G517" s="227"/>
      <c r="H517" s="231">
        <v>29.91</v>
      </c>
      <c r="I517" s="232"/>
      <c r="J517" s="227"/>
      <c r="K517" s="227"/>
      <c r="L517" s="233"/>
      <c r="M517" s="234"/>
      <c r="N517" s="235"/>
      <c r="O517" s="235"/>
      <c r="P517" s="235"/>
      <c r="Q517" s="235"/>
      <c r="R517" s="235"/>
      <c r="S517" s="235"/>
      <c r="T517" s="236"/>
      <c r="AT517" s="237" t="s">
        <v>159</v>
      </c>
      <c r="AU517" s="237" t="s">
        <v>81</v>
      </c>
      <c r="AV517" s="11" t="s">
        <v>81</v>
      </c>
      <c r="AW517" s="11" t="s">
        <v>35</v>
      </c>
      <c r="AX517" s="11" t="s">
        <v>71</v>
      </c>
      <c r="AY517" s="237" t="s">
        <v>150</v>
      </c>
    </row>
    <row r="518" spans="2:65" s="1" customFormat="1" ht="16.5" customHeight="1">
      <c r="B518" s="43"/>
      <c r="C518" s="214" t="s">
        <v>1289</v>
      </c>
      <c r="D518" s="214" t="s">
        <v>152</v>
      </c>
      <c r="E518" s="215" t="s">
        <v>1290</v>
      </c>
      <c r="F518" s="216" t="s">
        <v>1291</v>
      </c>
      <c r="G518" s="217" t="s">
        <v>186</v>
      </c>
      <c r="H518" s="218">
        <v>29.91</v>
      </c>
      <c r="I518" s="219"/>
      <c r="J518" s="220">
        <f>ROUND(I518*H518,2)</f>
        <v>0</v>
      </c>
      <c r="K518" s="216" t="s">
        <v>156</v>
      </c>
      <c r="L518" s="69"/>
      <c r="M518" s="221" t="s">
        <v>21</v>
      </c>
      <c r="N518" s="222" t="s">
        <v>42</v>
      </c>
      <c r="O518" s="44"/>
      <c r="P518" s="223">
        <f>O518*H518</f>
        <v>0</v>
      </c>
      <c r="Q518" s="223">
        <v>0.00033</v>
      </c>
      <c r="R518" s="223">
        <f>Q518*H518</f>
        <v>0.0098703</v>
      </c>
      <c r="S518" s="223">
        <v>0</v>
      </c>
      <c r="T518" s="224">
        <f>S518*H518</f>
        <v>0</v>
      </c>
      <c r="AR518" s="21" t="s">
        <v>233</v>
      </c>
      <c r="AT518" s="21" t="s">
        <v>152</v>
      </c>
      <c r="AU518" s="21" t="s">
        <v>81</v>
      </c>
      <c r="AY518" s="21" t="s">
        <v>150</v>
      </c>
      <c r="BE518" s="225">
        <f>IF(N518="základní",J518,0)</f>
        <v>0</v>
      </c>
      <c r="BF518" s="225">
        <f>IF(N518="snížená",J518,0)</f>
        <v>0</v>
      </c>
      <c r="BG518" s="225">
        <f>IF(N518="zákl. přenesená",J518,0)</f>
        <v>0</v>
      </c>
      <c r="BH518" s="225">
        <f>IF(N518="sníž. přenesená",J518,0)</f>
        <v>0</v>
      </c>
      <c r="BI518" s="225">
        <f>IF(N518="nulová",J518,0)</f>
        <v>0</v>
      </c>
      <c r="BJ518" s="21" t="s">
        <v>79</v>
      </c>
      <c r="BK518" s="225">
        <f>ROUND(I518*H518,2)</f>
        <v>0</v>
      </c>
      <c r="BL518" s="21" t="s">
        <v>233</v>
      </c>
      <c r="BM518" s="21" t="s">
        <v>1292</v>
      </c>
    </row>
    <row r="519" spans="2:63" s="10" customFormat="1" ht="29.85" customHeight="1">
      <c r="B519" s="198"/>
      <c r="C519" s="199"/>
      <c r="D519" s="200" t="s">
        <v>70</v>
      </c>
      <c r="E519" s="212" t="s">
        <v>1293</v>
      </c>
      <c r="F519" s="212" t="s">
        <v>1294</v>
      </c>
      <c r="G519" s="199"/>
      <c r="H519" s="199"/>
      <c r="I519" s="202"/>
      <c r="J519" s="213">
        <f>BK519</f>
        <v>0</v>
      </c>
      <c r="K519" s="199"/>
      <c r="L519" s="204"/>
      <c r="M519" s="205"/>
      <c r="N519" s="206"/>
      <c r="O519" s="206"/>
      <c r="P519" s="207">
        <f>SUM(P520:P523)</f>
        <v>0</v>
      </c>
      <c r="Q519" s="206"/>
      <c r="R519" s="207">
        <f>SUM(R520:R523)</f>
        <v>0.21857332</v>
      </c>
      <c r="S519" s="206"/>
      <c r="T519" s="208">
        <f>SUM(T520:T523)</f>
        <v>0</v>
      </c>
      <c r="AR519" s="209" t="s">
        <v>81</v>
      </c>
      <c r="AT519" s="210" t="s">
        <v>70</v>
      </c>
      <c r="AU519" s="210" t="s">
        <v>79</v>
      </c>
      <c r="AY519" s="209" t="s">
        <v>150</v>
      </c>
      <c r="BK519" s="211">
        <f>SUM(BK520:BK523)</f>
        <v>0</v>
      </c>
    </row>
    <row r="520" spans="2:65" s="1" customFormat="1" ht="25.5" customHeight="1">
      <c r="B520" s="43"/>
      <c r="C520" s="214" t="s">
        <v>1295</v>
      </c>
      <c r="D520" s="214" t="s">
        <v>152</v>
      </c>
      <c r="E520" s="215" t="s">
        <v>1296</v>
      </c>
      <c r="F520" s="216" t="s">
        <v>1297</v>
      </c>
      <c r="G520" s="217" t="s">
        <v>186</v>
      </c>
      <c r="H520" s="218">
        <v>446.068</v>
      </c>
      <c r="I520" s="219"/>
      <c r="J520" s="220">
        <f>ROUND(I520*H520,2)</f>
        <v>0</v>
      </c>
      <c r="K520" s="216" t="s">
        <v>156</v>
      </c>
      <c r="L520" s="69"/>
      <c r="M520" s="221" t="s">
        <v>21</v>
      </c>
      <c r="N520" s="222" t="s">
        <v>42</v>
      </c>
      <c r="O520" s="44"/>
      <c r="P520" s="223">
        <f>O520*H520</f>
        <v>0</v>
      </c>
      <c r="Q520" s="223">
        <v>0.0002</v>
      </c>
      <c r="R520" s="223">
        <f>Q520*H520</f>
        <v>0.0892136</v>
      </c>
      <c r="S520" s="223">
        <v>0</v>
      </c>
      <c r="T520" s="224">
        <f>S520*H520</f>
        <v>0</v>
      </c>
      <c r="AR520" s="21" t="s">
        <v>233</v>
      </c>
      <c r="AT520" s="21" t="s">
        <v>152</v>
      </c>
      <c r="AU520" s="21" t="s">
        <v>81</v>
      </c>
      <c r="AY520" s="21" t="s">
        <v>150</v>
      </c>
      <c r="BE520" s="225">
        <f>IF(N520="základní",J520,0)</f>
        <v>0</v>
      </c>
      <c r="BF520" s="225">
        <f>IF(N520="snížená",J520,0)</f>
        <v>0</v>
      </c>
      <c r="BG520" s="225">
        <f>IF(N520="zákl. přenesená",J520,0)</f>
        <v>0</v>
      </c>
      <c r="BH520" s="225">
        <f>IF(N520="sníž. přenesená",J520,0)</f>
        <v>0</v>
      </c>
      <c r="BI520" s="225">
        <f>IF(N520="nulová",J520,0)</f>
        <v>0</v>
      </c>
      <c r="BJ520" s="21" t="s">
        <v>79</v>
      </c>
      <c r="BK520" s="225">
        <f>ROUND(I520*H520,2)</f>
        <v>0</v>
      </c>
      <c r="BL520" s="21" t="s">
        <v>233</v>
      </c>
      <c r="BM520" s="21" t="s">
        <v>1298</v>
      </c>
    </row>
    <row r="521" spans="2:51" s="11" customFormat="1" ht="13.5">
      <c r="B521" s="226"/>
      <c r="C521" s="227"/>
      <c r="D521" s="228" t="s">
        <v>159</v>
      </c>
      <c r="E521" s="229" t="s">
        <v>21</v>
      </c>
      <c r="F521" s="230" t="s">
        <v>1299</v>
      </c>
      <c r="G521" s="227"/>
      <c r="H521" s="231">
        <v>610.112</v>
      </c>
      <c r="I521" s="232"/>
      <c r="J521" s="227"/>
      <c r="K521" s="227"/>
      <c r="L521" s="233"/>
      <c r="M521" s="234"/>
      <c r="N521" s="235"/>
      <c r="O521" s="235"/>
      <c r="P521" s="235"/>
      <c r="Q521" s="235"/>
      <c r="R521" s="235"/>
      <c r="S521" s="235"/>
      <c r="T521" s="236"/>
      <c r="AT521" s="237" t="s">
        <v>159</v>
      </c>
      <c r="AU521" s="237" t="s">
        <v>81</v>
      </c>
      <c r="AV521" s="11" t="s">
        <v>81</v>
      </c>
      <c r="AW521" s="11" t="s">
        <v>35</v>
      </c>
      <c r="AX521" s="11" t="s">
        <v>71</v>
      </c>
      <c r="AY521" s="237" t="s">
        <v>150</v>
      </c>
    </row>
    <row r="522" spans="2:51" s="11" customFormat="1" ht="13.5">
      <c r="B522" s="226"/>
      <c r="C522" s="227"/>
      <c r="D522" s="228" t="s">
        <v>159</v>
      </c>
      <c r="E522" s="229" t="s">
        <v>21</v>
      </c>
      <c r="F522" s="230" t="s">
        <v>1300</v>
      </c>
      <c r="G522" s="227"/>
      <c r="H522" s="231">
        <v>-164.044</v>
      </c>
      <c r="I522" s="232"/>
      <c r="J522" s="227"/>
      <c r="K522" s="227"/>
      <c r="L522" s="233"/>
      <c r="M522" s="234"/>
      <c r="N522" s="235"/>
      <c r="O522" s="235"/>
      <c r="P522" s="235"/>
      <c r="Q522" s="235"/>
      <c r="R522" s="235"/>
      <c r="S522" s="235"/>
      <c r="T522" s="236"/>
      <c r="AT522" s="237" t="s">
        <v>159</v>
      </c>
      <c r="AU522" s="237" t="s">
        <v>81</v>
      </c>
      <c r="AV522" s="11" t="s">
        <v>81</v>
      </c>
      <c r="AW522" s="11" t="s">
        <v>35</v>
      </c>
      <c r="AX522" s="11" t="s">
        <v>71</v>
      </c>
      <c r="AY522" s="237" t="s">
        <v>150</v>
      </c>
    </row>
    <row r="523" spans="2:65" s="1" customFormat="1" ht="25.5" customHeight="1">
      <c r="B523" s="43"/>
      <c r="C523" s="214" t="s">
        <v>1301</v>
      </c>
      <c r="D523" s="214" t="s">
        <v>152</v>
      </c>
      <c r="E523" s="215" t="s">
        <v>1302</v>
      </c>
      <c r="F523" s="216" t="s">
        <v>1303</v>
      </c>
      <c r="G523" s="217" t="s">
        <v>186</v>
      </c>
      <c r="H523" s="218">
        <v>446.068</v>
      </c>
      <c r="I523" s="219"/>
      <c r="J523" s="220">
        <f>ROUND(I523*H523,2)</f>
        <v>0</v>
      </c>
      <c r="K523" s="216" t="s">
        <v>156</v>
      </c>
      <c r="L523" s="69"/>
      <c r="M523" s="221" t="s">
        <v>21</v>
      </c>
      <c r="N523" s="222" t="s">
        <v>42</v>
      </c>
      <c r="O523" s="44"/>
      <c r="P523" s="223">
        <f>O523*H523</f>
        <v>0</v>
      </c>
      <c r="Q523" s="223">
        <v>0.00029</v>
      </c>
      <c r="R523" s="223">
        <f>Q523*H523</f>
        <v>0.12935971999999998</v>
      </c>
      <c r="S523" s="223">
        <v>0</v>
      </c>
      <c r="T523" s="224">
        <f>S523*H523</f>
        <v>0</v>
      </c>
      <c r="AR523" s="21" t="s">
        <v>233</v>
      </c>
      <c r="AT523" s="21" t="s">
        <v>152</v>
      </c>
      <c r="AU523" s="21" t="s">
        <v>81</v>
      </c>
      <c r="AY523" s="21" t="s">
        <v>150</v>
      </c>
      <c r="BE523" s="225">
        <f>IF(N523="základní",J523,0)</f>
        <v>0</v>
      </c>
      <c r="BF523" s="225">
        <f>IF(N523="snížená",J523,0)</f>
        <v>0</v>
      </c>
      <c r="BG523" s="225">
        <f>IF(N523="zákl. přenesená",J523,0)</f>
        <v>0</v>
      </c>
      <c r="BH523" s="225">
        <f>IF(N523="sníž. přenesená",J523,0)</f>
        <v>0</v>
      </c>
      <c r="BI523" s="225">
        <f>IF(N523="nulová",J523,0)</f>
        <v>0</v>
      </c>
      <c r="BJ523" s="21" t="s">
        <v>79</v>
      </c>
      <c r="BK523" s="225">
        <f>ROUND(I523*H523,2)</f>
        <v>0</v>
      </c>
      <c r="BL523" s="21" t="s">
        <v>233</v>
      </c>
      <c r="BM523" s="21" t="s">
        <v>1304</v>
      </c>
    </row>
    <row r="524" spans="2:63" s="10" customFormat="1" ht="37.4" customHeight="1">
      <c r="B524" s="198"/>
      <c r="C524" s="199"/>
      <c r="D524" s="200" t="s">
        <v>70</v>
      </c>
      <c r="E524" s="201" t="s">
        <v>330</v>
      </c>
      <c r="F524" s="201" t="s">
        <v>1305</v>
      </c>
      <c r="G524" s="199"/>
      <c r="H524" s="199"/>
      <c r="I524" s="202"/>
      <c r="J524" s="203">
        <f>BK524</f>
        <v>0</v>
      </c>
      <c r="K524" s="199"/>
      <c r="L524" s="204"/>
      <c r="M524" s="205"/>
      <c r="N524" s="206"/>
      <c r="O524" s="206"/>
      <c r="P524" s="207">
        <f>P525</f>
        <v>0</v>
      </c>
      <c r="Q524" s="206"/>
      <c r="R524" s="207">
        <f>R525</f>
        <v>0</v>
      </c>
      <c r="S524" s="206"/>
      <c r="T524" s="208">
        <f>T525</f>
        <v>0</v>
      </c>
      <c r="AR524" s="209" t="s">
        <v>165</v>
      </c>
      <c r="AT524" s="210" t="s">
        <v>70</v>
      </c>
      <c r="AU524" s="210" t="s">
        <v>71</v>
      </c>
      <c r="AY524" s="209" t="s">
        <v>150</v>
      </c>
      <c r="BK524" s="211">
        <f>BK525</f>
        <v>0</v>
      </c>
    </row>
    <row r="525" spans="2:63" s="10" customFormat="1" ht="19.9" customHeight="1">
      <c r="B525" s="198"/>
      <c r="C525" s="199"/>
      <c r="D525" s="200" t="s">
        <v>70</v>
      </c>
      <c r="E525" s="212" t="s">
        <v>1306</v>
      </c>
      <c r="F525" s="212" t="s">
        <v>1307</v>
      </c>
      <c r="G525" s="199"/>
      <c r="H525" s="199"/>
      <c r="I525" s="202"/>
      <c r="J525" s="213">
        <f>BK525</f>
        <v>0</v>
      </c>
      <c r="K525" s="199"/>
      <c r="L525" s="204"/>
      <c r="M525" s="205"/>
      <c r="N525" s="206"/>
      <c r="O525" s="206"/>
      <c r="P525" s="207">
        <f>P526+P529+P542+P549+P557</f>
        <v>0</v>
      </c>
      <c r="Q525" s="206"/>
      <c r="R525" s="207">
        <f>R526+R529+R542+R549+R557</f>
        <v>0</v>
      </c>
      <c r="S525" s="206"/>
      <c r="T525" s="208">
        <f>T526+T529+T542+T549+T557</f>
        <v>0</v>
      </c>
      <c r="AR525" s="209" t="s">
        <v>165</v>
      </c>
      <c r="AT525" s="210" t="s">
        <v>70</v>
      </c>
      <c r="AU525" s="210" t="s">
        <v>79</v>
      </c>
      <c r="AY525" s="209" t="s">
        <v>150</v>
      </c>
      <c r="BK525" s="211">
        <f>BK526+BK529+BK542+BK549+BK557</f>
        <v>0</v>
      </c>
    </row>
    <row r="526" spans="2:63" s="10" customFormat="1" ht="14.85" customHeight="1">
      <c r="B526" s="198"/>
      <c r="C526" s="199"/>
      <c r="D526" s="200" t="s">
        <v>70</v>
      </c>
      <c r="E526" s="212" t="s">
        <v>1308</v>
      </c>
      <c r="F526" s="212" t="s">
        <v>1309</v>
      </c>
      <c r="G526" s="199"/>
      <c r="H526" s="199"/>
      <c r="I526" s="202"/>
      <c r="J526" s="213">
        <f>BK526</f>
        <v>0</v>
      </c>
      <c r="K526" s="199"/>
      <c r="L526" s="204"/>
      <c r="M526" s="205"/>
      <c r="N526" s="206"/>
      <c r="O526" s="206"/>
      <c r="P526" s="207">
        <f>SUM(P527:P528)</f>
        <v>0</v>
      </c>
      <c r="Q526" s="206"/>
      <c r="R526" s="207">
        <f>SUM(R527:R528)</f>
        <v>0</v>
      </c>
      <c r="S526" s="206"/>
      <c r="T526" s="208">
        <f>SUM(T527:T528)</f>
        <v>0</v>
      </c>
      <c r="AR526" s="209" t="s">
        <v>79</v>
      </c>
      <c r="AT526" s="210" t="s">
        <v>70</v>
      </c>
      <c r="AU526" s="210" t="s">
        <v>81</v>
      </c>
      <c r="AY526" s="209" t="s">
        <v>150</v>
      </c>
      <c r="BK526" s="211">
        <f>SUM(BK527:BK528)</f>
        <v>0</v>
      </c>
    </row>
    <row r="527" spans="2:65" s="1" customFormat="1" ht="16.5" customHeight="1">
      <c r="B527" s="43"/>
      <c r="C527" s="214" t="s">
        <v>1310</v>
      </c>
      <c r="D527" s="214" t="s">
        <v>152</v>
      </c>
      <c r="E527" s="215" t="s">
        <v>1311</v>
      </c>
      <c r="F527" s="216" t="s">
        <v>1312</v>
      </c>
      <c r="G527" s="217" t="s">
        <v>205</v>
      </c>
      <c r="H527" s="218">
        <v>1</v>
      </c>
      <c r="I527" s="219"/>
      <c r="J527" s="220">
        <f>ROUND(I527*H527,2)</f>
        <v>0</v>
      </c>
      <c r="K527" s="216" t="s">
        <v>21</v>
      </c>
      <c r="L527" s="69"/>
      <c r="M527" s="221" t="s">
        <v>21</v>
      </c>
      <c r="N527" s="222" t="s">
        <v>42</v>
      </c>
      <c r="O527" s="44"/>
      <c r="P527" s="223">
        <f>O527*H527</f>
        <v>0</v>
      </c>
      <c r="Q527" s="223">
        <v>0</v>
      </c>
      <c r="R527" s="223">
        <f>Q527*H527</f>
        <v>0</v>
      </c>
      <c r="S527" s="223">
        <v>0</v>
      </c>
      <c r="T527" s="224">
        <f>S527*H527</f>
        <v>0</v>
      </c>
      <c r="AR527" s="21" t="s">
        <v>500</v>
      </c>
      <c r="AT527" s="21" t="s">
        <v>152</v>
      </c>
      <c r="AU527" s="21" t="s">
        <v>165</v>
      </c>
      <c r="AY527" s="21" t="s">
        <v>150</v>
      </c>
      <c r="BE527" s="225">
        <f>IF(N527="základní",J527,0)</f>
        <v>0</v>
      </c>
      <c r="BF527" s="225">
        <f>IF(N527="snížená",J527,0)</f>
        <v>0</v>
      </c>
      <c r="BG527" s="225">
        <f>IF(N527="zákl. přenesená",J527,0)</f>
        <v>0</v>
      </c>
      <c r="BH527" s="225">
        <f>IF(N527="sníž. přenesená",J527,0)</f>
        <v>0</v>
      </c>
      <c r="BI527" s="225">
        <f>IF(N527="nulová",J527,0)</f>
        <v>0</v>
      </c>
      <c r="BJ527" s="21" t="s">
        <v>79</v>
      </c>
      <c r="BK527" s="225">
        <f>ROUND(I527*H527,2)</f>
        <v>0</v>
      </c>
      <c r="BL527" s="21" t="s">
        <v>500</v>
      </c>
      <c r="BM527" s="21" t="s">
        <v>1313</v>
      </c>
    </row>
    <row r="528" spans="2:65" s="1" customFormat="1" ht="16.5" customHeight="1">
      <c r="B528" s="43"/>
      <c r="C528" s="214" t="s">
        <v>1314</v>
      </c>
      <c r="D528" s="214" t="s">
        <v>152</v>
      </c>
      <c r="E528" s="215" t="s">
        <v>1315</v>
      </c>
      <c r="F528" s="216" t="s">
        <v>1316</v>
      </c>
      <c r="G528" s="217" t="s">
        <v>205</v>
      </c>
      <c r="H528" s="218">
        <v>1</v>
      </c>
      <c r="I528" s="219"/>
      <c r="J528" s="220">
        <f>ROUND(I528*H528,2)</f>
        <v>0</v>
      </c>
      <c r="K528" s="216" t="s">
        <v>21</v>
      </c>
      <c r="L528" s="69"/>
      <c r="M528" s="221" t="s">
        <v>21</v>
      </c>
      <c r="N528" s="222" t="s">
        <v>42</v>
      </c>
      <c r="O528" s="44"/>
      <c r="P528" s="223">
        <f>O528*H528</f>
        <v>0</v>
      </c>
      <c r="Q528" s="223">
        <v>0</v>
      </c>
      <c r="R528" s="223">
        <f>Q528*H528</f>
        <v>0</v>
      </c>
      <c r="S528" s="223">
        <v>0</v>
      </c>
      <c r="T528" s="224">
        <f>S528*H528</f>
        <v>0</v>
      </c>
      <c r="AR528" s="21" t="s">
        <v>500</v>
      </c>
      <c r="AT528" s="21" t="s">
        <v>152</v>
      </c>
      <c r="AU528" s="21" t="s">
        <v>165</v>
      </c>
      <c r="AY528" s="21" t="s">
        <v>150</v>
      </c>
      <c r="BE528" s="225">
        <f>IF(N528="základní",J528,0)</f>
        <v>0</v>
      </c>
      <c r="BF528" s="225">
        <f>IF(N528="snížená",J528,0)</f>
        <v>0</v>
      </c>
      <c r="BG528" s="225">
        <f>IF(N528="zákl. přenesená",J528,0)</f>
        <v>0</v>
      </c>
      <c r="BH528" s="225">
        <f>IF(N528="sníž. přenesená",J528,0)</f>
        <v>0</v>
      </c>
      <c r="BI528" s="225">
        <f>IF(N528="nulová",J528,0)</f>
        <v>0</v>
      </c>
      <c r="BJ528" s="21" t="s">
        <v>79</v>
      </c>
      <c r="BK528" s="225">
        <f>ROUND(I528*H528,2)</f>
        <v>0</v>
      </c>
      <c r="BL528" s="21" t="s">
        <v>500</v>
      </c>
      <c r="BM528" s="21" t="s">
        <v>1317</v>
      </c>
    </row>
    <row r="529" spans="2:63" s="10" customFormat="1" ht="22.3" customHeight="1">
      <c r="B529" s="198"/>
      <c r="C529" s="199"/>
      <c r="D529" s="200" t="s">
        <v>70</v>
      </c>
      <c r="E529" s="212" t="s">
        <v>1318</v>
      </c>
      <c r="F529" s="212" t="s">
        <v>1319</v>
      </c>
      <c r="G529" s="199"/>
      <c r="H529" s="199"/>
      <c r="I529" s="202"/>
      <c r="J529" s="213">
        <f>BK529</f>
        <v>0</v>
      </c>
      <c r="K529" s="199"/>
      <c r="L529" s="204"/>
      <c r="M529" s="205"/>
      <c r="N529" s="206"/>
      <c r="O529" s="206"/>
      <c r="P529" s="207">
        <f>SUM(P530:P541)</f>
        <v>0</v>
      </c>
      <c r="Q529" s="206"/>
      <c r="R529" s="207">
        <f>SUM(R530:R541)</f>
        <v>0</v>
      </c>
      <c r="S529" s="206"/>
      <c r="T529" s="208">
        <f>SUM(T530:T541)</f>
        <v>0</v>
      </c>
      <c r="AR529" s="209" t="s">
        <v>79</v>
      </c>
      <c r="AT529" s="210" t="s">
        <v>70</v>
      </c>
      <c r="AU529" s="210" t="s">
        <v>81</v>
      </c>
      <c r="AY529" s="209" t="s">
        <v>150</v>
      </c>
      <c r="BK529" s="211">
        <f>SUM(BK530:BK541)</f>
        <v>0</v>
      </c>
    </row>
    <row r="530" spans="2:65" s="1" customFormat="1" ht="16.5" customHeight="1">
      <c r="B530" s="43"/>
      <c r="C530" s="214" t="s">
        <v>1320</v>
      </c>
      <c r="D530" s="214" t="s">
        <v>152</v>
      </c>
      <c r="E530" s="215" t="s">
        <v>1321</v>
      </c>
      <c r="F530" s="216" t="s">
        <v>1322</v>
      </c>
      <c r="G530" s="217" t="s">
        <v>205</v>
      </c>
      <c r="H530" s="218">
        <v>1</v>
      </c>
      <c r="I530" s="219"/>
      <c r="J530" s="220">
        <f>ROUND(I530*H530,2)</f>
        <v>0</v>
      </c>
      <c r="K530" s="216" t="s">
        <v>21</v>
      </c>
      <c r="L530" s="69"/>
      <c r="M530" s="221" t="s">
        <v>21</v>
      </c>
      <c r="N530" s="222" t="s">
        <v>42</v>
      </c>
      <c r="O530" s="44"/>
      <c r="P530" s="223">
        <f>O530*H530</f>
        <v>0</v>
      </c>
      <c r="Q530" s="223">
        <v>0</v>
      </c>
      <c r="R530" s="223">
        <f>Q530*H530</f>
        <v>0</v>
      </c>
      <c r="S530" s="223">
        <v>0</v>
      </c>
      <c r="T530" s="224">
        <f>S530*H530</f>
        <v>0</v>
      </c>
      <c r="AR530" s="21" t="s">
        <v>500</v>
      </c>
      <c r="AT530" s="21" t="s">
        <v>152</v>
      </c>
      <c r="AU530" s="21" t="s">
        <v>165</v>
      </c>
      <c r="AY530" s="21" t="s">
        <v>150</v>
      </c>
      <c r="BE530" s="225">
        <f>IF(N530="základní",J530,0)</f>
        <v>0</v>
      </c>
      <c r="BF530" s="225">
        <f>IF(N530="snížená",J530,0)</f>
        <v>0</v>
      </c>
      <c r="BG530" s="225">
        <f>IF(N530="zákl. přenesená",J530,0)</f>
        <v>0</v>
      </c>
      <c r="BH530" s="225">
        <f>IF(N530="sníž. přenesená",J530,0)</f>
        <v>0</v>
      </c>
      <c r="BI530" s="225">
        <f>IF(N530="nulová",J530,0)</f>
        <v>0</v>
      </c>
      <c r="BJ530" s="21" t="s">
        <v>79</v>
      </c>
      <c r="BK530" s="225">
        <f>ROUND(I530*H530,2)</f>
        <v>0</v>
      </c>
      <c r="BL530" s="21" t="s">
        <v>500</v>
      </c>
      <c r="BM530" s="21" t="s">
        <v>1323</v>
      </c>
    </row>
    <row r="531" spans="2:65" s="1" customFormat="1" ht="16.5" customHeight="1">
      <c r="B531" s="43"/>
      <c r="C531" s="214" t="s">
        <v>1324</v>
      </c>
      <c r="D531" s="214" t="s">
        <v>152</v>
      </c>
      <c r="E531" s="215" t="s">
        <v>1325</v>
      </c>
      <c r="F531" s="216" t="s">
        <v>1326</v>
      </c>
      <c r="G531" s="217" t="s">
        <v>205</v>
      </c>
      <c r="H531" s="218">
        <v>1</v>
      </c>
      <c r="I531" s="219"/>
      <c r="J531" s="220">
        <f>ROUND(I531*H531,2)</f>
        <v>0</v>
      </c>
      <c r="K531" s="216" t="s">
        <v>21</v>
      </c>
      <c r="L531" s="69"/>
      <c r="M531" s="221" t="s">
        <v>21</v>
      </c>
      <c r="N531" s="222" t="s">
        <v>42</v>
      </c>
      <c r="O531" s="44"/>
      <c r="P531" s="223">
        <f>O531*H531</f>
        <v>0</v>
      </c>
      <c r="Q531" s="223">
        <v>0</v>
      </c>
      <c r="R531" s="223">
        <f>Q531*H531</f>
        <v>0</v>
      </c>
      <c r="S531" s="223">
        <v>0</v>
      </c>
      <c r="T531" s="224">
        <f>S531*H531</f>
        <v>0</v>
      </c>
      <c r="AR531" s="21" t="s">
        <v>500</v>
      </c>
      <c r="AT531" s="21" t="s">
        <v>152</v>
      </c>
      <c r="AU531" s="21" t="s">
        <v>165</v>
      </c>
      <c r="AY531" s="21" t="s">
        <v>150</v>
      </c>
      <c r="BE531" s="225">
        <f>IF(N531="základní",J531,0)</f>
        <v>0</v>
      </c>
      <c r="BF531" s="225">
        <f>IF(N531="snížená",J531,0)</f>
        <v>0</v>
      </c>
      <c r="BG531" s="225">
        <f>IF(N531="zákl. přenesená",J531,0)</f>
        <v>0</v>
      </c>
      <c r="BH531" s="225">
        <f>IF(N531="sníž. přenesená",J531,0)</f>
        <v>0</v>
      </c>
      <c r="BI531" s="225">
        <f>IF(N531="nulová",J531,0)</f>
        <v>0</v>
      </c>
      <c r="BJ531" s="21" t="s">
        <v>79</v>
      </c>
      <c r="BK531" s="225">
        <f>ROUND(I531*H531,2)</f>
        <v>0</v>
      </c>
      <c r="BL531" s="21" t="s">
        <v>500</v>
      </c>
      <c r="BM531" s="21" t="s">
        <v>1327</v>
      </c>
    </row>
    <row r="532" spans="2:65" s="1" customFormat="1" ht="16.5" customHeight="1">
      <c r="B532" s="43"/>
      <c r="C532" s="214" t="s">
        <v>1328</v>
      </c>
      <c r="D532" s="214" t="s">
        <v>152</v>
      </c>
      <c r="E532" s="215" t="s">
        <v>1329</v>
      </c>
      <c r="F532" s="216" t="s">
        <v>1330</v>
      </c>
      <c r="G532" s="217" t="s">
        <v>205</v>
      </c>
      <c r="H532" s="218">
        <v>1</v>
      </c>
      <c r="I532" s="219"/>
      <c r="J532" s="220">
        <f>ROUND(I532*H532,2)</f>
        <v>0</v>
      </c>
      <c r="K532" s="216" t="s">
        <v>21</v>
      </c>
      <c r="L532" s="69"/>
      <c r="M532" s="221" t="s">
        <v>21</v>
      </c>
      <c r="N532" s="222" t="s">
        <v>42</v>
      </c>
      <c r="O532" s="44"/>
      <c r="P532" s="223">
        <f>O532*H532</f>
        <v>0</v>
      </c>
      <c r="Q532" s="223">
        <v>0</v>
      </c>
      <c r="R532" s="223">
        <f>Q532*H532</f>
        <v>0</v>
      </c>
      <c r="S532" s="223">
        <v>0</v>
      </c>
      <c r="T532" s="224">
        <f>S532*H532</f>
        <v>0</v>
      </c>
      <c r="AR532" s="21" t="s">
        <v>500</v>
      </c>
      <c r="AT532" s="21" t="s">
        <v>152</v>
      </c>
      <c r="AU532" s="21" t="s">
        <v>165</v>
      </c>
      <c r="AY532" s="21" t="s">
        <v>150</v>
      </c>
      <c r="BE532" s="225">
        <f>IF(N532="základní",J532,0)</f>
        <v>0</v>
      </c>
      <c r="BF532" s="225">
        <f>IF(N532="snížená",J532,0)</f>
        <v>0</v>
      </c>
      <c r="BG532" s="225">
        <f>IF(N532="zákl. přenesená",J532,0)</f>
        <v>0</v>
      </c>
      <c r="BH532" s="225">
        <f>IF(N532="sníž. přenesená",J532,0)</f>
        <v>0</v>
      </c>
      <c r="BI532" s="225">
        <f>IF(N532="nulová",J532,0)</f>
        <v>0</v>
      </c>
      <c r="BJ532" s="21" t="s">
        <v>79</v>
      </c>
      <c r="BK532" s="225">
        <f>ROUND(I532*H532,2)</f>
        <v>0</v>
      </c>
      <c r="BL532" s="21" t="s">
        <v>500</v>
      </c>
      <c r="BM532" s="21" t="s">
        <v>1331</v>
      </c>
    </row>
    <row r="533" spans="2:65" s="1" customFormat="1" ht="16.5" customHeight="1">
      <c r="B533" s="43"/>
      <c r="C533" s="214" t="s">
        <v>1332</v>
      </c>
      <c r="D533" s="214" t="s">
        <v>152</v>
      </c>
      <c r="E533" s="215" t="s">
        <v>1333</v>
      </c>
      <c r="F533" s="216" t="s">
        <v>1334</v>
      </c>
      <c r="G533" s="217" t="s">
        <v>205</v>
      </c>
      <c r="H533" s="218">
        <v>2</v>
      </c>
      <c r="I533" s="219"/>
      <c r="J533" s="220">
        <f>ROUND(I533*H533,2)</f>
        <v>0</v>
      </c>
      <c r="K533" s="216" t="s">
        <v>21</v>
      </c>
      <c r="L533" s="69"/>
      <c r="M533" s="221" t="s">
        <v>21</v>
      </c>
      <c r="N533" s="222" t="s">
        <v>42</v>
      </c>
      <c r="O533" s="44"/>
      <c r="P533" s="223">
        <f>O533*H533</f>
        <v>0</v>
      </c>
      <c r="Q533" s="223">
        <v>0</v>
      </c>
      <c r="R533" s="223">
        <f>Q533*H533</f>
        <v>0</v>
      </c>
      <c r="S533" s="223">
        <v>0</v>
      </c>
      <c r="T533" s="224">
        <f>S533*H533</f>
        <v>0</v>
      </c>
      <c r="AR533" s="21" t="s">
        <v>500</v>
      </c>
      <c r="AT533" s="21" t="s">
        <v>152</v>
      </c>
      <c r="AU533" s="21" t="s">
        <v>165</v>
      </c>
      <c r="AY533" s="21" t="s">
        <v>150</v>
      </c>
      <c r="BE533" s="225">
        <f>IF(N533="základní",J533,0)</f>
        <v>0</v>
      </c>
      <c r="BF533" s="225">
        <f>IF(N533="snížená",J533,0)</f>
        <v>0</v>
      </c>
      <c r="BG533" s="225">
        <f>IF(N533="zákl. přenesená",J533,0)</f>
        <v>0</v>
      </c>
      <c r="BH533" s="225">
        <f>IF(N533="sníž. přenesená",J533,0)</f>
        <v>0</v>
      </c>
      <c r="BI533" s="225">
        <f>IF(N533="nulová",J533,0)</f>
        <v>0</v>
      </c>
      <c r="BJ533" s="21" t="s">
        <v>79</v>
      </c>
      <c r="BK533" s="225">
        <f>ROUND(I533*H533,2)</f>
        <v>0</v>
      </c>
      <c r="BL533" s="21" t="s">
        <v>500</v>
      </c>
      <c r="BM533" s="21" t="s">
        <v>1335</v>
      </c>
    </row>
    <row r="534" spans="2:65" s="1" customFormat="1" ht="16.5" customHeight="1">
      <c r="B534" s="43"/>
      <c r="C534" s="214" t="s">
        <v>1336</v>
      </c>
      <c r="D534" s="214" t="s">
        <v>152</v>
      </c>
      <c r="E534" s="215" t="s">
        <v>1337</v>
      </c>
      <c r="F534" s="216" t="s">
        <v>1338</v>
      </c>
      <c r="G534" s="217" t="s">
        <v>205</v>
      </c>
      <c r="H534" s="218">
        <v>2</v>
      </c>
      <c r="I534" s="219"/>
      <c r="J534" s="220">
        <f>ROUND(I534*H534,2)</f>
        <v>0</v>
      </c>
      <c r="K534" s="216" t="s">
        <v>21</v>
      </c>
      <c r="L534" s="69"/>
      <c r="M534" s="221" t="s">
        <v>21</v>
      </c>
      <c r="N534" s="222" t="s">
        <v>42</v>
      </c>
      <c r="O534" s="44"/>
      <c r="P534" s="223">
        <f>O534*H534</f>
        <v>0</v>
      </c>
      <c r="Q534" s="223">
        <v>0</v>
      </c>
      <c r="R534" s="223">
        <f>Q534*H534</f>
        <v>0</v>
      </c>
      <c r="S534" s="223">
        <v>0</v>
      </c>
      <c r="T534" s="224">
        <f>S534*H534</f>
        <v>0</v>
      </c>
      <c r="AR534" s="21" t="s">
        <v>500</v>
      </c>
      <c r="AT534" s="21" t="s">
        <v>152</v>
      </c>
      <c r="AU534" s="21" t="s">
        <v>165</v>
      </c>
      <c r="AY534" s="21" t="s">
        <v>150</v>
      </c>
      <c r="BE534" s="225">
        <f>IF(N534="základní",J534,0)</f>
        <v>0</v>
      </c>
      <c r="BF534" s="225">
        <f>IF(N534="snížená",J534,0)</f>
        <v>0</v>
      </c>
      <c r="BG534" s="225">
        <f>IF(N534="zákl. přenesená",J534,0)</f>
        <v>0</v>
      </c>
      <c r="BH534" s="225">
        <f>IF(N534="sníž. přenesená",J534,0)</f>
        <v>0</v>
      </c>
      <c r="BI534" s="225">
        <f>IF(N534="nulová",J534,0)</f>
        <v>0</v>
      </c>
      <c r="BJ534" s="21" t="s">
        <v>79</v>
      </c>
      <c r="BK534" s="225">
        <f>ROUND(I534*H534,2)</f>
        <v>0</v>
      </c>
      <c r="BL534" s="21" t="s">
        <v>500</v>
      </c>
      <c r="BM534" s="21" t="s">
        <v>1339</v>
      </c>
    </row>
    <row r="535" spans="2:65" s="1" customFormat="1" ht="16.5" customHeight="1">
      <c r="B535" s="43"/>
      <c r="C535" s="214" t="s">
        <v>1340</v>
      </c>
      <c r="D535" s="214" t="s">
        <v>152</v>
      </c>
      <c r="E535" s="215" t="s">
        <v>1341</v>
      </c>
      <c r="F535" s="216" t="s">
        <v>1342</v>
      </c>
      <c r="G535" s="217" t="s">
        <v>205</v>
      </c>
      <c r="H535" s="218">
        <v>17</v>
      </c>
      <c r="I535" s="219"/>
      <c r="J535" s="220">
        <f>ROUND(I535*H535,2)</f>
        <v>0</v>
      </c>
      <c r="K535" s="216" t="s">
        <v>21</v>
      </c>
      <c r="L535" s="69"/>
      <c r="M535" s="221" t="s">
        <v>21</v>
      </c>
      <c r="N535" s="222" t="s">
        <v>42</v>
      </c>
      <c r="O535" s="44"/>
      <c r="P535" s="223">
        <f>O535*H535</f>
        <v>0</v>
      </c>
      <c r="Q535" s="223">
        <v>0</v>
      </c>
      <c r="R535" s="223">
        <f>Q535*H535</f>
        <v>0</v>
      </c>
      <c r="S535" s="223">
        <v>0</v>
      </c>
      <c r="T535" s="224">
        <f>S535*H535</f>
        <v>0</v>
      </c>
      <c r="AR535" s="21" t="s">
        <v>500</v>
      </c>
      <c r="AT535" s="21" t="s">
        <v>152</v>
      </c>
      <c r="AU535" s="21" t="s">
        <v>165</v>
      </c>
      <c r="AY535" s="21" t="s">
        <v>150</v>
      </c>
      <c r="BE535" s="225">
        <f>IF(N535="základní",J535,0)</f>
        <v>0</v>
      </c>
      <c r="BF535" s="225">
        <f>IF(N535="snížená",J535,0)</f>
        <v>0</v>
      </c>
      <c r="BG535" s="225">
        <f>IF(N535="zákl. přenesená",J535,0)</f>
        <v>0</v>
      </c>
      <c r="BH535" s="225">
        <f>IF(N535="sníž. přenesená",J535,0)</f>
        <v>0</v>
      </c>
      <c r="BI535" s="225">
        <f>IF(N535="nulová",J535,0)</f>
        <v>0</v>
      </c>
      <c r="BJ535" s="21" t="s">
        <v>79</v>
      </c>
      <c r="BK535" s="225">
        <f>ROUND(I535*H535,2)</f>
        <v>0</v>
      </c>
      <c r="BL535" s="21" t="s">
        <v>500</v>
      </c>
      <c r="BM535" s="21" t="s">
        <v>1343</v>
      </c>
    </row>
    <row r="536" spans="2:65" s="1" customFormat="1" ht="16.5" customHeight="1">
      <c r="B536" s="43"/>
      <c r="C536" s="214" t="s">
        <v>1344</v>
      </c>
      <c r="D536" s="214" t="s">
        <v>152</v>
      </c>
      <c r="E536" s="215" t="s">
        <v>1345</v>
      </c>
      <c r="F536" s="216" t="s">
        <v>1346</v>
      </c>
      <c r="G536" s="217" t="s">
        <v>205</v>
      </c>
      <c r="H536" s="218">
        <v>20</v>
      </c>
      <c r="I536" s="219"/>
      <c r="J536" s="220">
        <f>ROUND(I536*H536,2)</f>
        <v>0</v>
      </c>
      <c r="K536" s="216" t="s">
        <v>21</v>
      </c>
      <c r="L536" s="69"/>
      <c r="M536" s="221" t="s">
        <v>21</v>
      </c>
      <c r="N536" s="222" t="s">
        <v>42</v>
      </c>
      <c r="O536" s="44"/>
      <c r="P536" s="223">
        <f>O536*H536</f>
        <v>0</v>
      </c>
      <c r="Q536" s="223">
        <v>0</v>
      </c>
      <c r="R536" s="223">
        <f>Q536*H536</f>
        <v>0</v>
      </c>
      <c r="S536" s="223">
        <v>0</v>
      </c>
      <c r="T536" s="224">
        <f>S536*H536</f>
        <v>0</v>
      </c>
      <c r="AR536" s="21" t="s">
        <v>500</v>
      </c>
      <c r="AT536" s="21" t="s">
        <v>152</v>
      </c>
      <c r="AU536" s="21" t="s">
        <v>165</v>
      </c>
      <c r="AY536" s="21" t="s">
        <v>150</v>
      </c>
      <c r="BE536" s="225">
        <f>IF(N536="základní",J536,0)</f>
        <v>0</v>
      </c>
      <c r="BF536" s="225">
        <f>IF(N536="snížená",J536,0)</f>
        <v>0</v>
      </c>
      <c r="BG536" s="225">
        <f>IF(N536="zákl. přenesená",J536,0)</f>
        <v>0</v>
      </c>
      <c r="BH536" s="225">
        <f>IF(N536="sníž. přenesená",J536,0)</f>
        <v>0</v>
      </c>
      <c r="BI536" s="225">
        <f>IF(N536="nulová",J536,0)</f>
        <v>0</v>
      </c>
      <c r="BJ536" s="21" t="s">
        <v>79</v>
      </c>
      <c r="BK536" s="225">
        <f>ROUND(I536*H536,2)</f>
        <v>0</v>
      </c>
      <c r="BL536" s="21" t="s">
        <v>500</v>
      </c>
      <c r="BM536" s="21" t="s">
        <v>1347</v>
      </c>
    </row>
    <row r="537" spans="2:65" s="1" customFormat="1" ht="16.5" customHeight="1">
      <c r="B537" s="43"/>
      <c r="C537" s="214" t="s">
        <v>1348</v>
      </c>
      <c r="D537" s="214" t="s">
        <v>152</v>
      </c>
      <c r="E537" s="215" t="s">
        <v>1349</v>
      </c>
      <c r="F537" s="216" t="s">
        <v>1350</v>
      </c>
      <c r="G537" s="217" t="s">
        <v>205</v>
      </c>
      <c r="H537" s="218">
        <v>1</v>
      </c>
      <c r="I537" s="219"/>
      <c r="J537" s="220">
        <f>ROUND(I537*H537,2)</f>
        <v>0</v>
      </c>
      <c r="K537" s="216" t="s">
        <v>21</v>
      </c>
      <c r="L537" s="69"/>
      <c r="M537" s="221" t="s">
        <v>21</v>
      </c>
      <c r="N537" s="222" t="s">
        <v>42</v>
      </c>
      <c r="O537" s="44"/>
      <c r="P537" s="223">
        <f>O537*H537</f>
        <v>0</v>
      </c>
      <c r="Q537" s="223">
        <v>0</v>
      </c>
      <c r="R537" s="223">
        <f>Q537*H537</f>
        <v>0</v>
      </c>
      <c r="S537" s="223">
        <v>0</v>
      </c>
      <c r="T537" s="224">
        <f>S537*H537</f>
        <v>0</v>
      </c>
      <c r="AR537" s="21" t="s">
        <v>500</v>
      </c>
      <c r="AT537" s="21" t="s">
        <v>152</v>
      </c>
      <c r="AU537" s="21" t="s">
        <v>165</v>
      </c>
      <c r="AY537" s="21" t="s">
        <v>150</v>
      </c>
      <c r="BE537" s="225">
        <f>IF(N537="základní",J537,0)</f>
        <v>0</v>
      </c>
      <c r="BF537" s="225">
        <f>IF(N537="snížená",J537,0)</f>
        <v>0</v>
      </c>
      <c r="BG537" s="225">
        <f>IF(N537="zákl. přenesená",J537,0)</f>
        <v>0</v>
      </c>
      <c r="BH537" s="225">
        <f>IF(N537="sníž. přenesená",J537,0)</f>
        <v>0</v>
      </c>
      <c r="BI537" s="225">
        <f>IF(N537="nulová",J537,0)</f>
        <v>0</v>
      </c>
      <c r="BJ537" s="21" t="s">
        <v>79</v>
      </c>
      <c r="BK537" s="225">
        <f>ROUND(I537*H537,2)</f>
        <v>0</v>
      </c>
      <c r="BL537" s="21" t="s">
        <v>500</v>
      </c>
      <c r="BM537" s="21" t="s">
        <v>1351</v>
      </c>
    </row>
    <row r="538" spans="2:65" s="1" customFormat="1" ht="16.5" customHeight="1">
      <c r="B538" s="43"/>
      <c r="C538" s="214" t="s">
        <v>1352</v>
      </c>
      <c r="D538" s="214" t="s">
        <v>152</v>
      </c>
      <c r="E538" s="215" t="s">
        <v>1353</v>
      </c>
      <c r="F538" s="216" t="s">
        <v>1354</v>
      </c>
      <c r="G538" s="217" t="s">
        <v>205</v>
      </c>
      <c r="H538" s="218">
        <v>2</v>
      </c>
      <c r="I538" s="219"/>
      <c r="J538" s="220">
        <f>ROUND(I538*H538,2)</f>
        <v>0</v>
      </c>
      <c r="K538" s="216" t="s">
        <v>21</v>
      </c>
      <c r="L538" s="69"/>
      <c r="M538" s="221" t="s">
        <v>21</v>
      </c>
      <c r="N538" s="222" t="s">
        <v>42</v>
      </c>
      <c r="O538" s="44"/>
      <c r="P538" s="223">
        <f>O538*H538</f>
        <v>0</v>
      </c>
      <c r="Q538" s="223">
        <v>0</v>
      </c>
      <c r="R538" s="223">
        <f>Q538*H538</f>
        <v>0</v>
      </c>
      <c r="S538" s="223">
        <v>0</v>
      </c>
      <c r="T538" s="224">
        <f>S538*H538</f>
        <v>0</v>
      </c>
      <c r="AR538" s="21" t="s">
        <v>500</v>
      </c>
      <c r="AT538" s="21" t="s">
        <v>152</v>
      </c>
      <c r="AU538" s="21" t="s">
        <v>165</v>
      </c>
      <c r="AY538" s="21" t="s">
        <v>150</v>
      </c>
      <c r="BE538" s="225">
        <f>IF(N538="základní",J538,0)</f>
        <v>0</v>
      </c>
      <c r="BF538" s="225">
        <f>IF(N538="snížená",J538,0)</f>
        <v>0</v>
      </c>
      <c r="BG538" s="225">
        <f>IF(N538="zákl. přenesená",J538,0)</f>
        <v>0</v>
      </c>
      <c r="BH538" s="225">
        <f>IF(N538="sníž. přenesená",J538,0)</f>
        <v>0</v>
      </c>
      <c r="BI538" s="225">
        <f>IF(N538="nulová",J538,0)</f>
        <v>0</v>
      </c>
      <c r="BJ538" s="21" t="s">
        <v>79</v>
      </c>
      <c r="BK538" s="225">
        <f>ROUND(I538*H538,2)</f>
        <v>0</v>
      </c>
      <c r="BL538" s="21" t="s">
        <v>500</v>
      </c>
      <c r="BM538" s="21" t="s">
        <v>1355</v>
      </c>
    </row>
    <row r="539" spans="2:65" s="1" customFormat="1" ht="16.5" customHeight="1">
      <c r="B539" s="43"/>
      <c r="C539" s="214" t="s">
        <v>1356</v>
      </c>
      <c r="D539" s="214" t="s">
        <v>152</v>
      </c>
      <c r="E539" s="215" t="s">
        <v>1357</v>
      </c>
      <c r="F539" s="216" t="s">
        <v>1358</v>
      </c>
      <c r="G539" s="217" t="s">
        <v>205</v>
      </c>
      <c r="H539" s="218">
        <v>2</v>
      </c>
      <c r="I539" s="219"/>
      <c r="J539" s="220">
        <f>ROUND(I539*H539,2)</f>
        <v>0</v>
      </c>
      <c r="K539" s="216" t="s">
        <v>21</v>
      </c>
      <c r="L539" s="69"/>
      <c r="M539" s="221" t="s">
        <v>21</v>
      </c>
      <c r="N539" s="222" t="s">
        <v>42</v>
      </c>
      <c r="O539" s="44"/>
      <c r="P539" s="223">
        <f>O539*H539</f>
        <v>0</v>
      </c>
      <c r="Q539" s="223">
        <v>0</v>
      </c>
      <c r="R539" s="223">
        <f>Q539*H539</f>
        <v>0</v>
      </c>
      <c r="S539" s="223">
        <v>0</v>
      </c>
      <c r="T539" s="224">
        <f>S539*H539</f>
        <v>0</v>
      </c>
      <c r="AR539" s="21" t="s">
        <v>500</v>
      </c>
      <c r="AT539" s="21" t="s">
        <v>152</v>
      </c>
      <c r="AU539" s="21" t="s">
        <v>165</v>
      </c>
      <c r="AY539" s="21" t="s">
        <v>150</v>
      </c>
      <c r="BE539" s="225">
        <f>IF(N539="základní",J539,0)</f>
        <v>0</v>
      </c>
      <c r="BF539" s="225">
        <f>IF(N539="snížená",J539,0)</f>
        <v>0</v>
      </c>
      <c r="BG539" s="225">
        <f>IF(N539="zákl. přenesená",J539,0)</f>
        <v>0</v>
      </c>
      <c r="BH539" s="225">
        <f>IF(N539="sníž. přenesená",J539,0)</f>
        <v>0</v>
      </c>
      <c r="BI539" s="225">
        <f>IF(N539="nulová",J539,0)</f>
        <v>0</v>
      </c>
      <c r="BJ539" s="21" t="s">
        <v>79</v>
      </c>
      <c r="BK539" s="225">
        <f>ROUND(I539*H539,2)</f>
        <v>0</v>
      </c>
      <c r="BL539" s="21" t="s">
        <v>500</v>
      </c>
      <c r="BM539" s="21" t="s">
        <v>1359</v>
      </c>
    </row>
    <row r="540" spans="2:65" s="1" customFormat="1" ht="16.5" customHeight="1">
      <c r="B540" s="43"/>
      <c r="C540" s="214" t="s">
        <v>1360</v>
      </c>
      <c r="D540" s="214" t="s">
        <v>152</v>
      </c>
      <c r="E540" s="215" t="s">
        <v>1361</v>
      </c>
      <c r="F540" s="216" t="s">
        <v>1362</v>
      </c>
      <c r="G540" s="217" t="s">
        <v>205</v>
      </c>
      <c r="H540" s="218">
        <v>1</v>
      </c>
      <c r="I540" s="219"/>
      <c r="J540" s="220">
        <f>ROUND(I540*H540,2)</f>
        <v>0</v>
      </c>
      <c r="K540" s="216" t="s">
        <v>21</v>
      </c>
      <c r="L540" s="69"/>
      <c r="M540" s="221" t="s">
        <v>21</v>
      </c>
      <c r="N540" s="222" t="s">
        <v>42</v>
      </c>
      <c r="O540" s="44"/>
      <c r="P540" s="223">
        <f>O540*H540</f>
        <v>0</v>
      </c>
      <c r="Q540" s="223">
        <v>0</v>
      </c>
      <c r="R540" s="223">
        <f>Q540*H540</f>
        <v>0</v>
      </c>
      <c r="S540" s="223">
        <v>0</v>
      </c>
      <c r="T540" s="224">
        <f>S540*H540</f>
        <v>0</v>
      </c>
      <c r="AR540" s="21" t="s">
        <v>500</v>
      </c>
      <c r="AT540" s="21" t="s">
        <v>152</v>
      </c>
      <c r="AU540" s="21" t="s">
        <v>165</v>
      </c>
      <c r="AY540" s="21" t="s">
        <v>150</v>
      </c>
      <c r="BE540" s="225">
        <f>IF(N540="základní",J540,0)</f>
        <v>0</v>
      </c>
      <c r="BF540" s="225">
        <f>IF(N540="snížená",J540,0)</f>
        <v>0</v>
      </c>
      <c r="BG540" s="225">
        <f>IF(N540="zákl. přenesená",J540,0)</f>
        <v>0</v>
      </c>
      <c r="BH540" s="225">
        <f>IF(N540="sníž. přenesená",J540,0)</f>
        <v>0</v>
      </c>
      <c r="BI540" s="225">
        <f>IF(N540="nulová",J540,0)</f>
        <v>0</v>
      </c>
      <c r="BJ540" s="21" t="s">
        <v>79</v>
      </c>
      <c r="BK540" s="225">
        <f>ROUND(I540*H540,2)</f>
        <v>0</v>
      </c>
      <c r="BL540" s="21" t="s">
        <v>500</v>
      </c>
      <c r="BM540" s="21" t="s">
        <v>1363</v>
      </c>
    </row>
    <row r="541" spans="2:65" s="1" customFormat="1" ht="16.5" customHeight="1">
      <c r="B541" s="43"/>
      <c r="C541" s="214" t="s">
        <v>1364</v>
      </c>
      <c r="D541" s="214" t="s">
        <v>152</v>
      </c>
      <c r="E541" s="215" t="s">
        <v>1365</v>
      </c>
      <c r="F541" s="216" t="s">
        <v>1366</v>
      </c>
      <c r="G541" s="217" t="s">
        <v>205</v>
      </c>
      <c r="H541" s="218">
        <v>1</v>
      </c>
      <c r="I541" s="219"/>
      <c r="J541" s="220">
        <f>ROUND(I541*H541,2)</f>
        <v>0</v>
      </c>
      <c r="K541" s="216" t="s">
        <v>21</v>
      </c>
      <c r="L541" s="69"/>
      <c r="M541" s="221" t="s">
        <v>21</v>
      </c>
      <c r="N541" s="222" t="s">
        <v>42</v>
      </c>
      <c r="O541" s="44"/>
      <c r="P541" s="223">
        <f>O541*H541</f>
        <v>0</v>
      </c>
      <c r="Q541" s="223">
        <v>0</v>
      </c>
      <c r="R541" s="223">
        <f>Q541*H541</f>
        <v>0</v>
      </c>
      <c r="S541" s="223">
        <v>0</v>
      </c>
      <c r="T541" s="224">
        <f>S541*H541</f>
        <v>0</v>
      </c>
      <c r="AR541" s="21" t="s">
        <v>500</v>
      </c>
      <c r="AT541" s="21" t="s">
        <v>152</v>
      </c>
      <c r="AU541" s="21" t="s">
        <v>165</v>
      </c>
      <c r="AY541" s="21" t="s">
        <v>150</v>
      </c>
      <c r="BE541" s="225">
        <f>IF(N541="základní",J541,0)</f>
        <v>0</v>
      </c>
      <c r="BF541" s="225">
        <f>IF(N541="snížená",J541,0)</f>
        <v>0</v>
      </c>
      <c r="BG541" s="225">
        <f>IF(N541="zákl. přenesená",J541,0)</f>
        <v>0</v>
      </c>
      <c r="BH541" s="225">
        <f>IF(N541="sníž. přenesená",J541,0)</f>
        <v>0</v>
      </c>
      <c r="BI541" s="225">
        <f>IF(N541="nulová",J541,0)</f>
        <v>0</v>
      </c>
      <c r="BJ541" s="21" t="s">
        <v>79</v>
      </c>
      <c r="BK541" s="225">
        <f>ROUND(I541*H541,2)</f>
        <v>0</v>
      </c>
      <c r="BL541" s="21" t="s">
        <v>500</v>
      </c>
      <c r="BM541" s="21" t="s">
        <v>1367</v>
      </c>
    </row>
    <row r="542" spans="2:63" s="10" customFormat="1" ht="22.3" customHeight="1">
      <c r="B542" s="198"/>
      <c r="C542" s="199"/>
      <c r="D542" s="200" t="s">
        <v>70</v>
      </c>
      <c r="E542" s="212" t="s">
        <v>1368</v>
      </c>
      <c r="F542" s="212" t="s">
        <v>1369</v>
      </c>
      <c r="G542" s="199"/>
      <c r="H542" s="199"/>
      <c r="I542" s="202"/>
      <c r="J542" s="213">
        <f>BK542</f>
        <v>0</v>
      </c>
      <c r="K542" s="199"/>
      <c r="L542" s="204"/>
      <c r="M542" s="205"/>
      <c r="N542" s="206"/>
      <c r="O542" s="206"/>
      <c r="P542" s="207">
        <f>SUM(P543:P548)</f>
        <v>0</v>
      </c>
      <c r="Q542" s="206"/>
      <c r="R542" s="207">
        <f>SUM(R543:R548)</f>
        <v>0</v>
      </c>
      <c r="S542" s="206"/>
      <c r="T542" s="208">
        <f>SUM(T543:T548)</f>
        <v>0</v>
      </c>
      <c r="AR542" s="209" t="s">
        <v>165</v>
      </c>
      <c r="AT542" s="210" t="s">
        <v>70</v>
      </c>
      <c r="AU542" s="210" t="s">
        <v>81</v>
      </c>
      <c r="AY542" s="209" t="s">
        <v>150</v>
      </c>
      <c r="BK542" s="211">
        <f>SUM(BK543:BK548)</f>
        <v>0</v>
      </c>
    </row>
    <row r="543" spans="2:65" s="1" customFormat="1" ht="16.5" customHeight="1">
      <c r="B543" s="43"/>
      <c r="C543" s="214" t="s">
        <v>1370</v>
      </c>
      <c r="D543" s="214" t="s">
        <v>152</v>
      </c>
      <c r="E543" s="215" t="s">
        <v>1371</v>
      </c>
      <c r="F543" s="216" t="s">
        <v>1372</v>
      </c>
      <c r="G543" s="217" t="s">
        <v>205</v>
      </c>
      <c r="H543" s="218">
        <v>1</v>
      </c>
      <c r="I543" s="219"/>
      <c r="J543" s="220">
        <f>ROUND(I543*H543,2)</f>
        <v>0</v>
      </c>
      <c r="K543" s="216" t="s">
        <v>21</v>
      </c>
      <c r="L543" s="69"/>
      <c r="M543" s="221" t="s">
        <v>21</v>
      </c>
      <c r="N543" s="222" t="s">
        <v>42</v>
      </c>
      <c r="O543" s="44"/>
      <c r="P543" s="223">
        <f>O543*H543</f>
        <v>0</v>
      </c>
      <c r="Q543" s="223">
        <v>0</v>
      </c>
      <c r="R543" s="223">
        <f>Q543*H543</f>
        <v>0</v>
      </c>
      <c r="S543" s="223">
        <v>0</v>
      </c>
      <c r="T543" s="224">
        <f>S543*H543</f>
        <v>0</v>
      </c>
      <c r="AR543" s="21" t="s">
        <v>500</v>
      </c>
      <c r="AT543" s="21" t="s">
        <v>152</v>
      </c>
      <c r="AU543" s="21" t="s">
        <v>165</v>
      </c>
      <c r="AY543" s="21" t="s">
        <v>150</v>
      </c>
      <c r="BE543" s="225">
        <f>IF(N543="základní",J543,0)</f>
        <v>0</v>
      </c>
      <c r="BF543" s="225">
        <f>IF(N543="snížená",J543,0)</f>
        <v>0</v>
      </c>
      <c r="BG543" s="225">
        <f>IF(N543="zákl. přenesená",J543,0)</f>
        <v>0</v>
      </c>
      <c r="BH543" s="225">
        <f>IF(N543="sníž. přenesená",J543,0)</f>
        <v>0</v>
      </c>
      <c r="BI543" s="225">
        <f>IF(N543="nulová",J543,0)</f>
        <v>0</v>
      </c>
      <c r="BJ543" s="21" t="s">
        <v>79</v>
      </c>
      <c r="BK543" s="225">
        <f>ROUND(I543*H543,2)</f>
        <v>0</v>
      </c>
      <c r="BL543" s="21" t="s">
        <v>500</v>
      </c>
      <c r="BM543" s="21" t="s">
        <v>1373</v>
      </c>
    </row>
    <row r="544" spans="2:65" s="1" customFormat="1" ht="16.5" customHeight="1">
      <c r="B544" s="43"/>
      <c r="C544" s="214" t="s">
        <v>1374</v>
      </c>
      <c r="D544" s="214" t="s">
        <v>152</v>
      </c>
      <c r="E544" s="215" t="s">
        <v>1375</v>
      </c>
      <c r="F544" s="216" t="s">
        <v>1376</v>
      </c>
      <c r="G544" s="217" t="s">
        <v>205</v>
      </c>
      <c r="H544" s="218">
        <v>1</v>
      </c>
      <c r="I544" s="219"/>
      <c r="J544" s="220">
        <f>ROUND(I544*H544,2)</f>
        <v>0</v>
      </c>
      <c r="K544" s="216" t="s">
        <v>21</v>
      </c>
      <c r="L544" s="69"/>
      <c r="M544" s="221" t="s">
        <v>21</v>
      </c>
      <c r="N544" s="222" t="s">
        <v>42</v>
      </c>
      <c r="O544" s="44"/>
      <c r="P544" s="223">
        <f>O544*H544</f>
        <v>0</v>
      </c>
      <c r="Q544" s="223">
        <v>0</v>
      </c>
      <c r="R544" s="223">
        <f>Q544*H544</f>
        <v>0</v>
      </c>
      <c r="S544" s="223">
        <v>0</v>
      </c>
      <c r="T544" s="224">
        <f>S544*H544</f>
        <v>0</v>
      </c>
      <c r="AR544" s="21" t="s">
        <v>500</v>
      </c>
      <c r="AT544" s="21" t="s">
        <v>152</v>
      </c>
      <c r="AU544" s="21" t="s">
        <v>165</v>
      </c>
      <c r="AY544" s="21" t="s">
        <v>150</v>
      </c>
      <c r="BE544" s="225">
        <f>IF(N544="základní",J544,0)</f>
        <v>0</v>
      </c>
      <c r="BF544" s="225">
        <f>IF(N544="snížená",J544,0)</f>
        <v>0</v>
      </c>
      <c r="BG544" s="225">
        <f>IF(N544="zákl. přenesená",J544,0)</f>
        <v>0</v>
      </c>
      <c r="BH544" s="225">
        <f>IF(N544="sníž. přenesená",J544,0)</f>
        <v>0</v>
      </c>
      <c r="BI544" s="225">
        <f>IF(N544="nulová",J544,0)</f>
        <v>0</v>
      </c>
      <c r="BJ544" s="21" t="s">
        <v>79</v>
      </c>
      <c r="BK544" s="225">
        <f>ROUND(I544*H544,2)</f>
        <v>0</v>
      </c>
      <c r="BL544" s="21" t="s">
        <v>500</v>
      </c>
      <c r="BM544" s="21" t="s">
        <v>1377</v>
      </c>
    </row>
    <row r="545" spans="2:65" s="1" customFormat="1" ht="16.5" customHeight="1">
      <c r="B545" s="43"/>
      <c r="C545" s="214" t="s">
        <v>1378</v>
      </c>
      <c r="D545" s="214" t="s">
        <v>152</v>
      </c>
      <c r="E545" s="215" t="s">
        <v>1379</v>
      </c>
      <c r="F545" s="216" t="s">
        <v>1380</v>
      </c>
      <c r="G545" s="217" t="s">
        <v>205</v>
      </c>
      <c r="H545" s="218">
        <v>2</v>
      </c>
      <c r="I545" s="219"/>
      <c r="J545" s="220">
        <f>ROUND(I545*H545,2)</f>
        <v>0</v>
      </c>
      <c r="K545" s="216" t="s">
        <v>21</v>
      </c>
      <c r="L545" s="69"/>
      <c r="M545" s="221" t="s">
        <v>21</v>
      </c>
      <c r="N545" s="222" t="s">
        <v>42</v>
      </c>
      <c r="O545" s="44"/>
      <c r="P545" s="223">
        <f>O545*H545</f>
        <v>0</v>
      </c>
      <c r="Q545" s="223">
        <v>0</v>
      </c>
      <c r="R545" s="223">
        <f>Q545*H545</f>
        <v>0</v>
      </c>
      <c r="S545" s="223">
        <v>0</v>
      </c>
      <c r="T545" s="224">
        <f>S545*H545</f>
        <v>0</v>
      </c>
      <c r="AR545" s="21" t="s">
        <v>500</v>
      </c>
      <c r="AT545" s="21" t="s">
        <v>152</v>
      </c>
      <c r="AU545" s="21" t="s">
        <v>165</v>
      </c>
      <c r="AY545" s="21" t="s">
        <v>150</v>
      </c>
      <c r="BE545" s="225">
        <f>IF(N545="základní",J545,0)</f>
        <v>0</v>
      </c>
      <c r="BF545" s="225">
        <f>IF(N545="snížená",J545,0)</f>
        <v>0</v>
      </c>
      <c r="BG545" s="225">
        <f>IF(N545="zákl. přenesená",J545,0)</f>
        <v>0</v>
      </c>
      <c r="BH545" s="225">
        <f>IF(N545="sníž. přenesená",J545,0)</f>
        <v>0</v>
      </c>
      <c r="BI545" s="225">
        <f>IF(N545="nulová",J545,0)</f>
        <v>0</v>
      </c>
      <c r="BJ545" s="21" t="s">
        <v>79</v>
      </c>
      <c r="BK545" s="225">
        <f>ROUND(I545*H545,2)</f>
        <v>0</v>
      </c>
      <c r="BL545" s="21" t="s">
        <v>500</v>
      </c>
      <c r="BM545" s="21" t="s">
        <v>1381</v>
      </c>
    </row>
    <row r="546" spans="2:65" s="1" customFormat="1" ht="16.5" customHeight="1">
      <c r="B546" s="43"/>
      <c r="C546" s="214" t="s">
        <v>1382</v>
      </c>
      <c r="D546" s="214" t="s">
        <v>152</v>
      </c>
      <c r="E546" s="215" t="s">
        <v>1383</v>
      </c>
      <c r="F546" s="216" t="s">
        <v>1338</v>
      </c>
      <c r="G546" s="217" t="s">
        <v>205</v>
      </c>
      <c r="H546" s="218">
        <v>1</v>
      </c>
      <c r="I546" s="219"/>
      <c r="J546" s="220">
        <f>ROUND(I546*H546,2)</f>
        <v>0</v>
      </c>
      <c r="K546" s="216" t="s">
        <v>21</v>
      </c>
      <c r="L546" s="69"/>
      <c r="M546" s="221" t="s">
        <v>21</v>
      </c>
      <c r="N546" s="222" t="s">
        <v>42</v>
      </c>
      <c r="O546" s="44"/>
      <c r="P546" s="223">
        <f>O546*H546</f>
        <v>0</v>
      </c>
      <c r="Q546" s="223">
        <v>0</v>
      </c>
      <c r="R546" s="223">
        <f>Q546*H546</f>
        <v>0</v>
      </c>
      <c r="S546" s="223">
        <v>0</v>
      </c>
      <c r="T546" s="224">
        <f>S546*H546</f>
        <v>0</v>
      </c>
      <c r="AR546" s="21" t="s">
        <v>500</v>
      </c>
      <c r="AT546" s="21" t="s">
        <v>152</v>
      </c>
      <c r="AU546" s="21" t="s">
        <v>165</v>
      </c>
      <c r="AY546" s="21" t="s">
        <v>150</v>
      </c>
      <c r="BE546" s="225">
        <f>IF(N546="základní",J546,0)</f>
        <v>0</v>
      </c>
      <c r="BF546" s="225">
        <f>IF(N546="snížená",J546,0)</f>
        <v>0</v>
      </c>
      <c r="BG546" s="225">
        <f>IF(N546="zákl. přenesená",J546,0)</f>
        <v>0</v>
      </c>
      <c r="BH546" s="225">
        <f>IF(N546="sníž. přenesená",J546,0)</f>
        <v>0</v>
      </c>
      <c r="BI546" s="225">
        <f>IF(N546="nulová",J546,0)</f>
        <v>0</v>
      </c>
      <c r="BJ546" s="21" t="s">
        <v>79</v>
      </c>
      <c r="BK546" s="225">
        <f>ROUND(I546*H546,2)</f>
        <v>0</v>
      </c>
      <c r="BL546" s="21" t="s">
        <v>500</v>
      </c>
      <c r="BM546" s="21" t="s">
        <v>1384</v>
      </c>
    </row>
    <row r="547" spans="2:65" s="1" customFormat="1" ht="16.5" customHeight="1">
      <c r="B547" s="43"/>
      <c r="C547" s="214" t="s">
        <v>1385</v>
      </c>
      <c r="D547" s="214" t="s">
        <v>152</v>
      </c>
      <c r="E547" s="215" t="s">
        <v>1386</v>
      </c>
      <c r="F547" s="216" t="s">
        <v>1342</v>
      </c>
      <c r="G547" s="217" t="s">
        <v>205</v>
      </c>
      <c r="H547" s="218">
        <v>10</v>
      </c>
      <c r="I547" s="219"/>
      <c r="J547" s="220">
        <f>ROUND(I547*H547,2)</f>
        <v>0</v>
      </c>
      <c r="K547" s="216" t="s">
        <v>21</v>
      </c>
      <c r="L547" s="69"/>
      <c r="M547" s="221" t="s">
        <v>21</v>
      </c>
      <c r="N547" s="222" t="s">
        <v>42</v>
      </c>
      <c r="O547" s="44"/>
      <c r="P547" s="223">
        <f>O547*H547</f>
        <v>0</v>
      </c>
      <c r="Q547" s="223">
        <v>0</v>
      </c>
      <c r="R547" s="223">
        <f>Q547*H547</f>
        <v>0</v>
      </c>
      <c r="S547" s="223">
        <v>0</v>
      </c>
      <c r="T547" s="224">
        <f>S547*H547</f>
        <v>0</v>
      </c>
      <c r="AR547" s="21" t="s">
        <v>500</v>
      </c>
      <c r="AT547" s="21" t="s">
        <v>152</v>
      </c>
      <c r="AU547" s="21" t="s">
        <v>165</v>
      </c>
      <c r="AY547" s="21" t="s">
        <v>150</v>
      </c>
      <c r="BE547" s="225">
        <f>IF(N547="základní",J547,0)</f>
        <v>0</v>
      </c>
      <c r="BF547" s="225">
        <f>IF(N547="snížená",J547,0)</f>
        <v>0</v>
      </c>
      <c r="BG547" s="225">
        <f>IF(N547="zákl. přenesená",J547,0)</f>
        <v>0</v>
      </c>
      <c r="BH547" s="225">
        <f>IF(N547="sníž. přenesená",J547,0)</f>
        <v>0</v>
      </c>
      <c r="BI547" s="225">
        <f>IF(N547="nulová",J547,0)</f>
        <v>0</v>
      </c>
      <c r="BJ547" s="21" t="s">
        <v>79</v>
      </c>
      <c r="BK547" s="225">
        <f>ROUND(I547*H547,2)</f>
        <v>0</v>
      </c>
      <c r="BL547" s="21" t="s">
        <v>500</v>
      </c>
      <c r="BM547" s="21" t="s">
        <v>1387</v>
      </c>
    </row>
    <row r="548" spans="2:65" s="1" customFormat="1" ht="16.5" customHeight="1">
      <c r="B548" s="43"/>
      <c r="C548" s="214" t="s">
        <v>1388</v>
      </c>
      <c r="D548" s="214" t="s">
        <v>152</v>
      </c>
      <c r="E548" s="215" t="s">
        <v>1389</v>
      </c>
      <c r="F548" s="216" t="s">
        <v>1346</v>
      </c>
      <c r="G548" s="217" t="s">
        <v>205</v>
      </c>
      <c r="H548" s="218">
        <v>18</v>
      </c>
      <c r="I548" s="219"/>
      <c r="J548" s="220">
        <f>ROUND(I548*H548,2)</f>
        <v>0</v>
      </c>
      <c r="K548" s="216" t="s">
        <v>21</v>
      </c>
      <c r="L548" s="69"/>
      <c r="M548" s="221" t="s">
        <v>21</v>
      </c>
      <c r="N548" s="222" t="s">
        <v>42</v>
      </c>
      <c r="O548" s="44"/>
      <c r="P548" s="223">
        <f>O548*H548</f>
        <v>0</v>
      </c>
      <c r="Q548" s="223">
        <v>0</v>
      </c>
      <c r="R548" s="223">
        <f>Q548*H548</f>
        <v>0</v>
      </c>
      <c r="S548" s="223">
        <v>0</v>
      </c>
      <c r="T548" s="224">
        <f>S548*H548</f>
        <v>0</v>
      </c>
      <c r="AR548" s="21" t="s">
        <v>500</v>
      </c>
      <c r="AT548" s="21" t="s">
        <v>152</v>
      </c>
      <c r="AU548" s="21" t="s">
        <v>165</v>
      </c>
      <c r="AY548" s="21" t="s">
        <v>150</v>
      </c>
      <c r="BE548" s="225">
        <f>IF(N548="základní",J548,0)</f>
        <v>0</v>
      </c>
      <c r="BF548" s="225">
        <f>IF(N548="snížená",J548,0)</f>
        <v>0</v>
      </c>
      <c r="BG548" s="225">
        <f>IF(N548="zákl. přenesená",J548,0)</f>
        <v>0</v>
      </c>
      <c r="BH548" s="225">
        <f>IF(N548="sníž. přenesená",J548,0)</f>
        <v>0</v>
      </c>
      <c r="BI548" s="225">
        <f>IF(N548="nulová",J548,0)</f>
        <v>0</v>
      </c>
      <c r="BJ548" s="21" t="s">
        <v>79</v>
      </c>
      <c r="BK548" s="225">
        <f>ROUND(I548*H548,2)</f>
        <v>0</v>
      </c>
      <c r="BL548" s="21" t="s">
        <v>500</v>
      </c>
      <c r="BM548" s="21" t="s">
        <v>1390</v>
      </c>
    </row>
    <row r="549" spans="2:63" s="10" customFormat="1" ht="22.3" customHeight="1">
      <c r="B549" s="198"/>
      <c r="C549" s="199"/>
      <c r="D549" s="200" t="s">
        <v>70</v>
      </c>
      <c r="E549" s="212" t="s">
        <v>1391</v>
      </c>
      <c r="F549" s="212" t="s">
        <v>1392</v>
      </c>
      <c r="G549" s="199"/>
      <c r="H549" s="199"/>
      <c r="I549" s="202"/>
      <c r="J549" s="213">
        <f>BK549</f>
        <v>0</v>
      </c>
      <c r="K549" s="199"/>
      <c r="L549" s="204"/>
      <c r="M549" s="205"/>
      <c r="N549" s="206"/>
      <c r="O549" s="206"/>
      <c r="P549" s="207">
        <f>SUM(P550:P556)</f>
        <v>0</v>
      </c>
      <c r="Q549" s="206"/>
      <c r="R549" s="207">
        <f>SUM(R550:R556)</f>
        <v>0</v>
      </c>
      <c r="S549" s="206"/>
      <c r="T549" s="208">
        <f>SUM(T550:T556)</f>
        <v>0</v>
      </c>
      <c r="AR549" s="209" t="s">
        <v>165</v>
      </c>
      <c r="AT549" s="210" t="s">
        <v>70</v>
      </c>
      <c r="AU549" s="210" t="s">
        <v>81</v>
      </c>
      <c r="AY549" s="209" t="s">
        <v>150</v>
      </c>
      <c r="BK549" s="211">
        <f>SUM(BK550:BK556)</f>
        <v>0</v>
      </c>
    </row>
    <row r="550" spans="2:65" s="1" customFormat="1" ht="16.5" customHeight="1">
      <c r="B550" s="43"/>
      <c r="C550" s="214" t="s">
        <v>1393</v>
      </c>
      <c r="D550" s="214" t="s">
        <v>152</v>
      </c>
      <c r="E550" s="215" t="s">
        <v>1394</v>
      </c>
      <c r="F550" s="216" t="s">
        <v>1395</v>
      </c>
      <c r="G550" s="217" t="s">
        <v>205</v>
      </c>
      <c r="H550" s="218">
        <v>1</v>
      </c>
      <c r="I550" s="219"/>
      <c r="J550" s="220">
        <f>ROUND(I550*H550,2)</f>
        <v>0</v>
      </c>
      <c r="K550" s="216" t="s">
        <v>21</v>
      </c>
      <c r="L550" s="69"/>
      <c r="M550" s="221" t="s">
        <v>21</v>
      </c>
      <c r="N550" s="222" t="s">
        <v>42</v>
      </c>
      <c r="O550" s="44"/>
      <c r="P550" s="223">
        <f>O550*H550</f>
        <v>0</v>
      </c>
      <c r="Q550" s="223">
        <v>0</v>
      </c>
      <c r="R550" s="223">
        <f>Q550*H550</f>
        <v>0</v>
      </c>
      <c r="S550" s="223">
        <v>0</v>
      </c>
      <c r="T550" s="224">
        <f>S550*H550</f>
        <v>0</v>
      </c>
      <c r="AR550" s="21" t="s">
        <v>500</v>
      </c>
      <c r="AT550" s="21" t="s">
        <v>152</v>
      </c>
      <c r="AU550" s="21" t="s">
        <v>165</v>
      </c>
      <c r="AY550" s="21" t="s">
        <v>150</v>
      </c>
      <c r="BE550" s="225">
        <f>IF(N550="základní",J550,0)</f>
        <v>0</v>
      </c>
      <c r="BF550" s="225">
        <f>IF(N550="snížená",J550,0)</f>
        <v>0</v>
      </c>
      <c r="BG550" s="225">
        <f>IF(N550="zákl. přenesená",J550,0)</f>
        <v>0</v>
      </c>
      <c r="BH550" s="225">
        <f>IF(N550="sníž. přenesená",J550,0)</f>
        <v>0</v>
      </c>
      <c r="BI550" s="225">
        <f>IF(N550="nulová",J550,0)</f>
        <v>0</v>
      </c>
      <c r="BJ550" s="21" t="s">
        <v>79</v>
      </c>
      <c r="BK550" s="225">
        <f>ROUND(I550*H550,2)</f>
        <v>0</v>
      </c>
      <c r="BL550" s="21" t="s">
        <v>500</v>
      </c>
      <c r="BM550" s="21" t="s">
        <v>1396</v>
      </c>
    </row>
    <row r="551" spans="2:65" s="1" customFormat="1" ht="16.5" customHeight="1">
      <c r="B551" s="43"/>
      <c r="C551" s="214" t="s">
        <v>1397</v>
      </c>
      <c r="D551" s="214" t="s">
        <v>152</v>
      </c>
      <c r="E551" s="215" t="s">
        <v>1398</v>
      </c>
      <c r="F551" s="216" t="s">
        <v>1399</v>
      </c>
      <c r="G551" s="217" t="s">
        <v>205</v>
      </c>
      <c r="H551" s="218">
        <v>1</v>
      </c>
      <c r="I551" s="219"/>
      <c r="J551" s="220">
        <f>ROUND(I551*H551,2)</f>
        <v>0</v>
      </c>
      <c r="K551" s="216" t="s">
        <v>21</v>
      </c>
      <c r="L551" s="69"/>
      <c r="M551" s="221" t="s">
        <v>21</v>
      </c>
      <c r="N551" s="222" t="s">
        <v>42</v>
      </c>
      <c r="O551" s="44"/>
      <c r="P551" s="223">
        <f>O551*H551</f>
        <v>0</v>
      </c>
      <c r="Q551" s="223">
        <v>0</v>
      </c>
      <c r="R551" s="223">
        <f>Q551*H551</f>
        <v>0</v>
      </c>
      <c r="S551" s="223">
        <v>0</v>
      </c>
      <c r="T551" s="224">
        <f>S551*H551</f>
        <v>0</v>
      </c>
      <c r="AR551" s="21" t="s">
        <v>500</v>
      </c>
      <c r="AT551" s="21" t="s">
        <v>152</v>
      </c>
      <c r="AU551" s="21" t="s">
        <v>165</v>
      </c>
      <c r="AY551" s="21" t="s">
        <v>150</v>
      </c>
      <c r="BE551" s="225">
        <f>IF(N551="základní",J551,0)</f>
        <v>0</v>
      </c>
      <c r="BF551" s="225">
        <f>IF(N551="snížená",J551,0)</f>
        <v>0</v>
      </c>
      <c r="BG551" s="225">
        <f>IF(N551="zákl. přenesená",J551,0)</f>
        <v>0</v>
      </c>
      <c r="BH551" s="225">
        <f>IF(N551="sníž. přenesená",J551,0)</f>
        <v>0</v>
      </c>
      <c r="BI551" s="225">
        <f>IF(N551="nulová",J551,0)</f>
        <v>0</v>
      </c>
      <c r="BJ551" s="21" t="s">
        <v>79</v>
      </c>
      <c r="BK551" s="225">
        <f>ROUND(I551*H551,2)</f>
        <v>0</v>
      </c>
      <c r="BL551" s="21" t="s">
        <v>500</v>
      </c>
      <c r="BM551" s="21" t="s">
        <v>1400</v>
      </c>
    </row>
    <row r="552" spans="2:65" s="1" customFormat="1" ht="16.5" customHeight="1">
      <c r="B552" s="43"/>
      <c r="C552" s="214" t="s">
        <v>1401</v>
      </c>
      <c r="D552" s="214" t="s">
        <v>152</v>
      </c>
      <c r="E552" s="215" t="s">
        <v>1402</v>
      </c>
      <c r="F552" s="216" t="s">
        <v>1403</v>
      </c>
      <c r="G552" s="217" t="s">
        <v>205</v>
      </c>
      <c r="H552" s="218">
        <v>1</v>
      </c>
      <c r="I552" s="219"/>
      <c r="J552" s="220">
        <f>ROUND(I552*H552,2)</f>
        <v>0</v>
      </c>
      <c r="K552" s="216" t="s">
        <v>21</v>
      </c>
      <c r="L552" s="69"/>
      <c r="M552" s="221" t="s">
        <v>21</v>
      </c>
      <c r="N552" s="222" t="s">
        <v>42</v>
      </c>
      <c r="O552" s="44"/>
      <c r="P552" s="223">
        <f>O552*H552</f>
        <v>0</v>
      </c>
      <c r="Q552" s="223">
        <v>0</v>
      </c>
      <c r="R552" s="223">
        <f>Q552*H552</f>
        <v>0</v>
      </c>
      <c r="S552" s="223">
        <v>0</v>
      </c>
      <c r="T552" s="224">
        <f>S552*H552</f>
        <v>0</v>
      </c>
      <c r="AR552" s="21" t="s">
        <v>500</v>
      </c>
      <c r="AT552" s="21" t="s">
        <v>152</v>
      </c>
      <c r="AU552" s="21" t="s">
        <v>165</v>
      </c>
      <c r="AY552" s="21" t="s">
        <v>150</v>
      </c>
      <c r="BE552" s="225">
        <f>IF(N552="základní",J552,0)</f>
        <v>0</v>
      </c>
      <c r="BF552" s="225">
        <f>IF(N552="snížená",J552,0)</f>
        <v>0</v>
      </c>
      <c r="BG552" s="225">
        <f>IF(N552="zákl. přenesená",J552,0)</f>
        <v>0</v>
      </c>
      <c r="BH552" s="225">
        <f>IF(N552="sníž. přenesená",J552,0)</f>
        <v>0</v>
      </c>
      <c r="BI552" s="225">
        <f>IF(N552="nulová",J552,0)</f>
        <v>0</v>
      </c>
      <c r="BJ552" s="21" t="s">
        <v>79</v>
      </c>
      <c r="BK552" s="225">
        <f>ROUND(I552*H552,2)</f>
        <v>0</v>
      </c>
      <c r="BL552" s="21" t="s">
        <v>500</v>
      </c>
      <c r="BM552" s="21" t="s">
        <v>1404</v>
      </c>
    </row>
    <row r="553" spans="2:65" s="1" customFormat="1" ht="16.5" customHeight="1">
      <c r="B553" s="43"/>
      <c r="C553" s="214" t="s">
        <v>1405</v>
      </c>
      <c r="D553" s="214" t="s">
        <v>152</v>
      </c>
      <c r="E553" s="215" t="s">
        <v>1406</v>
      </c>
      <c r="F553" s="216" t="s">
        <v>1407</v>
      </c>
      <c r="G553" s="217" t="s">
        <v>205</v>
      </c>
      <c r="H553" s="218">
        <v>1</v>
      </c>
      <c r="I553" s="219"/>
      <c r="J553" s="220">
        <f>ROUND(I553*H553,2)</f>
        <v>0</v>
      </c>
      <c r="K553" s="216" t="s">
        <v>21</v>
      </c>
      <c r="L553" s="69"/>
      <c r="M553" s="221" t="s">
        <v>21</v>
      </c>
      <c r="N553" s="222" t="s">
        <v>42</v>
      </c>
      <c r="O553" s="44"/>
      <c r="P553" s="223">
        <f>O553*H553</f>
        <v>0</v>
      </c>
      <c r="Q553" s="223">
        <v>0</v>
      </c>
      <c r="R553" s="223">
        <f>Q553*H553</f>
        <v>0</v>
      </c>
      <c r="S553" s="223">
        <v>0</v>
      </c>
      <c r="T553" s="224">
        <f>S553*H553</f>
        <v>0</v>
      </c>
      <c r="AR553" s="21" t="s">
        <v>500</v>
      </c>
      <c r="AT553" s="21" t="s">
        <v>152</v>
      </c>
      <c r="AU553" s="21" t="s">
        <v>165</v>
      </c>
      <c r="AY553" s="21" t="s">
        <v>150</v>
      </c>
      <c r="BE553" s="225">
        <f>IF(N553="základní",J553,0)</f>
        <v>0</v>
      </c>
      <c r="BF553" s="225">
        <f>IF(N553="snížená",J553,0)</f>
        <v>0</v>
      </c>
      <c r="BG553" s="225">
        <f>IF(N553="zákl. přenesená",J553,0)</f>
        <v>0</v>
      </c>
      <c r="BH553" s="225">
        <f>IF(N553="sníž. přenesená",J553,0)</f>
        <v>0</v>
      </c>
      <c r="BI553" s="225">
        <f>IF(N553="nulová",J553,0)</f>
        <v>0</v>
      </c>
      <c r="BJ553" s="21" t="s">
        <v>79</v>
      </c>
      <c r="BK553" s="225">
        <f>ROUND(I553*H553,2)</f>
        <v>0</v>
      </c>
      <c r="BL553" s="21" t="s">
        <v>500</v>
      </c>
      <c r="BM553" s="21" t="s">
        <v>1408</v>
      </c>
    </row>
    <row r="554" spans="2:65" s="1" customFormat="1" ht="16.5" customHeight="1">
      <c r="B554" s="43"/>
      <c r="C554" s="214" t="s">
        <v>1409</v>
      </c>
      <c r="D554" s="214" t="s">
        <v>152</v>
      </c>
      <c r="E554" s="215" t="s">
        <v>1410</v>
      </c>
      <c r="F554" s="216" t="s">
        <v>1411</v>
      </c>
      <c r="G554" s="217" t="s">
        <v>205</v>
      </c>
      <c r="H554" s="218">
        <v>1</v>
      </c>
      <c r="I554" s="219"/>
      <c r="J554" s="220">
        <f>ROUND(I554*H554,2)</f>
        <v>0</v>
      </c>
      <c r="K554" s="216" t="s">
        <v>21</v>
      </c>
      <c r="L554" s="69"/>
      <c r="M554" s="221" t="s">
        <v>21</v>
      </c>
      <c r="N554" s="222" t="s">
        <v>42</v>
      </c>
      <c r="O554" s="44"/>
      <c r="P554" s="223">
        <f>O554*H554</f>
        <v>0</v>
      </c>
      <c r="Q554" s="223">
        <v>0</v>
      </c>
      <c r="R554" s="223">
        <f>Q554*H554</f>
        <v>0</v>
      </c>
      <c r="S554" s="223">
        <v>0</v>
      </c>
      <c r="T554" s="224">
        <f>S554*H554</f>
        <v>0</v>
      </c>
      <c r="AR554" s="21" t="s">
        <v>500</v>
      </c>
      <c r="AT554" s="21" t="s">
        <v>152</v>
      </c>
      <c r="AU554" s="21" t="s">
        <v>165</v>
      </c>
      <c r="AY554" s="21" t="s">
        <v>150</v>
      </c>
      <c r="BE554" s="225">
        <f>IF(N554="základní",J554,0)</f>
        <v>0</v>
      </c>
      <c r="BF554" s="225">
        <f>IF(N554="snížená",J554,0)</f>
        <v>0</v>
      </c>
      <c r="BG554" s="225">
        <f>IF(N554="zákl. přenesená",J554,0)</f>
        <v>0</v>
      </c>
      <c r="BH554" s="225">
        <f>IF(N554="sníž. přenesená",J554,0)</f>
        <v>0</v>
      </c>
      <c r="BI554" s="225">
        <f>IF(N554="nulová",J554,0)</f>
        <v>0</v>
      </c>
      <c r="BJ554" s="21" t="s">
        <v>79</v>
      </c>
      <c r="BK554" s="225">
        <f>ROUND(I554*H554,2)</f>
        <v>0</v>
      </c>
      <c r="BL554" s="21" t="s">
        <v>500</v>
      </c>
      <c r="BM554" s="21" t="s">
        <v>1412</v>
      </c>
    </row>
    <row r="555" spans="2:65" s="1" customFormat="1" ht="16.5" customHeight="1">
      <c r="B555" s="43"/>
      <c r="C555" s="214" t="s">
        <v>1413</v>
      </c>
      <c r="D555" s="214" t="s">
        <v>152</v>
      </c>
      <c r="E555" s="215" t="s">
        <v>1414</v>
      </c>
      <c r="F555" s="216" t="s">
        <v>1342</v>
      </c>
      <c r="G555" s="217" t="s">
        <v>205</v>
      </c>
      <c r="H555" s="218">
        <v>3</v>
      </c>
      <c r="I555" s="219"/>
      <c r="J555" s="220">
        <f>ROUND(I555*H555,2)</f>
        <v>0</v>
      </c>
      <c r="K555" s="216" t="s">
        <v>21</v>
      </c>
      <c r="L555" s="69"/>
      <c r="M555" s="221" t="s">
        <v>21</v>
      </c>
      <c r="N555" s="222" t="s">
        <v>42</v>
      </c>
      <c r="O555" s="44"/>
      <c r="P555" s="223">
        <f>O555*H555</f>
        <v>0</v>
      </c>
      <c r="Q555" s="223">
        <v>0</v>
      </c>
      <c r="R555" s="223">
        <f>Q555*H555</f>
        <v>0</v>
      </c>
      <c r="S555" s="223">
        <v>0</v>
      </c>
      <c r="T555" s="224">
        <f>S555*H555</f>
        <v>0</v>
      </c>
      <c r="AR555" s="21" t="s">
        <v>500</v>
      </c>
      <c r="AT555" s="21" t="s">
        <v>152</v>
      </c>
      <c r="AU555" s="21" t="s">
        <v>165</v>
      </c>
      <c r="AY555" s="21" t="s">
        <v>150</v>
      </c>
      <c r="BE555" s="225">
        <f>IF(N555="základní",J555,0)</f>
        <v>0</v>
      </c>
      <c r="BF555" s="225">
        <f>IF(N555="snížená",J555,0)</f>
        <v>0</v>
      </c>
      <c r="BG555" s="225">
        <f>IF(N555="zákl. přenesená",J555,0)</f>
        <v>0</v>
      </c>
      <c r="BH555" s="225">
        <f>IF(N555="sníž. přenesená",J555,0)</f>
        <v>0</v>
      </c>
      <c r="BI555" s="225">
        <f>IF(N555="nulová",J555,0)</f>
        <v>0</v>
      </c>
      <c r="BJ555" s="21" t="s">
        <v>79</v>
      </c>
      <c r="BK555" s="225">
        <f>ROUND(I555*H555,2)</f>
        <v>0</v>
      </c>
      <c r="BL555" s="21" t="s">
        <v>500</v>
      </c>
      <c r="BM555" s="21" t="s">
        <v>1415</v>
      </c>
    </row>
    <row r="556" spans="2:65" s="1" customFormat="1" ht="16.5" customHeight="1">
      <c r="B556" s="43"/>
      <c r="C556" s="214" t="s">
        <v>1416</v>
      </c>
      <c r="D556" s="214" t="s">
        <v>152</v>
      </c>
      <c r="E556" s="215" t="s">
        <v>1417</v>
      </c>
      <c r="F556" s="216" t="s">
        <v>1346</v>
      </c>
      <c r="G556" s="217" t="s">
        <v>205</v>
      </c>
      <c r="H556" s="218">
        <v>7</v>
      </c>
      <c r="I556" s="219"/>
      <c r="J556" s="220">
        <f>ROUND(I556*H556,2)</f>
        <v>0</v>
      </c>
      <c r="K556" s="216" t="s">
        <v>21</v>
      </c>
      <c r="L556" s="69"/>
      <c r="M556" s="221" t="s">
        <v>21</v>
      </c>
      <c r="N556" s="222" t="s">
        <v>42</v>
      </c>
      <c r="O556" s="44"/>
      <c r="P556" s="223">
        <f>O556*H556</f>
        <v>0</v>
      </c>
      <c r="Q556" s="223">
        <v>0</v>
      </c>
      <c r="R556" s="223">
        <f>Q556*H556</f>
        <v>0</v>
      </c>
      <c r="S556" s="223">
        <v>0</v>
      </c>
      <c r="T556" s="224">
        <f>S556*H556</f>
        <v>0</v>
      </c>
      <c r="AR556" s="21" t="s">
        <v>500</v>
      </c>
      <c r="AT556" s="21" t="s">
        <v>152</v>
      </c>
      <c r="AU556" s="21" t="s">
        <v>165</v>
      </c>
      <c r="AY556" s="21" t="s">
        <v>150</v>
      </c>
      <c r="BE556" s="225">
        <f>IF(N556="základní",J556,0)</f>
        <v>0</v>
      </c>
      <c r="BF556" s="225">
        <f>IF(N556="snížená",J556,0)</f>
        <v>0</v>
      </c>
      <c r="BG556" s="225">
        <f>IF(N556="zákl. přenesená",J556,0)</f>
        <v>0</v>
      </c>
      <c r="BH556" s="225">
        <f>IF(N556="sníž. přenesená",J556,0)</f>
        <v>0</v>
      </c>
      <c r="BI556" s="225">
        <f>IF(N556="nulová",J556,0)</f>
        <v>0</v>
      </c>
      <c r="BJ556" s="21" t="s">
        <v>79</v>
      </c>
      <c r="BK556" s="225">
        <f>ROUND(I556*H556,2)</f>
        <v>0</v>
      </c>
      <c r="BL556" s="21" t="s">
        <v>500</v>
      </c>
      <c r="BM556" s="21" t="s">
        <v>1418</v>
      </c>
    </row>
    <row r="557" spans="2:63" s="10" customFormat="1" ht="22.3" customHeight="1">
      <c r="B557" s="198"/>
      <c r="C557" s="199"/>
      <c r="D557" s="200" t="s">
        <v>70</v>
      </c>
      <c r="E557" s="212" t="s">
        <v>1419</v>
      </c>
      <c r="F557" s="212" t="s">
        <v>1420</v>
      </c>
      <c r="G557" s="199"/>
      <c r="H557" s="199"/>
      <c r="I557" s="202"/>
      <c r="J557" s="213">
        <f>BK557</f>
        <v>0</v>
      </c>
      <c r="K557" s="199"/>
      <c r="L557" s="204"/>
      <c r="M557" s="205"/>
      <c r="N557" s="206"/>
      <c r="O557" s="206"/>
      <c r="P557" s="207">
        <f>SUM(P558:P575)</f>
        <v>0</v>
      </c>
      <c r="Q557" s="206"/>
      <c r="R557" s="207">
        <f>SUM(R558:R575)</f>
        <v>0</v>
      </c>
      <c r="S557" s="206"/>
      <c r="T557" s="208">
        <f>SUM(T558:T575)</f>
        <v>0</v>
      </c>
      <c r="AR557" s="209" t="s">
        <v>165</v>
      </c>
      <c r="AT557" s="210" t="s">
        <v>70</v>
      </c>
      <c r="AU557" s="210" t="s">
        <v>81</v>
      </c>
      <c r="AY557" s="209" t="s">
        <v>150</v>
      </c>
      <c r="BK557" s="211">
        <f>SUM(BK558:BK575)</f>
        <v>0</v>
      </c>
    </row>
    <row r="558" spans="2:65" s="1" customFormat="1" ht="16.5" customHeight="1">
      <c r="B558" s="43"/>
      <c r="C558" s="214" t="s">
        <v>1421</v>
      </c>
      <c r="D558" s="214" t="s">
        <v>152</v>
      </c>
      <c r="E558" s="215" t="s">
        <v>1422</v>
      </c>
      <c r="F558" s="216" t="s">
        <v>1423</v>
      </c>
      <c r="G558" s="217" t="s">
        <v>248</v>
      </c>
      <c r="H558" s="218">
        <v>127</v>
      </c>
      <c r="I558" s="219"/>
      <c r="J558" s="220">
        <f>ROUND(I558*H558,2)</f>
        <v>0</v>
      </c>
      <c r="K558" s="216" t="s">
        <v>21</v>
      </c>
      <c r="L558" s="69"/>
      <c r="M558" s="221" t="s">
        <v>21</v>
      </c>
      <c r="N558" s="222" t="s">
        <v>42</v>
      </c>
      <c r="O558" s="44"/>
      <c r="P558" s="223">
        <f>O558*H558</f>
        <v>0</v>
      </c>
      <c r="Q558" s="223">
        <v>0</v>
      </c>
      <c r="R558" s="223">
        <f>Q558*H558</f>
        <v>0</v>
      </c>
      <c r="S558" s="223">
        <v>0</v>
      </c>
      <c r="T558" s="224">
        <f>S558*H558</f>
        <v>0</v>
      </c>
      <c r="AR558" s="21" t="s">
        <v>500</v>
      </c>
      <c r="AT558" s="21" t="s">
        <v>152</v>
      </c>
      <c r="AU558" s="21" t="s">
        <v>165</v>
      </c>
      <c r="AY558" s="21" t="s">
        <v>150</v>
      </c>
      <c r="BE558" s="225">
        <f>IF(N558="základní",J558,0)</f>
        <v>0</v>
      </c>
      <c r="BF558" s="225">
        <f>IF(N558="snížená",J558,0)</f>
        <v>0</v>
      </c>
      <c r="BG558" s="225">
        <f>IF(N558="zákl. přenesená",J558,0)</f>
        <v>0</v>
      </c>
      <c r="BH558" s="225">
        <f>IF(N558="sníž. přenesená",J558,0)</f>
        <v>0</v>
      </c>
      <c r="BI558" s="225">
        <f>IF(N558="nulová",J558,0)</f>
        <v>0</v>
      </c>
      <c r="BJ558" s="21" t="s">
        <v>79</v>
      </c>
      <c r="BK558" s="225">
        <f>ROUND(I558*H558,2)</f>
        <v>0</v>
      </c>
      <c r="BL558" s="21" t="s">
        <v>500</v>
      </c>
      <c r="BM558" s="21" t="s">
        <v>1424</v>
      </c>
    </row>
    <row r="559" spans="2:65" s="1" customFormat="1" ht="16.5" customHeight="1">
      <c r="B559" s="43"/>
      <c r="C559" s="214" t="s">
        <v>1425</v>
      </c>
      <c r="D559" s="214" t="s">
        <v>152</v>
      </c>
      <c r="E559" s="215" t="s">
        <v>1426</v>
      </c>
      <c r="F559" s="216" t="s">
        <v>1427</v>
      </c>
      <c r="G559" s="217" t="s">
        <v>248</v>
      </c>
      <c r="H559" s="218">
        <v>30</v>
      </c>
      <c r="I559" s="219"/>
      <c r="J559" s="220">
        <f>ROUND(I559*H559,2)</f>
        <v>0</v>
      </c>
      <c r="K559" s="216" t="s">
        <v>21</v>
      </c>
      <c r="L559" s="69"/>
      <c r="M559" s="221" t="s">
        <v>21</v>
      </c>
      <c r="N559" s="222" t="s">
        <v>42</v>
      </c>
      <c r="O559" s="44"/>
      <c r="P559" s="223">
        <f>O559*H559</f>
        <v>0</v>
      </c>
      <c r="Q559" s="223">
        <v>0</v>
      </c>
      <c r="R559" s="223">
        <f>Q559*H559</f>
        <v>0</v>
      </c>
      <c r="S559" s="223">
        <v>0</v>
      </c>
      <c r="T559" s="224">
        <f>S559*H559</f>
        <v>0</v>
      </c>
      <c r="AR559" s="21" t="s">
        <v>500</v>
      </c>
      <c r="AT559" s="21" t="s">
        <v>152</v>
      </c>
      <c r="AU559" s="21" t="s">
        <v>165</v>
      </c>
      <c r="AY559" s="21" t="s">
        <v>150</v>
      </c>
      <c r="BE559" s="225">
        <f>IF(N559="základní",J559,0)</f>
        <v>0</v>
      </c>
      <c r="BF559" s="225">
        <f>IF(N559="snížená",J559,0)</f>
        <v>0</v>
      </c>
      <c r="BG559" s="225">
        <f>IF(N559="zákl. přenesená",J559,0)</f>
        <v>0</v>
      </c>
      <c r="BH559" s="225">
        <f>IF(N559="sníž. přenesená",J559,0)</f>
        <v>0</v>
      </c>
      <c r="BI559" s="225">
        <f>IF(N559="nulová",J559,0)</f>
        <v>0</v>
      </c>
      <c r="BJ559" s="21" t="s">
        <v>79</v>
      </c>
      <c r="BK559" s="225">
        <f>ROUND(I559*H559,2)</f>
        <v>0</v>
      </c>
      <c r="BL559" s="21" t="s">
        <v>500</v>
      </c>
      <c r="BM559" s="21" t="s">
        <v>1428</v>
      </c>
    </row>
    <row r="560" spans="2:65" s="1" customFormat="1" ht="16.5" customHeight="1">
      <c r="B560" s="43"/>
      <c r="C560" s="214" t="s">
        <v>1429</v>
      </c>
      <c r="D560" s="214" t="s">
        <v>152</v>
      </c>
      <c r="E560" s="215" t="s">
        <v>1430</v>
      </c>
      <c r="F560" s="216" t="s">
        <v>1431</v>
      </c>
      <c r="G560" s="217" t="s">
        <v>248</v>
      </c>
      <c r="H560" s="218">
        <v>21</v>
      </c>
      <c r="I560" s="219"/>
      <c r="J560" s="220">
        <f>ROUND(I560*H560,2)</f>
        <v>0</v>
      </c>
      <c r="K560" s="216" t="s">
        <v>21</v>
      </c>
      <c r="L560" s="69"/>
      <c r="M560" s="221" t="s">
        <v>21</v>
      </c>
      <c r="N560" s="222" t="s">
        <v>42</v>
      </c>
      <c r="O560" s="44"/>
      <c r="P560" s="223">
        <f>O560*H560</f>
        <v>0</v>
      </c>
      <c r="Q560" s="223">
        <v>0</v>
      </c>
      <c r="R560" s="223">
        <f>Q560*H560</f>
        <v>0</v>
      </c>
      <c r="S560" s="223">
        <v>0</v>
      </c>
      <c r="T560" s="224">
        <f>S560*H560</f>
        <v>0</v>
      </c>
      <c r="AR560" s="21" t="s">
        <v>500</v>
      </c>
      <c r="AT560" s="21" t="s">
        <v>152</v>
      </c>
      <c r="AU560" s="21" t="s">
        <v>165</v>
      </c>
      <c r="AY560" s="21" t="s">
        <v>150</v>
      </c>
      <c r="BE560" s="225">
        <f>IF(N560="základní",J560,0)</f>
        <v>0</v>
      </c>
      <c r="BF560" s="225">
        <f>IF(N560="snížená",J560,0)</f>
        <v>0</v>
      </c>
      <c r="BG560" s="225">
        <f>IF(N560="zákl. přenesená",J560,0)</f>
        <v>0</v>
      </c>
      <c r="BH560" s="225">
        <f>IF(N560="sníž. přenesená",J560,0)</f>
        <v>0</v>
      </c>
      <c r="BI560" s="225">
        <f>IF(N560="nulová",J560,0)</f>
        <v>0</v>
      </c>
      <c r="BJ560" s="21" t="s">
        <v>79</v>
      </c>
      <c r="BK560" s="225">
        <f>ROUND(I560*H560,2)</f>
        <v>0</v>
      </c>
      <c r="BL560" s="21" t="s">
        <v>500</v>
      </c>
      <c r="BM560" s="21" t="s">
        <v>1432</v>
      </c>
    </row>
    <row r="561" spans="2:65" s="1" customFormat="1" ht="16.5" customHeight="1">
      <c r="B561" s="43"/>
      <c r="C561" s="214" t="s">
        <v>1433</v>
      </c>
      <c r="D561" s="214" t="s">
        <v>152</v>
      </c>
      <c r="E561" s="215" t="s">
        <v>1434</v>
      </c>
      <c r="F561" s="216" t="s">
        <v>1435</v>
      </c>
      <c r="G561" s="217" t="s">
        <v>205</v>
      </c>
      <c r="H561" s="218">
        <v>3</v>
      </c>
      <c r="I561" s="219"/>
      <c r="J561" s="220">
        <f>ROUND(I561*H561,2)</f>
        <v>0</v>
      </c>
      <c r="K561" s="216" t="s">
        <v>21</v>
      </c>
      <c r="L561" s="69"/>
      <c r="M561" s="221" t="s">
        <v>21</v>
      </c>
      <c r="N561" s="222" t="s">
        <v>42</v>
      </c>
      <c r="O561" s="44"/>
      <c r="P561" s="223">
        <f>O561*H561</f>
        <v>0</v>
      </c>
      <c r="Q561" s="223">
        <v>0</v>
      </c>
      <c r="R561" s="223">
        <f>Q561*H561</f>
        <v>0</v>
      </c>
      <c r="S561" s="223">
        <v>0</v>
      </c>
      <c r="T561" s="224">
        <f>S561*H561</f>
        <v>0</v>
      </c>
      <c r="AR561" s="21" t="s">
        <v>500</v>
      </c>
      <c r="AT561" s="21" t="s">
        <v>152</v>
      </c>
      <c r="AU561" s="21" t="s">
        <v>165</v>
      </c>
      <c r="AY561" s="21" t="s">
        <v>150</v>
      </c>
      <c r="BE561" s="225">
        <f>IF(N561="základní",J561,0)</f>
        <v>0</v>
      </c>
      <c r="BF561" s="225">
        <f>IF(N561="snížená",J561,0)</f>
        <v>0</v>
      </c>
      <c r="BG561" s="225">
        <f>IF(N561="zákl. přenesená",J561,0)</f>
        <v>0</v>
      </c>
      <c r="BH561" s="225">
        <f>IF(N561="sníž. přenesená",J561,0)</f>
        <v>0</v>
      </c>
      <c r="BI561" s="225">
        <f>IF(N561="nulová",J561,0)</f>
        <v>0</v>
      </c>
      <c r="BJ561" s="21" t="s">
        <v>79</v>
      </c>
      <c r="BK561" s="225">
        <f>ROUND(I561*H561,2)</f>
        <v>0</v>
      </c>
      <c r="BL561" s="21" t="s">
        <v>500</v>
      </c>
      <c r="BM561" s="21" t="s">
        <v>1436</v>
      </c>
    </row>
    <row r="562" spans="2:65" s="1" customFormat="1" ht="16.5" customHeight="1">
      <c r="B562" s="43"/>
      <c r="C562" s="214" t="s">
        <v>1437</v>
      </c>
      <c r="D562" s="214" t="s">
        <v>152</v>
      </c>
      <c r="E562" s="215" t="s">
        <v>1438</v>
      </c>
      <c r="F562" s="216" t="s">
        <v>1439</v>
      </c>
      <c r="G562" s="217" t="s">
        <v>205</v>
      </c>
      <c r="H562" s="218">
        <v>1</v>
      </c>
      <c r="I562" s="219"/>
      <c r="J562" s="220">
        <f>ROUND(I562*H562,2)</f>
        <v>0</v>
      </c>
      <c r="K562" s="216" t="s">
        <v>21</v>
      </c>
      <c r="L562" s="69"/>
      <c r="M562" s="221" t="s">
        <v>21</v>
      </c>
      <c r="N562" s="222" t="s">
        <v>42</v>
      </c>
      <c r="O562" s="44"/>
      <c r="P562" s="223">
        <f>O562*H562</f>
        <v>0</v>
      </c>
      <c r="Q562" s="223">
        <v>0</v>
      </c>
      <c r="R562" s="223">
        <f>Q562*H562</f>
        <v>0</v>
      </c>
      <c r="S562" s="223">
        <v>0</v>
      </c>
      <c r="T562" s="224">
        <f>S562*H562</f>
        <v>0</v>
      </c>
      <c r="AR562" s="21" t="s">
        <v>500</v>
      </c>
      <c r="AT562" s="21" t="s">
        <v>152</v>
      </c>
      <c r="AU562" s="21" t="s">
        <v>165</v>
      </c>
      <c r="AY562" s="21" t="s">
        <v>150</v>
      </c>
      <c r="BE562" s="225">
        <f>IF(N562="základní",J562,0)</f>
        <v>0</v>
      </c>
      <c r="BF562" s="225">
        <f>IF(N562="snížená",J562,0)</f>
        <v>0</v>
      </c>
      <c r="BG562" s="225">
        <f>IF(N562="zákl. přenesená",J562,0)</f>
        <v>0</v>
      </c>
      <c r="BH562" s="225">
        <f>IF(N562="sníž. přenesená",J562,0)</f>
        <v>0</v>
      </c>
      <c r="BI562" s="225">
        <f>IF(N562="nulová",J562,0)</f>
        <v>0</v>
      </c>
      <c r="BJ562" s="21" t="s">
        <v>79</v>
      </c>
      <c r="BK562" s="225">
        <f>ROUND(I562*H562,2)</f>
        <v>0</v>
      </c>
      <c r="BL562" s="21" t="s">
        <v>500</v>
      </c>
      <c r="BM562" s="21" t="s">
        <v>1440</v>
      </c>
    </row>
    <row r="563" spans="2:65" s="1" customFormat="1" ht="16.5" customHeight="1">
      <c r="B563" s="43"/>
      <c r="C563" s="214" t="s">
        <v>1441</v>
      </c>
      <c r="D563" s="214" t="s">
        <v>152</v>
      </c>
      <c r="E563" s="215" t="s">
        <v>1442</v>
      </c>
      <c r="F563" s="216" t="s">
        <v>1443</v>
      </c>
      <c r="G563" s="217" t="s">
        <v>205</v>
      </c>
      <c r="H563" s="218">
        <v>15</v>
      </c>
      <c r="I563" s="219"/>
      <c r="J563" s="220">
        <f>ROUND(I563*H563,2)</f>
        <v>0</v>
      </c>
      <c r="K563" s="216" t="s">
        <v>21</v>
      </c>
      <c r="L563" s="69"/>
      <c r="M563" s="221" t="s">
        <v>21</v>
      </c>
      <c r="N563" s="222" t="s">
        <v>42</v>
      </c>
      <c r="O563" s="44"/>
      <c r="P563" s="223">
        <f>O563*H563</f>
        <v>0</v>
      </c>
      <c r="Q563" s="223">
        <v>0</v>
      </c>
      <c r="R563" s="223">
        <f>Q563*H563</f>
        <v>0</v>
      </c>
      <c r="S563" s="223">
        <v>0</v>
      </c>
      <c r="T563" s="224">
        <f>S563*H563</f>
        <v>0</v>
      </c>
      <c r="AR563" s="21" t="s">
        <v>500</v>
      </c>
      <c r="AT563" s="21" t="s">
        <v>152</v>
      </c>
      <c r="AU563" s="21" t="s">
        <v>165</v>
      </c>
      <c r="AY563" s="21" t="s">
        <v>150</v>
      </c>
      <c r="BE563" s="225">
        <f>IF(N563="základní",J563,0)</f>
        <v>0</v>
      </c>
      <c r="BF563" s="225">
        <f>IF(N563="snížená",J563,0)</f>
        <v>0</v>
      </c>
      <c r="BG563" s="225">
        <f>IF(N563="zákl. přenesená",J563,0)</f>
        <v>0</v>
      </c>
      <c r="BH563" s="225">
        <f>IF(N563="sníž. přenesená",J563,0)</f>
        <v>0</v>
      </c>
      <c r="BI563" s="225">
        <f>IF(N563="nulová",J563,0)</f>
        <v>0</v>
      </c>
      <c r="BJ563" s="21" t="s">
        <v>79</v>
      </c>
      <c r="BK563" s="225">
        <f>ROUND(I563*H563,2)</f>
        <v>0</v>
      </c>
      <c r="BL563" s="21" t="s">
        <v>500</v>
      </c>
      <c r="BM563" s="21" t="s">
        <v>1444</v>
      </c>
    </row>
    <row r="564" spans="2:65" s="1" customFormat="1" ht="16.5" customHeight="1">
      <c r="B564" s="43"/>
      <c r="C564" s="214" t="s">
        <v>1445</v>
      </c>
      <c r="D564" s="214" t="s">
        <v>152</v>
      </c>
      <c r="E564" s="215" t="s">
        <v>1446</v>
      </c>
      <c r="F564" s="216" t="s">
        <v>1447</v>
      </c>
      <c r="G564" s="217" t="s">
        <v>205</v>
      </c>
      <c r="H564" s="218">
        <v>1</v>
      </c>
      <c r="I564" s="219"/>
      <c r="J564" s="220">
        <f>ROUND(I564*H564,2)</f>
        <v>0</v>
      </c>
      <c r="K564" s="216" t="s">
        <v>21</v>
      </c>
      <c r="L564" s="69"/>
      <c r="M564" s="221" t="s">
        <v>21</v>
      </c>
      <c r="N564" s="222" t="s">
        <v>42</v>
      </c>
      <c r="O564" s="44"/>
      <c r="P564" s="223">
        <f>O564*H564</f>
        <v>0</v>
      </c>
      <c r="Q564" s="223">
        <v>0</v>
      </c>
      <c r="R564" s="223">
        <f>Q564*H564</f>
        <v>0</v>
      </c>
      <c r="S564" s="223">
        <v>0</v>
      </c>
      <c r="T564" s="224">
        <f>S564*H564</f>
        <v>0</v>
      </c>
      <c r="AR564" s="21" t="s">
        <v>500</v>
      </c>
      <c r="AT564" s="21" t="s">
        <v>152</v>
      </c>
      <c r="AU564" s="21" t="s">
        <v>165</v>
      </c>
      <c r="AY564" s="21" t="s">
        <v>150</v>
      </c>
      <c r="BE564" s="225">
        <f>IF(N564="základní",J564,0)</f>
        <v>0</v>
      </c>
      <c r="BF564" s="225">
        <f>IF(N564="snížená",J564,0)</f>
        <v>0</v>
      </c>
      <c r="BG564" s="225">
        <f>IF(N564="zákl. přenesená",J564,0)</f>
        <v>0</v>
      </c>
      <c r="BH564" s="225">
        <f>IF(N564="sníž. přenesená",J564,0)</f>
        <v>0</v>
      </c>
      <c r="BI564" s="225">
        <f>IF(N564="nulová",J564,0)</f>
        <v>0</v>
      </c>
      <c r="BJ564" s="21" t="s">
        <v>79</v>
      </c>
      <c r="BK564" s="225">
        <f>ROUND(I564*H564,2)</f>
        <v>0</v>
      </c>
      <c r="BL564" s="21" t="s">
        <v>500</v>
      </c>
      <c r="BM564" s="21" t="s">
        <v>1448</v>
      </c>
    </row>
    <row r="565" spans="2:65" s="1" customFormat="1" ht="16.5" customHeight="1">
      <c r="B565" s="43"/>
      <c r="C565" s="214" t="s">
        <v>1449</v>
      </c>
      <c r="D565" s="214" t="s">
        <v>152</v>
      </c>
      <c r="E565" s="215" t="s">
        <v>1450</v>
      </c>
      <c r="F565" s="216" t="s">
        <v>1451</v>
      </c>
      <c r="G565" s="217" t="s">
        <v>205</v>
      </c>
      <c r="H565" s="218">
        <v>1</v>
      </c>
      <c r="I565" s="219"/>
      <c r="J565" s="220">
        <f>ROUND(I565*H565,2)</f>
        <v>0</v>
      </c>
      <c r="K565" s="216" t="s">
        <v>21</v>
      </c>
      <c r="L565" s="69"/>
      <c r="M565" s="221" t="s">
        <v>21</v>
      </c>
      <c r="N565" s="222" t="s">
        <v>42</v>
      </c>
      <c r="O565" s="44"/>
      <c r="P565" s="223">
        <f>O565*H565</f>
        <v>0</v>
      </c>
      <c r="Q565" s="223">
        <v>0</v>
      </c>
      <c r="R565" s="223">
        <f>Q565*H565</f>
        <v>0</v>
      </c>
      <c r="S565" s="223">
        <v>0</v>
      </c>
      <c r="T565" s="224">
        <f>S565*H565</f>
        <v>0</v>
      </c>
      <c r="AR565" s="21" t="s">
        <v>500</v>
      </c>
      <c r="AT565" s="21" t="s">
        <v>152</v>
      </c>
      <c r="AU565" s="21" t="s">
        <v>165</v>
      </c>
      <c r="AY565" s="21" t="s">
        <v>150</v>
      </c>
      <c r="BE565" s="225">
        <f>IF(N565="základní",J565,0)</f>
        <v>0</v>
      </c>
      <c r="BF565" s="225">
        <f>IF(N565="snížená",J565,0)</f>
        <v>0</v>
      </c>
      <c r="BG565" s="225">
        <f>IF(N565="zákl. přenesená",J565,0)</f>
        <v>0</v>
      </c>
      <c r="BH565" s="225">
        <f>IF(N565="sníž. přenesená",J565,0)</f>
        <v>0</v>
      </c>
      <c r="BI565" s="225">
        <f>IF(N565="nulová",J565,0)</f>
        <v>0</v>
      </c>
      <c r="BJ565" s="21" t="s">
        <v>79</v>
      </c>
      <c r="BK565" s="225">
        <f>ROUND(I565*H565,2)</f>
        <v>0</v>
      </c>
      <c r="BL565" s="21" t="s">
        <v>500</v>
      </c>
      <c r="BM565" s="21" t="s">
        <v>1452</v>
      </c>
    </row>
    <row r="566" spans="2:65" s="1" customFormat="1" ht="16.5" customHeight="1">
      <c r="B566" s="43"/>
      <c r="C566" s="214" t="s">
        <v>1453</v>
      </c>
      <c r="D566" s="214" t="s">
        <v>152</v>
      </c>
      <c r="E566" s="215" t="s">
        <v>1454</v>
      </c>
      <c r="F566" s="216" t="s">
        <v>1455</v>
      </c>
      <c r="G566" s="217" t="s">
        <v>205</v>
      </c>
      <c r="H566" s="218">
        <v>11</v>
      </c>
      <c r="I566" s="219"/>
      <c r="J566" s="220">
        <f>ROUND(I566*H566,2)</f>
        <v>0</v>
      </c>
      <c r="K566" s="216" t="s">
        <v>21</v>
      </c>
      <c r="L566" s="69"/>
      <c r="M566" s="221" t="s">
        <v>21</v>
      </c>
      <c r="N566" s="222" t="s">
        <v>42</v>
      </c>
      <c r="O566" s="44"/>
      <c r="P566" s="223">
        <f>O566*H566</f>
        <v>0</v>
      </c>
      <c r="Q566" s="223">
        <v>0</v>
      </c>
      <c r="R566" s="223">
        <f>Q566*H566</f>
        <v>0</v>
      </c>
      <c r="S566" s="223">
        <v>0</v>
      </c>
      <c r="T566" s="224">
        <f>S566*H566</f>
        <v>0</v>
      </c>
      <c r="AR566" s="21" t="s">
        <v>500</v>
      </c>
      <c r="AT566" s="21" t="s">
        <v>152</v>
      </c>
      <c r="AU566" s="21" t="s">
        <v>165</v>
      </c>
      <c r="AY566" s="21" t="s">
        <v>150</v>
      </c>
      <c r="BE566" s="225">
        <f>IF(N566="základní",J566,0)</f>
        <v>0</v>
      </c>
      <c r="BF566" s="225">
        <f>IF(N566="snížená",J566,0)</f>
        <v>0</v>
      </c>
      <c r="BG566" s="225">
        <f>IF(N566="zákl. přenesená",J566,0)</f>
        <v>0</v>
      </c>
      <c r="BH566" s="225">
        <f>IF(N566="sníž. přenesená",J566,0)</f>
        <v>0</v>
      </c>
      <c r="BI566" s="225">
        <f>IF(N566="nulová",J566,0)</f>
        <v>0</v>
      </c>
      <c r="BJ566" s="21" t="s">
        <v>79</v>
      </c>
      <c r="BK566" s="225">
        <f>ROUND(I566*H566,2)</f>
        <v>0</v>
      </c>
      <c r="BL566" s="21" t="s">
        <v>500</v>
      </c>
      <c r="BM566" s="21" t="s">
        <v>1456</v>
      </c>
    </row>
    <row r="567" spans="2:65" s="1" customFormat="1" ht="16.5" customHeight="1">
      <c r="B567" s="43"/>
      <c r="C567" s="214" t="s">
        <v>1457</v>
      </c>
      <c r="D567" s="214" t="s">
        <v>152</v>
      </c>
      <c r="E567" s="215" t="s">
        <v>1458</v>
      </c>
      <c r="F567" s="216" t="s">
        <v>1459</v>
      </c>
      <c r="G567" s="217" t="s">
        <v>205</v>
      </c>
      <c r="H567" s="218">
        <v>2</v>
      </c>
      <c r="I567" s="219"/>
      <c r="J567" s="220">
        <f>ROUND(I567*H567,2)</f>
        <v>0</v>
      </c>
      <c r="K567" s="216" t="s">
        <v>21</v>
      </c>
      <c r="L567" s="69"/>
      <c r="M567" s="221" t="s">
        <v>21</v>
      </c>
      <c r="N567" s="222" t="s">
        <v>42</v>
      </c>
      <c r="O567" s="44"/>
      <c r="P567" s="223">
        <f>O567*H567</f>
        <v>0</v>
      </c>
      <c r="Q567" s="223">
        <v>0</v>
      </c>
      <c r="R567" s="223">
        <f>Q567*H567</f>
        <v>0</v>
      </c>
      <c r="S567" s="223">
        <v>0</v>
      </c>
      <c r="T567" s="224">
        <f>S567*H567</f>
        <v>0</v>
      </c>
      <c r="AR567" s="21" t="s">
        <v>500</v>
      </c>
      <c r="AT567" s="21" t="s">
        <v>152</v>
      </c>
      <c r="AU567" s="21" t="s">
        <v>165</v>
      </c>
      <c r="AY567" s="21" t="s">
        <v>150</v>
      </c>
      <c r="BE567" s="225">
        <f>IF(N567="základní",J567,0)</f>
        <v>0</v>
      </c>
      <c r="BF567" s="225">
        <f>IF(N567="snížená",J567,0)</f>
        <v>0</v>
      </c>
      <c r="BG567" s="225">
        <f>IF(N567="zákl. přenesená",J567,0)</f>
        <v>0</v>
      </c>
      <c r="BH567" s="225">
        <f>IF(N567="sníž. přenesená",J567,0)</f>
        <v>0</v>
      </c>
      <c r="BI567" s="225">
        <f>IF(N567="nulová",J567,0)</f>
        <v>0</v>
      </c>
      <c r="BJ567" s="21" t="s">
        <v>79</v>
      </c>
      <c r="BK567" s="225">
        <f>ROUND(I567*H567,2)</f>
        <v>0</v>
      </c>
      <c r="BL567" s="21" t="s">
        <v>500</v>
      </c>
      <c r="BM567" s="21" t="s">
        <v>1460</v>
      </c>
    </row>
    <row r="568" spans="2:65" s="1" customFormat="1" ht="16.5" customHeight="1">
      <c r="B568" s="43"/>
      <c r="C568" s="214" t="s">
        <v>1461</v>
      </c>
      <c r="D568" s="214" t="s">
        <v>152</v>
      </c>
      <c r="E568" s="215" t="s">
        <v>1462</v>
      </c>
      <c r="F568" s="216" t="s">
        <v>1463</v>
      </c>
      <c r="G568" s="217" t="s">
        <v>205</v>
      </c>
      <c r="H568" s="218">
        <v>1</v>
      </c>
      <c r="I568" s="219"/>
      <c r="J568" s="220">
        <f>ROUND(I568*H568,2)</f>
        <v>0</v>
      </c>
      <c r="K568" s="216" t="s">
        <v>21</v>
      </c>
      <c r="L568" s="69"/>
      <c r="M568" s="221" t="s">
        <v>21</v>
      </c>
      <c r="N568" s="222" t="s">
        <v>42</v>
      </c>
      <c r="O568" s="44"/>
      <c r="P568" s="223">
        <f>O568*H568</f>
        <v>0</v>
      </c>
      <c r="Q568" s="223">
        <v>0</v>
      </c>
      <c r="R568" s="223">
        <f>Q568*H568</f>
        <v>0</v>
      </c>
      <c r="S568" s="223">
        <v>0</v>
      </c>
      <c r="T568" s="224">
        <f>S568*H568</f>
        <v>0</v>
      </c>
      <c r="AR568" s="21" t="s">
        <v>500</v>
      </c>
      <c r="AT568" s="21" t="s">
        <v>152</v>
      </c>
      <c r="AU568" s="21" t="s">
        <v>165</v>
      </c>
      <c r="AY568" s="21" t="s">
        <v>150</v>
      </c>
      <c r="BE568" s="225">
        <f>IF(N568="základní",J568,0)</f>
        <v>0</v>
      </c>
      <c r="BF568" s="225">
        <f>IF(N568="snížená",J568,0)</f>
        <v>0</v>
      </c>
      <c r="BG568" s="225">
        <f>IF(N568="zákl. přenesená",J568,0)</f>
        <v>0</v>
      </c>
      <c r="BH568" s="225">
        <f>IF(N568="sníž. přenesená",J568,0)</f>
        <v>0</v>
      </c>
      <c r="BI568" s="225">
        <f>IF(N568="nulová",J568,0)</f>
        <v>0</v>
      </c>
      <c r="BJ568" s="21" t="s">
        <v>79</v>
      </c>
      <c r="BK568" s="225">
        <f>ROUND(I568*H568,2)</f>
        <v>0</v>
      </c>
      <c r="BL568" s="21" t="s">
        <v>500</v>
      </c>
      <c r="BM568" s="21" t="s">
        <v>1464</v>
      </c>
    </row>
    <row r="569" spans="2:65" s="1" customFormat="1" ht="16.5" customHeight="1">
      <c r="B569" s="43"/>
      <c r="C569" s="214" t="s">
        <v>1465</v>
      </c>
      <c r="D569" s="214" t="s">
        <v>152</v>
      </c>
      <c r="E569" s="215" t="s">
        <v>1466</v>
      </c>
      <c r="F569" s="216" t="s">
        <v>1467</v>
      </c>
      <c r="G569" s="217" t="s">
        <v>205</v>
      </c>
      <c r="H569" s="218">
        <v>1</v>
      </c>
      <c r="I569" s="219"/>
      <c r="J569" s="220">
        <f>ROUND(I569*H569,2)</f>
        <v>0</v>
      </c>
      <c r="K569" s="216" t="s">
        <v>21</v>
      </c>
      <c r="L569" s="69"/>
      <c r="M569" s="221" t="s">
        <v>21</v>
      </c>
      <c r="N569" s="222" t="s">
        <v>42</v>
      </c>
      <c r="O569" s="44"/>
      <c r="P569" s="223">
        <f>O569*H569</f>
        <v>0</v>
      </c>
      <c r="Q569" s="223">
        <v>0</v>
      </c>
      <c r="R569" s="223">
        <f>Q569*H569</f>
        <v>0</v>
      </c>
      <c r="S569" s="223">
        <v>0</v>
      </c>
      <c r="T569" s="224">
        <f>S569*H569</f>
        <v>0</v>
      </c>
      <c r="AR569" s="21" t="s">
        <v>500</v>
      </c>
      <c r="AT569" s="21" t="s">
        <v>152</v>
      </c>
      <c r="AU569" s="21" t="s">
        <v>165</v>
      </c>
      <c r="AY569" s="21" t="s">
        <v>150</v>
      </c>
      <c r="BE569" s="225">
        <f>IF(N569="základní",J569,0)</f>
        <v>0</v>
      </c>
      <c r="BF569" s="225">
        <f>IF(N569="snížená",J569,0)</f>
        <v>0</v>
      </c>
      <c r="BG569" s="225">
        <f>IF(N569="zákl. přenesená",J569,0)</f>
        <v>0</v>
      </c>
      <c r="BH569" s="225">
        <f>IF(N569="sníž. přenesená",J569,0)</f>
        <v>0</v>
      </c>
      <c r="BI569" s="225">
        <f>IF(N569="nulová",J569,0)</f>
        <v>0</v>
      </c>
      <c r="BJ569" s="21" t="s">
        <v>79</v>
      </c>
      <c r="BK569" s="225">
        <f>ROUND(I569*H569,2)</f>
        <v>0</v>
      </c>
      <c r="BL569" s="21" t="s">
        <v>500</v>
      </c>
      <c r="BM569" s="21" t="s">
        <v>1468</v>
      </c>
    </row>
    <row r="570" spans="2:65" s="1" customFormat="1" ht="16.5" customHeight="1">
      <c r="B570" s="43"/>
      <c r="C570" s="214" t="s">
        <v>1469</v>
      </c>
      <c r="D570" s="214" t="s">
        <v>152</v>
      </c>
      <c r="E570" s="215" t="s">
        <v>1470</v>
      </c>
      <c r="F570" s="216" t="s">
        <v>1471</v>
      </c>
      <c r="G570" s="217" t="s">
        <v>205</v>
      </c>
      <c r="H570" s="218">
        <v>1</v>
      </c>
      <c r="I570" s="219"/>
      <c r="J570" s="220">
        <f>ROUND(I570*H570,2)</f>
        <v>0</v>
      </c>
      <c r="K570" s="216" t="s">
        <v>21</v>
      </c>
      <c r="L570" s="69"/>
      <c r="M570" s="221" t="s">
        <v>21</v>
      </c>
      <c r="N570" s="222" t="s">
        <v>42</v>
      </c>
      <c r="O570" s="44"/>
      <c r="P570" s="223">
        <f>O570*H570</f>
        <v>0</v>
      </c>
      <c r="Q570" s="223">
        <v>0</v>
      </c>
      <c r="R570" s="223">
        <f>Q570*H570</f>
        <v>0</v>
      </c>
      <c r="S570" s="223">
        <v>0</v>
      </c>
      <c r="T570" s="224">
        <f>S570*H570</f>
        <v>0</v>
      </c>
      <c r="AR570" s="21" t="s">
        <v>500</v>
      </c>
      <c r="AT570" s="21" t="s">
        <v>152</v>
      </c>
      <c r="AU570" s="21" t="s">
        <v>165</v>
      </c>
      <c r="AY570" s="21" t="s">
        <v>150</v>
      </c>
      <c r="BE570" s="225">
        <f>IF(N570="základní",J570,0)</f>
        <v>0</v>
      </c>
      <c r="BF570" s="225">
        <f>IF(N570="snížená",J570,0)</f>
        <v>0</v>
      </c>
      <c r="BG570" s="225">
        <f>IF(N570="zákl. přenesená",J570,0)</f>
        <v>0</v>
      </c>
      <c r="BH570" s="225">
        <f>IF(N570="sníž. přenesená",J570,0)</f>
        <v>0</v>
      </c>
      <c r="BI570" s="225">
        <f>IF(N570="nulová",J570,0)</f>
        <v>0</v>
      </c>
      <c r="BJ570" s="21" t="s">
        <v>79</v>
      </c>
      <c r="BK570" s="225">
        <f>ROUND(I570*H570,2)</f>
        <v>0</v>
      </c>
      <c r="BL570" s="21" t="s">
        <v>500</v>
      </c>
      <c r="BM570" s="21" t="s">
        <v>1472</v>
      </c>
    </row>
    <row r="571" spans="2:65" s="1" customFormat="1" ht="16.5" customHeight="1">
      <c r="B571" s="43"/>
      <c r="C571" s="214" t="s">
        <v>1473</v>
      </c>
      <c r="D571" s="214" t="s">
        <v>152</v>
      </c>
      <c r="E571" s="215" t="s">
        <v>1474</v>
      </c>
      <c r="F571" s="216" t="s">
        <v>1475</v>
      </c>
      <c r="G571" s="217" t="s">
        <v>205</v>
      </c>
      <c r="H571" s="218">
        <v>4</v>
      </c>
      <c r="I571" s="219"/>
      <c r="J571" s="220">
        <f>ROUND(I571*H571,2)</f>
        <v>0</v>
      </c>
      <c r="K571" s="216" t="s">
        <v>21</v>
      </c>
      <c r="L571" s="69"/>
      <c r="M571" s="221" t="s">
        <v>21</v>
      </c>
      <c r="N571" s="222" t="s">
        <v>42</v>
      </c>
      <c r="O571" s="44"/>
      <c r="P571" s="223">
        <f>O571*H571</f>
        <v>0</v>
      </c>
      <c r="Q571" s="223">
        <v>0</v>
      </c>
      <c r="R571" s="223">
        <f>Q571*H571</f>
        <v>0</v>
      </c>
      <c r="S571" s="223">
        <v>0</v>
      </c>
      <c r="T571" s="224">
        <f>S571*H571</f>
        <v>0</v>
      </c>
      <c r="AR571" s="21" t="s">
        <v>500</v>
      </c>
      <c r="AT571" s="21" t="s">
        <v>152</v>
      </c>
      <c r="AU571" s="21" t="s">
        <v>165</v>
      </c>
      <c r="AY571" s="21" t="s">
        <v>150</v>
      </c>
      <c r="BE571" s="225">
        <f>IF(N571="základní",J571,0)</f>
        <v>0</v>
      </c>
      <c r="BF571" s="225">
        <f>IF(N571="snížená",J571,0)</f>
        <v>0</v>
      </c>
      <c r="BG571" s="225">
        <f>IF(N571="zákl. přenesená",J571,0)</f>
        <v>0</v>
      </c>
      <c r="BH571" s="225">
        <f>IF(N571="sníž. přenesená",J571,0)</f>
        <v>0</v>
      </c>
      <c r="BI571" s="225">
        <f>IF(N571="nulová",J571,0)</f>
        <v>0</v>
      </c>
      <c r="BJ571" s="21" t="s">
        <v>79</v>
      </c>
      <c r="BK571" s="225">
        <f>ROUND(I571*H571,2)</f>
        <v>0</v>
      </c>
      <c r="BL571" s="21" t="s">
        <v>500</v>
      </c>
      <c r="BM571" s="21" t="s">
        <v>1476</v>
      </c>
    </row>
    <row r="572" spans="2:65" s="1" customFormat="1" ht="16.5" customHeight="1">
      <c r="B572" s="43"/>
      <c r="C572" s="214" t="s">
        <v>1477</v>
      </c>
      <c r="D572" s="214" t="s">
        <v>152</v>
      </c>
      <c r="E572" s="215" t="s">
        <v>1478</v>
      </c>
      <c r="F572" s="216" t="s">
        <v>1479</v>
      </c>
      <c r="G572" s="217" t="s">
        <v>205</v>
      </c>
      <c r="H572" s="218">
        <v>1</v>
      </c>
      <c r="I572" s="219"/>
      <c r="J572" s="220">
        <f>ROUND(I572*H572,2)</f>
        <v>0</v>
      </c>
      <c r="K572" s="216" t="s">
        <v>21</v>
      </c>
      <c r="L572" s="69"/>
      <c r="M572" s="221" t="s">
        <v>21</v>
      </c>
      <c r="N572" s="222" t="s">
        <v>42</v>
      </c>
      <c r="O572" s="44"/>
      <c r="P572" s="223">
        <f>O572*H572</f>
        <v>0</v>
      </c>
      <c r="Q572" s="223">
        <v>0</v>
      </c>
      <c r="R572" s="223">
        <f>Q572*H572</f>
        <v>0</v>
      </c>
      <c r="S572" s="223">
        <v>0</v>
      </c>
      <c r="T572" s="224">
        <f>S572*H572</f>
        <v>0</v>
      </c>
      <c r="AR572" s="21" t="s">
        <v>500</v>
      </c>
      <c r="AT572" s="21" t="s">
        <v>152</v>
      </c>
      <c r="AU572" s="21" t="s">
        <v>165</v>
      </c>
      <c r="AY572" s="21" t="s">
        <v>150</v>
      </c>
      <c r="BE572" s="225">
        <f>IF(N572="základní",J572,0)</f>
        <v>0</v>
      </c>
      <c r="BF572" s="225">
        <f>IF(N572="snížená",J572,0)</f>
        <v>0</v>
      </c>
      <c r="BG572" s="225">
        <f>IF(N572="zákl. přenesená",J572,0)</f>
        <v>0</v>
      </c>
      <c r="BH572" s="225">
        <f>IF(N572="sníž. přenesená",J572,0)</f>
        <v>0</v>
      </c>
      <c r="BI572" s="225">
        <f>IF(N572="nulová",J572,0)</f>
        <v>0</v>
      </c>
      <c r="BJ572" s="21" t="s">
        <v>79</v>
      </c>
      <c r="BK572" s="225">
        <f>ROUND(I572*H572,2)</f>
        <v>0</v>
      </c>
      <c r="BL572" s="21" t="s">
        <v>500</v>
      </c>
      <c r="BM572" s="21" t="s">
        <v>1480</v>
      </c>
    </row>
    <row r="573" spans="2:65" s="1" customFormat="1" ht="16.5" customHeight="1">
      <c r="B573" s="43"/>
      <c r="C573" s="214" t="s">
        <v>1481</v>
      </c>
      <c r="D573" s="214" t="s">
        <v>152</v>
      </c>
      <c r="E573" s="215" t="s">
        <v>1482</v>
      </c>
      <c r="F573" s="216" t="s">
        <v>1483</v>
      </c>
      <c r="G573" s="217" t="s">
        <v>205</v>
      </c>
      <c r="H573" s="218">
        <v>1</v>
      </c>
      <c r="I573" s="219"/>
      <c r="J573" s="220">
        <f>ROUND(I573*H573,2)</f>
        <v>0</v>
      </c>
      <c r="K573" s="216" t="s">
        <v>21</v>
      </c>
      <c r="L573" s="69"/>
      <c r="M573" s="221" t="s">
        <v>21</v>
      </c>
      <c r="N573" s="222" t="s">
        <v>42</v>
      </c>
      <c r="O573" s="44"/>
      <c r="P573" s="223">
        <f>O573*H573</f>
        <v>0</v>
      </c>
      <c r="Q573" s="223">
        <v>0</v>
      </c>
      <c r="R573" s="223">
        <f>Q573*H573</f>
        <v>0</v>
      </c>
      <c r="S573" s="223">
        <v>0</v>
      </c>
      <c r="T573" s="224">
        <f>S573*H573</f>
        <v>0</v>
      </c>
      <c r="AR573" s="21" t="s">
        <v>500</v>
      </c>
      <c r="AT573" s="21" t="s">
        <v>152</v>
      </c>
      <c r="AU573" s="21" t="s">
        <v>165</v>
      </c>
      <c r="AY573" s="21" t="s">
        <v>150</v>
      </c>
      <c r="BE573" s="225">
        <f>IF(N573="základní",J573,0)</f>
        <v>0</v>
      </c>
      <c r="BF573" s="225">
        <f>IF(N573="snížená",J573,0)</f>
        <v>0</v>
      </c>
      <c r="BG573" s="225">
        <f>IF(N573="zákl. přenesená",J573,0)</f>
        <v>0</v>
      </c>
      <c r="BH573" s="225">
        <f>IF(N573="sníž. přenesená",J573,0)</f>
        <v>0</v>
      </c>
      <c r="BI573" s="225">
        <f>IF(N573="nulová",J573,0)</f>
        <v>0</v>
      </c>
      <c r="BJ573" s="21" t="s">
        <v>79</v>
      </c>
      <c r="BK573" s="225">
        <f>ROUND(I573*H573,2)</f>
        <v>0</v>
      </c>
      <c r="BL573" s="21" t="s">
        <v>500</v>
      </c>
      <c r="BM573" s="21" t="s">
        <v>1484</v>
      </c>
    </row>
    <row r="574" spans="2:65" s="1" customFormat="1" ht="16.5" customHeight="1">
      <c r="B574" s="43"/>
      <c r="C574" s="214" t="s">
        <v>1485</v>
      </c>
      <c r="D574" s="214" t="s">
        <v>152</v>
      </c>
      <c r="E574" s="215" t="s">
        <v>1486</v>
      </c>
      <c r="F574" s="216" t="s">
        <v>1487</v>
      </c>
      <c r="G574" s="217" t="s">
        <v>205</v>
      </c>
      <c r="H574" s="218">
        <v>1</v>
      </c>
      <c r="I574" s="219"/>
      <c r="J574" s="220">
        <f>ROUND(I574*H574,2)</f>
        <v>0</v>
      </c>
      <c r="K574" s="216" t="s">
        <v>21</v>
      </c>
      <c r="L574" s="69"/>
      <c r="M574" s="221" t="s">
        <v>21</v>
      </c>
      <c r="N574" s="222" t="s">
        <v>42</v>
      </c>
      <c r="O574" s="44"/>
      <c r="P574" s="223">
        <f>O574*H574</f>
        <v>0</v>
      </c>
      <c r="Q574" s="223">
        <v>0</v>
      </c>
      <c r="R574" s="223">
        <f>Q574*H574</f>
        <v>0</v>
      </c>
      <c r="S574" s="223">
        <v>0</v>
      </c>
      <c r="T574" s="224">
        <f>S574*H574</f>
        <v>0</v>
      </c>
      <c r="AR574" s="21" t="s">
        <v>500</v>
      </c>
      <c r="AT574" s="21" t="s">
        <v>152</v>
      </c>
      <c r="AU574" s="21" t="s">
        <v>165</v>
      </c>
      <c r="AY574" s="21" t="s">
        <v>150</v>
      </c>
      <c r="BE574" s="225">
        <f>IF(N574="základní",J574,0)</f>
        <v>0</v>
      </c>
      <c r="BF574" s="225">
        <f>IF(N574="snížená",J574,0)</f>
        <v>0</v>
      </c>
      <c r="BG574" s="225">
        <f>IF(N574="zákl. přenesená",J574,0)</f>
        <v>0</v>
      </c>
      <c r="BH574" s="225">
        <f>IF(N574="sníž. přenesená",J574,0)</f>
        <v>0</v>
      </c>
      <c r="BI574" s="225">
        <f>IF(N574="nulová",J574,0)</f>
        <v>0</v>
      </c>
      <c r="BJ574" s="21" t="s">
        <v>79</v>
      </c>
      <c r="BK574" s="225">
        <f>ROUND(I574*H574,2)</f>
        <v>0</v>
      </c>
      <c r="BL574" s="21" t="s">
        <v>500</v>
      </c>
      <c r="BM574" s="21" t="s">
        <v>1488</v>
      </c>
    </row>
    <row r="575" spans="2:65" s="1" customFormat="1" ht="16.5" customHeight="1">
      <c r="B575" s="43"/>
      <c r="C575" s="214" t="s">
        <v>1489</v>
      </c>
      <c r="D575" s="214" t="s">
        <v>152</v>
      </c>
      <c r="E575" s="215" t="s">
        <v>1490</v>
      </c>
      <c r="F575" s="216" t="s">
        <v>1491</v>
      </c>
      <c r="G575" s="217" t="s">
        <v>205</v>
      </c>
      <c r="H575" s="218">
        <v>3</v>
      </c>
      <c r="I575" s="219"/>
      <c r="J575" s="220">
        <f>ROUND(I575*H575,2)</f>
        <v>0</v>
      </c>
      <c r="K575" s="216" t="s">
        <v>21</v>
      </c>
      <c r="L575" s="69"/>
      <c r="M575" s="221" t="s">
        <v>21</v>
      </c>
      <c r="N575" s="222" t="s">
        <v>42</v>
      </c>
      <c r="O575" s="44"/>
      <c r="P575" s="223">
        <f>O575*H575</f>
        <v>0</v>
      </c>
      <c r="Q575" s="223">
        <v>0</v>
      </c>
      <c r="R575" s="223">
        <f>Q575*H575</f>
        <v>0</v>
      </c>
      <c r="S575" s="223">
        <v>0</v>
      </c>
      <c r="T575" s="224">
        <f>S575*H575</f>
        <v>0</v>
      </c>
      <c r="AR575" s="21" t="s">
        <v>500</v>
      </c>
      <c r="AT575" s="21" t="s">
        <v>152</v>
      </c>
      <c r="AU575" s="21" t="s">
        <v>165</v>
      </c>
      <c r="AY575" s="21" t="s">
        <v>150</v>
      </c>
      <c r="BE575" s="225">
        <f>IF(N575="základní",J575,0)</f>
        <v>0</v>
      </c>
      <c r="BF575" s="225">
        <f>IF(N575="snížená",J575,0)</f>
        <v>0</v>
      </c>
      <c r="BG575" s="225">
        <f>IF(N575="zákl. přenesená",J575,0)</f>
        <v>0</v>
      </c>
      <c r="BH575" s="225">
        <f>IF(N575="sníž. přenesená",J575,0)</f>
        <v>0</v>
      </c>
      <c r="BI575" s="225">
        <f>IF(N575="nulová",J575,0)</f>
        <v>0</v>
      </c>
      <c r="BJ575" s="21" t="s">
        <v>79</v>
      </c>
      <c r="BK575" s="225">
        <f>ROUND(I575*H575,2)</f>
        <v>0</v>
      </c>
      <c r="BL575" s="21" t="s">
        <v>500</v>
      </c>
      <c r="BM575" s="21" t="s">
        <v>1492</v>
      </c>
    </row>
    <row r="576" spans="2:63" s="10" customFormat="1" ht="37.4" customHeight="1">
      <c r="B576" s="198"/>
      <c r="C576" s="199"/>
      <c r="D576" s="200" t="s">
        <v>70</v>
      </c>
      <c r="E576" s="201" t="s">
        <v>1493</v>
      </c>
      <c r="F576" s="201" t="s">
        <v>1494</v>
      </c>
      <c r="G576" s="199"/>
      <c r="H576" s="199"/>
      <c r="I576" s="202"/>
      <c r="J576" s="203">
        <f>BK576</f>
        <v>0</v>
      </c>
      <c r="K576" s="199"/>
      <c r="L576" s="204"/>
      <c r="M576" s="205"/>
      <c r="N576" s="206"/>
      <c r="O576" s="206"/>
      <c r="P576" s="207">
        <f>P577</f>
        <v>0</v>
      </c>
      <c r="Q576" s="206"/>
      <c r="R576" s="207">
        <f>R577</f>
        <v>0</v>
      </c>
      <c r="S576" s="206"/>
      <c r="T576" s="208">
        <f>T577</f>
        <v>0</v>
      </c>
      <c r="AR576" s="209" t="s">
        <v>157</v>
      </c>
      <c r="AT576" s="210" t="s">
        <v>70</v>
      </c>
      <c r="AU576" s="210" t="s">
        <v>71</v>
      </c>
      <c r="AY576" s="209" t="s">
        <v>150</v>
      </c>
      <c r="BK576" s="211">
        <f>BK577</f>
        <v>0</v>
      </c>
    </row>
    <row r="577" spans="2:63" s="10" customFormat="1" ht="19.9" customHeight="1">
      <c r="B577" s="198"/>
      <c r="C577" s="199"/>
      <c r="D577" s="200" t="s">
        <v>70</v>
      </c>
      <c r="E577" s="212" t="s">
        <v>1495</v>
      </c>
      <c r="F577" s="212" t="s">
        <v>1496</v>
      </c>
      <c r="G577" s="199"/>
      <c r="H577" s="199"/>
      <c r="I577" s="202"/>
      <c r="J577" s="213">
        <f>BK577</f>
        <v>0</v>
      </c>
      <c r="K577" s="199"/>
      <c r="L577" s="204"/>
      <c r="M577" s="205"/>
      <c r="N577" s="206"/>
      <c r="O577" s="206"/>
      <c r="P577" s="207">
        <f>P578</f>
        <v>0</v>
      </c>
      <c r="Q577" s="206"/>
      <c r="R577" s="207">
        <f>R578</f>
        <v>0</v>
      </c>
      <c r="S577" s="206"/>
      <c r="T577" s="208">
        <f>T578</f>
        <v>0</v>
      </c>
      <c r="AR577" s="209" t="s">
        <v>157</v>
      </c>
      <c r="AT577" s="210" t="s">
        <v>70</v>
      </c>
      <c r="AU577" s="210" t="s">
        <v>79</v>
      </c>
      <c r="AY577" s="209" t="s">
        <v>150</v>
      </c>
      <c r="BK577" s="211">
        <f>BK578</f>
        <v>0</v>
      </c>
    </row>
    <row r="578" spans="2:65" s="1" customFormat="1" ht="16.5" customHeight="1">
      <c r="B578" s="43"/>
      <c r="C578" s="214" t="s">
        <v>1497</v>
      </c>
      <c r="D578" s="214" t="s">
        <v>152</v>
      </c>
      <c r="E578" s="215" t="s">
        <v>1498</v>
      </c>
      <c r="F578" s="216" t="s">
        <v>1499</v>
      </c>
      <c r="G578" s="217" t="s">
        <v>543</v>
      </c>
      <c r="H578" s="248"/>
      <c r="I578" s="219"/>
      <c r="J578" s="220">
        <f>ROUND(I578*H578,2)</f>
        <v>0</v>
      </c>
      <c r="K578" s="216" t="s">
        <v>21</v>
      </c>
      <c r="L578" s="69"/>
      <c r="M578" s="221" t="s">
        <v>21</v>
      </c>
      <c r="N578" s="249" t="s">
        <v>42</v>
      </c>
      <c r="O578" s="250"/>
      <c r="P578" s="251">
        <f>O578*H578</f>
        <v>0</v>
      </c>
      <c r="Q578" s="251">
        <v>0</v>
      </c>
      <c r="R578" s="251">
        <f>Q578*H578</f>
        <v>0</v>
      </c>
      <c r="S578" s="251">
        <v>0</v>
      </c>
      <c r="T578" s="252">
        <f>S578*H578</f>
        <v>0</v>
      </c>
      <c r="AR578" s="21" t="s">
        <v>157</v>
      </c>
      <c r="AT578" s="21" t="s">
        <v>152</v>
      </c>
      <c r="AU578" s="21" t="s">
        <v>81</v>
      </c>
      <c r="AY578" s="21" t="s">
        <v>150</v>
      </c>
      <c r="BE578" s="225">
        <f>IF(N578="základní",J578,0)</f>
        <v>0</v>
      </c>
      <c r="BF578" s="225">
        <f>IF(N578="snížená",J578,0)</f>
        <v>0</v>
      </c>
      <c r="BG578" s="225">
        <f>IF(N578="zákl. přenesená",J578,0)</f>
        <v>0</v>
      </c>
      <c r="BH578" s="225">
        <f>IF(N578="sníž. přenesená",J578,0)</f>
        <v>0</v>
      </c>
      <c r="BI578" s="225">
        <f>IF(N578="nulová",J578,0)</f>
        <v>0</v>
      </c>
      <c r="BJ578" s="21" t="s">
        <v>79</v>
      </c>
      <c r="BK578" s="225">
        <f>ROUND(I578*H578,2)</f>
        <v>0</v>
      </c>
      <c r="BL578" s="21" t="s">
        <v>157</v>
      </c>
      <c r="BM578" s="21" t="s">
        <v>1500</v>
      </c>
    </row>
    <row r="579" spans="2:12" s="1" customFormat="1" ht="6.95" customHeight="1">
      <c r="B579" s="64"/>
      <c r="C579" s="65"/>
      <c r="D579" s="65"/>
      <c r="E579" s="65"/>
      <c r="F579" s="65"/>
      <c r="G579" s="65"/>
      <c r="H579" s="65"/>
      <c r="I579" s="159"/>
      <c r="J579" s="65"/>
      <c r="K579" s="65"/>
      <c r="L579" s="69"/>
    </row>
  </sheetData>
  <sheetProtection password="CC35" sheet="1" objects="1" scenarios="1" formatColumns="0" formatRows="0" autoFilter="0"/>
  <autoFilter ref="C114:K578"/>
  <mergeCells count="10">
    <mergeCell ref="E7:H7"/>
    <mergeCell ref="E9:H9"/>
    <mergeCell ref="E24:H24"/>
    <mergeCell ref="E45:H45"/>
    <mergeCell ref="E47:H47"/>
    <mergeCell ref="J51:J52"/>
    <mergeCell ref="E105:H105"/>
    <mergeCell ref="E107:H107"/>
    <mergeCell ref="G1:H1"/>
    <mergeCell ref="L2:V2"/>
  </mergeCells>
  <hyperlinks>
    <hyperlink ref="F1:G1" location="C2" display="1) Krycí list soupisu"/>
    <hyperlink ref="G1:H1" location="C54" display="2) Rekapitulace"/>
    <hyperlink ref="J1" location="C11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3" customWidth="1"/>
    <col min="2" max="2" width="1.66796875" style="253" customWidth="1"/>
    <col min="3" max="4" width="5" style="253" customWidth="1"/>
    <col min="5" max="5" width="11.66015625" style="253" customWidth="1"/>
    <col min="6" max="6" width="9.16015625" style="253" customWidth="1"/>
    <col min="7" max="7" width="5" style="253" customWidth="1"/>
    <col min="8" max="8" width="77.83203125" style="253" customWidth="1"/>
    <col min="9" max="10" width="20" style="253" customWidth="1"/>
    <col min="11" max="11" width="1.66796875" style="253" customWidth="1"/>
  </cols>
  <sheetData>
    <row r="1" ht="37.5" customHeight="1"/>
    <row r="2" spans="2:11" ht="7.5" customHeight="1">
      <c r="B2" s="254"/>
      <c r="C2" s="255"/>
      <c r="D2" s="255"/>
      <c r="E2" s="255"/>
      <c r="F2" s="255"/>
      <c r="G2" s="255"/>
      <c r="H2" s="255"/>
      <c r="I2" s="255"/>
      <c r="J2" s="255"/>
      <c r="K2" s="256"/>
    </row>
    <row r="3" spans="2:11" s="12" customFormat="1" ht="45" customHeight="1">
      <c r="B3" s="257"/>
      <c r="C3" s="258" t="s">
        <v>1501</v>
      </c>
      <c r="D3" s="258"/>
      <c r="E3" s="258"/>
      <c r="F3" s="258"/>
      <c r="G3" s="258"/>
      <c r="H3" s="258"/>
      <c r="I3" s="258"/>
      <c r="J3" s="258"/>
      <c r="K3" s="259"/>
    </row>
    <row r="4" spans="2:11" ht="25.5" customHeight="1">
      <c r="B4" s="260"/>
      <c r="C4" s="261" t="s">
        <v>1502</v>
      </c>
      <c r="D4" s="261"/>
      <c r="E4" s="261"/>
      <c r="F4" s="261"/>
      <c r="G4" s="261"/>
      <c r="H4" s="261"/>
      <c r="I4" s="261"/>
      <c r="J4" s="261"/>
      <c r="K4" s="262"/>
    </row>
    <row r="5" spans="2:11" ht="5.25" customHeight="1">
      <c r="B5" s="260"/>
      <c r="C5" s="263"/>
      <c r="D5" s="263"/>
      <c r="E5" s="263"/>
      <c r="F5" s="263"/>
      <c r="G5" s="263"/>
      <c r="H5" s="263"/>
      <c r="I5" s="263"/>
      <c r="J5" s="263"/>
      <c r="K5" s="262"/>
    </row>
    <row r="6" spans="2:11" ht="15" customHeight="1">
      <c r="B6" s="260"/>
      <c r="C6" s="264" t="s">
        <v>1503</v>
      </c>
      <c r="D6" s="264"/>
      <c r="E6" s="264"/>
      <c r="F6" s="264"/>
      <c r="G6" s="264"/>
      <c r="H6" s="264"/>
      <c r="I6" s="264"/>
      <c r="J6" s="264"/>
      <c r="K6" s="262"/>
    </row>
    <row r="7" spans="2:11" ht="15" customHeight="1">
      <c r="B7" s="265"/>
      <c r="C7" s="264" t="s">
        <v>1504</v>
      </c>
      <c r="D7" s="264"/>
      <c r="E7" s="264"/>
      <c r="F7" s="264"/>
      <c r="G7" s="264"/>
      <c r="H7" s="264"/>
      <c r="I7" s="264"/>
      <c r="J7" s="264"/>
      <c r="K7" s="262"/>
    </row>
    <row r="8" spans="2:1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pans="2:11" ht="15" customHeight="1">
      <c r="B9" s="265"/>
      <c r="C9" s="264" t="s">
        <v>1505</v>
      </c>
      <c r="D9" s="264"/>
      <c r="E9" s="264"/>
      <c r="F9" s="264"/>
      <c r="G9" s="264"/>
      <c r="H9" s="264"/>
      <c r="I9" s="264"/>
      <c r="J9" s="264"/>
      <c r="K9" s="262"/>
    </row>
    <row r="10" spans="2:11" ht="15" customHeight="1">
      <c r="B10" s="265"/>
      <c r="C10" s="264"/>
      <c r="D10" s="264" t="s">
        <v>1506</v>
      </c>
      <c r="E10" s="264"/>
      <c r="F10" s="264"/>
      <c r="G10" s="264"/>
      <c r="H10" s="264"/>
      <c r="I10" s="264"/>
      <c r="J10" s="264"/>
      <c r="K10" s="262"/>
    </row>
    <row r="11" spans="2:11" ht="15" customHeight="1">
      <c r="B11" s="265"/>
      <c r="C11" s="266"/>
      <c r="D11" s="264" t="s">
        <v>1507</v>
      </c>
      <c r="E11" s="264"/>
      <c r="F11" s="264"/>
      <c r="G11" s="264"/>
      <c r="H11" s="264"/>
      <c r="I11" s="264"/>
      <c r="J11" s="264"/>
      <c r="K11" s="262"/>
    </row>
    <row r="12" spans="2:11" ht="12.75" customHeight="1">
      <c r="B12" s="265"/>
      <c r="C12" s="266"/>
      <c r="D12" s="266"/>
      <c r="E12" s="266"/>
      <c r="F12" s="266"/>
      <c r="G12" s="266"/>
      <c r="H12" s="266"/>
      <c r="I12" s="266"/>
      <c r="J12" s="266"/>
      <c r="K12" s="262"/>
    </row>
    <row r="13" spans="2:11" ht="15" customHeight="1">
      <c r="B13" s="265"/>
      <c r="C13" s="266"/>
      <c r="D13" s="264" t="s">
        <v>1508</v>
      </c>
      <c r="E13" s="264"/>
      <c r="F13" s="264"/>
      <c r="G13" s="264"/>
      <c r="H13" s="264"/>
      <c r="I13" s="264"/>
      <c r="J13" s="264"/>
      <c r="K13" s="262"/>
    </row>
    <row r="14" spans="2:11" ht="15" customHeight="1">
      <c r="B14" s="265"/>
      <c r="C14" s="266"/>
      <c r="D14" s="264" t="s">
        <v>1509</v>
      </c>
      <c r="E14" s="264"/>
      <c r="F14" s="264"/>
      <c r="G14" s="264"/>
      <c r="H14" s="264"/>
      <c r="I14" s="264"/>
      <c r="J14" s="264"/>
      <c r="K14" s="262"/>
    </row>
    <row r="15" spans="2:11" ht="15" customHeight="1">
      <c r="B15" s="265"/>
      <c r="C15" s="266"/>
      <c r="D15" s="264" t="s">
        <v>1510</v>
      </c>
      <c r="E15" s="264"/>
      <c r="F15" s="264"/>
      <c r="G15" s="264"/>
      <c r="H15" s="264"/>
      <c r="I15" s="264"/>
      <c r="J15" s="264"/>
      <c r="K15" s="262"/>
    </row>
    <row r="16" spans="2:11" ht="15" customHeight="1">
      <c r="B16" s="265"/>
      <c r="C16" s="266"/>
      <c r="D16" s="266"/>
      <c r="E16" s="267" t="s">
        <v>78</v>
      </c>
      <c r="F16" s="264" t="s">
        <v>1511</v>
      </c>
      <c r="G16" s="264"/>
      <c r="H16" s="264"/>
      <c r="I16" s="264"/>
      <c r="J16" s="264"/>
      <c r="K16" s="262"/>
    </row>
    <row r="17" spans="2:11" ht="15" customHeight="1">
      <c r="B17" s="265"/>
      <c r="C17" s="266"/>
      <c r="D17" s="266"/>
      <c r="E17" s="267" t="s">
        <v>1512</v>
      </c>
      <c r="F17" s="264" t="s">
        <v>1513</v>
      </c>
      <c r="G17" s="264"/>
      <c r="H17" s="264"/>
      <c r="I17" s="264"/>
      <c r="J17" s="264"/>
      <c r="K17" s="262"/>
    </row>
    <row r="18" spans="2:11" ht="15" customHeight="1">
      <c r="B18" s="265"/>
      <c r="C18" s="266"/>
      <c r="D18" s="266"/>
      <c r="E18" s="267" t="s">
        <v>1514</v>
      </c>
      <c r="F18" s="264" t="s">
        <v>1515</v>
      </c>
      <c r="G18" s="264"/>
      <c r="H18" s="264"/>
      <c r="I18" s="264"/>
      <c r="J18" s="264"/>
      <c r="K18" s="262"/>
    </row>
    <row r="19" spans="2:11" ht="15" customHeight="1">
      <c r="B19" s="265"/>
      <c r="C19" s="266"/>
      <c r="D19" s="266"/>
      <c r="E19" s="267" t="s">
        <v>1516</v>
      </c>
      <c r="F19" s="264" t="s">
        <v>1517</v>
      </c>
      <c r="G19" s="264"/>
      <c r="H19" s="264"/>
      <c r="I19" s="264"/>
      <c r="J19" s="264"/>
      <c r="K19" s="262"/>
    </row>
    <row r="20" spans="2:11" ht="15" customHeight="1">
      <c r="B20" s="265"/>
      <c r="C20" s="266"/>
      <c r="D20" s="266"/>
      <c r="E20" s="267" t="s">
        <v>1493</v>
      </c>
      <c r="F20" s="264" t="s">
        <v>1494</v>
      </c>
      <c r="G20" s="264"/>
      <c r="H20" s="264"/>
      <c r="I20" s="264"/>
      <c r="J20" s="264"/>
      <c r="K20" s="262"/>
    </row>
    <row r="21" spans="2:11" ht="15" customHeight="1">
      <c r="B21" s="265"/>
      <c r="C21" s="266"/>
      <c r="D21" s="266"/>
      <c r="E21" s="267" t="s">
        <v>1518</v>
      </c>
      <c r="F21" s="264" t="s">
        <v>1519</v>
      </c>
      <c r="G21" s="264"/>
      <c r="H21" s="264"/>
      <c r="I21" s="264"/>
      <c r="J21" s="264"/>
      <c r="K21" s="262"/>
    </row>
    <row r="22" spans="2:11" ht="12.75" customHeight="1">
      <c r="B22" s="265"/>
      <c r="C22" s="266"/>
      <c r="D22" s="266"/>
      <c r="E22" s="266"/>
      <c r="F22" s="266"/>
      <c r="G22" s="266"/>
      <c r="H22" s="266"/>
      <c r="I22" s="266"/>
      <c r="J22" s="266"/>
      <c r="K22" s="262"/>
    </row>
    <row r="23" spans="2:11" ht="15" customHeight="1">
      <c r="B23" s="265"/>
      <c r="C23" s="264" t="s">
        <v>1520</v>
      </c>
      <c r="D23" s="264"/>
      <c r="E23" s="264"/>
      <c r="F23" s="264"/>
      <c r="G23" s="264"/>
      <c r="H23" s="264"/>
      <c r="I23" s="264"/>
      <c r="J23" s="264"/>
      <c r="K23" s="262"/>
    </row>
    <row r="24" spans="2:11" ht="15" customHeight="1">
      <c r="B24" s="265"/>
      <c r="C24" s="264" t="s">
        <v>1521</v>
      </c>
      <c r="D24" s="264"/>
      <c r="E24" s="264"/>
      <c r="F24" s="264"/>
      <c r="G24" s="264"/>
      <c r="H24" s="264"/>
      <c r="I24" s="264"/>
      <c r="J24" s="264"/>
      <c r="K24" s="262"/>
    </row>
    <row r="25" spans="2:11" ht="15" customHeight="1">
      <c r="B25" s="265"/>
      <c r="C25" s="264"/>
      <c r="D25" s="264" t="s">
        <v>1522</v>
      </c>
      <c r="E25" s="264"/>
      <c r="F25" s="264"/>
      <c r="G25" s="264"/>
      <c r="H25" s="264"/>
      <c r="I25" s="264"/>
      <c r="J25" s="264"/>
      <c r="K25" s="262"/>
    </row>
    <row r="26" spans="2:11" ht="15" customHeight="1">
      <c r="B26" s="265"/>
      <c r="C26" s="266"/>
      <c r="D26" s="264" t="s">
        <v>1523</v>
      </c>
      <c r="E26" s="264"/>
      <c r="F26" s="264"/>
      <c r="G26" s="264"/>
      <c r="H26" s="264"/>
      <c r="I26" s="264"/>
      <c r="J26" s="264"/>
      <c r="K26" s="262"/>
    </row>
    <row r="27" spans="2:11" ht="12.75" customHeight="1">
      <c r="B27" s="265"/>
      <c r="C27" s="266"/>
      <c r="D27" s="266"/>
      <c r="E27" s="266"/>
      <c r="F27" s="266"/>
      <c r="G27" s="266"/>
      <c r="H27" s="266"/>
      <c r="I27" s="266"/>
      <c r="J27" s="266"/>
      <c r="K27" s="262"/>
    </row>
    <row r="28" spans="2:11" ht="15" customHeight="1">
      <c r="B28" s="265"/>
      <c r="C28" s="266"/>
      <c r="D28" s="264" t="s">
        <v>1524</v>
      </c>
      <c r="E28" s="264"/>
      <c r="F28" s="264"/>
      <c r="G28" s="264"/>
      <c r="H28" s="264"/>
      <c r="I28" s="264"/>
      <c r="J28" s="264"/>
      <c r="K28" s="262"/>
    </row>
    <row r="29" spans="2:11" ht="15" customHeight="1">
      <c r="B29" s="265"/>
      <c r="C29" s="266"/>
      <c r="D29" s="264" t="s">
        <v>1525</v>
      </c>
      <c r="E29" s="264"/>
      <c r="F29" s="264"/>
      <c r="G29" s="264"/>
      <c r="H29" s="264"/>
      <c r="I29" s="264"/>
      <c r="J29" s="264"/>
      <c r="K29" s="262"/>
    </row>
    <row r="30" spans="2:11" ht="12.75" customHeight="1">
      <c r="B30" s="265"/>
      <c r="C30" s="266"/>
      <c r="D30" s="266"/>
      <c r="E30" s="266"/>
      <c r="F30" s="266"/>
      <c r="G30" s="266"/>
      <c r="H30" s="266"/>
      <c r="I30" s="266"/>
      <c r="J30" s="266"/>
      <c r="K30" s="262"/>
    </row>
    <row r="31" spans="2:11" ht="15" customHeight="1">
      <c r="B31" s="265"/>
      <c r="C31" s="266"/>
      <c r="D31" s="264" t="s">
        <v>1526</v>
      </c>
      <c r="E31" s="264"/>
      <c r="F31" s="264"/>
      <c r="G31" s="264"/>
      <c r="H31" s="264"/>
      <c r="I31" s="264"/>
      <c r="J31" s="264"/>
      <c r="K31" s="262"/>
    </row>
    <row r="32" spans="2:11" ht="15" customHeight="1">
      <c r="B32" s="265"/>
      <c r="C32" s="266"/>
      <c r="D32" s="264" t="s">
        <v>1527</v>
      </c>
      <c r="E32" s="264"/>
      <c r="F32" s="264"/>
      <c r="G32" s="264"/>
      <c r="H32" s="264"/>
      <c r="I32" s="264"/>
      <c r="J32" s="264"/>
      <c r="K32" s="262"/>
    </row>
    <row r="33" spans="2:11" ht="15" customHeight="1">
      <c r="B33" s="265"/>
      <c r="C33" s="266"/>
      <c r="D33" s="264" t="s">
        <v>1528</v>
      </c>
      <c r="E33" s="264"/>
      <c r="F33" s="264"/>
      <c r="G33" s="264"/>
      <c r="H33" s="264"/>
      <c r="I33" s="264"/>
      <c r="J33" s="264"/>
      <c r="K33" s="262"/>
    </row>
    <row r="34" spans="2:11" ht="15" customHeight="1">
      <c r="B34" s="265"/>
      <c r="C34" s="266"/>
      <c r="D34" s="264"/>
      <c r="E34" s="268" t="s">
        <v>135</v>
      </c>
      <c r="F34" s="264"/>
      <c r="G34" s="264" t="s">
        <v>1529</v>
      </c>
      <c r="H34" s="264"/>
      <c r="I34" s="264"/>
      <c r="J34" s="264"/>
      <c r="K34" s="262"/>
    </row>
    <row r="35" spans="2:11" ht="30.75" customHeight="1">
      <c r="B35" s="265"/>
      <c r="C35" s="266"/>
      <c r="D35" s="264"/>
      <c r="E35" s="268" t="s">
        <v>1530</v>
      </c>
      <c r="F35" s="264"/>
      <c r="G35" s="264" t="s">
        <v>1531</v>
      </c>
      <c r="H35" s="264"/>
      <c r="I35" s="264"/>
      <c r="J35" s="264"/>
      <c r="K35" s="262"/>
    </row>
    <row r="36" spans="2:11" ht="15" customHeight="1">
      <c r="B36" s="265"/>
      <c r="C36" s="266"/>
      <c r="D36" s="264"/>
      <c r="E36" s="268" t="s">
        <v>52</v>
      </c>
      <c r="F36" s="264"/>
      <c r="G36" s="264" t="s">
        <v>1532</v>
      </c>
      <c r="H36" s="264"/>
      <c r="I36" s="264"/>
      <c r="J36" s="264"/>
      <c r="K36" s="262"/>
    </row>
    <row r="37" spans="2:11" ht="15" customHeight="1">
      <c r="B37" s="265"/>
      <c r="C37" s="266"/>
      <c r="D37" s="264"/>
      <c r="E37" s="268" t="s">
        <v>136</v>
      </c>
      <c r="F37" s="264"/>
      <c r="G37" s="264" t="s">
        <v>1533</v>
      </c>
      <c r="H37" s="264"/>
      <c r="I37" s="264"/>
      <c r="J37" s="264"/>
      <c r="K37" s="262"/>
    </row>
    <row r="38" spans="2:11" ht="15" customHeight="1">
      <c r="B38" s="265"/>
      <c r="C38" s="266"/>
      <c r="D38" s="264"/>
      <c r="E38" s="268" t="s">
        <v>137</v>
      </c>
      <c r="F38" s="264"/>
      <c r="G38" s="264" t="s">
        <v>1534</v>
      </c>
      <c r="H38" s="264"/>
      <c r="I38" s="264"/>
      <c r="J38" s="264"/>
      <c r="K38" s="262"/>
    </row>
    <row r="39" spans="2:11" ht="15" customHeight="1">
      <c r="B39" s="265"/>
      <c r="C39" s="266"/>
      <c r="D39" s="264"/>
      <c r="E39" s="268" t="s">
        <v>138</v>
      </c>
      <c r="F39" s="264"/>
      <c r="G39" s="264" t="s">
        <v>1535</v>
      </c>
      <c r="H39" s="264"/>
      <c r="I39" s="264"/>
      <c r="J39" s="264"/>
      <c r="K39" s="262"/>
    </row>
    <row r="40" spans="2:11" ht="15" customHeight="1">
      <c r="B40" s="265"/>
      <c r="C40" s="266"/>
      <c r="D40" s="264"/>
      <c r="E40" s="268" t="s">
        <v>1536</v>
      </c>
      <c r="F40" s="264"/>
      <c r="G40" s="264" t="s">
        <v>1537</v>
      </c>
      <c r="H40" s="264"/>
      <c r="I40" s="264"/>
      <c r="J40" s="264"/>
      <c r="K40" s="262"/>
    </row>
    <row r="41" spans="2:11" ht="15" customHeight="1">
      <c r="B41" s="265"/>
      <c r="C41" s="266"/>
      <c r="D41" s="264"/>
      <c r="E41" s="268"/>
      <c r="F41" s="264"/>
      <c r="G41" s="264" t="s">
        <v>1538</v>
      </c>
      <c r="H41" s="264"/>
      <c r="I41" s="264"/>
      <c r="J41" s="264"/>
      <c r="K41" s="262"/>
    </row>
    <row r="42" spans="2:11" ht="15" customHeight="1">
      <c r="B42" s="265"/>
      <c r="C42" s="266"/>
      <c r="D42" s="264"/>
      <c r="E42" s="268" t="s">
        <v>1539</v>
      </c>
      <c r="F42" s="264"/>
      <c r="G42" s="264" t="s">
        <v>1540</v>
      </c>
      <c r="H42" s="264"/>
      <c r="I42" s="264"/>
      <c r="J42" s="264"/>
      <c r="K42" s="262"/>
    </row>
    <row r="43" spans="2:11" ht="15" customHeight="1">
      <c r="B43" s="265"/>
      <c r="C43" s="266"/>
      <c r="D43" s="264"/>
      <c r="E43" s="268" t="s">
        <v>140</v>
      </c>
      <c r="F43" s="264"/>
      <c r="G43" s="264" t="s">
        <v>1541</v>
      </c>
      <c r="H43" s="264"/>
      <c r="I43" s="264"/>
      <c r="J43" s="264"/>
      <c r="K43" s="262"/>
    </row>
    <row r="44" spans="2:11" ht="12.75" customHeight="1">
      <c r="B44" s="265"/>
      <c r="C44" s="266"/>
      <c r="D44" s="264"/>
      <c r="E44" s="264"/>
      <c r="F44" s="264"/>
      <c r="G44" s="264"/>
      <c r="H44" s="264"/>
      <c r="I44" s="264"/>
      <c r="J44" s="264"/>
      <c r="K44" s="262"/>
    </row>
    <row r="45" spans="2:11" ht="15" customHeight="1">
      <c r="B45" s="265"/>
      <c r="C45" s="266"/>
      <c r="D45" s="264" t="s">
        <v>1542</v>
      </c>
      <c r="E45" s="264"/>
      <c r="F45" s="264"/>
      <c r="G45" s="264"/>
      <c r="H45" s="264"/>
      <c r="I45" s="264"/>
      <c r="J45" s="264"/>
      <c r="K45" s="262"/>
    </row>
    <row r="46" spans="2:11" ht="15" customHeight="1">
      <c r="B46" s="265"/>
      <c r="C46" s="266"/>
      <c r="D46" s="266"/>
      <c r="E46" s="264" t="s">
        <v>1543</v>
      </c>
      <c r="F46" s="264"/>
      <c r="G46" s="264"/>
      <c r="H46" s="264"/>
      <c r="I46" s="264"/>
      <c r="J46" s="264"/>
      <c r="K46" s="262"/>
    </row>
    <row r="47" spans="2:11" ht="15" customHeight="1">
      <c r="B47" s="265"/>
      <c r="C47" s="266"/>
      <c r="D47" s="266"/>
      <c r="E47" s="264" t="s">
        <v>1544</v>
      </c>
      <c r="F47" s="264"/>
      <c r="G47" s="264"/>
      <c r="H47" s="264"/>
      <c r="I47" s="264"/>
      <c r="J47" s="264"/>
      <c r="K47" s="262"/>
    </row>
    <row r="48" spans="2:11" ht="15" customHeight="1">
      <c r="B48" s="265"/>
      <c r="C48" s="266"/>
      <c r="D48" s="266"/>
      <c r="E48" s="264" t="s">
        <v>1545</v>
      </c>
      <c r="F48" s="264"/>
      <c r="G48" s="264"/>
      <c r="H48" s="264"/>
      <c r="I48" s="264"/>
      <c r="J48" s="264"/>
      <c r="K48" s="262"/>
    </row>
    <row r="49" spans="2:11" ht="15" customHeight="1">
      <c r="B49" s="265"/>
      <c r="C49" s="266"/>
      <c r="D49" s="264" t="s">
        <v>1546</v>
      </c>
      <c r="E49" s="264"/>
      <c r="F49" s="264"/>
      <c r="G49" s="264"/>
      <c r="H49" s="264"/>
      <c r="I49" s="264"/>
      <c r="J49" s="264"/>
      <c r="K49" s="262"/>
    </row>
    <row r="50" spans="2:11" ht="25.5" customHeight="1">
      <c r="B50" s="260"/>
      <c r="C50" s="261" t="s">
        <v>1547</v>
      </c>
      <c r="D50" s="261"/>
      <c r="E50" s="261"/>
      <c r="F50" s="261"/>
      <c r="G50" s="261"/>
      <c r="H50" s="261"/>
      <c r="I50" s="261"/>
      <c r="J50" s="261"/>
      <c r="K50" s="262"/>
    </row>
    <row r="51" spans="2:11" ht="5.25" customHeight="1">
      <c r="B51" s="260"/>
      <c r="C51" s="263"/>
      <c r="D51" s="263"/>
      <c r="E51" s="263"/>
      <c r="F51" s="263"/>
      <c r="G51" s="263"/>
      <c r="H51" s="263"/>
      <c r="I51" s="263"/>
      <c r="J51" s="263"/>
      <c r="K51" s="262"/>
    </row>
    <row r="52" spans="2:11" ht="15" customHeight="1">
      <c r="B52" s="260"/>
      <c r="C52" s="264" t="s">
        <v>1548</v>
      </c>
      <c r="D52" s="264"/>
      <c r="E52" s="264"/>
      <c r="F52" s="264"/>
      <c r="G52" s="264"/>
      <c r="H52" s="264"/>
      <c r="I52" s="264"/>
      <c r="J52" s="264"/>
      <c r="K52" s="262"/>
    </row>
    <row r="53" spans="2:11" ht="15" customHeight="1">
      <c r="B53" s="260"/>
      <c r="C53" s="264" t="s">
        <v>1549</v>
      </c>
      <c r="D53" s="264"/>
      <c r="E53" s="264"/>
      <c r="F53" s="264"/>
      <c r="G53" s="264"/>
      <c r="H53" s="264"/>
      <c r="I53" s="264"/>
      <c r="J53" s="264"/>
      <c r="K53" s="262"/>
    </row>
    <row r="54" spans="2:11" ht="12.75" customHeight="1">
      <c r="B54" s="260"/>
      <c r="C54" s="264"/>
      <c r="D54" s="264"/>
      <c r="E54" s="264"/>
      <c r="F54" s="264"/>
      <c r="G54" s="264"/>
      <c r="H54" s="264"/>
      <c r="I54" s="264"/>
      <c r="J54" s="264"/>
      <c r="K54" s="262"/>
    </row>
    <row r="55" spans="2:11" ht="15" customHeight="1">
      <c r="B55" s="260"/>
      <c r="C55" s="264" t="s">
        <v>1550</v>
      </c>
      <c r="D55" s="264"/>
      <c r="E55" s="264"/>
      <c r="F55" s="264"/>
      <c r="G55" s="264"/>
      <c r="H55" s="264"/>
      <c r="I55" s="264"/>
      <c r="J55" s="264"/>
      <c r="K55" s="262"/>
    </row>
    <row r="56" spans="2:11" ht="15" customHeight="1">
      <c r="B56" s="260"/>
      <c r="C56" s="266"/>
      <c r="D56" s="264" t="s">
        <v>1551</v>
      </c>
      <c r="E56" s="264"/>
      <c r="F56" s="264"/>
      <c r="G56" s="264"/>
      <c r="H56" s="264"/>
      <c r="I56" s="264"/>
      <c r="J56" s="264"/>
      <c r="K56" s="262"/>
    </row>
    <row r="57" spans="2:11" ht="15" customHeight="1">
      <c r="B57" s="260"/>
      <c r="C57" s="266"/>
      <c r="D57" s="264" t="s">
        <v>1552</v>
      </c>
      <c r="E57" s="264"/>
      <c r="F57" s="264"/>
      <c r="G57" s="264"/>
      <c r="H57" s="264"/>
      <c r="I57" s="264"/>
      <c r="J57" s="264"/>
      <c r="K57" s="262"/>
    </row>
    <row r="58" spans="2:11" ht="15" customHeight="1">
      <c r="B58" s="260"/>
      <c r="C58" s="266"/>
      <c r="D58" s="264" t="s">
        <v>1553</v>
      </c>
      <c r="E58" s="264"/>
      <c r="F58" s="264"/>
      <c r="G58" s="264"/>
      <c r="H58" s="264"/>
      <c r="I58" s="264"/>
      <c r="J58" s="264"/>
      <c r="K58" s="262"/>
    </row>
    <row r="59" spans="2:11" ht="15" customHeight="1">
      <c r="B59" s="260"/>
      <c r="C59" s="266"/>
      <c r="D59" s="264" t="s">
        <v>1554</v>
      </c>
      <c r="E59" s="264"/>
      <c r="F59" s="264"/>
      <c r="G59" s="264"/>
      <c r="H59" s="264"/>
      <c r="I59" s="264"/>
      <c r="J59" s="264"/>
      <c r="K59" s="262"/>
    </row>
    <row r="60" spans="2:11" ht="15" customHeight="1">
      <c r="B60" s="260"/>
      <c r="C60" s="266"/>
      <c r="D60" s="269" t="s">
        <v>1555</v>
      </c>
      <c r="E60" s="269"/>
      <c r="F60" s="269"/>
      <c r="G60" s="269"/>
      <c r="H60" s="269"/>
      <c r="I60" s="269"/>
      <c r="J60" s="269"/>
      <c r="K60" s="262"/>
    </row>
    <row r="61" spans="2:11" ht="15" customHeight="1">
      <c r="B61" s="260"/>
      <c r="C61" s="266"/>
      <c r="D61" s="264" t="s">
        <v>1556</v>
      </c>
      <c r="E61" s="264"/>
      <c r="F61" s="264"/>
      <c r="G61" s="264"/>
      <c r="H61" s="264"/>
      <c r="I61" s="264"/>
      <c r="J61" s="264"/>
      <c r="K61" s="262"/>
    </row>
    <row r="62" spans="2:11" ht="12.75" customHeight="1">
      <c r="B62" s="260"/>
      <c r="C62" s="266"/>
      <c r="D62" s="266"/>
      <c r="E62" s="270"/>
      <c r="F62" s="266"/>
      <c r="G62" s="266"/>
      <c r="H62" s="266"/>
      <c r="I62" s="266"/>
      <c r="J62" s="266"/>
      <c r="K62" s="262"/>
    </row>
    <row r="63" spans="2:11" ht="15" customHeight="1">
      <c r="B63" s="260"/>
      <c r="C63" s="266"/>
      <c r="D63" s="264" t="s">
        <v>1557</v>
      </c>
      <c r="E63" s="264"/>
      <c r="F63" s="264"/>
      <c r="G63" s="264"/>
      <c r="H63" s="264"/>
      <c r="I63" s="264"/>
      <c r="J63" s="264"/>
      <c r="K63" s="262"/>
    </row>
    <row r="64" spans="2:11" ht="15" customHeight="1">
      <c r="B64" s="260"/>
      <c r="C64" s="266"/>
      <c r="D64" s="269" t="s">
        <v>1558</v>
      </c>
      <c r="E64" s="269"/>
      <c r="F64" s="269"/>
      <c r="G64" s="269"/>
      <c r="H64" s="269"/>
      <c r="I64" s="269"/>
      <c r="J64" s="269"/>
      <c r="K64" s="262"/>
    </row>
    <row r="65" spans="2:11" ht="15" customHeight="1">
      <c r="B65" s="260"/>
      <c r="C65" s="266"/>
      <c r="D65" s="264" t="s">
        <v>1559</v>
      </c>
      <c r="E65" s="264"/>
      <c r="F65" s="264"/>
      <c r="G65" s="264"/>
      <c r="H65" s="264"/>
      <c r="I65" s="264"/>
      <c r="J65" s="264"/>
      <c r="K65" s="262"/>
    </row>
    <row r="66" spans="2:11" ht="15" customHeight="1">
      <c r="B66" s="260"/>
      <c r="C66" s="266"/>
      <c r="D66" s="264" t="s">
        <v>1560</v>
      </c>
      <c r="E66" s="264"/>
      <c r="F66" s="264"/>
      <c r="G66" s="264"/>
      <c r="H66" s="264"/>
      <c r="I66" s="264"/>
      <c r="J66" s="264"/>
      <c r="K66" s="262"/>
    </row>
    <row r="67" spans="2:11" ht="15" customHeight="1">
      <c r="B67" s="260"/>
      <c r="C67" s="266"/>
      <c r="D67" s="264" t="s">
        <v>1561</v>
      </c>
      <c r="E67" s="264"/>
      <c r="F67" s="264"/>
      <c r="G67" s="264"/>
      <c r="H67" s="264"/>
      <c r="I67" s="264"/>
      <c r="J67" s="264"/>
      <c r="K67" s="262"/>
    </row>
    <row r="68" spans="2:11" ht="15" customHeight="1">
      <c r="B68" s="260"/>
      <c r="C68" s="266"/>
      <c r="D68" s="264" t="s">
        <v>1562</v>
      </c>
      <c r="E68" s="264"/>
      <c r="F68" s="264"/>
      <c r="G68" s="264"/>
      <c r="H68" s="264"/>
      <c r="I68" s="264"/>
      <c r="J68" s="264"/>
      <c r="K68" s="262"/>
    </row>
    <row r="69" spans="2:11" ht="12.75" customHeight="1">
      <c r="B69" s="271"/>
      <c r="C69" s="272"/>
      <c r="D69" s="272"/>
      <c r="E69" s="272"/>
      <c r="F69" s="272"/>
      <c r="G69" s="272"/>
      <c r="H69" s="272"/>
      <c r="I69" s="272"/>
      <c r="J69" s="272"/>
      <c r="K69" s="273"/>
    </row>
    <row r="70" spans="2:11" ht="18.75" customHeight="1">
      <c r="B70" s="274"/>
      <c r="C70" s="274"/>
      <c r="D70" s="274"/>
      <c r="E70" s="274"/>
      <c r="F70" s="274"/>
      <c r="G70" s="274"/>
      <c r="H70" s="274"/>
      <c r="I70" s="274"/>
      <c r="J70" s="274"/>
      <c r="K70" s="275"/>
    </row>
    <row r="71" spans="2:11" ht="18.75" customHeight="1">
      <c r="B71" s="275"/>
      <c r="C71" s="275"/>
      <c r="D71" s="275"/>
      <c r="E71" s="275"/>
      <c r="F71" s="275"/>
      <c r="G71" s="275"/>
      <c r="H71" s="275"/>
      <c r="I71" s="275"/>
      <c r="J71" s="275"/>
      <c r="K71" s="275"/>
    </row>
    <row r="72" spans="2:11" ht="7.5" customHeight="1">
      <c r="B72" s="276"/>
      <c r="C72" s="277"/>
      <c r="D72" s="277"/>
      <c r="E72" s="277"/>
      <c r="F72" s="277"/>
      <c r="G72" s="277"/>
      <c r="H72" s="277"/>
      <c r="I72" s="277"/>
      <c r="J72" s="277"/>
      <c r="K72" s="278"/>
    </row>
    <row r="73" spans="2:11" ht="45" customHeight="1">
      <c r="B73" s="279"/>
      <c r="C73" s="280" t="s">
        <v>86</v>
      </c>
      <c r="D73" s="280"/>
      <c r="E73" s="280"/>
      <c r="F73" s="280"/>
      <c r="G73" s="280"/>
      <c r="H73" s="280"/>
      <c r="I73" s="280"/>
      <c r="J73" s="280"/>
      <c r="K73" s="281"/>
    </row>
    <row r="74" spans="2:11" ht="17.25" customHeight="1">
      <c r="B74" s="279"/>
      <c r="C74" s="282" t="s">
        <v>1563</v>
      </c>
      <c r="D74" s="282"/>
      <c r="E74" s="282"/>
      <c r="F74" s="282" t="s">
        <v>1564</v>
      </c>
      <c r="G74" s="283"/>
      <c r="H74" s="282" t="s">
        <v>136</v>
      </c>
      <c r="I74" s="282" t="s">
        <v>56</v>
      </c>
      <c r="J74" s="282" t="s">
        <v>1565</v>
      </c>
      <c r="K74" s="281"/>
    </row>
    <row r="75" spans="2:11" ht="17.25" customHeight="1">
      <c r="B75" s="279"/>
      <c r="C75" s="284" t="s">
        <v>1566</v>
      </c>
      <c r="D75" s="284"/>
      <c r="E75" s="284"/>
      <c r="F75" s="285" t="s">
        <v>1567</v>
      </c>
      <c r="G75" s="286"/>
      <c r="H75" s="284"/>
      <c r="I75" s="284"/>
      <c r="J75" s="284" t="s">
        <v>1568</v>
      </c>
      <c r="K75" s="281"/>
    </row>
    <row r="76" spans="2:11" ht="5.25" customHeight="1">
      <c r="B76" s="279"/>
      <c r="C76" s="287"/>
      <c r="D76" s="287"/>
      <c r="E76" s="287"/>
      <c r="F76" s="287"/>
      <c r="G76" s="288"/>
      <c r="H76" s="287"/>
      <c r="I76" s="287"/>
      <c r="J76" s="287"/>
      <c r="K76" s="281"/>
    </row>
    <row r="77" spans="2:11" ht="15" customHeight="1">
      <c r="B77" s="279"/>
      <c r="C77" s="268" t="s">
        <v>52</v>
      </c>
      <c r="D77" s="287"/>
      <c r="E77" s="287"/>
      <c r="F77" s="289" t="s">
        <v>1569</v>
      </c>
      <c r="G77" s="288"/>
      <c r="H77" s="268" t="s">
        <v>1570</v>
      </c>
      <c r="I77" s="268" t="s">
        <v>1571</v>
      </c>
      <c r="J77" s="268">
        <v>20</v>
      </c>
      <c r="K77" s="281"/>
    </row>
    <row r="78" spans="2:11" ht="15" customHeight="1">
      <c r="B78" s="279"/>
      <c r="C78" s="268" t="s">
        <v>1572</v>
      </c>
      <c r="D78" s="268"/>
      <c r="E78" s="268"/>
      <c r="F78" s="289" t="s">
        <v>1569</v>
      </c>
      <c r="G78" s="288"/>
      <c r="H78" s="268" t="s">
        <v>1573</v>
      </c>
      <c r="I78" s="268" t="s">
        <v>1571</v>
      </c>
      <c r="J78" s="268">
        <v>120</v>
      </c>
      <c r="K78" s="281"/>
    </row>
    <row r="79" spans="2:11" ht="15" customHeight="1">
      <c r="B79" s="290"/>
      <c r="C79" s="268" t="s">
        <v>1574</v>
      </c>
      <c r="D79" s="268"/>
      <c r="E79" s="268"/>
      <c r="F79" s="289" t="s">
        <v>1575</v>
      </c>
      <c r="G79" s="288"/>
      <c r="H79" s="268" t="s">
        <v>1576</v>
      </c>
      <c r="I79" s="268" t="s">
        <v>1571</v>
      </c>
      <c r="J79" s="268">
        <v>50</v>
      </c>
      <c r="K79" s="281"/>
    </row>
    <row r="80" spans="2:11" ht="15" customHeight="1">
      <c r="B80" s="290"/>
      <c r="C80" s="268" t="s">
        <v>1577</v>
      </c>
      <c r="D80" s="268"/>
      <c r="E80" s="268"/>
      <c r="F80" s="289" t="s">
        <v>1569</v>
      </c>
      <c r="G80" s="288"/>
      <c r="H80" s="268" t="s">
        <v>1578</v>
      </c>
      <c r="I80" s="268" t="s">
        <v>1579</v>
      </c>
      <c r="J80" s="268"/>
      <c r="K80" s="281"/>
    </row>
    <row r="81" spans="2:11" ht="15" customHeight="1">
      <c r="B81" s="290"/>
      <c r="C81" s="291" t="s">
        <v>1580</v>
      </c>
      <c r="D81" s="291"/>
      <c r="E81" s="291"/>
      <c r="F81" s="292" t="s">
        <v>1575</v>
      </c>
      <c r="G81" s="291"/>
      <c r="H81" s="291" t="s">
        <v>1581</v>
      </c>
      <c r="I81" s="291" t="s">
        <v>1571</v>
      </c>
      <c r="J81" s="291">
        <v>15</v>
      </c>
      <c r="K81" s="281"/>
    </row>
    <row r="82" spans="2:11" ht="15" customHeight="1">
      <c r="B82" s="290"/>
      <c r="C82" s="291" t="s">
        <v>1582</v>
      </c>
      <c r="D82" s="291"/>
      <c r="E82" s="291"/>
      <c r="F82" s="292" t="s">
        <v>1575</v>
      </c>
      <c r="G82" s="291"/>
      <c r="H82" s="291" t="s">
        <v>1583</v>
      </c>
      <c r="I82" s="291" t="s">
        <v>1571</v>
      </c>
      <c r="J82" s="291">
        <v>15</v>
      </c>
      <c r="K82" s="281"/>
    </row>
    <row r="83" spans="2:11" ht="15" customHeight="1">
      <c r="B83" s="290"/>
      <c r="C83" s="291" t="s">
        <v>1584</v>
      </c>
      <c r="D83" s="291"/>
      <c r="E83" s="291"/>
      <c r="F83" s="292" t="s">
        <v>1575</v>
      </c>
      <c r="G83" s="291"/>
      <c r="H83" s="291" t="s">
        <v>1585</v>
      </c>
      <c r="I83" s="291" t="s">
        <v>1571</v>
      </c>
      <c r="J83" s="291">
        <v>20</v>
      </c>
      <c r="K83" s="281"/>
    </row>
    <row r="84" spans="2:11" ht="15" customHeight="1">
      <c r="B84" s="290"/>
      <c r="C84" s="291" t="s">
        <v>1586</v>
      </c>
      <c r="D84" s="291"/>
      <c r="E84" s="291"/>
      <c r="F84" s="292" t="s">
        <v>1575</v>
      </c>
      <c r="G84" s="291"/>
      <c r="H84" s="291" t="s">
        <v>1587</v>
      </c>
      <c r="I84" s="291" t="s">
        <v>1571</v>
      </c>
      <c r="J84" s="291">
        <v>20</v>
      </c>
      <c r="K84" s="281"/>
    </row>
    <row r="85" spans="2:11" ht="15" customHeight="1">
      <c r="B85" s="290"/>
      <c r="C85" s="268" t="s">
        <v>1588</v>
      </c>
      <c r="D85" s="268"/>
      <c r="E85" s="268"/>
      <c r="F85" s="289" t="s">
        <v>1575</v>
      </c>
      <c r="G85" s="288"/>
      <c r="H85" s="268" t="s">
        <v>1589</v>
      </c>
      <c r="I85" s="268" t="s">
        <v>1571</v>
      </c>
      <c r="J85" s="268">
        <v>50</v>
      </c>
      <c r="K85" s="281"/>
    </row>
    <row r="86" spans="2:11" ht="15" customHeight="1">
      <c r="B86" s="290"/>
      <c r="C86" s="268" t="s">
        <v>1590</v>
      </c>
      <c r="D86" s="268"/>
      <c r="E86" s="268"/>
      <c r="F86" s="289" t="s">
        <v>1575</v>
      </c>
      <c r="G86" s="288"/>
      <c r="H86" s="268" t="s">
        <v>1591</v>
      </c>
      <c r="I86" s="268" t="s">
        <v>1571</v>
      </c>
      <c r="J86" s="268">
        <v>20</v>
      </c>
      <c r="K86" s="281"/>
    </row>
    <row r="87" spans="2:11" ht="15" customHeight="1">
      <c r="B87" s="290"/>
      <c r="C87" s="268" t="s">
        <v>1592</v>
      </c>
      <c r="D87" s="268"/>
      <c r="E87" s="268"/>
      <c r="F87" s="289" t="s">
        <v>1575</v>
      </c>
      <c r="G87" s="288"/>
      <c r="H87" s="268" t="s">
        <v>1593</v>
      </c>
      <c r="I87" s="268" t="s">
        <v>1571</v>
      </c>
      <c r="J87" s="268">
        <v>20</v>
      </c>
      <c r="K87" s="281"/>
    </row>
    <row r="88" spans="2:11" ht="15" customHeight="1">
      <c r="B88" s="290"/>
      <c r="C88" s="268" t="s">
        <v>1594</v>
      </c>
      <c r="D88" s="268"/>
      <c r="E88" s="268"/>
      <c r="F88" s="289" t="s">
        <v>1575</v>
      </c>
      <c r="G88" s="288"/>
      <c r="H88" s="268" t="s">
        <v>1595</v>
      </c>
      <c r="I88" s="268" t="s">
        <v>1571</v>
      </c>
      <c r="J88" s="268">
        <v>50</v>
      </c>
      <c r="K88" s="281"/>
    </row>
    <row r="89" spans="2:11" ht="15" customHeight="1">
      <c r="B89" s="290"/>
      <c r="C89" s="268" t="s">
        <v>1596</v>
      </c>
      <c r="D89" s="268"/>
      <c r="E89" s="268"/>
      <c r="F89" s="289" t="s">
        <v>1575</v>
      </c>
      <c r="G89" s="288"/>
      <c r="H89" s="268" t="s">
        <v>1596</v>
      </c>
      <c r="I89" s="268" t="s">
        <v>1571</v>
      </c>
      <c r="J89" s="268">
        <v>50</v>
      </c>
      <c r="K89" s="281"/>
    </row>
    <row r="90" spans="2:11" ht="15" customHeight="1">
      <c r="B90" s="290"/>
      <c r="C90" s="268" t="s">
        <v>141</v>
      </c>
      <c r="D90" s="268"/>
      <c r="E90" s="268"/>
      <c r="F90" s="289" t="s">
        <v>1575</v>
      </c>
      <c r="G90" s="288"/>
      <c r="H90" s="268" t="s">
        <v>1597</v>
      </c>
      <c r="I90" s="268" t="s">
        <v>1571</v>
      </c>
      <c r="J90" s="268">
        <v>255</v>
      </c>
      <c r="K90" s="281"/>
    </row>
    <row r="91" spans="2:11" ht="15" customHeight="1">
      <c r="B91" s="290"/>
      <c r="C91" s="268" t="s">
        <v>1598</v>
      </c>
      <c r="D91" s="268"/>
      <c r="E91" s="268"/>
      <c r="F91" s="289" t="s">
        <v>1569</v>
      </c>
      <c r="G91" s="288"/>
      <c r="H91" s="268" t="s">
        <v>1599</v>
      </c>
      <c r="I91" s="268" t="s">
        <v>1600</v>
      </c>
      <c r="J91" s="268"/>
      <c r="K91" s="281"/>
    </row>
    <row r="92" spans="2:11" ht="15" customHeight="1">
      <c r="B92" s="290"/>
      <c r="C92" s="268" t="s">
        <v>1601</v>
      </c>
      <c r="D92" s="268"/>
      <c r="E92" s="268"/>
      <c r="F92" s="289" t="s">
        <v>1569</v>
      </c>
      <c r="G92" s="288"/>
      <c r="H92" s="268" t="s">
        <v>1602</v>
      </c>
      <c r="I92" s="268" t="s">
        <v>1603</v>
      </c>
      <c r="J92" s="268"/>
      <c r="K92" s="281"/>
    </row>
    <row r="93" spans="2:11" ht="15" customHeight="1">
      <c r="B93" s="290"/>
      <c r="C93" s="268" t="s">
        <v>1604</v>
      </c>
      <c r="D93" s="268"/>
      <c r="E93" s="268"/>
      <c r="F93" s="289" t="s">
        <v>1569</v>
      </c>
      <c r="G93" s="288"/>
      <c r="H93" s="268" t="s">
        <v>1604</v>
      </c>
      <c r="I93" s="268" t="s">
        <v>1603</v>
      </c>
      <c r="J93" s="268"/>
      <c r="K93" s="281"/>
    </row>
    <row r="94" spans="2:11" ht="15" customHeight="1">
      <c r="B94" s="290"/>
      <c r="C94" s="268" t="s">
        <v>37</v>
      </c>
      <c r="D94" s="268"/>
      <c r="E94" s="268"/>
      <c r="F94" s="289" t="s">
        <v>1569</v>
      </c>
      <c r="G94" s="288"/>
      <c r="H94" s="268" t="s">
        <v>1605</v>
      </c>
      <c r="I94" s="268" t="s">
        <v>1603</v>
      </c>
      <c r="J94" s="268"/>
      <c r="K94" s="281"/>
    </row>
    <row r="95" spans="2:11" ht="15" customHeight="1">
      <c r="B95" s="290"/>
      <c r="C95" s="268" t="s">
        <v>47</v>
      </c>
      <c r="D95" s="268"/>
      <c r="E95" s="268"/>
      <c r="F95" s="289" t="s">
        <v>1569</v>
      </c>
      <c r="G95" s="288"/>
      <c r="H95" s="268" t="s">
        <v>1606</v>
      </c>
      <c r="I95" s="268" t="s">
        <v>1603</v>
      </c>
      <c r="J95" s="268"/>
      <c r="K95" s="281"/>
    </row>
    <row r="96" spans="2:11" ht="15" customHeight="1">
      <c r="B96" s="293"/>
      <c r="C96" s="294"/>
      <c r="D96" s="294"/>
      <c r="E96" s="294"/>
      <c r="F96" s="294"/>
      <c r="G96" s="294"/>
      <c r="H96" s="294"/>
      <c r="I96" s="294"/>
      <c r="J96" s="294"/>
      <c r="K96" s="295"/>
    </row>
    <row r="97" spans="2:11" ht="18.75" customHeight="1">
      <c r="B97" s="296"/>
      <c r="C97" s="297"/>
      <c r="D97" s="297"/>
      <c r="E97" s="297"/>
      <c r="F97" s="297"/>
      <c r="G97" s="297"/>
      <c r="H97" s="297"/>
      <c r="I97" s="297"/>
      <c r="J97" s="297"/>
      <c r="K97" s="296"/>
    </row>
    <row r="98" spans="2:11" ht="18.75" customHeight="1">
      <c r="B98" s="275"/>
      <c r="C98" s="275"/>
      <c r="D98" s="275"/>
      <c r="E98" s="275"/>
      <c r="F98" s="275"/>
      <c r="G98" s="275"/>
      <c r="H98" s="275"/>
      <c r="I98" s="275"/>
      <c r="J98" s="275"/>
      <c r="K98" s="275"/>
    </row>
    <row r="99" spans="2:11" ht="7.5" customHeight="1">
      <c r="B99" s="276"/>
      <c r="C99" s="277"/>
      <c r="D99" s="277"/>
      <c r="E99" s="277"/>
      <c r="F99" s="277"/>
      <c r="G99" s="277"/>
      <c r="H99" s="277"/>
      <c r="I99" s="277"/>
      <c r="J99" s="277"/>
      <c r="K99" s="278"/>
    </row>
    <row r="100" spans="2:11" ht="45" customHeight="1">
      <c r="B100" s="279"/>
      <c r="C100" s="280" t="s">
        <v>1607</v>
      </c>
      <c r="D100" s="280"/>
      <c r="E100" s="280"/>
      <c r="F100" s="280"/>
      <c r="G100" s="280"/>
      <c r="H100" s="280"/>
      <c r="I100" s="280"/>
      <c r="J100" s="280"/>
      <c r="K100" s="281"/>
    </row>
    <row r="101" spans="2:11" ht="17.25" customHeight="1">
      <c r="B101" s="279"/>
      <c r="C101" s="282" t="s">
        <v>1563</v>
      </c>
      <c r="D101" s="282"/>
      <c r="E101" s="282"/>
      <c r="F101" s="282" t="s">
        <v>1564</v>
      </c>
      <c r="G101" s="283"/>
      <c r="H101" s="282" t="s">
        <v>136</v>
      </c>
      <c r="I101" s="282" t="s">
        <v>56</v>
      </c>
      <c r="J101" s="282" t="s">
        <v>1565</v>
      </c>
      <c r="K101" s="281"/>
    </row>
    <row r="102" spans="2:11" ht="17.25" customHeight="1">
      <c r="B102" s="279"/>
      <c r="C102" s="284" t="s">
        <v>1566</v>
      </c>
      <c r="D102" s="284"/>
      <c r="E102" s="284"/>
      <c r="F102" s="285" t="s">
        <v>1567</v>
      </c>
      <c r="G102" s="286"/>
      <c r="H102" s="284"/>
      <c r="I102" s="284"/>
      <c r="J102" s="284" t="s">
        <v>1568</v>
      </c>
      <c r="K102" s="281"/>
    </row>
    <row r="103" spans="2:11" ht="5.25" customHeight="1">
      <c r="B103" s="279"/>
      <c r="C103" s="282"/>
      <c r="D103" s="282"/>
      <c r="E103" s="282"/>
      <c r="F103" s="282"/>
      <c r="G103" s="298"/>
      <c r="H103" s="282"/>
      <c r="I103" s="282"/>
      <c r="J103" s="282"/>
      <c r="K103" s="281"/>
    </row>
    <row r="104" spans="2:11" ht="15" customHeight="1">
      <c r="B104" s="279"/>
      <c r="C104" s="268" t="s">
        <v>52</v>
      </c>
      <c r="D104" s="287"/>
      <c r="E104" s="287"/>
      <c r="F104" s="289" t="s">
        <v>1569</v>
      </c>
      <c r="G104" s="298"/>
      <c r="H104" s="268" t="s">
        <v>1608</v>
      </c>
      <c r="I104" s="268" t="s">
        <v>1571</v>
      </c>
      <c r="J104" s="268">
        <v>20</v>
      </c>
      <c r="K104" s="281"/>
    </row>
    <row r="105" spans="2:11" ht="15" customHeight="1">
      <c r="B105" s="279"/>
      <c r="C105" s="268" t="s">
        <v>1572</v>
      </c>
      <c r="D105" s="268"/>
      <c r="E105" s="268"/>
      <c r="F105" s="289" t="s">
        <v>1569</v>
      </c>
      <c r="G105" s="268"/>
      <c r="H105" s="268" t="s">
        <v>1608</v>
      </c>
      <c r="I105" s="268" t="s">
        <v>1571</v>
      </c>
      <c r="J105" s="268">
        <v>120</v>
      </c>
      <c r="K105" s="281"/>
    </row>
    <row r="106" spans="2:11" ht="15" customHeight="1">
      <c r="B106" s="290"/>
      <c r="C106" s="268" t="s">
        <v>1574</v>
      </c>
      <c r="D106" s="268"/>
      <c r="E106" s="268"/>
      <c r="F106" s="289" t="s">
        <v>1575</v>
      </c>
      <c r="G106" s="268"/>
      <c r="H106" s="268" t="s">
        <v>1608</v>
      </c>
      <c r="I106" s="268" t="s">
        <v>1571</v>
      </c>
      <c r="J106" s="268">
        <v>50</v>
      </c>
      <c r="K106" s="281"/>
    </row>
    <row r="107" spans="2:11" ht="15" customHeight="1">
      <c r="B107" s="290"/>
      <c r="C107" s="268" t="s">
        <v>1577</v>
      </c>
      <c r="D107" s="268"/>
      <c r="E107" s="268"/>
      <c r="F107" s="289" t="s">
        <v>1569</v>
      </c>
      <c r="G107" s="268"/>
      <c r="H107" s="268" t="s">
        <v>1608</v>
      </c>
      <c r="I107" s="268" t="s">
        <v>1579</v>
      </c>
      <c r="J107" s="268"/>
      <c r="K107" s="281"/>
    </row>
    <row r="108" spans="2:11" ht="15" customHeight="1">
      <c r="B108" s="290"/>
      <c r="C108" s="268" t="s">
        <v>1588</v>
      </c>
      <c r="D108" s="268"/>
      <c r="E108" s="268"/>
      <c r="F108" s="289" t="s">
        <v>1575</v>
      </c>
      <c r="G108" s="268"/>
      <c r="H108" s="268" t="s">
        <v>1608</v>
      </c>
      <c r="I108" s="268" t="s">
        <v>1571</v>
      </c>
      <c r="J108" s="268">
        <v>50</v>
      </c>
      <c r="K108" s="281"/>
    </row>
    <row r="109" spans="2:11" ht="15" customHeight="1">
      <c r="B109" s="290"/>
      <c r="C109" s="268" t="s">
        <v>1596</v>
      </c>
      <c r="D109" s="268"/>
      <c r="E109" s="268"/>
      <c r="F109" s="289" t="s">
        <v>1575</v>
      </c>
      <c r="G109" s="268"/>
      <c r="H109" s="268" t="s">
        <v>1608</v>
      </c>
      <c r="I109" s="268" t="s">
        <v>1571</v>
      </c>
      <c r="J109" s="268">
        <v>50</v>
      </c>
      <c r="K109" s="281"/>
    </row>
    <row r="110" spans="2:11" ht="15" customHeight="1">
      <c r="B110" s="290"/>
      <c r="C110" s="268" t="s">
        <v>1594</v>
      </c>
      <c r="D110" s="268"/>
      <c r="E110" s="268"/>
      <c r="F110" s="289" t="s">
        <v>1575</v>
      </c>
      <c r="G110" s="268"/>
      <c r="H110" s="268" t="s">
        <v>1608</v>
      </c>
      <c r="I110" s="268" t="s">
        <v>1571</v>
      </c>
      <c r="J110" s="268">
        <v>50</v>
      </c>
      <c r="K110" s="281"/>
    </row>
    <row r="111" spans="2:11" ht="15" customHeight="1">
      <c r="B111" s="290"/>
      <c r="C111" s="268" t="s">
        <v>52</v>
      </c>
      <c r="D111" s="268"/>
      <c r="E111" s="268"/>
      <c r="F111" s="289" t="s">
        <v>1569</v>
      </c>
      <c r="G111" s="268"/>
      <c r="H111" s="268" t="s">
        <v>1609</v>
      </c>
      <c r="I111" s="268" t="s">
        <v>1571</v>
      </c>
      <c r="J111" s="268">
        <v>20</v>
      </c>
      <c r="K111" s="281"/>
    </row>
    <row r="112" spans="2:11" ht="15" customHeight="1">
      <c r="B112" s="290"/>
      <c r="C112" s="268" t="s">
        <v>1610</v>
      </c>
      <c r="D112" s="268"/>
      <c r="E112" s="268"/>
      <c r="F112" s="289" t="s">
        <v>1569</v>
      </c>
      <c r="G112" s="268"/>
      <c r="H112" s="268" t="s">
        <v>1611</v>
      </c>
      <c r="I112" s="268" t="s">
        <v>1571</v>
      </c>
      <c r="J112" s="268">
        <v>120</v>
      </c>
      <c r="K112" s="281"/>
    </row>
    <row r="113" spans="2:11" ht="15" customHeight="1">
      <c r="B113" s="290"/>
      <c r="C113" s="268" t="s">
        <v>37</v>
      </c>
      <c r="D113" s="268"/>
      <c r="E113" s="268"/>
      <c r="F113" s="289" t="s">
        <v>1569</v>
      </c>
      <c r="G113" s="268"/>
      <c r="H113" s="268" t="s">
        <v>1612</v>
      </c>
      <c r="I113" s="268" t="s">
        <v>1603</v>
      </c>
      <c r="J113" s="268"/>
      <c r="K113" s="281"/>
    </row>
    <row r="114" spans="2:11" ht="15" customHeight="1">
      <c r="B114" s="290"/>
      <c r="C114" s="268" t="s">
        <v>47</v>
      </c>
      <c r="D114" s="268"/>
      <c r="E114" s="268"/>
      <c r="F114" s="289" t="s">
        <v>1569</v>
      </c>
      <c r="G114" s="268"/>
      <c r="H114" s="268" t="s">
        <v>1613</v>
      </c>
      <c r="I114" s="268" t="s">
        <v>1603</v>
      </c>
      <c r="J114" s="268"/>
      <c r="K114" s="281"/>
    </row>
    <row r="115" spans="2:11" ht="15" customHeight="1">
      <c r="B115" s="290"/>
      <c r="C115" s="268" t="s">
        <v>56</v>
      </c>
      <c r="D115" s="268"/>
      <c r="E115" s="268"/>
      <c r="F115" s="289" t="s">
        <v>1569</v>
      </c>
      <c r="G115" s="268"/>
      <c r="H115" s="268" t="s">
        <v>1614</v>
      </c>
      <c r="I115" s="268" t="s">
        <v>1615</v>
      </c>
      <c r="J115" s="268"/>
      <c r="K115" s="281"/>
    </row>
    <row r="116" spans="2:11" ht="15" customHeight="1">
      <c r="B116" s="293"/>
      <c r="C116" s="299"/>
      <c r="D116" s="299"/>
      <c r="E116" s="299"/>
      <c r="F116" s="299"/>
      <c r="G116" s="299"/>
      <c r="H116" s="299"/>
      <c r="I116" s="299"/>
      <c r="J116" s="299"/>
      <c r="K116" s="295"/>
    </row>
    <row r="117" spans="2:11" ht="18.75" customHeight="1">
      <c r="B117" s="300"/>
      <c r="C117" s="264"/>
      <c r="D117" s="264"/>
      <c r="E117" s="264"/>
      <c r="F117" s="301"/>
      <c r="G117" s="264"/>
      <c r="H117" s="264"/>
      <c r="I117" s="264"/>
      <c r="J117" s="264"/>
      <c r="K117" s="300"/>
    </row>
    <row r="118" spans="2:11" ht="18.75" customHeight="1">
      <c r="B118" s="275"/>
      <c r="C118" s="275"/>
      <c r="D118" s="275"/>
      <c r="E118" s="275"/>
      <c r="F118" s="275"/>
      <c r="G118" s="275"/>
      <c r="H118" s="275"/>
      <c r="I118" s="275"/>
      <c r="J118" s="275"/>
      <c r="K118" s="275"/>
    </row>
    <row r="119" spans="2:11" ht="7.5" customHeight="1">
      <c r="B119" s="302"/>
      <c r="C119" s="303"/>
      <c r="D119" s="303"/>
      <c r="E119" s="303"/>
      <c r="F119" s="303"/>
      <c r="G119" s="303"/>
      <c r="H119" s="303"/>
      <c r="I119" s="303"/>
      <c r="J119" s="303"/>
      <c r="K119" s="304"/>
    </row>
    <row r="120" spans="2:11" ht="45" customHeight="1">
      <c r="B120" s="305"/>
      <c r="C120" s="258" t="s">
        <v>1616</v>
      </c>
      <c r="D120" s="258"/>
      <c r="E120" s="258"/>
      <c r="F120" s="258"/>
      <c r="G120" s="258"/>
      <c r="H120" s="258"/>
      <c r="I120" s="258"/>
      <c r="J120" s="258"/>
      <c r="K120" s="306"/>
    </row>
    <row r="121" spans="2:11" ht="17.25" customHeight="1">
      <c r="B121" s="307"/>
      <c r="C121" s="282" t="s">
        <v>1563</v>
      </c>
      <c r="D121" s="282"/>
      <c r="E121" s="282"/>
      <c r="F121" s="282" t="s">
        <v>1564</v>
      </c>
      <c r="G121" s="283"/>
      <c r="H121" s="282" t="s">
        <v>136</v>
      </c>
      <c r="I121" s="282" t="s">
        <v>56</v>
      </c>
      <c r="J121" s="282" t="s">
        <v>1565</v>
      </c>
      <c r="K121" s="308"/>
    </row>
    <row r="122" spans="2:11" ht="17.25" customHeight="1">
      <c r="B122" s="307"/>
      <c r="C122" s="284" t="s">
        <v>1566</v>
      </c>
      <c r="D122" s="284"/>
      <c r="E122" s="284"/>
      <c r="F122" s="285" t="s">
        <v>1567</v>
      </c>
      <c r="G122" s="286"/>
      <c r="H122" s="284"/>
      <c r="I122" s="284"/>
      <c r="J122" s="284" t="s">
        <v>1568</v>
      </c>
      <c r="K122" s="308"/>
    </row>
    <row r="123" spans="2:11" ht="5.25" customHeight="1">
      <c r="B123" s="309"/>
      <c r="C123" s="287"/>
      <c r="D123" s="287"/>
      <c r="E123" s="287"/>
      <c r="F123" s="287"/>
      <c r="G123" s="268"/>
      <c r="H123" s="287"/>
      <c r="I123" s="287"/>
      <c r="J123" s="287"/>
      <c r="K123" s="310"/>
    </row>
    <row r="124" spans="2:11" ht="15" customHeight="1">
      <c r="B124" s="309"/>
      <c r="C124" s="268" t="s">
        <v>1572</v>
      </c>
      <c r="D124" s="287"/>
      <c r="E124" s="287"/>
      <c r="F124" s="289" t="s">
        <v>1569</v>
      </c>
      <c r="G124" s="268"/>
      <c r="H124" s="268" t="s">
        <v>1608</v>
      </c>
      <c r="I124" s="268" t="s">
        <v>1571</v>
      </c>
      <c r="J124" s="268">
        <v>120</v>
      </c>
      <c r="K124" s="311"/>
    </row>
    <row r="125" spans="2:11" ht="15" customHeight="1">
      <c r="B125" s="309"/>
      <c r="C125" s="268" t="s">
        <v>1617</v>
      </c>
      <c r="D125" s="268"/>
      <c r="E125" s="268"/>
      <c r="F125" s="289" t="s">
        <v>1569</v>
      </c>
      <c r="G125" s="268"/>
      <c r="H125" s="268" t="s">
        <v>1618</v>
      </c>
      <c r="I125" s="268" t="s">
        <v>1571</v>
      </c>
      <c r="J125" s="268" t="s">
        <v>1619</v>
      </c>
      <c r="K125" s="311"/>
    </row>
    <row r="126" spans="2:11" ht="15" customHeight="1">
      <c r="B126" s="309"/>
      <c r="C126" s="268" t="s">
        <v>1518</v>
      </c>
      <c r="D126" s="268"/>
      <c r="E126" s="268"/>
      <c r="F126" s="289" t="s">
        <v>1569</v>
      </c>
      <c r="G126" s="268"/>
      <c r="H126" s="268" t="s">
        <v>1620</v>
      </c>
      <c r="I126" s="268" t="s">
        <v>1571</v>
      </c>
      <c r="J126" s="268" t="s">
        <v>1619</v>
      </c>
      <c r="K126" s="311"/>
    </row>
    <row r="127" spans="2:11" ht="15" customHeight="1">
      <c r="B127" s="309"/>
      <c r="C127" s="268" t="s">
        <v>1580</v>
      </c>
      <c r="D127" s="268"/>
      <c r="E127" s="268"/>
      <c r="F127" s="289" t="s">
        <v>1575</v>
      </c>
      <c r="G127" s="268"/>
      <c r="H127" s="268" t="s">
        <v>1581</v>
      </c>
      <c r="I127" s="268" t="s">
        <v>1571</v>
      </c>
      <c r="J127" s="268">
        <v>15</v>
      </c>
      <c r="K127" s="311"/>
    </row>
    <row r="128" spans="2:11" ht="15" customHeight="1">
      <c r="B128" s="309"/>
      <c r="C128" s="291" t="s">
        <v>1582</v>
      </c>
      <c r="D128" s="291"/>
      <c r="E128" s="291"/>
      <c r="F128" s="292" t="s">
        <v>1575</v>
      </c>
      <c r="G128" s="291"/>
      <c r="H128" s="291" t="s">
        <v>1583</v>
      </c>
      <c r="I128" s="291" t="s">
        <v>1571</v>
      </c>
      <c r="J128" s="291">
        <v>15</v>
      </c>
      <c r="K128" s="311"/>
    </row>
    <row r="129" spans="2:11" ht="15" customHeight="1">
      <c r="B129" s="309"/>
      <c r="C129" s="291" t="s">
        <v>1584</v>
      </c>
      <c r="D129" s="291"/>
      <c r="E129" s="291"/>
      <c r="F129" s="292" t="s">
        <v>1575</v>
      </c>
      <c r="G129" s="291"/>
      <c r="H129" s="291" t="s">
        <v>1585</v>
      </c>
      <c r="I129" s="291" t="s">
        <v>1571</v>
      </c>
      <c r="J129" s="291">
        <v>20</v>
      </c>
      <c r="K129" s="311"/>
    </row>
    <row r="130" spans="2:11" ht="15" customHeight="1">
      <c r="B130" s="309"/>
      <c r="C130" s="291" t="s">
        <v>1586</v>
      </c>
      <c r="D130" s="291"/>
      <c r="E130" s="291"/>
      <c r="F130" s="292" t="s">
        <v>1575</v>
      </c>
      <c r="G130" s="291"/>
      <c r="H130" s="291" t="s">
        <v>1587</v>
      </c>
      <c r="I130" s="291" t="s">
        <v>1571</v>
      </c>
      <c r="J130" s="291">
        <v>20</v>
      </c>
      <c r="K130" s="311"/>
    </row>
    <row r="131" spans="2:11" ht="15" customHeight="1">
      <c r="B131" s="309"/>
      <c r="C131" s="268" t="s">
        <v>1574</v>
      </c>
      <c r="D131" s="268"/>
      <c r="E131" s="268"/>
      <c r="F131" s="289" t="s">
        <v>1575</v>
      </c>
      <c r="G131" s="268"/>
      <c r="H131" s="268" t="s">
        <v>1608</v>
      </c>
      <c r="I131" s="268" t="s">
        <v>1571</v>
      </c>
      <c r="J131" s="268">
        <v>50</v>
      </c>
      <c r="K131" s="311"/>
    </row>
    <row r="132" spans="2:11" ht="15" customHeight="1">
      <c r="B132" s="309"/>
      <c r="C132" s="268" t="s">
        <v>1588</v>
      </c>
      <c r="D132" s="268"/>
      <c r="E132" s="268"/>
      <c r="F132" s="289" t="s">
        <v>1575</v>
      </c>
      <c r="G132" s="268"/>
      <c r="H132" s="268" t="s">
        <v>1608</v>
      </c>
      <c r="I132" s="268" t="s">
        <v>1571</v>
      </c>
      <c r="J132" s="268">
        <v>50</v>
      </c>
      <c r="K132" s="311"/>
    </row>
    <row r="133" spans="2:11" ht="15" customHeight="1">
      <c r="B133" s="309"/>
      <c r="C133" s="268" t="s">
        <v>1594</v>
      </c>
      <c r="D133" s="268"/>
      <c r="E133" s="268"/>
      <c r="F133" s="289" t="s">
        <v>1575</v>
      </c>
      <c r="G133" s="268"/>
      <c r="H133" s="268" t="s">
        <v>1608</v>
      </c>
      <c r="I133" s="268" t="s">
        <v>1571</v>
      </c>
      <c r="J133" s="268">
        <v>50</v>
      </c>
      <c r="K133" s="311"/>
    </row>
    <row r="134" spans="2:11" ht="15" customHeight="1">
      <c r="B134" s="309"/>
      <c r="C134" s="268" t="s">
        <v>1596</v>
      </c>
      <c r="D134" s="268"/>
      <c r="E134" s="268"/>
      <c r="F134" s="289" t="s">
        <v>1575</v>
      </c>
      <c r="G134" s="268"/>
      <c r="H134" s="268" t="s">
        <v>1608</v>
      </c>
      <c r="I134" s="268" t="s">
        <v>1571</v>
      </c>
      <c r="J134" s="268">
        <v>50</v>
      </c>
      <c r="K134" s="311"/>
    </row>
    <row r="135" spans="2:11" ht="15" customHeight="1">
      <c r="B135" s="309"/>
      <c r="C135" s="268" t="s">
        <v>141</v>
      </c>
      <c r="D135" s="268"/>
      <c r="E135" s="268"/>
      <c r="F135" s="289" t="s">
        <v>1575</v>
      </c>
      <c r="G135" s="268"/>
      <c r="H135" s="268" t="s">
        <v>1621</v>
      </c>
      <c r="I135" s="268" t="s">
        <v>1571</v>
      </c>
      <c r="J135" s="268">
        <v>255</v>
      </c>
      <c r="K135" s="311"/>
    </row>
    <row r="136" spans="2:11" ht="15" customHeight="1">
      <c r="B136" s="309"/>
      <c r="C136" s="268" t="s">
        <v>1598</v>
      </c>
      <c r="D136" s="268"/>
      <c r="E136" s="268"/>
      <c r="F136" s="289" t="s">
        <v>1569</v>
      </c>
      <c r="G136" s="268"/>
      <c r="H136" s="268" t="s">
        <v>1622</v>
      </c>
      <c r="I136" s="268" t="s">
        <v>1600</v>
      </c>
      <c r="J136" s="268"/>
      <c r="K136" s="311"/>
    </row>
    <row r="137" spans="2:11" ht="15" customHeight="1">
      <c r="B137" s="309"/>
      <c r="C137" s="268" t="s">
        <v>1601</v>
      </c>
      <c r="D137" s="268"/>
      <c r="E137" s="268"/>
      <c r="F137" s="289" t="s">
        <v>1569</v>
      </c>
      <c r="G137" s="268"/>
      <c r="H137" s="268" t="s">
        <v>1623</v>
      </c>
      <c r="I137" s="268" t="s">
        <v>1603</v>
      </c>
      <c r="J137" s="268"/>
      <c r="K137" s="311"/>
    </row>
    <row r="138" spans="2:11" ht="15" customHeight="1">
      <c r="B138" s="309"/>
      <c r="C138" s="268" t="s">
        <v>1604</v>
      </c>
      <c r="D138" s="268"/>
      <c r="E138" s="268"/>
      <c r="F138" s="289" t="s">
        <v>1569</v>
      </c>
      <c r="G138" s="268"/>
      <c r="H138" s="268" t="s">
        <v>1604</v>
      </c>
      <c r="I138" s="268" t="s">
        <v>1603</v>
      </c>
      <c r="J138" s="268"/>
      <c r="K138" s="311"/>
    </row>
    <row r="139" spans="2:11" ht="15" customHeight="1">
      <c r="B139" s="309"/>
      <c r="C139" s="268" t="s">
        <v>37</v>
      </c>
      <c r="D139" s="268"/>
      <c r="E139" s="268"/>
      <c r="F139" s="289" t="s">
        <v>1569</v>
      </c>
      <c r="G139" s="268"/>
      <c r="H139" s="268" t="s">
        <v>1624</v>
      </c>
      <c r="I139" s="268" t="s">
        <v>1603</v>
      </c>
      <c r="J139" s="268"/>
      <c r="K139" s="311"/>
    </row>
    <row r="140" spans="2:11" ht="15" customHeight="1">
      <c r="B140" s="309"/>
      <c r="C140" s="268" t="s">
        <v>1625</v>
      </c>
      <c r="D140" s="268"/>
      <c r="E140" s="268"/>
      <c r="F140" s="289" t="s">
        <v>1569</v>
      </c>
      <c r="G140" s="268"/>
      <c r="H140" s="268" t="s">
        <v>1626</v>
      </c>
      <c r="I140" s="268" t="s">
        <v>1603</v>
      </c>
      <c r="J140" s="268"/>
      <c r="K140" s="311"/>
    </row>
    <row r="141" spans="2:11" ht="15" customHeight="1">
      <c r="B141" s="312"/>
      <c r="C141" s="313"/>
      <c r="D141" s="313"/>
      <c r="E141" s="313"/>
      <c r="F141" s="313"/>
      <c r="G141" s="313"/>
      <c r="H141" s="313"/>
      <c r="I141" s="313"/>
      <c r="J141" s="313"/>
      <c r="K141" s="314"/>
    </row>
    <row r="142" spans="2:11" ht="18.75" customHeight="1">
      <c r="B142" s="264"/>
      <c r="C142" s="264"/>
      <c r="D142" s="264"/>
      <c r="E142" s="264"/>
      <c r="F142" s="301"/>
      <c r="G142" s="264"/>
      <c r="H142" s="264"/>
      <c r="I142" s="264"/>
      <c r="J142" s="264"/>
      <c r="K142" s="264"/>
    </row>
    <row r="143" spans="2:11" ht="18.75" customHeight="1">
      <c r="B143" s="275"/>
      <c r="C143" s="275"/>
      <c r="D143" s="275"/>
      <c r="E143" s="275"/>
      <c r="F143" s="275"/>
      <c r="G143" s="275"/>
      <c r="H143" s="275"/>
      <c r="I143" s="275"/>
      <c r="J143" s="275"/>
      <c r="K143" s="275"/>
    </row>
    <row r="144" spans="2:11" ht="7.5" customHeight="1">
      <c r="B144" s="276"/>
      <c r="C144" s="277"/>
      <c r="D144" s="277"/>
      <c r="E144" s="277"/>
      <c r="F144" s="277"/>
      <c r="G144" s="277"/>
      <c r="H144" s="277"/>
      <c r="I144" s="277"/>
      <c r="J144" s="277"/>
      <c r="K144" s="278"/>
    </row>
    <row r="145" spans="2:11" ht="45" customHeight="1">
      <c r="B145" s="279"/>
      <c r="C145" s="280" t="s">
        <v>1627</v>
      </c>
      <c r="D145" s="280"/>
      <c r="E145" s="280"/>
      <c r="F145" s="280"/>
      <c r="G145" s="280"/>
      <c r="H145" s="280"/>
      <c r="I145" s="280"/>
      <c r="J145" s="280"/>
      <c r="K145" s="281"/>
    </row>
    <row r="146" spans="2:11" ht="17.25" customHeight="1">
      <c r="B146" s="279"/>
      <c r="C146" s="282" t="s">
        <v>1563</v>
      </c>
      <c r="D146" s="282"/>
      <c r="E146" s="282"/>
      <c r="F146" s="282" t="s">
        <v>1564</v>
      </c>
      <c r="G146" s="283"/>
      <c r="H146" s="282" t="s">
        <v>136</v>
      </c>
      <c r="I146" s="282" t="s">
        <v>56</v>
      </c>
      <c r="J146" s="282" t="s">
        <v>1565</v>
      </c>
      <c r="K146" s="281"/>
    </row>
    <row r="147" spans="2:11" ht="17.25" customHeight="1">
      <c r="B147" s="279"/>
      <c r="C147" s="284" t="s">
        <v>1566</v>
      </c>
      <c r="D147" s="284"/>
      <c r="E147" s="284"/>
      <c r="F147" s="285" t="s">
        <v>1567</v>
      </c>
      <c r="G147" s="286"/>
      <c r="H147" s="284"/>
      <c r="I147" s="284"/>
      <c r="J147" s="284" t="s">
        <v>1568</v>
      </c>
      <c r="K147" s="281"/>
    </row>
    <row r="148" spans="2:11" ht="5.25" customHeight="1">
      <c r="B148" s="290"/>
      <c r="C148" s="287"/>
      <c r="D148" s="287"/>
      <c r="E148" s="287"/>
      <c r="F148" s="287"/>
      <c r="G148" s="288"/>
      <c r="H148" s="287"/>
      <c r="I148" s="287"/>
      <c r="J148" s="287"/>
      <c r="K148" s="311"/>
    </row>
    <row r="149" spans="2:11" ht="15" customHeight="1">
      <c r="B149" s="290"/>
      <c r="C149" s="315" t="s">
        <v>1572</v>
      </c>
      <c r="D149" s="268"/>
      <c r="E149" s="268"/>
      <c r="F149" s="316" t="s">
        <v>1569</v>
      </c>
      <c r="G149" s="268"/>
      <c r="H149" s="315" t="s">
        <v>1608</v>
      </c>
      <c r="I149" s="315" t="s">
        <v>1571</v>
      </c>
      <c r="J149" s="315">
        <v>120</v>
      </c>
      <c r="K149" s="311"/>
    </row>
    <row r="150" spans="2:11" ht="15" customHeight="1">
      <c r="B150" s="290"/>
      <c r="C150" s="315" t="s">
        <v>1617</v>
      </c>
      <c r="D150" s="268"/>
      <c r="E150" s="268"/>
      <c r="F150" s="316" t="s">
        <v>1569</v>
      </c>
      <c r="G150" s="268"/>
      <c r="H150" s="315" t="s">
        <v>1628</v>
      </c>
      <c r="I150" s="315" t="s">
        <v>1571</v>
      </c>
      <c r="J150" s="315" t="s">
        <v>1619</v>
      </c>
      <c r="K150" s="311"/>
    </row>
    <row r="151" spans="2:11" ht="15" customHeight="1">
      <c r="B151" s="290"/>
      <c r="C151" s="315" t="s">
        <v>1518</v>
      </c>
      <c r="D151" s="268"/>
      <c r="E151" s="268"/>
      <c r="F151" s="316" t="s">
        <v>1569</v>
      </c>
      <c r="G151" s="268"/>
      <c r="H151" s="315" t="s">
        <v>1629</v>
      </c>
      <c r="I151" s="315" t="s">
        <v>1571</v>
      </c>
      <c r="J151" s="315" t="s">
        <v>1619</v>
      </c>
      <c r="K151" s="311"/>
    </row>
    <row r="152" spans="2:11" ht="15" customHeight="1">
      <c r="B152" s="290"/>
      <c r="C152" s="315" t="s">
        <v>1574</v>
      </c>
      <c r="D152" s="268"/>
      <c r="E152" s="268"/>
      <c r="F152" s="316" t="s">
        <v>1575</v>
      </c>
      <c r="G152" s="268"/>
      <c r="H152" s="315" t="s">
        <v>1608</v>
      </c>
      <c r="I152" s="315" t="s">
        <v>1571</v>
      </c>
      <c r="J152" s="315">
        <v>50</v>
      </c>
      <c r="K152" s="311"/>
    </row>
    <row r="153" spans="2:11" ht="15" customHeight="1">
      <c r="B153" s="290"/>
      <c r="C153" s="315" t="s">
        <v>1577</v>
      </c>
      <c r="D153" s="268"/>
      <c r="E153" s="268"/>
      <c r="F153" s="316" t="s">
        <v>1569</v>
      </c>
      <c r="G153" s="268"/>
      <c r="H153" s="315" t="s">
        <v>1608</v>
      </c>
      <c r="I153" s="315" t="s">
        <v>1579</v>
      </c>
      <c r="J153" s="315"/>
      <c r="K153" s="311"/>
    </row>
    <row r="154" spans="2:11" ht="15" customHeight="1">
      <c r="B154" s="290"/>
      <c r="C154" s="315" t="s">
        <v>1588</v>
      </c>
      <c r="D154" s="268"/>
      <c r="E154" s="268"/>
      <c r="F154" s="316" t="s">
        <v>1575</v>
      </c>
      <c r="G154" s="268"/>
      <c r="H154" s="315" t="s">
        <v>1608</v>
      </c>
      <c r="I154" s="315" t="s">
        <v>1571</v>
      </c>
      <c r="J154" s="315">
        <v>50</v>
      </c>
      <c r="K154" s="311"/>
    </row>
    <row r="155" spans="2:11" ht="15" customHeight="1">
      <c r="B155" s="290"/>
      <c r="C155" s="315" t="s">
        <v>1596</v>
      </c>
      <c r="D155" s="268"/>
      <c r="E155" s="268"/>
      <c r="F155" s="316" t="s">
        <v>1575</v>
      </c>
      <c r="G155" s="268"/>
      <c r="H155" s="315" t="s">
        <v>1608</v>
      </c>
      <c r="I155" s="315" t="s">
        <v>1571</v>
      </c>
      <c r="J155" s="315">
        <v>50</v>
      </c>
      <c r="K155" s="311"/>
    </row>
    <row r="156" spans="2:11" ht="15" customHeight="1">
      <c r="B156" s="290"/>
      <c r="C156" s="315" t="s">
        <v>1594</v>
      </c>
      <c r="D156" s="268"/>
      <c r="E156" s="268"/>
      <c r="F156" s="316" t="s">
        <v>1575</v>
      </c>
      <c r="G156" s="268"/>
      <c r="H156" s="315" t="s">
        <v>1608</v>
      </c>
      <c r="I156" s="315" t="s">
        <v>1571</v>
      </c>
      <c r="J156" s="315">
        <v>50</v>
      </c>
      <c r="K156" s="311"/>
    </row>
    <row r="157" spans="2:11" ht="15" customHeight="1">
      <c r="B157" s="290"/>
      <c r="C157" s="315" t="s">
        <v>91</v>
      </c>
      <c r="D157" s="268"/>
      <c r="E157" s="268"/>
      <c r="F157" s="316" t="s">
        <v>1569</v>
      </c>
      <c r="G157" s="268"/>
      <c r="H157" s="315" t="s">
        <v>1630</v>
      </c>
      <c r="I157" s="315" t="s">
        <v>1571</v>
      </c>
      <c r="J157" s="315" t="s">
        <v>1631</v>
      </c>
      <c r="K157" s="311"/>
    </row>
    <row r="158" spans="2:11" ht="15" customHeight="1">
      <c r="B158" s="290"/>
      <c r="C158" s="315" t="s">
        <v>1632</v>
      </c>
      <c r="D158" s="268"/>
      <c r="E158" s="268"/>
      <c r="F158" s="316" t="s">
        <v>1569</v>
      </c>
      <c r="G158" s="268"/>
      <c r="H158" s="315" t="s">
        <v>1633</v>
      </c>
      <c r="I158" s="315" t="s">
        <v>1603</v>
      </c>
      <c r="J158" s="315"/>
      <c r="K158" s="311"/>
    </row>
    <row r="159" spans="2:11" ht="15" customHeight="1">
      <c r="B159" s="317"/>
      <c r="C159" s="299"/>
      <c r="D159" s="299"/>
      <c r="E159" s="299"/>
      <c r="F159" s="299"/>
      <c r="G159" s="299"/>
      <c r="H159" s="299"/>
      <c r="I159" s="299"/>
      <c r="J159" s="299"/>
      <c r="K159" s="318"/>
    </row>
    <row r="160" spans="2:11" ht="18.75" customHeight="1">
      <c r="B160" s="264"/>
      <c r="C160" s="268"/>
      <c r="D160" s="268"/>
      <c r="E160" s="268"/>
      <c r="F160" s="289"/>
      <c r="G160" s="268"/>
      <c r="H160" s="268"/>
      <c r="I160" s="268"/>
      <c r="J160" s="268"/>
      <c r="K160" s="264"/>
    </row>
    <row r="161" spans="2:11" ht="18.75" customHeight="1">
      <c r="B161" s="275"/>
      <c r="C161" s="275"/>
      <c r="D161" s="275"/>
      <c r="E161" s="275"/>
      <c r="F161" s="275"/>
      <c r="G161" s="275"/>
      <c r="H161" s="275"/>
      <c r="I161" s="275"/>
      <c r="J161" s="275"/>
      <c r="K161" s="275"/>
    </row>
    <row r="162" spans="2:11" ht="7.5" customHeight="1">
      <c r="B162" s="254"/>
      <c r="C162" s="255"/>
      <c r="D162" s="255"/>
      <c r="E162" s="255"/>
      <c r="F162" s="255"/>
      <c r="G162" s="255"/>
      <c r="H162" s="255"/>
      <c r="I162" s="255"/>
      <c r="J162" s="255"/>
      <c r="K162" s="256"/>
    </row>
    <row r="163" spans="2:11" ht="45" customHeight="1">
      <c r="B163" s="257"/>
      <c r="C163" s="258" t="s">
        <v>1634</v>
      </c>
      <c r="D163" s="258"/>
      <c r="E163" s="258"/>
      <c r="F163" s="258"/>
      <c r="G163" s="258"/>
      <c r="H163" s="258"/>
      <c r="I163" s="258"/>
      <c r="J163" s="258"/>
      <c r="K163" s="259"/>
    </row>
    <row r="164" spans="2:11" ht="17.25" customHeight="1">
      <c r="B164" s="257"/>
      <c r="C164" s="282" t="s">
        <v>1563</v>
      </c>
      <c r="D164" s="282"/>
      <c r="E164" s="282"/>
      <c r="F164" s="282" t="s">
        <v>1564</v>
      </c>
      <c r="G164" s="319"/>
      <c r="H164" s="320" t="s">
        <v>136</v>
      </c>
      <c r="I164" s="320" t="s">
        <v>56</v>
      </c>
      <c r="J164" s="282" t="s">
        <v>1565</v>
      </c>
      <c r="K164" s="259"/>
    </row>
    <row r="165" spans="2:11" ht="17.25" customHeight="1">
      <c r="B165" s="260"/>
      <c r="C165" s="284" t="s">
        <v>1566</v>
      </c>
      <c r="D165" s="284"/>
      <c r="E165" s="284"/>
      <c r="F165" s="285" t="s">
        <v>1567</v>
      </c>
      <c r="G165" s="321"/>
      <c r="H165" s="322"/>
      <c r="I165" s="322"/>
      <c r="J165" s="284" t="s">
        <v>1568</v>
      </c>
      <c r="K165" s="262"/>
    </row>
    <row r="166" spans="2:11" ht="5.25" customHeight="1">
      <c r="B166" s="290"/>
      <c r="C166" s="287"/>
      <c r="D166" s="287"/>
      <c r="E166" s="287"/>
      <c r="F166" s="287"/>
      <c r="G166" s="288"/>
      <c r="H166" s="287"/>
      <c r="I166" s="287"/>
      <c r="J166" s="287"/>
      <c r="K166" s="311"/>
    </row>
    <row r="167" spans="2:11" ht="15" customHeight="1">
      <c r="B167" s="290"/>
      <c r="C167" s="268" t="s">
        <v>1572</v>
      </c>
      <c r="D167" s="268"/>
      <c r="E167" s="268"/>
      <c r="F167" s="289" t="s">
        <v>1569</v>
      </c>
      <c r="G167" s="268"/>
      <c r="H167" s="268" t="s">
        <v>1608</v>
      </c>
      <c r="I167" s="268" t="s">
        <v>1571</v>
      </c>
      <c r="J167" s="268">
        <v>120</v>
      </c>
      <c r="K167" s="311"/>
    </row>
    <row r="168" spans="2:11" ht="15" customHeight="1">
      <c r="B168" s="290"/>
      <c r="C168" s="268" t="s">
        <v>1617</v>
      </c>
      <c r="D168" s="268"/>
      <c r="E168" s="268"/>
      <c r="F168" s="289" t="s">
        <v>1569</v>
      </c>
      <c r="G168" s="268"/>
      <c r="H168" s="268" t="s">
        <v>1618</v>
      </c>
      <c r="I168" s="268" t="s">
        <v>1571</v>
      </c>
      <c r="J168" s="268" t="s">
        <v>1619</v>
      </c>
      <c r="K168" s="311"/>
    </row>
    <row r="169" spans="2:11" ht="15" customHeight="1">
      <c r="B169" s="290"/>
      <c r="C169" s="268" t="s">
        <v>1518</v>
      </c>
      <c r="D169" s="268"/>
      <c r="E169" s="268"/>
      <c r="F169" s="289" t="s">
        <v>1569</v>
      </c>
      <c r="G169" s="268"/>
      <c r="H169" s="268" t="s">
        <v>1635</v>
      </c>
      <c r="I169" s="268" t="s">
        <v>1571</v>
      </c>
      <c r="J169" s="268" t="s">
        <v>1619</v>
      </c>
      <c r="K169" s="311"/>
    </row>
    <row r="170" spans="2:11" ht="15" customHeight="1">
      <c r="B170" s="290"/>
      <c r="C170" s="268" t="s">
        <v>1574</v>
      </c>
      <c r="D170" s="268"/>
      <c r="E170" s="268"/>
      <c r="F170" s="289" t="s">
        <v>1575</v>
      </c>
      <c r="G170" s="268"/>
      <c r="H170" s="268" t="s">
        <v>1635</v>
      </c>
      <c r="I170" s="268" t="s">
        <v>1571</v>
      </c>
      <c r="J170" s="268">
        <v>50</v>
      </c>
      <c r="K170" s="311"/>
    </row>
    <row r="171" spans="2:11" ht="15" customHeight="1">
      <c r="B171" s="290"/>
      <c r="C171" s="268" t="s">
        <v>1577</v>
      </c>
      <c r="D171" s="268"/>
      <c r="E171" s="268"/>
      <c r="F171" s="289" t="s">
        <v>1569</v>
      </c>
      <c r="G171" s="268"/>
      <c r="H171" s="268" t="s">
        <v>1635</v>
      </c>
      <c r="I171" s="268" t="s">
        <v>1579</v>
      </c>
      <c r="J171" s="268"/>
      <c r="K171" s="311"/>
    </row>
    <row r="172" spans="2:11" ht="15" customHeight="1">
      <c r="B172" s="290"/>
      <c r="C172" s="268" t="s">
        <v>1588</v>
      </c>
      <c r="D172" s="268"/>
      <c r="E172" s="268"/>
      <c r="F172" s="289" t="s">
        <v>1575</v>
      </c>
      <c r="G172" s="268"/>
      <c r="H172" s="268" t="s">
        <v>1635</v>
      </c>
      <c r="I172" s="268" t="s">
        <v>1571</v>
      </c>
      <c r="J172" s="268">
        <v>50</v>
      </c>
      <c r="K172" s="311"/>
    </row>
    <row r="173" spans="2:11" ht="15" customHeight="1">
      <c r="B173" s="290"/>
      <c r="C173" s="268" t="s">
        <v>1596</v>
      </c>
      <c r="D173" s="268"/>
      <c r="E173" s="268"/>
      <c r="F173" s="289" t="s">
        <v>1575</v>
      </c>
      <c r="G173" s="268"/>
      <c r="H173" s="268" t="s">
        <v>1635</v>
      </c>
      <c r="I173" s="268" t="s">
        <v>1571</v>
      </c>
      <c r="J173" s="268">
        <v>50</v>
      </c>
      <c r="K173" s="311"/>
    </row>
    <row r="174" spans="2:11" ht="15" customHeight="1">
      <c r="B174" s="290"/>
      <c r="C174" s="268" t="s">
        <v>1594</v>
      </c>
      <c r="D174" s="268"/>
      <c r="E174" s="268"/>
      <c r="F174" s="289" t="s">
        <v>1575</v>
      </c>
      <c r="G174" s="268"/>
      <c r="H174" s="268" t="s">
        <v>1635</v>
      </c>
      <c r="I174" s="268" t="s">
        <v>1571</v>
      </c>
      <c r="J174" s="268">
        <v>50</v>
      </c>
      <c r="K174" s="311"/>
    </row>
    <row r="175" spans="2:11" ht="15" customHeight="1">
      <c r="B175" s="290"/>
      <c r="C175" s="268" t="s">
        <v>135</v>
      </c>
      <c r="D175" s="268"/>
      <c r="E175" s="268"/>
      <c r="F175" s="289" t="s">
        <v>1569</v>
      </c>
      <c r="G175" s="268"/>
      <c r="H175" s="268" t="s">
        <v>1636</v>
      </c>
      <c r="I175" s="268" t="s">
        <v>1637</v>
      </c>
      <c r="J175" s="268"/>
      <c r="K175" s="311"/>
    </row>
    <row r="176" spans="2:11" ht="15" customHeight="1">
      <c r="B176" s="290"/>
      <c r="C176" s="268" t="s">
        <v>56</v>
      </c>
      <c r="D176" s="268"/>
      <c r="E176" s="268"/>
      <c r="F176" s="289" t="s">
        <v>1569</v>
      </c>
      <c r="G176" s="268"/>
      <c r="H176" s="268" t="s">
        <v>1638</v>
      </c>
      <c r="I176" s="268" t="s">
        <v>1639</v>
      </c>
      <c r="J176" s="268">
        <v>1</v>
      </c>
      <c r="K176" s="311"/>
    </row>
    <row r="177" spans="2:11" ht="15" customHeight="1">
      <c r="B177" s="290"/>
      <c r="C177" s="268" t="s">
        <v>52</v>
      </c>
      <c r="D177" s="268"/>
      <c r="E177" s="268"/>
      <c r="F177" s="289" t="s">
        <v>1569</v>
      </c>
      <c r="G177" s="268"/>
      <c r="H177" s="268" t="s">
        <v>1640</v>
      </c>
      <c r="I177" s="268" t="s">
        <v>1571</v>
      </c>
      <c r="J177" s="268">
        <v>20</v>
      </c>
      <c r="K177" s="311"/>
    </row>
    <row r="178" spans="2:11" ht="15" customHeight="1">
      <c r="B178" s="290"/>
      <c r="C178" s="268" t="s">
        <v>136</v>
      </c>
      <c r="D178" s="268"/>
      <c r="E178" s="268"/>
      <c r="F178" s="289" t="s">
        <v>1569</v>
      </c>
      <c r="G178" s="268"/>
      <c r="H178" s="268" t="s">
        <v>1641</v>
      </c>
      <c r="I178" s="268" t="s">
        <v>1571</v>
      </c>
      <c r="J178" s="268">
        <v>255</v>
      </c>
      <c r="K178" s="311"/>
    </row>
    <row r="179" spans="2:11" ht="15" customHeight="1">
      <c r="B179" s="290"/>
      <c r="C179" s="268" t="s">
        <v>137</v>
      </c>
      <c r="D179" s="268"/>
      <c r="E179" s="268"/>
      <c r="F179" s="289" t="s">
        <v>1569</v>
      </c>
      <c r="G179" s="268"/>
      <c r="H179" s="268" t="s">
        <v>1534</v>
      </c>
      <c r="I179" s="268" t="s">
        <v>1571</v>
      </c>
      <c r="J179" s="268">
        <v>10</v>
      </c>
      <c r="K179" s="311"/>
    </row>
    <row r="180" spans="2:11" ht="15" customHeight="1">
      <c r="B180" s="290"/>
      <c r="C180" s="268" t="s">
        <v>138</v>
      </c>
      <c r="D180" s="268"/>
      <c r="E180" s="268"/>
      <c r="F180" s="289" t="s">
        <v>1569</v>
      </c>
      <c r="G180" s="268"/>
      <c r="H180" s="268" t="s">
        <v>1642</v>
      </c>
      <c r="I180" s="268" t="s">
        <v>1603</v>
      </c>
      <c r="J180" s="268"/>
      <c r="K180" s="311"/>
    </row>
    <row r="181" spans="2:11" ht="15" customHeight="1">
      <c r="B181" s="290"/>
      <c r="C181" s="268" t="s">
        <v>1643</v>
      </c>
      <c r="D181" s="268"/>
      <c r="E181" s="268"/>
      <c r="F181" s="289" t="s">
        <v>1569</v>
      </c>
      <c r="G181" s="268"/>
      <c r="H181" s="268" t="s">
        <v>1644</v>
      </c>
      <c r="I181" s="268" t="s">
        <v>1603</v>
      </c>
      <c r="J181" s="268"/>
      <c r="K181" s="311"/>
    </row>
    <row r="182" spans="2:11" ht="15" customHeight="1">
      <c r="B182" s="290"/>
      <c r="C182" s="268" t="s">
        <v>1632</v>
      </c>
      <c r="D182" s="268"/>
      <c r="E182" s="268"/>
      <c r="F182" s="289" t="s">
        <v>1569</v>
      </c>
      <c r="G182" s="268"/>
      <c r="H182" s="268" t="s">
        <v>1645</v>
      </c>
      <c r="I182" s="268" t="s">
        <v>1603</v>
      </c>
      <c r="J182" s="268"/>
      <c r="K182" s="311"/>
    </row>
    <row r="183" spans="2:11" ht="15" customHeight="1">
      <c r="B183" s="290"/>
      <c r="C183" s="268" t="s">
        <v>140</v>
      </c>
      <c r="D183" s="268"/>
      <c r="E183" s="268"/>
      <c r="F183" s="289" t="s">
        <v>1575</v>
      </c>
      <c r="G183" s="268"/>
      <c r="H183" s="268" t="s">
        <v>1646</v>
      </c>
      <c r="I183" s="268" t="s">
        <v>1571</v>
      </c>
      <c r="J183" s="268">
        <v>50</v>
      </c>
      <c r="K183" s="311"/>
    </row>
    <row r="184" spans="2:11" ht="15" customHeight="1">
      <c r="B184" s="290"/>
      <c r="C184" s="268" t="s">
        <v>1647</v>
      </c>
      <c r="D184" s="268"/>
      <c r="E184" s="268"/>
      <c r="F184" s="289" t="s">
        <v>1575</v>
      </c>
      <c r="G184" s="268"/>
      <c r="H184" s="268" t="s">
        <v>1648</v>
      </c>
      <c r="I184" s="268" t="s">
        <v>1649</v>
      </c>
      <c r="J184" s="268"/>
      <c r="K184" s="311"/>
    </row>
    <row r="185" spans="2:11" ht="15" customHeight="1">
      <c r="B185" s="290"/>
      <c r="C185" s="268" t="s">
        <v>1650</v>
      </c>
      <c r="D185" s="268"/>
      <c r="E185" s="268"/>
      <c r="F185" s="289" t="s">
        <v>1575</v>
      </c>
      <c r="G185" s="268"/>
      <c r="H185" s="268" t="s">
        <v>1651</v>
      </c>
      <c r="I185" s="268" t="s">
        <v>1649</v>
      </c>
      <c r="J185" s="268"/>
      <c r="K185" s="311"/>
    </row>
    <row r="186" spans="2:11" ht="15" customHeight="1">
      <c r="B186" s="290"/>
      <c r="C186" s="268" t="s">
        <v>1652</v>
      </c>
      <c r="D186" s="268"/>
      <c r="E186" s="268"/>
      <c r="F186" s="289" t="s">
        <v>1575</v>
      </c>
      <c r="G186" s="268"/>
      <c r="H186" s="268" t="s">
        <v>1653</v>
      </c>
      <c r="I186" s="268" t="s">
        <v>1649</v>
      </c>
      <c r="J186" s="268"/>
      <c r="K186" s="311"/>
    </row>
    <row r="187" spans="2:11" ht="15" customHeight="1">
      <c r="B187" s="290"/>
      <c r="C187" s="323" t="s">
        <v>1654</v>
      </c>
      <c r="D187" s="268"/>
      <c r="E187" s="268"/>
      <c r="F187" s="289" t="s">
        <v>1575</v>
      </c>
      <c r="G187" s="268"/>
      <c r="H187" s="268" t="s">
        <v>1655</v>
      </c>
      <c r="I187" s="268" t="s">
        <v>1656</v>
      </c>
      <c r="J187" s="324" t="s">
        <v>1657</v>
      </c>
      <c r="K187" s="311"/>
    </row>
    <row r="188" spans="2:11" ht="15" customHeight="1">
      <c r="B188" s="290"/>
      <c r="C188" s="274" t="s">
        <v>41</v>
      </c>
      <c r="D188" s="268"/>
      <c r="E188" s="268"/>
      <c r="F188" s="289" t="s">
        <v>1569</v>
      </c>
      <c r="G188" s="268"/>
      <c r="H188" s="264" t="s">
        <v>1658</v>
      </c>
      <c r="I188" s="268" t="s">
        <v>1659</v>
      </c>
      <c r="J188" s="268"/>
      <c r="K188" s="311"/>
    </row>
    <row r="189" spans="2:11" ht="15" customHeight="1">
      <c r="B189" s="290"/>
      <c r="C189" s="274" t="s">
        <v>1660</v>
      </c>
      <c r="D189" s="268"/>
      <c r="E189" s="268"/>
      <c r="F189" s="289" t="s">
        <v>1569</v>
      </c>
      <c r="G189" s="268"/>
      <c r="H189" s="268" t="s">
        <v>1661</v>
      </c>
      <c r="I189" s="268" t="s">
        <v>1603</v>
      </c>
      <c r="J189" s="268"/>
      <c r="K189" s="311"/>
    </row>
    <row r="190" spans="2:11" ht="15" customHeight="1">
      <c r="B190" s="290"/>
      <c r="C190" s="274" t="s">
        <v>1662</v>
      </c>
      <c r="D190" s="268"/>
      <c r="E190" s="268"/>
      <c r="F190" s="289" t="s">
        <v>1569</v>
      </c>
      <c r="G190" s="268"/>
      <c r="H190" s="268" t="s">
        <v>1663</v>
      </c>
      <c r="I190" s="268" t="s">
        <v>1603</v>
      </c>
      <c r="J190" s="268"/>
      <c r="K190" s="311"/>
    </row>
    <row r="191" spans="2:11" ht="15" customHeight="1">
      <c r="B191" s="290"/>
      <c r="C191" s="274" t="s">
        <v>1664</v>
      </c>
      <c r="D191" s="268"/>
      <c r="E191" s="268"/>
      <c r="F191" s="289" t="s">
        <v>1575</v>
      </c>
      <c r="G191" s="268"/>
      <c r="H191" s="268" t="s">
        <v>1665</v>
      </c>
      <c r="I191" s="268" t="s">
        <v>1603</v>
      </c>
      <c r="J191" s="268"/>
      <c r="K191" s="311"/>
    </row>
    <row r="192" spans="2:11" ht="15" customHeight="1">
      <c r="B192" s="317"/>
      <c r="C192" s="325"/>
      <c r="D192" s="299"/>
      <c r="E192" s="299"/>
      <c r="F192" s="299"/>
      <c r="G192" s="299"/>
      <c r="H192" s="299"/>
      <c r="I192" s="299"/>
      <c r="J192" s="299"/>
      <c r="K192" s="318"/>
    </row>
    <row r="193" spans="2:11" ht="18.75" customHeight="1">
      <c r="B193" s="264"/>
      <c r="C193" s="268"/>
      <c r="D193" s="268"/>
      <c r="E193" s="268"/>
      <c r="F193" s="289"/>
      <c r="G193" s="268"/>
      <c r="H193" s="268"/>
      <c r="I193" s="268"/>
      <c r="J193" s="268"/>
      <c r="K193" s="264"/>
    </row>
    <row r="194" spans="2:11" ht="18.75" customHeight="1">
      <c r="B194" s="264"/>
      <c r="C194" s="268"/>
      <c r="D194" s="268"/>
      <c r="E194" s="268"/>
      <c r="F194" s="289"/>
      <c r="G194" s="268"/>
      <c r="H194" s="268"/>
      <c r="I194" s="268"/>
      <c r="J194" s="268"/>
      <c r="K194" s="264"/>
    </row>
    <row r="195" spans="2:11" ht="18.75" customHeight="1">
      <c r="B195" s="275"/>
      <c r="C195" s="275"/>
      <c r="D195" s="275"/>
      <c r="E195" s="275"/>
      <c r="F195" s="275"/>
      <c r="G195" s="275"/>
      <c r="H195" s="275"/>
      <c r="I195" s="275"/>
      <c r="J195" s="275"/>
      <c r="K195" s="275"/>
    </row>
    <row r="196" spans="2:11" ht="13.5">
      <c r="B196" s="254"/>
      <c r="C196" s="255"/>
      <c r="D196" s="255"/>
      <c r="E196" s="255"/>
      <c r="F196" s="255"/>
      <c r="G196" s="255"/>
      <c r="H196" s="255"/>
      <c r="I196" s="255"/>
      <c r="J196" s="255"/>
      <c r="K196" s="256"/>
    </row>
    <row r="197" spans="2:11" ht="21">
      <c r="B197" s="257"/>
      <c r="C197" s="258" t="s">
        <v>1666</v>
      </c>
      <c r="D197" s="258"/>
      <c r="E197" s="258"/>
      <c r="F197" s="258"/>
      <c r="G197" s="258"/>
      <c r="H197" s="258"/>
      <c r="I197" s="258"/>
      <c r="J197" s="258"/>
      <c r="K197" s="259"/>
    </row>
    <row r="198" spans="2:11" ht="25.5" customHeight="1">
      <c r="B198" s="257"/>
      <c r="C198" s="326" t="s">
        <v>1667</v>
      </c>
      <c r="D198" s="326"/>
      <c r="E198" s="326"/>
      <c r="F198" s="326" t="s">
        <v>1668</v>
      </c>
      <c r="G198" s="327"/>
      <c r="H198" s="326" t="s">
        <v>1669</v>
      </c>
      <c r="I198" s="326"/>
      <c r="J198" s="326"/>
      <c r="K198" s="259"/>
    </row>
    <row r="199" spans="2:11" ht="5.25" customHeight="1">
      <c r="B199" s="290"/>
      <c r="C199" s="287"/>
      <c r="D199" s="287"/>
      <c r="E199" s="287"/>
      <c r="F199" s="287"/>
      <c r="G199" s="268"/>
      <c r="H199" s="287"/>
      <c r="I199" s="287"/>
      <c r="J199" s="287"/>
      <c r="K199" s="311"/>
    </row>
    <row r="200" spans="2:11" ht="15" customHeight="1">
      <c r="B200" s="290"/>
      <c r="C200" s="268" t="s">
        <v>1659</v>
      </c>
      <c r="D200" s="268"/>
      <c r="E200" s="268"/>
      <c r="F200" s="289" t="s">
        <v>42</v>
      </c>
      <c r="G200" s="268"/>
      <c r="H200" s="268" t="s">
        <v>1670</v>
      </c>
      <c r="I200" s="268"/>
      <c r="J200" s="268"/>
      <c r="K200" s="311"/>
    </row>
    <row r="201" spans="2:11" ht="15" customHeight="1">
      <c r="B201" s="290"/>
      <c r="C201" s="296"/>
      <c r="D201" s="268"/>
      <c r="E201" s="268"/>
      <c r="F201" s="289" t="s">
        <v>43</v>
      </c>
      <c r="G201" s="268"/>
      <c r="H201" s="268" t="s">
        <v>1671</v>
      </c>
      <c r="I201" s="268"/>
      <c r="J201" s="268"/>
      <c r="K201" s="311"/>
    </row>
    <row r="202" spans="2:11" ht="15" customHeight="1">
      <c r="B202" s="290"/>
      <c r="C202" s="296"/>
      <c r="D202" s="268"/>
      <c r="E202" s="268"/>
      <c r="F202" s="289" t="s">
        <v>46</v>
      </c>
      <c r="G202" s="268"/>
      <c r="H202" s="268" t="s">
        <v>1672</v>
      </c>
      <c r="I202" s="268"/>
      <c r="J202" s="268"/>
      <c r="K202" s="311"/>
    </row>
    <row r="203" spans="2:11" ht="15" customHeight="1">
      <c r="B203" s="290"/>
      <c r="C203" s="268"/>
      <c r="D203" s="268"/>
      <c r="E203" s="268"/>
      <c r="F203" s="289" t="s">
        <v>44</v>
      </c>
      <c r="G203" s="268"/>
      <c r="H203" s="268" t="s">
        <v>1673</v>
      </c>
      <c r="I203" s="268"/>
      <c r="J203" s="268"/>
      <c r="K203" s="311"/>
    </row>
    <row r="204" spans="2:11" ht="15" customHeight="1">
      <c r="B204" s="290"/>
      <c r="C204" s="268"/>
      <c r="D204" s="268"/>
      <c r="E204" s="268"/>
      <c r="F204" s="289" t="s">
        <v>45</v>
      </c>
      <c r="G204" s="268"/>
      <c r="H204" s="268" t="s">
        <v>1674</v>
      </c>
      <c r="I204" s="268"/>
      <c r="J204" s="268"/>
      <c r="K204" s="311"/>
    </row>
    <row r="205" spans="2:11" ht="15" customHeight="1">
      <c r="B205" s="290"/>
      <c r="C205" s="268"/>
      <c r="D205" s="268"/>
      <c r="E205" s="268"/>
      <c r="F205" s="289"/>
      <c r="G205" s="268"/>
      <c r="H205" s="268"/>
      <c r="I205" s="268"/>
      <c r="J205" s="268"/>
      <c r="K205" s="311"/>
    </row>
    <row r="206" spans="2:11" ht="15" customHeight="1">
      <c r="B206" s="290"/>
      <c r="C206" s="268" t="s">
        <v>1615</v>
      </c>
      <c r="D206" s="268"/>
      <c r="E206" s="268"/>
      <c r="F206" s="289" t="s">
        <v>78</v>
      </c>
      <c r="G206" s="268"/>
      <c r="H206" s="268" t="s">
        <v>1675</v>
      </c>
      <c r="I206" s="268"/>
      <c r="J206" s="268"/>
      <c r="K206" s="311"/>
    </row>
    <row r="207" spans="2:11" ht="15" customHeight="1">
      <c r="B207" s="290"/>
      <c r="C207" s="296"/>
      <c r="D207" s="268"/>
      <c r="E207" s="268"/>
      <c r="F207" s="289" t="s">
        <v>1514</v>
      </c>
      <c r="G207" s="268"/>
      <c r="H207" s="268" t="s">
        <v>1515</v>
      </c>
      <c r="I207" s="268"/>
      <c r="J207" s="268"/>
      <c r="K207" s="311"/>
    </row>
    <row r="208" spans="2:11" ht="15" customHeight="1">
      <c r="B208" s="290"/>
      <c r="C208" s="268"/>
      <c r="D208" s="268"/>
      <c r="E208" s="268"/>
      <c r="F208" s="289" t="s">
        <v>1512</v>
      </c>
      <c r="G208" s="268"/>
      <c r="H208" s="268" t="s">
        <v>1676</v>
      </c>
      <c r="I208" s="268"/>
      <c r="J208" s="268"/>
      <c r="K208" s="311"/>
    </row>
    <row r="209" spans="2:11" ht="15" customHeight="1">
      <c r="B209" s="328"/>
      <c r="C209" s="296"/>
      <c r="D209" s="296"/>
      <c r="E209" s="296"/>
      <c r="F209" s="289" t="s">
        <v>1516</v>
      </c>
      <c r="G209" s="274"/>
      <c r="H209" s="315" t="s">
        <v>1517</v>
      </c>
      <c r="I209" s="315"/>
      <c r="J209" s="315"/>
      <c r="K209" s="329"/>
    </row>
    <row r="210" spans="2:11" ht="15" customHeight="1">
      <c r="B210" s="328"/>
      <c r="C210" s="296"/>
      <c r="D210" s="296"/>
      <c r="E210" s="296"/>
      <c r="F210" s="289" t="s">
        <v>1493</v>
      </c>
      <c r="G210" s="274"/>
      <c r="H210" s="315" t="s">
        <v>1677</v>
      </c>
      <c r="I210" s="315"/>
      <c r="J210" s="315"/>
      <c r="K210" s="329"/>
    </row>
    <row r="211" spans="2:11" ht="15" customHeight="1">
      <c r="B211" s="328"/>
      <c r="C211" s="296"/>
      <c r="D211" s="296"/>
      <c r="E211" s="296"/>
      <c r="F211" s="330"/>
      <c r="G211" s="274"/>
      <c r="H211" s="331"/>
      <c r="I211" s="331"/>
      <c r="J211" s="331"/>
      <c r="K211" s="329"/>
    </row>
    <row r="212" spans="2:11" ht="15" customHeight="1">
      <c r="B212" s="328"/>
      <c r="C212" s="268" t="s">
        <v>1639</v>
      </c>
      <c r="D212" s="296"/>
      <c r="E212" s="296"/>
      <c r="F212" s="289">
        <v>1</v>
      </c>
      <c r="G212" s="274"/>
      <c r="H212" s="315" t="s">
        <v>1678</v>
      </c>
      <c r="I212" s="315"/>
      <c r="J212" s="315"/>
      <c r="K212" s="329"/>
    </row>
    <row r="213" spans="2:11" ht="15" customHeight="1">
      <c r="B213" s="328"/>
      <c r="C213" s="296"/>
      <c r="D213" s="296"/>
      <c r="E213" s="296"/>
      <c r="F213" s="289">
        <v>2</v>
      </c>
      <c r="G213" s="274"/>
      <c r="H213" s="315" t="s">
        <v>1679</v>
      </c>
      <c r="I213" s="315"/>
      <c r="J213" s="315"/>
      <c r="K213" s="329"/>
    </row>
    <row r="214" spans="2:11" ht="15" customHeight="1">
      <c r="B214" s="328"/>
      <c r="C214" s="296"/>
      <c r="D214" s="296"/>
      <c r="E214" s="296"/>
      <c r="F214" s="289">
        <v>3</v>
      </c>
      <c r="G214" s="274"/>
      <c r="H214" s="315" t="s">
        <v>1680</v>
      </c>
      <c r="I214" s="315"/>
      <c r="J214" s="315"/>
      <c r="K214" s="329"/>
    </row>
    <row r="215" spans="2:11" ht="15" customHeight="1">
      <c r="B215" s="328"/>
      <c r="C215" s="296"/>
      <c r="D215" s="296"/>
      <c r="E215" s="296"/>
      <c r="F215" s="289">
        <v>4</v>
      </c>
      <c r="G215" s="274"/>
      <c r="H215" s="315" t="s">
        <v>1681</v>
      </c>
      <c r="I215" s="315"/>
      <c r="J215" s="315"/>
      <c r="K215" s="329"/>
    </row>
    <row r="216" spans="2:11" ht="12.75" customHeight="1">
      <c r="B216" s="332"/>
      <c r="C216" s="333"/>
      <c r="D216" s="333"/>
      <c r="E216" s="333"/>
      <c r="F216" s="333"/>
      <c r="G216" s="333"/>
      <c r="H216" s="333"/>
      <c r="I216" s="333"/>
      <c r="J216" s="333"/>
      <c r="K216" s="334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Hájek</dc:creator>
  <cp:keywords/>
  <dc:description/>
  <cp:lastModifiedBy>Milan Hájek</cp:lastModifiedBy>
  <dcterms:created xsi:type="dcterms:W3CDTF">2018-02-08T11:40:34Z</dcterms:created>
  <dcterms:modified xsi:type="dcterms:W3CDTF">2018-02-08T11:40:49Z</dcterms:modified>
  <cp:category/>
  <cp:version/>
  <cp:contentType/>
  <cp:contentStatus/>
</cp:coreProperties>
</file>