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70" yWindow="510" windowWidth="24615" windowHeight="13740" activeTab="0"/>
  </bookViews>
  <sheets>
    <sheet name="Titulní list" sheetId="4" r:id="rId1"/>
    <sheet name="Rekapitulace stavby" sheetId="1" r:id="rId2"/>
    <sheet name="2018011 - Malí, ale spole..." sheetId="2" r:id="rId3"/>
    <sheet name="Pokyny pro vyplnění" sheetId="3" r:id="rId4"/>
  </sheets>
  <definedNames>
    <definedName name="_xlnm._FilterDatabase" localSheetId="2" hidden="1">'2018011 - Malí, ale spole...'!$C$88:$L$88</definedName>
    <definedName name="_xlnm.Print_Area" localSheetId="2">'2018011 - Malí, ale spole...'!$C$4:$K$36,'2018011 - Malí, ale spole...'!$C$42:$K$72,'2018011 - Malí, ale spole...'!$C$78:$L$361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stavby'!$C$39:$AQ$53</definedName>
    <definedName name="_xlnm.Print_Titles" localSheetId="1">'Rekapitulace stavby'!$49:$49</definedName>
  </definedNames>
  <calcPr fullCalcOnLoad="1"/>
</workbook>
</file>

<file path=xl/sharedStrings.xml><?xml version="1.0" encoding="utf-8"?>
<sst xmlns="http://schemas.openxmlformats.org/spreadsheetml/2006/main" count="3620" uniqueCount="1004">
  <si>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</si>
  <si>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</si>
  <si>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</si>
  <si>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</si>
  <si>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</si>
  <si>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</si>
  <si>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</si>
  <si>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</si>
  <si>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</si>
  <si>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</si>
  <si>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</si>
  <si>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</si>
  <si>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</si>
  <si>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</si>
  <si>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</si>
  <si>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</si>
  <si>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</si>
  <si>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</si>
  <si>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</si>
  <si>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</si>
  <si>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</si>
  <si>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</si>
  <si>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</si>
  <si>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</si>
  <si>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</si>
  <si>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</si>
  <si>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</si>
  <si>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</si>
  <si>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</si>
  <si>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</si>
  <si>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</si>
  <si>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</si>
  <si>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</si>
  <si>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</si>
  <si>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</si>
  <si>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</si>
  <si>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 xml:space="preserve">                   </t>
  </si>
  <si>
    <t xml:space="preserve">                                                            </t>
  </si>
  <si>
    <t>Sadové úpravy zahrady MŠ Vora Mariánské Lázně</t>
  </si>
  <si>
    <t>v rámci projektu "Malí ale společně silní!", spolufinancovaného z programu přeshraniční spolupráce Česká republika - Svobodný stát Bavorsko Cíl EÚS 2014-2020, č. projektu 172</t>
  </si>
  <si>
    <t>VÝKAZ VÝMĚR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</si>
  <si>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</si>
  <si>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</si>
  <si>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</si>
  <si>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</si>
  <si>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</si>
  <si>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</si>
  <si>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</si>
  <si>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</si>
  <si>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</si>
  <si>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</si>
  <si>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</si>
  <si>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</si>
  <si>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</si>
  <si>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</si>
  <si>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</si>
  <si>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</si>
  <si>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</si>
  <si>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</si>
  <si>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</si>
  <si>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</si>
  <si>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</si>
  <si>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</si>
  <si>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</si>
  <si>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</si>
  <si>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</si>
  <si>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</si>
  <si>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</si>
  <si>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</si>
  <si>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</si>
  <si>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</si>
  <si>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</si>
  <si>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</si>
  <si>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</si>
  <si>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</si>
  <si>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</si>
  <si>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</si>
  <si>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True</t>
  </si>
  <si>
    <t>{05cf3374-847c-436c-97f9-d7e19ee1831f}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</si>
  <si>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</si>
  <si>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</si>
  <si>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</si>
  <si>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</si>
  <si>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</si>
  <si>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</si>
  <si>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</si>
  <si>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</si>
  <si>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</si>
  <si>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</si>
  <si>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</si>
  <si>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Malí, ale společně silní - zahrada MŠ Vora, Mar. Lázně</t>
  </si>
  <si>
    <t>0,1</t>
  </si>
  <si>
    <t>KSO:</t>
  </si>
  <si>
    <t/>
  </si>
  <si>
    <t>CC-CZ:</t>
  </si>
  <si>
    <t>1</t>
  </si>
  <si>
    <t>Místo:</t>
  </si>
  <si>
    <t>Mariánské Lázně</t>
  </si>
  <si>
    <t>Datum:</t>
  </si>
  <si>
    <t>10.3.2018</t>
  </si>
  <si>
    <t>10</t>
  </si>
  <si>
    <t>100</t>
  </si>
  <si>
    <t>Zadavatel:</t>
  </si>
  <si>
    <t>IČ:</t>
  </si>
  <si>
    <t>00254061</t>
  </si>
  <si>
    <t>Město Mariánské Lázně</t>
  </si>
  <si>
    <t>DIČ:</t>
  </si>
  <si>
    <t>CZ00254061</t>
  </si>
  <si>
    <t>Uchazeč:</t>
  </si>
  <si>
    <t>Vyplň údaj</t>
  </si>
  <si>
    <t>Projektant:</t>
  </si>
  <si>
    <t>86944266</t>
  </si>
  <si>
    <t>Ing. Tomáš Prinz,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</si>
  <si>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</si>
  <si>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</si>
  <si>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</si>
  <si>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</si>
  <si>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</si>
  <si>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</si>
  <si>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</si>
  <si>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</si>
  <si>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</si>
  <si>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</si>
  <si>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</si>
  <si>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</si>
  <si>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</si>
  <si>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</si>
  <si>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</si>
  <si>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</si>
  <si>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</si>
  <si>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</si>
  <si>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</si>
  <si>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</si>
  <si>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</si>
  <si>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</si>
  <si>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</si>
  <si>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</si>
  <si>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</si>
  <si>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</si>
  <si>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</si>
  <si>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</si>
  <si>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</si>
  <si>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</si>
  <si>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</si>
  <si>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</si>
  <si>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</si>
  <si>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</si>
  <si>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</si>
  <si>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</si>
  <si>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</si>
  <si>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</si>
  <si>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</si>
  <si>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</si>
  <si>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</si>
  <si>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</si>
  <si>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</si>
  <si>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F2</t>
  </si>
  <si>
    <t>hranoly - konstrukce na popínavky, vstupní brána</t>
  </si>
  <si>
    <t>m3</t>
  </si>
  <si>
    <t>0,5</t>
  </si>
  <si>
    <t>2</t>
  </si>
  <si>
    <t>F1</t>
  </si>
  <si>
    <t>plocha nátěru - konstrukce na popínavky, vstupní brána</t>
  </si>
  <si>
    <t>m2</t>
  </si>
  <si>
    <t>20,514</t>
  </si>
  <si>
    <t>KRYCÍ LIST SOUPISU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</si>
  <si>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</si>
  <si>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</si>
  <si>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</si>
  <si>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</si>
  <si>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</si>
  <si>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</si>
  <si>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</si>
  <si>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</si>
  <si>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</si>
  <si>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</si>
  <si>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</si>
  <si>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</si>
  <si>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</si>
  <si>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</si>
  <si>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</si>
  <si>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PSV - Práce a dodávky PSV</t>
  </si>
  <si>
    <t xml:space="preserve">    762 - Konstrukce tesařské</t>
  </si>
  <si>
    <t xml:space="preserve">    783 - Dokončovací práce - nátěry</t>
  </si>
  <si>
    <t>N00 - Specifikace</t>
  </si>
  <si>
    <t xml:space="preserve">    D 2.1 - Specifikace rostlin</t>
  </si>
  <si>
    <t xml:space="preserve">    N01 - Ochrana kmene, provzdušňovací a závlahová sonda</t>
  </si>
  <si>
    <t xml:space="preserve">    D.2.3 - Mobiliář</t>
  </si>
  <si>
    <t xml:space="preserve">    D.2.4 - Herní prvky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</si>
  <si>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</si>
  <si>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</si>
  <si>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</si>
  <si>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</si>
  <si>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</si>
  <si>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</si>
  <si>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</si>
  <si>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</si>
  <si>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</si>
  <si>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</si>
  <si>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</si>
  <si>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</si>
  <si>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</si>
  <si>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</si>
  <si>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</si>
  <si>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</si>
  <si>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</si>
  <si>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</si>
  <si>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</si>
  <si>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</si>
  <si>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</si>
  <si>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</si>
  <si>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</si>
  <si>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</si>
  <si>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</si>
  <si>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</si>
  <si>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</si>
  <si>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s přehozením výkopku na vzdálenost do 3 m nebo s naložením na dopravní prostředek v hornině tř. 3 do 100 m3</t>
  </si>
  <si>
    <t>CS ÚRS 2016 02</t>
  </si>
  <si>
    <t>4</t>
  </si>
  <si>
    <t>501479435</t>
  </si>
  <si>
    <t>P</t>
  </si>
  <si>
    <t>Poznámka k položce:
kamenná zídka, vyvýšené záhony, d 9 m, š 0,3 m, hl. 0,2 m
štěrkopísková plocha pod vrbovými objekty, plocha 7 m2, hl. 0,23 m
betonová patka - konstrukce na popínavky, vstupní brána (0,4 * 0,4 * 0,9 m)</t>
  </si>
  <si>
    <t>VV</t>
  </si>
  <si>
    <t>4*(0,4*0,4*0,9)</t>
  </si>
  <si>
    <t>7*0,23</t>
  </si>
  <si>
    <t>9*0,3*0,2</t>
  </si>
  <si>
    <t>Součet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</si>
  <si>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</si>
  <si>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</si>
  <si>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925377585</t>
  </si>
  <si>
    <t>Poznámka k položce:
terénní modelace - maximální výška 1,4 m, plocha 40 m2</t>
  </si>
  <si>
    <t>3</t>
  </si>
  <si>
    <t>M</t>
  </si>
  <si>
    <t>103641000</t>
  </si>
  <si>
    <t>zemina pro terénní úpravy - tříděná</t>
  </si>
  <si>
    <t>t</t>
  </si>
  <si>
    <t>8</t>
  </si>
  <si>
    <t>1790960868</t>
  </si>
  <si>
    <t>Poznámka k položce:
terénní modelace</t>
  </si>
  <si>
    <t>32*1,8</t>
  </si>
  <si>
    <t>181301101</t>
  </si>
  <si>
    <t>Rozprostření a urovnání ornice v rovině nebo ve svahu sklonu do 1:5 při souvislé ploše do 500 m2, tl. vrstvy do 100 mm</t>
  </si>
  <si>
    <t>-886015876</t>
  </si>
  <si>
    <t>Poznámka k položce:
doplnění ornice - zakládání trávníku</t>
  </si>
  <si>
    <t>5</t>
  </si>
  <si>
    <t>181411131</t>
  </si>
  <si>
    <t>Založení trávníku na půdě předem připravené plochy do 1000 m2 výsevem včetně utažení parkového v rovině nebo na svahu do 1:5</t>
  </si>
  <si>
    <t>-1735627709</t>
  </si>
  <si>
    <t>6</t>
  </si>
  <si>
    <t>005724100</t>
  </si>
  <si>
    <t>osivo směs travní parková</t>
  </si>
  <si>
    <t>kg</t>
  </si>
  <si>
    <t>1607940053</t>
  </si>
  <si>
    <t>Poznámka k položce:
výsevek 30 g/m2</t>
  </si>
  <si>
    <t>7</t>
  </si>
  <si>
    <t>181411151</t>
  </si>
  <si>
    <t>Založení trávníku na půdě předem připravené plochy do 1000 m2 předpěstovaným travním kobercem parkového v rovině nebo na svahu do 1:5</t>
  </si>
  <si>
    <t>-248822177</t>
  </si>
  <si>
    <t>M1</t>
  </si>
  <si>
    <t>Dodávka travního koberce, vč. dopravy</t>
  </si>
  <si>
    <t>-495232087</t>
  </si>
  <si>
    <t>9</t>
  </si>
  <si>
    <t>182201101</t>
  </si>
  <si>
    <t>Svahování trvalých svahů do projektovaných profilů s potřebným přemístěním výkopku při svahování násypů v jakékoliv hornině</t>
  </si>
  <si>
    <t>1791217470</t>
  </si>
  <si>
    <t>Poznámka k položce:
terénní modelace (výpočet plochy viz grafická část)</t>
  </si>
  <si>
    <t>182301121</t>
  </si>
  <si>
    <t>Rozprostření a urovnání ornice ve svahu sklonu přes 1:5 při souvislé ploše do 500 m2, tl. vrstvy do 100 mm</t>
  </si>
  <si>
    <t>384301509</t>
  </si>
  <si>
    <t>Poznámka k položce:
ohumusování terénní modelace</t>
  </si>
  <si>
    <t>11</t>
  </si>
  <si>
    <t>183101113</t>
  </si>
  <si>
    <t>Hloubení jamek pro vysazování rostlin v zemině tř.1 až 4 bez výměny půdy v rovině nebo na svahu do 1:5, objemu přes 0,02 do 0,05 m3</t>
  </si>
  <si>
    <t>kus</t>
  </si>
  <si>
    <t>1599786624</t>
  </si>
  <si>
    <t>Poznámka k položce:
keřové výsadby, popínavé dřeviny (dle grafické přílohy)</t>
  </si>
  <si>
    <t>12</t>
  </si>
  <si>
    <t>183101215</t>
  </si>
  <si>
    <t>Hloubení jamek pro vysazování rostlin v zemině tř.1 až 4 s výměnou půdy z 50% v rovině nebo na svahu do 1:5, objemu přes 0,125 do 0,40 m3</t>
  </si>
  <si>
    <t>-1056955301</t>
  </si>
  <si>
    <t>Poznámka k položce:
stromy vel. 12/14, jehličnany, ovocné stromy</t>
  </si>
  <si>
    <t>13</t>
  </si>
  <si>
    <t>183101221</t>
  </si>
  <si>
    <t>Hloubení jamek pro vysazování rostlin v zemině tř.1 až 4 s výměnou půdy z 50% v rovině nebo na svahu do 1:5, objemu přes 0,40 do 1,00 m3</t>
  </si>
  <si>
    <t>-1627563279</t>
  </si>
  <si>
    <t>Poznámka k položce:
stromy vel. 14/16</t>
  </si>
  <si>
    <t>14</t>
  </si>
  <si>
    <t>183111112</t>
  </si>
  <si>
    <t>Hloubení jamek pro vysazování rostlin v zemině tř.1 až 4 bez výměny půdy v rovině nebo na svahu do 1:5, objemu přes 0,002 do 0,005 m3</t>
  </si>
  <si>
    <t>-480332663</t>
  </si>
  <si>
    <t>Poznámka k položce:
výsadba bylinek (výpočet viz grafická část)</t>
  </si>
  <si>
    <t>183205112</t>
  </si>
  <si>
    <t>Založení záhonu pro výsadbu rostlin v rovině nebo na svahu do 1:5 v zemině tř. 3</t>
  </si>
  <si>
    <t>-642004484</t>
  </si>
  <si>
    <t>Poznámka k položce:
výpočet plochy viz grafická část
keřové skupiny 36 m2
záhon - drobné ovoce 3 m2</t>
  </si>
  <si>
    <t>36+3</t>
  </si>
  <si>
    <t>16</t>
  </si>
  <si>
    <t>183211321</t>
  </si>
  <si>
    <t>Výsadba květin do připravené půdy se zalitím do připravené půdy, se zalitím květin hrnkovaných o průměru květináče do 80 mm</t>
  </si>
  <si>
    <t>-103255372</t>
  </si>
  <si>
    <t xml:space="preserve">Poznámka k položce:
bylinky </t>
  </si>
  <si>
    <t>17</t>
  </si>
  <si>
    <t>183403114</t>
  </si>
  <si>
    <t>Obdělání půdy kultivátorováním v rovině nebo na svahu do 1:5</t>
  </si>
  <si>
    <t>-812744766</t>
  </si>
  <si>
    <t>Poznámka k položce:
trávník zakládaný výsevem 190 m2 (viz grafická část)</t>
  </si>
  <si>
    <t>18</t>
  </si>
  <si>
    <t>183403151</t>
  </si>
  <si>
    <t>Obdělání půdy smykováním v rovině nebo na svahu do 1:5</t>
  </si>
  <si>
    <t>1249959088</t>
  </si>
  <si>
    <t>Poznámka k položce:
trváník zakládaný výsevem</t>
  </si>
  <si>
    <t>19</t>
  </si>
  <si>
    <t>183403153</t>
  </si>
  <si>
    <t>Obdělání půdy hrabáním v rovině nebo na svahu do 1:5</t>
  </si>
  <si>
    <t>2040604422</t>
  </si>
  <si>
    <t>Poznámka k položce:
zakládání trávníku výsevem</t>
  </si>
  <si>
    <t>20</t>
  </si>
  <si>
    <t>183403161</t>
  </si>
  <si>
    <t>Obdělání půdy válením v rovině nebo na svahu do 1:5</t>
  </si>
  <si>
    <t>1796779943</t>
  </si>
  <si>
    <t>Poznámka k položce:
zakládání trávníku výsevem - opakování pracovní operace 2x</t>
  </si>
  <si>
    <t>190*2 'Přepočtené koeficientem množství</t>
  </si>
  <si>
    <t>183403253</t>
  </si>
  <si>
    <t>Obdělání půdy hrabáním na svahu přes 1:5 do 1:2</t>
  </si>
  <si>
    <t>-1447783587</t>
  </si>
  <si>
    <t>Poznámka k položce:
terénní modelace - kobercový trávník</t>
  </si>
  <si>
    <t>22</t>
  </si>
  <si>
    <t>183403261</t>
  </si>
  <si>
    <t>Obdělání půdy válením na svahu přes 1:5 do 1:2</t>
  </si>
  <si>
    <t>2028200789</t>
  </si>
  <si>
    <t>Poznámka k položce:
terénní modelace - kobercový trávník (2 x opakování)</t>
  </si>
  <si>
    <t>52*2 'Přepočtené koeficientem množství</t>
  </si>
  <si>
    <t>23</t>
  </si>
  <si>
    <t>183901114</t>
  </si>
  <si>
    <t>Příprava nádob pro vysazování rostlin plocha nádoby přes 1,00 do 2,00 m2</t>
  </si>
  <si>
    <t>1049905090</t>
  </si>
  <si>
    <t>Poznámka k položce:
vyvýšený bylinkový záhon</t>
  </si>
  <si>
    <t>24</t>
  </si>
  <si>
    <t>184102112</t>
  </si>
  <si>
    <t>Výsadba dřeviny s balem do předem vyhloubené jamky se zalitím v rovině nebo na svahu do 1:5, při průměru balu přes 200 do 300 mm</t>
  </si>
  <si>
    <t>1849520344</t>
  </si>
  <si>
    <t>Poznámka k položce:
keřové výsadby, popínavé dřeviny</t>
  </si>
  <si>
    <t>25</t>
  </si>
  <si>
    <t>184102115</t>
  </si>
  <si>
    <t>Výsadba dřeviny s balem do předem vyhloubené jamky se zalitím v rovině nebo na svahu do 1:5, při průměru balu přes 500 do 600 mm</t>
  </si>
  <si>
    <t>119592409</t>
  </si>
  <si>
    <t>26</t>
  </si>
  <si>
    <t>184102116</t>
  </si>
  <si>
    <t>Výsadba dřeviny s balem do předem vyhloubené jamky se zalitím v rovině nebo na svahu do 1:5, při průměru balu přes 600 do 800 mm</t>
  </si>
  <si>
    <t>2097110186</t>
  </si>
  <si>
    <t>27</t>
  </si>
  <si>
    <t>184215112</t>
  </si>
  <si>
    <t>Ukotvení dřeviny kůly jedním kůlem, délky přes 1 do 2 m</t>
  </si>
  <si>
    <t>278954060</t>
  </si>
  <si>
    <t>Poznámka k položce:
jehličnaté stromy, ovocné stromy</t>
  </si>
  <si>
    <t>28</t>
  </si>
  <si>
    <t>052052172101</t>
  </si>
  <si>
    <t>kůly, délka 2 m, průměr 5 cm, frézované</t>
  </si>
  <si>
    <t>-538869681</t>
  </si>
  <si>
    <t>29</t>
  </si>
  <si>
    <t>184215133</t>
  </si>
  <si>
    <t>Ukotvení dřeviny kůly třemi kůly, délky přes 2 do 3 m</t>
  </si>
  <si>
    <t>1063946586</t>
  </si>
  <si>
    <t>Poznámka k položce:
stromy vel. 14/16, 12/14</t>
  </si>
  <si>
    <t>30</t>
  </si>
  <si>
    <t>0520520521722</t>
  </si>
  <si>
    <t>kůly, délka 3m, průměr 7 cm, frézované</t>
  </si>
  <si>
    <t>-2033515033</t>
  </si>
  <si>
    <t>8*3 'Přepočtené koeficientem množství</t>
  </si>
  <si>
    <t>31</t>
  </si>
  <si>
    <t>103715000</t>
  </si>
  <si>
    <t>substrát zahradnický B VL</t>
  </si>
  <si>
    <t>CS ÚRS 2013 01</t>
  </si>
  <si>
    <t>1982235090</t>
  </si>
  <si>
    <t>Poznámka k položce:
stromy, 50% výměna půdy, zahrnuje půdu pro závlahovou mísu (5 * 0,5 m3; 10 * 0,12 m3)
doplnění zeminy do vyvýšených záhonů, tl. 20 cm, plocha 2 m2
dolnění substrátu - zakládání trávníku, tl. 5 cm, plocha 190 m2
ohumusování terénní modelace - tl. 10 cm, plocha 52 m2</t>
  </si>
  <si>
    <t>52*0,1</t>
  </si>
  <si>
    <t>190*0,05</t>
  </si>
  <si>
    <t>2*0,2</t>
  </si>
  <si>
    <t>(5*0,5)+(10*0,12)</t>
  </si>
  <si>
    <t>32</t>
  </si>
  <si>
    <t>R1</t>
  </si>
  <si>
    <t>příčka z půlené frézované kulatiny, pr. 8 cm, délka 100 cm</t>
  </si>
  <si>
    <t>-1057787022</t>
  </si>
  <si>
    <t>33</t>
  </si>
  <si>
    <t>R2</t>
  </si>
  <si>
    <t>Úvazek bavlněný, šířka 30 mm, balení po 50 bm</t>
  </si>
  <si>
    <t>m</t>
  </si>
  <si>
    <t>-1545039615</t>
  </si>
  <si>
    <t>Poznámka k položce:
1,5 m úvazku/ 1 dřevinu</t>
  </si>
  <si>
    <t>15*1,5 'Přepočtené koeficientem množství</t>
  </si>
  <si>
    <t>34</t>
  </si>
  <si>
    <t>184215412</t>
  </si>
  <si>
    <t>Zhotovení závlahové mísy dřevin D kmene do 1,0 m v rovině nebo na svahu do 1:5</t>
  </si>
  <si>
    <t>1360882566</t>
  </si>
  <si>
    <t>35</t>
  </si>
  <si>
    <t>184501114</t>
  </si>
  <si>
    <t>Zhotovení obalu z juty ve dvou vrstvách v rovině a svahu do 1:5</t>
  </si>
  <si>
    <t>820919439</t>
  </si>
  <si>
    <t>Poznámka k položce:
1 m2/1 listnatý strom</t>
  </si>
  <si>
    <t>36</t>
  </si>
  <si>
    <t>R3</t>
  </si>
  <si>
    <t>Dodávka juty, obal kmene listnatých stromů</t>
  </si>
  <si>
    <t>-791811302</t>
  </si>
  <si>
    <t>37</t>
  </si>
  <si>
    <t>184802111</t>
  </si>
  <si>
    <t>Chemické odplevelení půdy před založením kultury, trávníku nebo zpevněných ploch o výměře jednotlivě přes 20 m2 v rovině nebo na svahu do 1:5 postřikem na široko</t>
  </si>
  <si>
    <t>-1265479904</t>
  </si>
  <si>
    <t>Poznámka k položce:
výpočet plochy viz grafická část
založení záhonů pro výsadbu keřových skupin, záhonu s drobným ovocem, trávník</t>
  </si>
  <si>
    <t>36+3+242</t>
  </si>
  <si>
    <t>38</t>
  </si>
  <si>
    <t>252340010</t>
  </si>
  <si>
    <t>herbicid totální systémový neselektivní, bal. 1 l</t>
  </si>
  <si>
    <t>litr</t>
  </si>
  <si>
    <t>633619443</t>
  </si>
  <si>
    <t>Poznámka k položce:
4l/ha</t>
  </si>
  <si>
    <t>39</t>
  </si>
  <si>
    <t>184806132</t>
  </si>
  <si>
    <t>Řez stromů netrnitých řezem na čípek D koruny do 4 m</t>
  </si>
  <si>
    <t>-1446466585</t>
  </si>
  <si>
    <t>Poznámka k položce:
řez před výsadbou</t>
  </si>
  <si>
    <t>40</t>
  </si>
  <si>
    <t>184911311</t>
  </si>
  <si>
    <t>Položení mulčovací textilie proti prorůstání plevelů kolem vysázených rostlin v rovině nebo na svahu do 1:5</t>
  </si>
  <si>
    <t>-73031980</t>
  </si>
  <si>
    <t>Poznámka k položce:
keřové skupiny 36 m2
záhon drobné ovoce 3 m2
vrbové iglů, obvod 9,4 m, š 0,5 m</t>
  </si>
  <si>
    <t>41</t>
  </si>
  <si>
    <t>R4</t>
  </si>
  <si>
    <t>Mulčovací textilie (68g/m2, prop.260l/m2/s)  + 15%</t>
  </si>
  <si>
    <t>1306477718</t>
  </si>
  <si>
    <t>Poznámka k položce:
keřové výsadby, záhon drobné ovoce
vrbové iglů (9,4 m * 0,3 m)</t>
  </si>
  <si>
    <t>9,4*0,3</t>
  </si>
  <si>
    <t>41,82*1,15 'Přepočtené koeficientem množství</t>
  </si>
  <si>
    <t>42</t>
  </si>
  <si>
    <t>184911421</t>
  </si>
  <si>
    <t>Mulčování vysazených rostlin mulčovací kůrou, tl. do 100 mm v rovině nebo na svahu do 1:5</t>
  </si>
  <si>
    <t>877364956</t>
  </si>
  <si>
    <t>Poznámka k položce:
keřové výsadby
záhon - drobné ovoce
vrbové iglů (9 * 0,3 m)</t>
  </si>
  <si>
    <t>36 + (9,4 * 0,3)+3</t>
  </si>
  <si>
    <t>43</t>
  </si>
  <si>
    <t>184911431</t>
  </si>
  <si>
    <t>Mulčování rostlin kůrou tl. do 0,15 m v rovině a svahu do 1:5</t>
  </si>
  <si>
    <t>-1080400799</t>
  </si>
  <si>
    <t>Poznámka k položce:
1m2/strom, stromy v trávníku</t>
  </si>
  <si>
    <t>44</t>
  </si>
  <si>
    <t>103911000</t>
  </si>
  <si>
    <t>kůra mulčovací VL</t>
  </si>
  <si>
    <t>-663382575</t>
  </si>
  <si>
    <t>Poznámka k položce:
1 m2*0,15 m/ strom v trávníku;
36 m2 * 0,1 m = keřové výsadby
9,4 * 0,3 * 0,1m vrbové iglů 
3 m2* 0,1 m = drobné ovoce</t>
  </si>
  <si>
    <t>3*0,1</t>
  </si>
  <si>
    <t>9,4*0,3*0,1</t>
  </si>
  <si>
    <t>36*0,1</t>
  </si>
  <si>
    <t>4*0,15</t>
  </si>
  <si>
    <t>45</t>
  </si>
  <si>
    <t>185802113</t>
  </si>
  <si>
    <t>Hnojení půdy nebo trávníku v rovině nebo na svahu do 1:5 umělým hnojivem na široko</t>
  </si>
  <si>
    <t>1561625173</t>
  </si>
  <si>
    <t>Poznámka k položce:
keřové výsadby, záhony drobné ovoce, trávník, vícesložkové hnojivo NPK (20 g/m2)</t>
  </si>
  <si>
    <t>46</t>
  </si>
  <si>
    <t>251911550</t>
  </si>
  <si>
    <t>hnojivo průmyslové Cererit (bal. 5 kg)</t>
  </si>
  <si>
    <t>-174062061</t>
  </si>
  <si>
    <t>Poznámka k položce:
keřový výsadby, záhon drobné ovoce, trávník</t>
  </si>
  <si>
    <t>(36+3+242)*(20/1000)</t>
  </si>
  <si>
    <t>47</t>
  </si>
  <si>
    <t>185802114</t>
  </si>
  <si>
    <t>Hnojení půdy nebo trávníku v rovině nebo na svahu do 1:5 umělým hnojivem s rozdělením k jednotlivým rostlinám</t>
  </si>
  <si>
    <t>-526635663</t>
  </si>
  <si>
    <t>Poznámka k položce:
3 tablety á 10 g / strom Silva Mix Forte</t>
  </si>
  <si>
    <t>(30*15)/1000</t>
  </si>
  <si>
    <t>48</t>
  </si>
  <si>
    <t>2511911551</t>
  </si>
  <si>
    <t>Tabletové hnojivo Silvamix C</t>
  </si>
  <si>
    <t>-81640571</t>
  </si>
  <si>
    <t>Poznámka k položce:
dlouhodobě rozpustné hnojivo, tableta 10 g</t>
  </si>
  <si>
    <t>49</t>
  </si>
  <si>
    <t>185804312</t>
  </si>
  <si>
    <t>Zalití rostlin vodou plochy záhonů jednotlivě přes 20 m2</t>
  </si>
  <si>
    <t>379880547</t>
  </si>
  <si>
    <t xml:space="preserve">Poznámka k položce:
keřové výsadby, bylinky, drobné ovoce, trávník , vrbové iglů (10l /m2)
</t>
  </si>
  <si>
    <t>(9,4*0,5)*(10/1000)</t>
  </si>
  <si>
    <t>(36+3+242+2)*(10/1000)</t>
  </si>
  <si>
    <t>50</t>
  </si>
  <si>
    <t>R5</t>
  </si>
  <si>
    <t>Osazení dřevěných sloupků - kůlů (dub) včetně dodání materiálu s figurálním motivem žížala</t>
  </si>
  <si>
    <t>-1332489596</t>
  </si>
  <si>
    <t>Zakládání</t>
  </si>
  <si>
    <t>51</t>
  </si>
  <si>
    <t>271532212</t>
  </si>
  <si>
    <t>Podsyp pod základové konstrukce se zhutněním a urovnáním povrchu z kameniva hrubého, frakce 16 - 32 mm</t>
  </si>
  <si>
    <t>1546179269</t>
  </si>
  <si>
    <t>Poznámka k položce:
štěrkopísková plocha - vrbové iglů (5,7m2), tl. 150 mm, fr. 0-32
štěrkopísková plocha - venkovní třída (12 m2), kompostér (8 m2), tl. 150 mm, fr. 0-32
betonová patka - konstrukce pro popínavky (3x), vstupní brána (1x), 0,4 x 0,4 m, tl. 0,10 m
štěrkopísková plocha - týpí (9,7 m2), tl. 150 mm, fr. 0-32</t>
  </si>
  <si>
    <t>9,7*0,15</t>
  </si>
  <si>
    <t>4*(0,4*0,4*0,1)</t>
  </si>
  <si>
    <t>8*0,15</t>
  </si>
  <si>
    <t>12*0,15</t>
  </si>
  <si>
    <t>5,7*0,15</t>
  </si>
  <si>
    <t>52</t>
  </si>
  <si>
    <t>271562211</t>
  </si>
  <si>
    <t>Podsyp pod základové konstrukce se zhutněním a urovnáním povrchu z kameniva drobného, frakce 0 - 4 mm</t>
  </si>
  <si>
    <t>9447419</t>
  </si>
  <si>
    <t>Poznámka k položce:
štěrkopísková plocha - vrbové iglů (5,7 m2), vekovní třída (12 m2), kompostér (8 m2), týpí (9,7 m2)</t>
  </si>
  <si>
    <t>9,7*0,08</t>
  </si>
  <si>
    <t>5,7*0,08</t>
  </si>
  <si>
    <t>12*0,08</t>
  </si>
  <si>
    <t>8*0,08</t>
  </si>
  <si>
    <t>53</t>
  </si>
  <si>
    <t>275313611</t>
  </si>
  <si>
    <t>Základy z betonu prostého patky a bloky z betonu kamenem neprokládaného tř. C 16/20</t>
  </si>
  <si>
    <t>365570706</t>
  </si>
  <si>
    <t>Poznámka k položce:
betonová patka - konstrukce pro popínavky (3x), vstupní brána (1x); 0,4*0,4*0,8m
dělící stěny (4x)</t>
  </si>
  <si>
    <t>8*(0,4*0,4*0,8)</t>
  </si>
  <si>
    <t>54</t>
  </si>
  <si>
    <t>R12</t>
  </si>
  <si>
    <t>Uložení dřevěného obrubníku do ŠP lože, upevnění dřevěnými kolíky (40 x 40 x 300mm) po 1 m</t>
  </si>
  <si>
    <t>-572909627</t>
  </si>
  <si>
    <t>55</t>
  </si>
  <si>
    <t>R13</t>
  </si>
  <si>
    <t>Dodání dřevěného obrubníku, modřínové prkno 28/120 mm, impregnované, hoblované A/B, + 10 %</t>
  </si>
  <si>
    <t>-336403519</t>
  </si>
  <si>
    <t>Poznámka k položce:
obruba mlatové plochy venkovní třídy, kompostér (měřeno v grafické příloze)</t>
  </si>
  <si>
    <t>7,4+3,4</t>
  </si>
  <si>
    <t>10,8*1,1 'Přepočtené koeficientem množství</t>
  </si>
  <si>
    <t>Svislé a kompletní konstrukce</t>
  </si>
  <si>
    <t>56</t>
  </si>
  <si>
    <t>327214111</t>
  </si>
  <si>
    <t>Zdění zdiva nadzákladového opěrných zdí a valů z lomového kamene štípaného nebo ručně vybíraného na sucho z nepravidelných kamenů objemu 1 kusu kamene do 0,02 m3</t>
  </si>
  <si>
    <t>-1490487185</t>
  </si>
  <si>
    <t>Poznámka k položce:
kamenná zídka, vyvýšený záhon 9 m * 0,5 m * 0,25 m</t>
  </si>
  <si>
    <t>9*0,25*0,5</t>
  </si>
  <si>
    <t>57</t>
  </si>
  <si>
    <t>583807560</t>
  </si>
  <si>
    <t>kámen lomový soklový (1 m3 = 2,7 t)</t>
  </si>
  <si>
    <t>1842891025</t>
  </si>
  <si>
    <t>Poznámka k položce:
kamenná zídka, vyvýšený záhon, trachyt (d 40 cm, v 13 - 15  cm, š 25 - 30 cm)</t>
  </si>
  <si>
    <t>1,125*2,7 'Přepočtené koeficientem množství</t>
  </si>
  <si>
    <t>Komunikace pozemní</t>
  </si>
  <si>
    <t>58</t>
  </si>
  <si>
    <t>564261111</t>
  </si>
  <si>
    <t>Podklad nebo podsyp ze štěrkopísku ŠP s rozprostřením, vlhčením a zhutněním, po zhutnění tl. 200 mm</t>
  </si>
  <si>
    <t>-1767975170</t>
  </si>
  <si>
    <t>Poznámka k položce:
kamenná zídka</t>
  </si>
  <si>
    <t>9*0,25</t>
  </si>
  <si>
    <t>Ostatní konstrukce a práce, bourání</t>
  </si>
  <si>
    <t>59</t>
  </si>
  <si>
    <t>916371214</t>
  </si>
  <si>
    <t>Osazení skrytého flexibilního zahradního obrubníku plastového zarytím včetně začištění</t>
  </si>
  <si>
    <t>-1731634094</t>
  </si>
  <si>
    <t>Poznámka k položce:
záhon - drobné ovoce (změřeno v grafické příloze)</t>
  </si>
  <si>
    <t>60</t>
  </si>
  <si>
    <t>272451750</t>
  </si>
  <si>
    <t>obrubník zahradní z recyklovaného materiálu 12 m x 125 mm x 4 mm</t>
  </si>
  <si>
    <t>-263213335</t>
  </si>
  <si>
    <t>Poznámka k položce:
záhon - drobné ovovce, + 10 %</t>
  </si>
  <si>
    <t>6*1,1 'Přepočtené koeficientem množství</t>
  </si>
  <si>
    <t>PSV</t>
  </si>
  <si>
    <t>Práce a dodávky PSV</t>
  </si>
  <si>
    <t>762</t>
  </si>
  <si>
    <t>Konstrukce tesařské</t>
  </si>
  <si>
    <t>61</t>
  </si>
  <si>
    <t>762081352</t>
  </si>
  <si>
    <t>Práce společné pro tesařské konstrukce hoblování hraněného řeziva zabudovaného do konstrukce jednostranné hranoly, průřezové plochy přes 120 do 224 cm2</t>
  </si>
  <si>
    <t>1099729305</t>
  </si>
  <si>
    <t>Poznámka k položce:
konstrukce na popínavky, vstupní brána</t>
  </si>
  <si>
    <t>62</t>
  </si>
  <si>
    <t>762713120</t>
  </si>
  <si>
    <t>Montáž prostorových vázaných konstrukcí z řeziva hraněného nebo polohraněného průřezové plochy přes 120 do 224 cm2</t>
  </si>
  <si>
    <t>1437369170</t>
  </si>
  <si>
    <t>Poznámka k položce:
konstrukce na popínavky, vstupní brána  (výpočet viz grafická část)</t>
  </si>
  <si>
    <t>3*(4,3+2,5)</t>
  </si>
  <si>
    <t>2,6+2,5</t>
  </si>
  <si>
    <t>63</t>
  </si>
  <si>
    <t>605121300</t>
  </si>
  <si>
    <t>řezivo stavební hranol průřezu 100 x 100 - 140 x 140 mm délka do 5,00 m</t>
  </si>
  <si>
    <t>366396196</t>
  </si>
  <si>
    <t>Poznámka k položce:
kontrukce na popínavky, vstupní brána (výpočet viz grafická část)
+10% prořez, smrk, hranol 140 x 140 mm</t>
  </si>
  <si>
    <t>3*(0,14*0,14*4,3)+3*(0,14*0,14*2,5)</t>
  </si>
  <si>
    <t>(0,14*0,14*2,6)+(0,14*0,14*2,5)</t>
  </si>
  <si>
    <t>0,5*1,1 'Přepočtené koeficientem množství</t>
  </si>
  <si>
    <t>64</t>
  </si>
  <si>
    <t>762795000</t>
  </si>
  <si>
    <t>Spojovací prostředky prostorových vázaných konstrukcí hřebíky, svory, fixační prkna</t>
  </si>
  <si>
    <t>2098043865</t>
  </si>
  <si>
    <t>65</t>
  </si>
  <si>
    <t>R14</t>
  </si>
  <si>
    <t>Dodání ocelové patky - profil HH, žárový zinek, plech o síle 6 mm, šířka pásku 60 mm, vnitřní rozteč 120 mm</t>
  </si>
  <si>
    <t>-1028452228</t>
  </si>
  <si>
    <t>Poznámka k položce:
kotva - kontrukce na popínavky, vstupní brána, dělící stěny</t>
  </si>
  <si>
    <t>66</t>
  </si>
  <si>
    <t>R15</t>
  </si>
  <si>
    <t>Dodání úhelníku spojovací pozinkovaný, tvar L, 90x100/100 - tl. 3 mm</t>
  </si>
  <si>
    <t>-357498915</t>
  </si>
  <si>
    <t>Poznámka k položce:
kotvení do stěny, konstrukce na popínavky, vstupní brána, oddělující stěny u kompostoviště</t>
  </si>
  <si>
    <t>783</t>
  </si>
  <si>
    <t>Dokončovací práce - nátěry</t>
  </si>
  <si>
    <t>67</t>
  </si>
  <si>
    <t>783213021</t>
  </si>
  <si>
    <t>Napouštěcí nátěr tesařských prvků proti dřevokazným houbám, hmyzu a plísním nezabudovaných do konstrukce dvojnásobný syntetický</t>
  </si>
  <si>
    <t>-2040680472</t>
  </si>
  <si>
    <t>Poznámka k položce:
kontrukce na popínavky - 3 x d 4,3 m, 3 x d 2,5 m, vstupní brána - d 2,6 m, d 2,5 m, hranol 140 x 140 mm, dělící stěny (5,92 m2)</t>
  </si>
  <si>
    <t>5,92</t>
  </si>
  <si>
    <t>(((0,14*4,3)*4)+(0,14*0,14*2))*3</t>
  </si>
  <si>
    <t>(4*(0,14*2,5)+(0,14*0,14*2))*3</t>
  </si>
  <si>
    <t>((0,14*2,6)*4)+(0,14*0,14*2)</t>
  </si>
  <si>
    <t>4*(0,14*2,5)+(0,14*0,14*2)</t>
  </si>
  <si>
    <t>68</t>
  </si>
  <si>
    <t>783268111</t>
  </si>
  <si>
    <t>Lazurovací nátěr tesařských konstrukcí dvojnásobný olejový</t>
  </si>
  <si>
    <t>1327208207</t>
  </si>
  <si>
    <t>Poznámka k položce:
konstrukce na popínavky, vstupní brána, dělící stěny</t>
  </si>
  <si>
    <t>N00</t>
  </si>
  <si>
    <t>Specifikace</t>
  </si>
  <si>
    <t>D 2.1</t>
  </si>
  <si>
    <t>Specifikace rostlin</t>
  </si>
  <si>
    <t>69</t>
  </si>
  <si>
    <t>S1</t>
  </si>
  <si>
    <t>Quercus  robur ´Fastigiata Koster´ 14/16</t>
  </si>
  <si>
    <t>256</t>
  </si>
  <si>
    <t>1020892967</t>
  </si>
  <si>
    <t>70</t>
  </si>
  <si>
    <t>S2</t>
  </si>
  <si>
    <t>Prunus yedoensis 14/16</t>
  </si>
  <si>
    <t>-330320415</t>
  </si>
  <si>
    <t>71</t>
  </si>
  <si>
    <t>S3</t>
  </si>
  <si>
    <t>Sorbus aucuparia ´Edulis´ 14/16</t>
  </si>
  <si>
    <t>-1003767044</t>
  </si>
  <si>
    <t>72</t>
  </si>
  <si>
    <t>S4</t>
  </si>
  <si>
    <t>Prunus ´Shirotae´ 12/14</t>
  </si>
  <si>
    <t>-1275588069</t>
  </si>
  <si>
    <t>73</t>
  </si>
  <si>
    <t>S5</t>
  </si>
  <si>
    <t>Acer rubrum ´Red Sunset´ 12/14</t>
  </si>
  <si>
    <t>1308279142</t>
  </si>
  <si>
    <t>74</t>
  </si>
  <si>
    <t>S6</t>
  </si>
  <si>
    <t>Abies koreana 175-200, zb</t>
  </si>
  <si>
    <t>433497186</t>
  </si>
  <si>
    <t>75</t>
  </si>
  <si>
    <t>S7</t>
  </si>
  <si>
    <t>Larix decidua, 200 - 250, zb</t>
  </si>
  <si>
    <t>500060952</t>
  </si>
  <si>
    <t>76</t>
  </si>
  <si>
    <t>S9</t>
  </si>
  <si>
    <t>Magnolia kobus 14/16</t>
  </si>
  <si>
    <t>1832335445</t>
  </si>
  <si>
    <t>77</t>
  </si>
  <si>
    <t>S10</t>
  </si>
  <si>
    <t>Pinus sylvestris 175-200, zb</t>
  </si>
  <si>
    <t>-415093052</t>
  </si>
  <si>
    <t>78</t>
  </si>
  <si>
    <t>S11</t>
  </si>
  <si>
    <t>Crataegus prunifolia ´Splendens´ 12/14</t>
  </si>
  <si>
    <t>-2093571066</t>
  </si>
  <si>
    <t>79</t>
  </si>
  <si>
    <t>S12</t>
  </si>
  <si>
    <t>Tilia cordata ´Rancho´ 14/16</t>
  </si>
  <si>
    <t>830317989</t>
  </si>
  <si>
    <t>80</t>
  </si>
  <si>
    <t>S13</t>
  </si>
  <si>
    <t>Fagus sylvatica ´ Dawyck´ 250-300</t>
  </si>
  <si>
    <t>1929854065</t>
  </si>
  <si>
    <t>81</t>
  </si>
  <si>
    <t>S14</t>
  </si>
  <si>
    <t>třešeň Sylvia, C7,5</t>
  </si>
  <si>
    <t>-1675202345</t>
  </si>
  <si>
    <t>Poznámka k položce:
sloupovitá forma</t>
  </si>
  <si>
    <t>82</t>
  </si>
  <si>
    <t>S15</t>
  </si>
  <si>
    <t>jabloň Red River, C7,5</t>
  </si>
  <si>
    <t>1670693973</t>
  </si>
  <si>
    <t>83</t>
  </si>
  <si>
    <t>S16</t>
  </si>
  <si>
    <t>švestka Fruca, C7,5</t>
  </si>
  <si>
    <t>-657949977</t>
  </si>
  <si>
    <t>84</t>
  </si>
  <si>
    <t>K1</t>
  </si>
  <si>
    <t>Spiraea x cinerea ´Grefsheim´ , 60-100, 5 výhonů</t>
  </si>
  <si>
    <t>1231325547</t>
  </si>
  <si>
    <t>85</t>
  </si>
  <si>
    <t>K2</t>
  </si>
  <si>
    <t>Spiraea bumalda , 40-60, 5 výhonů</t>
  </si>
  <si>
    <t>68946020</t>
  </si>
  <si>
    <t>86</t>
  </si>
  <si>
    <t>K3</t>
  </si>
  <si>
    <t>Hypericum x monserianum , 40 -60, 5 výhonů</t>
  </si>
  <si>
    <t>-855616156</t>
  </si>
  <si>
    <t>87</t>
  </si>
  <si>
    <t>K4</t>
  </si>
  <si>
    <t>Ribes sanguineum ´King Edward VII.´ 60-100, 5 výhonů</t>
  </si>
  <si>
    <t>-1745079493</t>
  </si>
  <si>
    <t>88</t>
  </si>
  <si>
    <t>K5</t>
  </si>
  <si>
    <t>Amelanchier ovalis ´Helvetica´ 40-60, K5</t>
  </si>
  <si>
    <t>-545221602</t>
  </si>
  <si>
    <t>89</t>
  </si>
  <si>
    <t>K6</t>
  </si>
  <si>
    <t>Weigela florida ´Purpurea´ 60-100, 5 výhonů</t>
  </si>
  <si>
    <t>1813832283</t>
  </si>
  <si>
    <t>90</t>
  </si>
  <si>
    <t>K7</t>
  </si>
  <si>
    <t>Deutzia gracilis, 40-60, 5 výhonů</t>
  </si>
  <si>
    <t>-1842436038</t>
  </si>
  <si>
    <t>91</t>
  </si>
  <si>
    <t>K8</t>
  </si>
  <si>
    <t>Philadelphus ´Belle Etoile´ 40 - 60, 5 výhonů</t>
  </si>
  <si>
    <t>-1594799865</t>
  </si>
  <si>
    <t>92</t>
  </si>
  <si>
    <t>K9</t>
  </si>
  <si>
    <t>ostružiník Apache 40, RK2</t>
  </si>
  <si>
    <t>-673828429</t>
  </si>
  <si>
    <t>93</t>
  </si>
  <si>
    <t>K10</t>
  </si>
  <si>
    <t>Vaccinium corymbosum ´Spartan´ 30-40, K2,5</t>
  </si>
  <si>
    <t>67697941</t>
  </si>
  <si>
    <t>94</t>
  </si>
  <si>
    <t>K11</t>
  </si>
  <si>
    <t>Vaccinium corymbosum ´'Bluegold´ 30-40, K2,5</t>
  </si>
  <si>
    <t>-1201242579</t>
  </si>
  <si>
    <t>95</t>
  </si>
  <si>
    <t>K12</t>
  </si>
  <si>
    <t>Vaccinium corymbosum ´Jersey´ 30-40, K2,5</t>
  </si>
  <si>
    <t>1403515956</t>
  </si>
  <si>
    <t>96</t>
  </si>
  <si>
    <t>K13</t>
  </si>
  <si>
    <t>Aronia melanocarpa ´Nero´ 80-100, zb</t>
  </si>
  <si>
    <t>-1680175833</t>
  </si>
  <si>
    <t>97</t>
  </si>
  <si>
    <t>P1</t>
  </si>
  <si>
    <t>Rosa ´American Pillar´, 40-60, K 1,6</t>
  </si>
  <si>
    <t>-843977969</t>
  </si>
  <si>
    <t>98</t>
  </si>
  <si>
    <t>P2</t>
  </si>
  <si>
    <t>Rosa ´Bobby James´, C 7,5</t>
  </si>
  <si>
    <t>-93453959</t>
  </si>
  <si>
    <t>99</t>
  </si>
  <si>
    <t>P3</t>
  </si>
  <si>
    <t>Rosa ´Hella´, C2</t>
  </si>
  <si>
    <t>-873398274</t>
  </si>
  <si>
    <t>B1</t>
  </si>
  <si>
    <t>stáleplodící jahody k9</t>
  </si>
  <si>
    <t>-1267596603</t>
  </si>
  <si>
    <t>101</t>
  </si>
  <si>
    <t>B2</t>
  </si>
  <si>
    <t>lichořeřišnice k9</t>
  </si>
  <si>
    <t>-773762533</t>
  </si>
  <si>
    <t>102</t>
  </si>
  <si>
    <t>B3</t>
  </si>
  <si>
    <t>máta k9</t>
  </si>
  <si>
    <t>-1762747420</t>
  </si>
  <si>
    <t>103</t>
  </si>
  <si>
    <t>B4</t>
  </si>
  <si>
    <t>meduňka k9</t>
  </si>
  <si>
    <t>1128599947</t>
  </si>
  <si>
    <t>104</t>
  </si>
  <si>
    <t>B5</t>
  </si>
  <si>
    <t>oregáno k9</t>
  </si>
  <si>
    <t>981329894</t>
  </si>
  <si>
    <t>105</t>
  </si>
  <si>
    <t>B6</t>
  </si>
  <si>
    <t>pažitka k9</t>
  </si>
  <si>
    <t>-135444445</t>
  </si>
  <si>
    <t>106</t>
  </si>
  <si>
    <t>B7</t>
  </si>
  <si>
    <t>tymián k9</t>
  </si>
  <si>
    <t>-176797799</t>
  </si>
  <si>
    <t>107</t>
  </si>
  <si>
    <t>B8</t>
  </si>
  <si>
    <t>šalvěj lékařská k9</t>
  </si>
  <si>
    <t>2036448445</t>
  </si>
  <si>
    <t>108</t>
  </si>
  <si>
    <t>B9</t>
  </si>
  <si>
    <t>lesní jahody k9</t>
  </si>
  <si>
    <t>-945898991</t>
  </si>
  <si>
    <t>N01</t>
  </si>
  <si>
    <t>Ochrana kmene, provzdušňovací a závlahová sonda</t>
  </si>
  <si>
    <t>109</t>
  </si>
  <si>
    <t>AO5</t>
  </si>
  <si>
    <t>TreeProtector - chránička zelená/hnědá</t>
  </si>
  <si>
    <t>512</t>
  </si>
  <si>
    <t>-710787942</t>
  </si>
  <si>
    <t>Poznámka k položce:
Tubulárně tvarovaná, samosvorná, perforovaná chránička k ochraně paty kmene stromku před poškozením strunovou sekačkou. - podélně dělená pro snadné připevnění kolem kmenu stromku - flexibilní – průměr chráničky se přizpůsobuje růstu kmenu - samosvorná bez nutnosti použití dalších úvazků - dlouhá životnost - UV stabilizovaný PE (100% recyklovartelná) - tloušťka materiálu - 2 mm - - barva - zelená/hnědá.
Rozměry: - max. průměr kmínku 11 cm (možnost spojení více ks dohromady a tím použití i na větší průměry) - výška 21 cm.
dřeviny stojící v trávníku</t>
  </si>
  <si>
    <t>110</t>
  </si>
  <si>
    <t>AO05-06</t>
  </si>
  <si>
    <t>Instalace chráničky báze kmene, např. TreeProtector</t>
  </si>
  <si>
    <t>ks</t>
  </si>
  <si>
    <t>-1328669800</t>
  </si>
  <si>
    <t>Poznámka k položce:
stromy v trávníku</t>
  </si>
  <si>
    <t>D.2.3</t>
  </si>
  <si>
    <t>Mobiliář</t>
  </si>
  <si>
    <t>111</t>
  </si>
  <si>
    <t>R8</t>
  </si>
  <si>
    <t>Lavička s opěrkou (akát/dub), 150 x 70 x 100 cm, včetně zabudování</t>
  </si>
  <si>
    <t>702338735</t>
  </si>
  <si>
    <t>112</t>
  </si>
  <si>
    <t>R10</t>
  </si>
  <si>
    <t>Dodání pracovního stolu 1,5 x 1,5 x 0,5 m, modřín (výpočet dle grafické přílohy)</t>
  </si>
  <si>
    <t>144259141</t>
  </si>
  <si>
    <t>113</t>
  </si>
  <si>
    <t>R11</t>
  </si>
  <si>
    <t>Dodání dřevěného kompostéru 2 x 1,4 x 1,4 m, smrková prkna, dvoukomorový (výpočet dle grafické přílohy)</t>
  </si>
  <si>
    <t>-2052026171</t>
  </si>
  <si>
    <t>114</t>
  </si>
  <si>
    <t>Zhotovení dělící stěny, v 1,5 m, š 2,5 m a 3 m, modřínový hranol (výpočet dle grafické přílohy)</t>
  </si>
  <si>
    <t>-724439128</t>
  </si>
  <si>
    <t>115</t>
  </si>
  <si>
    <t>R9</t>
  </si>
  <si>
    <t xml:space="preserve">Dodání laviček k pracovnímu stolu, vč. instalace laviček do terénu, materiál modřín (výpočet dle grafické přílohy) </t>
  </si>
  <si>
    <t>-684780494</t>
  </si>
  <si>
    <t>D.2.4</t>
  </si>
  <si>
    <t>Herní prvky</t>
  </si>
  <si>
    <t>116</t>
  </si>
  <si>
    <t>H1</t>
  </si>
  <si>
    <t>Zhotovení vrbového iglů (v 1,8 m, průměr 3 m)</t>
  </si>
  <si>
    <t>940927054</t>
  </si>
  <si>
    <t>117</t>
  </si>
  <si>
    <t>H2</t>
  </si>
  <si>
    <t>Dodání infromační tabule v ptačím koutku, modřín (výpočet dle grafické přílohy)</t>
  </si>
  <si>
    <t>-1666391443</t>
  </si>
  <si>
    <t>118</t>
  </si>
  <si>
    <t>H3</t>
  </si>
  <si>
    <t>Dodání skluzavky na svahu, d 2 m včetně dopadové plochy 1 x 1m, nástupní plošinka dřevěná 100 x 50 cm, vč. bezpečnostní certifikace, provozního a návštěvního řádu</t>
  </si>
  <si>
    <t>-1842532663</t>
  </si>
  <si>
    <t>119</t>
  </si>
  <si>
    <t>H4</t>
  </si>
  <si>
    <t>Polezná stěna ve svahu d 2 m, š 1 m; včetně horní nástupní plošinky 100 x 50 cm, kotvení do betonových patek (modřín), vč. bezpečnostní certifikace, provozního a návštěvního řádu</t>
  </si>
  <si>
    <t>-1971681778</t>
  </si>
  <si>
    <t>120</t>
  </si>
  <si>
    <t>H5</t>
  </si>
  <si>
    <t>Palisádová stezka odvahy (palisády o pr. 10 - 15 cm, stupně různé výšky 50 -150 cm nad zemí; 60 cm kůlu zapuštěného do země (betonová patka), část pod zemí opatřena nátěrem na asfaltové bázi (černý tér), impregnace proti dřevokazným houbám, hmyzu a plísním,  materiál opracovaný akát, vrchní nátěr lazurovací olejový,  dvojnásobný, vč. bezpečnostní certifikace, provozního a návštěvního řádu</t>
  </si>
  <si>
    <t>kpl</t>
  </si>
  <si>
    <t>-657162811</t>
  </si>
  <si>
    <t>121</t>
  </si>
  <si>
    <t>H6</t>
  </si>
  <si>
    <t>Dodání indiánského týpí plátěného, v 4 m, celoroční užívání (dle grafické přílohy)</t>
  </si>
  <si>
    <t>kpl.</t>
  </si>
  <si>
    <t>-1628424602</t>
  </si>
  <si>
    <t>122</t>
  </si>
  <si>
    <t>H7</t>
  </si>
  <si>
    <t>Zhotovení  atypického herního prvku "podzemní telefon", vč. osazení na místě, dodání materiálu a povrchové úpravy (výška dřevěných částí 140 cm nad zemí)</t>
  </si>
  <si>
    <t>183642716</t>
  </si>
  <si>
    <t>123</t>
  </si>
  <si>
    <t>H8</t>
  </si>
  <si>
    <t>Budkovník - dřevěná konstrukce v podobě stromu s umístěním 7 ks ptačích budek na “větvích” různých délek, ukotvení - betonová patka 0,5 x 0,5 x 1 m (specifikace viz grafická příloha)</t>
  </si>
  <si>
    <t>-1831625669</t>
  </si>
  <si>
    <t>124</t>
  </si>
  <si>
    <t>R6</t>
  </si>
  <si>
    <t>Montáž prvků s osazením do betonových patek</t>
  </si>
  <si>
    <t>523211268</t>
  </si>
  <si>
    <t>Poznámka k položce:
herní prvky H2-H8</t>
  </si>
  <si>
    <t>125</t>
  </si>
  <si>
    <t>H10</t>
  </si>
  <si>
    <t xml:space="preserve">Zhotovení smyslového chodníčku o velikosti 100 x 500 cm, hl. 10 cm, 5 polí včetně výplňového materiálu, impregnace proti dřevokazným houbám, plísním, hmyzu, vrchní lazurovací, olejový nátěr, dvounásobný (specifikace viz grafická příloha) </t>
  </si>
  <si>
    <t>2035484539</t>
  </si>
  <si>
    <t>126</t>
  </si>
  <si>
    <t>H9</t>
  </si>
  <si>
    <t>Zhotovení podzemního tunýlku v terénní modelaci, žebrovaná PP roura Ø 0,8 m, tloušťka stěny 3 mm, tloušťka výztužného žebra 55 mm. Desky z lepeného březového dřeva tl. 24 mm, poloměr zaoblení 12 mm; povrchová úprava - ekologické čistě přírodní oleje a lazury.
vč. bezpečnostní certifikace, provozního a návštěvního řádu</t>
  </si>
  <si>
    <t>1388934210</t>
  </si>
  <si>
    <t>VRN</t>
  </si>
  <si>
    <t>Vedlejší rozpočtové náklady</t>
  </si>
  <si>
    <t>VRN1</t>
  </si>
  <si>
    <t>Průzkumné, geodetické a projektové práce</t>
  </si>
  <si>
    <t>130</t>
  </si>
  <si>
    <t>013254000</t>
  </si>
  <si>
    <t>Průzkumné, geodetické a projektové práce projektové práce dokumentace stavby (výkresová a textová) skutečného provedení stavby</t>
  </si>
  <si>
    <t>1024</t>
  </si>
  <si>
    <t>92569526</t>
  </si>
  <si>
    <t>VRN3</t>
  </si>
  <si>
    <t>Zařízení staveniště</t>
  </si>
  <si>
    <t>127</t>
  </si>
  <si>
    <t>031002000</t>
  </si>
  <si>
    <t>Hlavní tituly průvodních činností a nákladů zařízení staveniště související (přípravné) práce</t>
  </si>
  <si>
    <t>-2067115996</t>
  </si>
  <si>
    <t>128</t>
  </si>
  <si>
    <t>032002000</t>
  </si>
  <si>
    <t>Hlavní tituly průvodních činností a nákladů zařízení staveniště vybavení staveniště</t>
  </si>
  <si>
    <t>1283012709</t>
  </si>
  <si>
    <t>129</t>
  </si>
  <si>
    <t>039002000</t>
  </si>
  <si>
    <t>Hlavní tituly průvodních činností a nákladů zařízení staveniště zrušení zařízení staveniště</t>
  </si>
  <si>
    <t>1168636320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</si>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</sst>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8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rebuchet MS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>
      <alignment/>
      <protection locked="0"/>
    </xf>
    <xf numFmtId="0" fontId="37" fillId="16" borderId="1" applyNumberFormat="0" applyAlignment="0" applyProtection="0"/>
    <xf numFmtId="0" fontId="35" fillId="17" borderId="0" applyNumberFormat="0" applyBorder="0" applyAlignment="0" applyProtection="0"/>
    <xf numFmtId="0" fontId="0" fillId="0" borderId="0">
      <alignment/>
      <protection locked="0"/>
    </xf>
    <xf numFmtId="0" fontId="36" fillId="0" borderId="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</cellStyleXfs>
  <cellXfs count="38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17" borderId="0" xfId="0" applyFont="1" applyFill="1" applyAlignment="1">
      <alignment horizontal="left" vertical="center"/>
    </xf>
    <xf numFmtId="0" fontId="0" fillId="17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8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0" fillId="23" borderId="0" xfId="0" applyFont="1" applyFill="1" applyBorder="1" applyAlignment="1" applyProtection="1">
      <alignment vertical="center"/>
      <protection/>
    </xf>
    <xf numFmtId="0" fontId="5" fillId="23" borderId="11" xfId="0" applyFont="1" applyFill="1" applyBorder="1" applyAlignment="1" applyProtection="1">
      <alignment horizontal="left" vertical="center"/>
      <protection/>
    </xf>
    <xf numFmtId="0" fontId="0" fillId="23" borderId="12" xfId="0" applyFont="1" applyFill="1" applyBorder="1" applyAlignment="1" applyProtection="1">
      <alignment vertical="center"/>
      <protection/>
    </xf>
    <xf numFmtId="0" fontId="5" fillId="23" borderId="12" xfId="0" applyFont="1" applyFill="1" applyBorder="1" applyAlignment="1" applyProtection="1">
      <alignment horizontal="center" vertical="center"/>
      <protection/>
    </xf>
    <xf numFmtId="0" fontId="0" fillId="23" borderId="8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7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4" fillId="23" borderId="20" xfId="0" applyFont="1" applyFill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>
      <alignment vertical="center"/>
    </xf>
    <xf numFmtId="4" fontId="25" fillId="0" borderId="25" xfId="0" applyNumberFormat="1" applyFont="1" applyBorder="1" applyAlignment="1" applyProtection="1">
      <alignment vertical="center"/>
      <protection/>
    </xf>
    <xf numFmtId="4" fontId="25" fillId="0" borderId="26" xfId="0" applyNumberFormat="1" applyFont="1" applyBorder="1" applyAlignment="1" applyProtection="1">
      <alignment vertical="center"/>
      <protection/>
    </xf>
    <xf numFmtId="166" fontId="25" fillId="0" borderId="26" xfId="0" applyNumberFormat="1" applyFont="1" applyBorder="1" applyAlignment="1" applyProtection="1">
      <alignment vertical="center"/>
      <protection/>
    </xf>
    <xf numFmtId="4" fontId="25" fillId="0" borderId="27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5" fillId="23" borderId="12" xfId="0" applyFont="1" applyFill="1" applyBorder="1" applyAlignment="1" applyProtection="1">
      <alignment horizontal="right" vertical="center"/>
      <protection/>
    </xf>
    <xf numFmtId="0" fontId="0" fillId="23" borderId="12" xfId="0" applyFont="1" applyFill="1" applyBorder="1" applyAlignment="1" applyProtection="1">
      <alignment vertical="center"/>
      <protection locked="0"/>
    </xf>
    <xf numFmtId="4" fontId="5" fillId="23" borderId="12" xfId="0" applyNumberFormat="1" applyFont="1" applyFill="1" applyBorder="1" applyAlignment="1" applyProtection="1">
      <alignment vertical="center"/>
      <protection/>
    </xf>
    <xf numFmtId="0" fontId="0" fillId="23" borderId="29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4" fillId="23" borderId="0" xfId="0" applyFont="1" applyFill="1" applyBorder="1" applyAlignment="1" applyProtection="1">
      <alignment horizontal="left" vertical="center"/>
      <protection/>
    </xf>
    <xf numFmtId="0" fontId="4" fillId="23" borderId="0" xfId="0" applyFont="1" applyFill="1" applyBorder="1" applyAlignment="1" applyProtection="1">
      <alignment horizontal="right" vertical="center"/>
      <protection locked="0"/>
    </xf>
    <xf numFmtId="0" fontId="4" fillId="23" borderId="0" xfId="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 locked="0"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 locked="0"/>
    </xf>
    <xf numFmtId="4" fontId="8" fillId="0" borderId="26" xfId="0" applyNumberFormat="1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 wrapText="1"/>
      <protection/>
    </xf>
    <xf numFmtId="0" fontId="4" fillId="23" borderId="22" xfId="0" applyFont="1" applyFill="1" applyBorder="1" applyAlignment="1" applyProtection="1">
      <alignment horizontal="center" vertical="center" wrapText="1"/>
      <protection/>
    </xf>
    <xf numFmtId="0" fontId="4" fillId="23" borderId="22" xfId="0" applyFont="1" applyFill="1" applyBorder="1" applyAlignment="1" applyProtection="1">
      <alignment horizontal="center" vertical="center" wrapText="1"/>
      <protection locked="0"/>
    </xf>
    <xf numFmtId="0" fontId="4" fillId="23" borderId="23" xfId="0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4" fontId="27" fillId="0" borderId="16" xfId="0" applyNumberFormat="1" applyFont="1" applyBorder="1" applyAlignment="1" applyProtection="1">
      <alignment/>
      <protection/>
    </xf>
    <xf numFmtId="166" fontId="27" fillId="0" borderId="16" xfId="0" applyNumberFormat="1" applyFont="1" applyBorder="1" applyAlignment="1" applyProtection="1">
      <alignment/>
      <protection/>
    </xf>
    <xf numFmtId="166" fontId="27" fillId="0" borderId="17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9" fillId="0" borderId="7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7" xfId="0" applyFont="1" applyBorder="1" applyAlignment="1">
      <alignment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167" fontId="0" fillId="0" borderId="30" xfId="0" applyNumberFormat="1" applyFont="1" applyBorder="1" applyAlignment="1" applyProtection="1">
      <alignment vertical="center"/>
      <protection/>
    </xf>
    <xf numFmtId="4" fontId="0" fillId="22" borderId="30" xfId="0" applyNumberFormat="1" applyFont="1" applyFill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/>
    </xf>
    <xf numFmtId="0" fontId="3" fillId="22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7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0" xfId="0" applyFont="1" applyBorder="1" applyAlignment="1" applyProtection="1">
      <alignment vertical="center" wrapText="1"/>
      <protection/>
    </xf>
    <xf numFmtId="0" fontId="31" fillId="0" borderId="30" xfId="0" applyFont="1" applyBorder="1" applyAlignment="1" applyProtection="1">
      <alignment horizontal="center" vertical="center"/>
      <protection/>
    </xf>
    <xf numFmtId="49" fontId="31" fillId="0" borderId="30" xfId="0" applyNumberFormat="1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center" vertical="center" wrapText="1"/>
      <protection/>
    </xf>
    <xf numFmtId="167" fontId="31" fillId="0" borderId="30" xfId="0" applyNumberFormat="1" applyFont="1" applyBorder="1" applyAlignment="1" applyProtection="1">
      <alignment vertical="center"/>
      <protection/>
    </xf>
    <xf numFmtId="4" fontId="31" fillId="22" borderId="30" xfId="0" applyNumberFormat="1" applyFont="1" applyFill="1" applyBorder="1" applyAlignment="1" applyProtection="1">
      <alignment vertical="center"/>
      <protection locked="0"/>
    </xf>
    <xf numFmtId="0" fontId="31" fillId="0" borderId="30" xfId="0" applyFont="1" applyBorder="1" applyAlignment="1" applyProtection="1">
      <alignment vertical="center"/>
      <protection locked="0"/>
    </xf>
    <xf numFmtId="4" fontId="31" fillId="0" borderId="30" xfId="0" applyNumberFormat="1" applyFont="1" applyBorder="1" applyAlignment="1" applyProtection="1">
      <alignment vertical="center"/>
      <protection/>
    </xf>
    <xf numFmtId="0" fontId="31" fillId="0" borderId="7" xfId="0" applyFont="1" applyBorder="1" applyAlignment="1">
      <alignment vertical="center"/>
    </xf>
    <xf numFmtId="0" fontId="31" fillId="22" borderId="3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166" fontId="3" fillId="0" borderId="26" xfId="0" applyNumberFormat="1" applyFont="1" applyBorder="1" applyAlignment="1" applyProtection="1">
      <alignment vertical="center"/>
      <protection/>
    </xf>
    <xf numFmtId="166" fontId="3" fillId="0" borderId="27" xfId="0" applyNumberFormat="1" applyFont="1" applyBorder="1" applyAlignment="1" applyProtection="1">
      <alignment vertical="center"/>
      <protection/>
    </xf>
    <xf numFmtId="0" fontId="42" fillId="17" borderId="0" xfId="39" applyFill="1" applyAlignment="1" applyProtection="1">
      <alignment/>
      <protection/>
    </xf>
    <xf numFmtId="0" fontId="43" fillId="0" borderId="0" xfId="39" applyFont="1" applyAlignment="1" applyProtection="1">
      <alignment horizontal="center" vertical="center"/>
      <protection/>
    </xf>
    <xf numFmtId="0" fontId="44" fillId="17" borderId="0" xfId="0" applyFont="1" applyFill="1" applyAlignment="1">
      <alignment horizontal="left" vertical="center"/>
    </xf>
    <xf numFmtId="0" fontId="45" fillId="17" borderId="0" xfId="0" applyFont="1" applyFill="1" applyAlignment="1">
      <alignment vertical="center"/>
    </xf>
    <xf numFmtId="0" fontId="46" fillId="17" borderId="0" xfId="39" applyFont="1" applyFill="1" applyAlignment="1" applyProtection="1">
      <alignment vertical="center"/>
      <protection/>
    </xf>
    <xf numFmtId="0" fontId="12" fillId="17" borderId="0" xfId="0" applyFont="1" applyFill="1" applyAlignment="1" applyProtection="1">
      <alignment horizontal="left" vertical="center"/>
      <protection/>
    </xf>
    <xf numFmtId="0" fontId="45" fillId="17" borderId="0" xfId="0" applyFont="1" applyFill="1" applyAlignment="1" applyProtection="1">
      <alignment vertical="center"/>
      <protection/>
    </xf>
    <xf numFmtId="0" fontId="44" fillId="17" borderId="0" xfId="0" applyFont="1" applyFill="1" applyAlignment="1" applyProtection="1">
      <alignment horizontal="left" vertical="center"/>
      <protection/>
    </xf>
    <xf numFmtId="0" fontId="45" fillId="17" borderId="0" xfId="0" applyFont="1" applyFill="1" applyAlignment="1" applyProtection="1">
      <alignment vertical="center"/>
      <protection locked="0"/>
    </xf>
    <xf numFmtId="0" fontId="46" fillId="17" borderId="0" xfId="39" applyFont="1" applyFill="1" applyAlignment="1" applyProtection="1">
      <alignment vertical="center"/>
      <protection locked="0"/>
    </xf>
    <xf numFmtId="0" fontId="0" fillId="0" borderId="0" xfId="42" applyAlignment="1" applyProtection="1">
      <alignment vertical="top"/>
      <protection locked="0"/>
    </xf>
    <xf numFmtId="0" fontId="0" fillId="0" borderId="31" xfId="42" applyFont="1" applyBorder="1" applyAlignment="1" applyProtection="1">
      <alignment vertical="center" wrapText="1"/>
      <protection locked="0"/>
    </xf>
    <xf numFmtId="0" fontId="0" fillId="0" borderId="32" xfId="42" applyFont="1" applyBorder="1" applyAlignment="1" applyProtection="1">
      <alignment vertical="center" wrapText="1"/>
      <protection locked="0"/>
    </xf>
    <xf numFmtId="0" fontId="0" fillId="0" borderId="33" xfId="42" applyFont="1" applyBorder="1" applyAlignment="1" applyProtection="1">
      <alignment vertical="center" wrapText="1"/>
      <protection locked="0"/>
    </xf>
    <xf numFmtId="0" fontId="0" fillId="0" borderId="34" xfId="42" applyFont="1" applyBorder="1" applyAlignment="1" applyProtection="1">
      <alignment horizontal="center" vertical="center" wrapText="1"/>
      <protection locked="0"/>
    </xf>
    <xf numFmtId="0" fontId="0" fillId="0" borderId="35" xfId="42" applyFont="1" applyBorder="1" applyAlignment="1" applyProtection="1">
      <alignment horizontal="center" vertical="center" wrapText="1"/>
      <protection locked="0"/>
    </xf>
    <xf numFmtId="0" fontId="0" fillId="0" borderId="0" xfId="42" applyAlignment="1" applyProtection="1">
      <alignment horizontal="center" vertical="center"/>
      <protection locked="0"/>
    </xf>
    <xf numFmtId="0" fontId="0" fillId="0" borderId="34" xfId="42" applyFont="1" applyBorder="1" applyAlignment="1" applyProtection="1">
      <alignment vertical="center" wrapText="1"/>
      <protection locked="0"/>
    </xf>
    <xf numFmtId="0" fontId="0" fillId="0" borderId="35" xfId="42" applyFont="1" applyBorder="1" applyAlignment="1" applyProtection="1">
      <alignment vertical="center" wrapText="1"/>
      <protection locked="0"/>
    </xf>
    <xf numFmtId="0" fontId="24" fillId="0" borderId="0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center" wrapText="1"/>
      <protection locked="0"/>
    </xf>
    <xf numFmtId="0" fontId="4" fillId="0" borderId="34" xfId="42" applyFont="1" applyBorder="1" applyAlignment="1" applyProtection="1">
      <alignment vertical="center" wrapText="1"/>
      <protection locked="0"/>
    </xf>
    <xf numFmtId="0" fontId="4" fillId="0" borderId="0" xfId="42" applyFont="1" applyBorder="1" applyAlignment="1" applyProtection="1">
      <alignment vertical="center" wrapText="1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49" fontId="4" fillId="0" borderId="0" xfId="42" applyNumberFormat="1" applyFont="1" applyBorder="1" applyAlignment="1" applyProtection="1">
      <alignment vertical="center" wrapText="1"/>
      <protection locked="0"/>
    </xf>
    <xf numFmtId="0" fontId="0" fillId="0" borderId="36" xfId="42" applyFont="1" applyBorder="1" applyAlignment="1" applyProtection="1">
      <alignment vertical="center" wrapText="1"/>
      <protection locked="0"/>
    </xf>
    <xf numFmtId="0" fontId="45" fillId="0" borderId="37" xfId="42" applyFont="1" applyBorder="1" applyAlignment="1" applyProtection="1">
      <alignment vertical="center" wrapText="1"/>
      <protection locked="0"/>
    </xf>
    <xf numFmtId="0" fontId="0" fillId="0" borderId="38" xfId="42" applyFont="1" applyBorder="1" applyAlignment="1" applyProtection="1">
      <alignment vertical="center" wrapText="1"/>
      <protection locked="0"/>
    </xf>
    <xf numFmtId="0" fontId="0" fillId="0" borderId="0" xfId="42" applyFont="1" applyBorder="1" applyAlignment="1" applyProtection="1">
      <alignment vertical="top"/>
      <protection locked="0"/>
    </xf>
    <xf numFmtId="0" fontId="0" fillId="0" borderId="0" xfId="42" applyFont="1" applyAlignment="1" applyProtection="1">
      <alignment vertical="top"/>
      <protection locked="0"/>
    </xf>
    <xf numFmtId="0" fontId="0" fillId="0" borderId="31" xfId="42" applyFont="1" applyBorder="1" applyAlignment="1" applyProtection="1">
      <alignment horizontal="left" vertical="center"/>
      <protection locked="0"/>
    </xf>
    <xf numFmtId="0" fontId="0" fillId="0" borderId="32" xfId="42" applyFont="1" applyBorder="1" applyAlignment="1" applyProtection="1">
      <alignment horizontal="left" vertical="center"/>
      <protection locked="0"/>
    </xf>
    <xf numFmtId="0" fontId="0" fillId="0" borderId="33" xfId="42" applyFont="1" applyBorder="1" applyAlignment="1" applyProtection="1">
      <alignment horizontal="left" vertical="center"/>
      <protection locked="0"/>
    </xf>
    <xf numFmtId="0" fontId="0" fillId="0" borderId="34" xfId="42" applyFont="1" applyBorder="1" applyAlignment="1" applyProtection="1">
      <alignment horizontal="left" vertical="center"/>
      <protection locked="0"/>
    </xf>
    <xf numFmtId="0" fontId="0" fillId="0" borderId="35" xfId="42" applyFont="1" applyBorder="1" applyAlignment="1" applyProtection="1">
      <alignment horizontal="left" vertical="center"/>
      <protection locked="0"/>
    </xf>
    <xf numFmtId="0" fontId="24" fillId="0" borderId="0" xfId="42" applyFont="1" applyBorder="1" applyAlignment="1" applyProtection="1">
      <alignment horizontal="left" vertical="center"/>
      <protection locked="0"/>
    </xf>
    <xf numFmtId="0" fontId="6" fillId="0" borderId="0" xfId="42" applyFont="1" applyAlignment="1" applyProtection="1">
      <alignment horizontal="left" vertical="center"/>
      <protection locked="0"/>
    </xf>
    <xf numFmtId="0" fontId="24" fillId="0" borderId="37" xfId="42" applyFont="1" applyBorder="1" applyAlignment="1" applyProtection="1">
      <alignment horizontal="left" vertical="center"/>
      <protection locked="0"/>
    </xf>
    <xf numFmtId="0" fontId="24" fillId="0" borderId="37" xfId="42" applyFont="1" applyBorder="1" applyAlignment="1" applyProtection="1">
      <alignment horizontal="center" vertical="center"/>
      <protection locked="0"/>
    </xf>
    <xf numFmtId="0" fontId="6" fillId="0" borderId="37" xfId="42" applyFont="1" applyBorder="1" applyAlignment="1" applyProtection="1">
      <alignment horizontal="left" vertical="center"/>
      <protection locked="0"/>
    </xf>
    <xf numFmtId="0" fontId="19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horizontal="center" vertical="center"/>
      <protection locked="0"/>
    </xf>
    <xf numFmtId="0" fontId="4" fillId="0" borderId="34" xfId="42" applyFont="1" applyBorder="1" applyAlignment="1" applyProtection="1">
      <alignment horizontal="left" vertical="center"/>
      <protection locked="0"/>
    </xf>
    <xf numFmtId="0" fontId="4" fillId="0" borderId="0" xfId="42" applyFont="1" applyFill="1" applyBorder="1" applyAlignment="1" applyProtection="1">
      <alignment horizontal="left" vertical="center"/>
      <protection locked="0"/>
    </xf>
    <xf numFmtId="0" fontId="4" fillId="0" borderId="0" xfId="42" applyFont="1" applyFill="1" applyBorder="1" applyAlignment="1" applyProtection="1">
      <alignment horizontal="center" vertical="center"/>
      <protection locked="0"/>
    </xf>
    <xf numFmtId="0" fontId="0" fillId="0" borderId="36" xfId="42" applyFont="1" applyBorder="1" applyAlignment="1" applyProtection="1">
      <alignment horizontal="left" vertical="center"/>
      <protection locked="0"/>
    </xf>
    <xf numFmtId="0" fontId="45" fillId="0" borderId="37" xfId="42" applyFont="1" applyBorder="1" applyAlignment="1" applyProtection="1">
      <alignment horizontal="left" vertical="center"/>
      <protection locked="0"/>
    </xf>
    <xf numFmtId="0" fontId="0" fillId="0" borderId="38" xfId="42" applyFont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 horizontal="left" vertical="center"/>
      <protection locked="0"/>
    </xf>
    <xf numFmtId="0" fontId="45" fillId="0" borderId="0" xfId="42" applyFont="1" applyBorder="1" applyAlignment="1" applyProtection="1">
      <alignment horizontal="left" vertical="center"/>
      <protection locked="0"/>
    </xf>
    <xf numFmtId="0" fontId="6" fillId="0" borderId="0" xfId="42" applyFont="1" applyBorder="1" applyAlignment="1" applyProtection="1">
      <alignment horizontal="left" vertical="center"/>
      <protection locked="0"/>
    </xf>
    <xf numFmtId="0" fontId="4" fillId="0" borderId="37" xfId="42" applyFont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center" vertical="center" wrapText="1"/>
      <protection locked="0"/>
    </xf>
    <xf numFmtId="0" fontId="0" fillId="0" borderId="31" xfId="42" applyFont="1" applyBorder="1" applyAlignment="1" applyProtection="1">
      <alignment horizontal="left" vertical="center" wrapText="1"/>
      <protection locked="0"/>
    </xf>
    <xf numFmtId="0" fontId="0" fillId="0" borderId="32" xfId="42" applyFont="1" applyBorder="1" applyAlignment="1" applyProtection="1">
      <alignment horizontal="left" vertical="center" wrapText="1"/>
      <protection locked="0"/>
    </xf>
    <xf numFmtId="0" fontId="0" fillId="0" borderId="33" xfId="42" applyFont="1" applyBorder="1" applyAlignment="1" applyProtection="1">
      <alignment horizontal="left" vertical="center" wrapText="1"/>
      <protection locked="0"/>
    </xf>
    <xf numFmtId="0" fontId="0" fillId="0" borderId="34" xfId="42" applyFont="1" applyBorder="1" applyAlignment="1" applyProtection="1">
      <alignment horizontal="left" vertical="center" wrapText="1"/>
      <protection locked="0"/>
    </xf>
    <xf numFmtId="0" fontId="0" fillId="0" borderId="35" xfId="42" applyFont="1" applyBorder="1" applyAlignment="1" applyProtection="1">
      <alignment horizontal="left" vertical="center" wrapText="1"/>
      <protection locked="0"/>
    </xf>
    <xf numFmtId="0" fontId="6" fillId="0" borderId="34" xfId="42" applyFont="1" applyBorder="1" applyAlignment="1" applyProtection="1">
      <alignment horizontal="left" vertical="center" wrapText="1"/>
      <protection locked="0"/>
    </xf>
    <xf numFmtId="0" fontId="6" fillId="0" borderId="35" xfId="42" applyFont="1" applyBorder="1" applyAlignment="1" applyProtection="1">
      <alignment horizontal="left" vertical="center" wrapText="1"/>
      <protection locked="0"/>
    </xf>
    <xf numFmtId="0" fontId="4" fillId="0" borderId="34" xfId="42" applyFont="1" applyBorder="1" applyAlignment="1" applyProtection="1">
      <alignment horizontal="left" vertical="center" wrapText="1"/>
      <protection locked="0"/>
    </xf>
    <xf numFmtId="0" fontId="4" fillId="0" borderId="35" xfId="42" applyFont="1" applyBorder="1" applyAlignment="1" applyProtection="1">
      <alignment horizontal="left" vertical="center" wrapText="1"/>
      <protection locked="0"/>
    </xf>
    <xf numFmtId="0" fontId="4" fillId="0" borderId="35" xfId="42" applyFont="1" applyBorder="1" applyAlignment="1" applyProtection="1">
      <alignment horizontal="left" vertical="center"/>
      <protection locked="0"/>
    </xf>
    <xf numFmtId="0" fontId="4" fillId="0" borderId="36" xfId="42" applyFont="1" applyBorder="1" applyAlignment="1" applyProtection="1">
      <alignment horizontal="left" vertical="center" wrapText="1"/>
      <protection locked="0"/>
    </xf>
    <xf numFmtId="0" fontId="4" fillId="0" borderId="37" xfId="42" applyFont="1" applyBorder="1" applyAlignment="1" applyProtection="1">
      <alignment horizontal="left" vertical="center" wrapText="1"/>
      <protection locked="0"/>
    </xf>
    <xf numFmtId="0" fontId="4" fillId="0" borderId="38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horizontal="center" vertical="top"/>
      <protection locked="0"/>
    </xf>
    <xf numFmtId="0" fontId="4" fillId="0" borderId="36" xfId="42" applyFont="1" applyBorder="1" applyAlignment="1" applyProtection="1">
      <alignment horizontal="left" vertical="center"/>
      <protection locked="0"/>
    </xf>
    <xf numFmtId="0" fontId="4" fillId="0" borderId="38" xfId="42" applyFont="1" applyBorder="1" applyAlignment="1" applyProtection="1">
      <alignment horizontal="left" vertical="center"/>
      <protection locked="0"/>
    </xf>
    <xf numFmtId="0" fontId="6" fillId="0" borderId="0" xfId="42" applyFont="1" applyAlignment="1" applyProtection="1">
      <alignment vertical="center"/>
      <protection locked="0"/>
    </xf>
    <xf numFmtId="0" fontId="24" fillId="0" borderId="0" xfId="42" applyFont="1" applyBorder="1" applyAlignment="1" applyProtection="1">
      <alignment vertical="center"/>
      <protection locked="0"/>
    </xf>
    <xf numFmtId="0" fontId="6" fillId="0" borderId="37" xfId="42" applyFont="1" applyBorder="1" applyAlignment="1" applyProtection="1">
      <alignment vertical="center"/>
      <protection locked="0"/>
    </xf>
    <xf numFmtId="0" fontId="24" fillId="0" borderId="37" xfId="42" applyFont="1" applyBorder="1" applyAlignment="1" applyProtection="1">
      <alignment vertical="center"/>
      <protection locked="0"/>
    </xf>
    <xf numFmtId="0" fontId="0" fillId="0" borderId="0" xfId="42" applyBorder="1" applyAlignment="1" applyProtection="1">
      <alignment vertical="top"/>
      <protection locked="0"/>
    </xf>
    <xf numFmtId="49" fontId="4" fillId="0" borderId="0" xfId="42" applyNumberFormat="1" applyFont="1" applyBorder="1" applyAlignment="1" applyProtection="1">
      <alignment horizontal="left" vertical="center"/>
      <protection locked="0"/>
    </xf>
    <xf numFmtId="0" fontId="0" fillId="0" borderId="37" xfId="42" applyBorder="1" applyAlignment="1" applyProtection="1">
      <alignment vertical="top"/>
      <protection locked="0"/>
    </xf>
    <xf numFmtId="0" fontId="24" fillId="0" borderId="37" xfId="42" applyFont="1" applyBorder="1" applyAlignment="1" applyProtection="1">
      <alignment horizontal="left"/>
      <protection locked="0"/>
    </xf>
    <xf numFmtId="0" fontId="6" fillId="0" borderId="37" xfId="42" applyFont="1" applyBorder="1" applyAlignment="1" applyProtection="1">
      <alignment/>
      <protection locked="0"/>
    </xf>
    <xf numFmtId="0" fontId="0" fillId="0" borderId="34" xfId="42" applyFont="1" applyBorder="1" applyAlignment="1" applyProtection="1">
      <alignment vertical="top"/>
      <protection locked="0"/>
    </xf>
    <xf numFmtId="0" fontId="0" fillId="0" borderId="35" xfId="42" applyFont="1" applyBorder="1" applyAlignment="1" applyProtection="1">
      <alignment vertical="top"/>
      <protection locked="0"/>
    </xf>
    <xf numFmtId="0" fontId="0" fillId="0" borderId="0" xfId="42" applyFont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left" vertical="top"/>
      <protection locked="0"/>
    </xf>
    <xf numFmtId="0" fontId="0" fillId="0" borderId="36" xfId="42" applyFont="1" applyBorder="1" applyAlignment="1" applyProtection="1">
      <alignment vertical="top"/>
      <protection locked="0"/>
    </xf>
    <xf numFmtId="0" fontId="0" fillId="0" borderId="37" xfId="42" applyFont="1" applyBorder="1" applyAlignment="1" applyProtection="1">
      <alignment vertical="top"/>
      <protection locked="0"/>
    </xf>
    <xf numFmtId="0" fontId="0" fillId="0" borderId="38" xfId="42" applyFont="1" applyBorder="1" applyAlignment="1" applyProtection="1">
      <alignment vertical="top"/>
      <protection locked="0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/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23" borderId="11" xfId="0" applyFont="1" applyFill="1" applyBorder="1" applyAlignment="1" applyProtection="1">
      <alignment horizontal="center" vertical="center"/>
      <protection/>
    </xf>
    <xf numFmtId="0" fontId="0" fillId="23" borderId="12" xfId="0" applyFont="1" applyFill="1" applyBorder="1" applyAlignment="1" applyProtection="1">
      <alignment vertical="center"/>
      <protection/>
    </xf>
    <xf numFmtId="0" fontId="4" fillId="23" borderId="12" xfId="0" applyFont="1" applyFill="1" applyBorder="1" applyAlignment="1" applyProtection="1">
      <alignment horizontal="center" vertical="center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0" fillId="0" borderId="0" xfId="0"/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5" fillId="23" borderId="12" xfId="0" applyFont="1" applyFill="1" applyBorder="1" applyAlignment="1" applyProtection="1">
      <alignment horizontal="left" vertical="center"/>
      <protection/>
    </xf>
    <xf numFmtId="4" fontId="5" fillId="23" borderId="12" xfId="0" applyNumberFormat="1" applyFont="1" applyFill="1" applyBorder="1" applyAlignment="1" applyProtection="1">
      <alignment vertical="center"/>
      <protection/>
    </xf>
    <xf numFmtId="0" fontId="0" fillId="23" borderId="2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6" fillId="17" borderId="0" xfId="39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horizontal="left" vertical="center" wrapText="1"/>
      <protection locked="0"/>
    </xf>
    <xf numFmtId="0" fontId="13" fillId="0" borderId="0" xfId="42" applyFont="1" applyBorder="1" applyAlignment="1" applyProtection="1">
      <alignment horizontal="center" vertical="center" wrapText="1"/>
      <protection locked="0"/>
    </xf>
    <xf numFmtId="0" fontId="24" fillId="0" borderId="37" xfId="42" applyFont="1" applyBorder="1" applyAlignment="1" applyProtection="1">
      <alignment horizontal="left" wrapText="1"/>
      <protection locked="0"/>
    </xf>
    <xf numFmtId="0" fontId="13" fillId="0" borderId="0" xfId="42" applyFont="1" applyBorder="1" applyAlignment="1" applyProtection="1">
      <alignment horizontal="center" vertical="center"/>
      <protection locked="0"/>
    </xf>
    <xf numFmtId="49" fontId="4" fillId="0" borderId="0" xfId="42" applyNumberFormat="1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24" fillId="0" borderId="37" xfId="42" applyFont="1" applyBorder="1" applyAlignment="1" applyProtection="1">
      <alignment horizontal="left"/>
      <protection locked="0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Hypertextový odkaz" xfId="39"/>
    <cellStyle name="Kontrolná bunka" xfId="40"/>
    <cellStyle name="Neutrálna" xfId="41"/>
    <cellStyle name="normální_VVZ" xfId="42"/>
    <cellStyle name="Prepojená bunka" xfId="43"/>
    <cellStyle name="Spolu" xfId="44"/>
    <cellStyle name="Text upozornenia" xfId="45"/>
    <cellStyle name="Titul" xfId="46"/>
    <cellStyle name="Vysvetľujúci text" xfId="47"/>
    <cellStyle name="Zlá" xfId="48"/>
    <cellStyle name="Zvýraznenie1" xfId="49"/>
    <cellStyle name="Zvýraznenie2" xfId="50"/>
    <cellStyle name="Zvýraznenie3" xfId="51"/>
    <cellStyle name="Zvýraznenie4" xfId="52"/>
    <cellStyle name="Zvýraznenie5" xfId="53"/>
    <cellStyle name="Zvýraznenie6" xfId="5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30</xdr:row>
      <xdr:rowOff>19050</xdr:rowOff>
    </xdr:from>
    <xdr:to>
      <xdr:col>6</xdr:col>
      <xdr:colOff>342900</xdr:colOff>
      <xdr:row>34</xdr:row>
      <xdr:rowOff>57150</xdr:rowOff>
    </xdr:to>
    <xdr:pic>
      <xdr:nvPicPr>
        <xdr:cNvPr id="307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1625" y="5486400"/>
          <a:ext cx="197167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152400</xdr:colOff>
      <xdr:row>30</xdr:row>
      <xdr:rowOff>38100</xdr:rowOff>
    </xdr:from>
    <xdr:to>
      <xdr:col>16</xdr:col>
      <xdr:colOff>190500</xdr:colOff>
      <xdr:row>34</xdr:row>
      <xdr:rowOff>95250</xdr:rowOff>
    </xdr:to>
    <xdr:pic>
      <xdr:nvPicPr>
        <xdr:cNvPr id="3074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553200" y="5505450"/>
          <a:ext cx="21717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C353E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L25" sqref="L25"/>
    </sheetView>
  </sheetViews>
  <sheetFormatPr defaultColWidth="9.33203125" defaultRowHeight="13.5"/>
  <sheetData>
    <row r="1" ht="15.75">
      <c r="A1" s="327" t="s">
        <v>36</v>
      </c>
    </row>
    <row r="2" ht="15.75">
      <c r="A2" s="327" t="s">
        <v>37</v>
      </c>
    </row>
    <row r="3" ht="20.25">
      <c r="A3" s="328"/>
    </row>
    <row r="5" spans="1:19" ht="13.5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ht="13.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19" ht="13.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</row>
    <row r="12" spans="1:19" ht="18.75">
      <c r="A12" s="335" t="s">
        <v>40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</row>
    <row r="15" spans="2:19" ht="17.25">
      <c r="B15" s="334" t="s">
        <v>38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0"/>
    </row>
    <row r="16" spans="2:19" ht="16.5">
      <c r="B16" s="333" t="s">
        <v>39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1"/>
    </row>
    <row r="22" ht="15.75">
      <c r="A22" s="332"/>
    </row>
    <row r="23" spans="1:19" ht="13.5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  <row r="24" spans="1:19" ht="13.5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</row>
    <row r="25" spans="1:19" ht="13.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</row>
  </sheetData>
  <mergeCells count="3">
    <mergeCell ref="B16:R16"/>
    <mergeCell ref="B15:R15"/>
    <mergeCell ref="A12:S12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workbookViewId="0" topLeftCell="A1">
      <pane ySplit="1" topLeftCell="A11" activePane="bottomLeft" state="frozen"/>
      <selection pane="bottomLeft" activeCell="C57" sqref="C5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4" customHeight="1">
      <c r="A1" s="243" t="s">
        <v>72</v>
      </c>
      <c r="B1" s="244"/>
      <c r="C1" s="244"/>
      <c r="D1" s="245" t="s">
        <v>73</v>
      </c>
      <c r="E1" s="244"/>
      <c r="F1" s="244"/>
      <c r="G1" s="244"/>
      <c r="H1" s="244"/>
      <c r="I1" s="244"/>
      <c r="J1" s="244"/>
      <c r="K1" s="242" t="s">
        <v>881</v>
      </c>
      <c r="L1" s="242"/>
      <c r="M1" s="242"/>
      <c r="N1" s="242"/>
      <c r="O1" s="242"/>
      <c r="P1" s="242"/>
      <c r="Q1" s="242"/>
      <c r="R1" s="242"/>
      <c r="S1" s="242"/>
      <c r="T1" s="244"/>
      <c r="U1" s="244"/>
      <c r="V1" s="244"/>
      <c r="W1" s="242" t="s">
        <v>882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8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74</v>
      </c>
      <c r="BB1" s="13" t="s">
        <v>75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76</v>
      </c>
      <c r="BU1" s="15" t="s">
        <v>77</v>
      </c>
      <c r="BV1" s="15" t="s">
        <v>78</v>
      </c>
    </row>
    <row r="2" spans="3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S2" s="16" t="s">
        <v>79</v>
      </c>
      <c r="BT2" s="16" t="s">
        <v>80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79</v>
      </c>
      <c r="BT3" s="16" t="s">
        <v>81</v>
      </c>
    </row>
    <row r="4" spans="2:71" ht="36.95" customHeight="1">
      <c r="B4" s="20"/>
      <c r="C4" s="21"/>
      <c r="D4" s="22" t="s">
        <v>82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83</v>
      </c>
      <c r="BG4" s="25" t="s">
        <v>84</v>
      </c>
      <c r="BS4" s="16" t="s">
        <v>85</v>
      </c>
    </row>
    <row r="5" spans="2:71" ht="14.45" customHeight="1">
      <c r="B5" s="20"/>
      <c r="C5" s="21"/>
      <c r="D5" s="26" t="s">
        <v>86</v>
      </c>
      <c r="E5" s="21"/>
      <c r="F5" s="21"/>
      <c r="G5" s="21"/>
      <c r="H5" s="21"/>
      <c r="I5" s="21"/>
      <c r="J5" s="21"/>
      <c r="K5" s="367" t="s">
        <v>87</v>
      </c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21"/>
      <c r="AQ5" s="23"/>
      <c r="BG5" s="364" t="s">
        <v>88</v>
      </c>
      <c r="BS5" s="16" t="s">
        <v>79</v>
      </c>
    </row>
    <row r="6" spans="2:71" ht="36.95" customHeight="1">
      <c r="B6" s="20"/>
      <c r="C6" s="21"/>
      <c r="D6" s="28" t="s">
        <v>89</v>
      </c>
      <c r="E6" s="21"/>
      <c r="F6" s="21"/>
      <c r="G6" s="21"/>
      <c r="H6" s="21"/>
      <c r="I6" s="21"/>
      <c r="J6" s="21"/>
      <c r="K6" s="369" t="s">
        <v>90</v>
      </c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21"/>
      <c r="AQ6" s="23"/>
      <c r="BG6" s="346"/>
      <c r="BS6" s="16" t="s">
        <v>91</v>
      </c>
    </row>
    <row r="7" spans="2:71" ht="14.45" customHeight="1">
      <c r="B7" s="20"/>
      <c r="C7" s="21"/>
      <c r="D7" s="29" t="s">
        <v>92</v>
      </c>
      <c r="E7" s="21"/>
      <c r="F7" s="21"/>
      <c r="G7" s="21"/>
      <c r="H7" s="21"/>
      <c r="I7" s="21"/>
      <c r="J7" s="21"/>
      <c r="K7" s="27" t="s">
        <v>93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94</v>
      </c>
      <c r="AL7" s="21"/>
      <c r="AM7" s="21"/>
      <c r="AN7" s="27" t="s">
        <v>93</v>
      </c>
      <c r="AO7" s="21"/>
      <c r="AP7" s="21"/>
      <c r="AQ7" s="23"/>
      <c r="BG7" s="346"/>
      <c r="BS7" s="16" t="s">
        <v>95</v>
      </c>
    </row>
    <row r="8" spans="2:71" ht="14.45" customHeight="1">
      <c r="B8" s="20"/>
      <c r="C8" s="21"/>
      <c r="D8" s="29" t="s">
        <v>96</v>
      </c>
      <c r="E8" s="21"/>
      <c r="F8" s="21"/>
      <c r="G8" s="21"/>
      <c r="H8" s="21"/>
      <c r="I8" s="21"/>
      <c r="J8" s="21"/>
      <c r="K8" s="27" t="s">
        <v>97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98</v>
      </c>
      <c r="AL8" s="21"/>
      <c r="AM8" s="21"/>
      <c r="AN8" s="30" t="s">
        <v>99</v>
      </c>
      <c r="AO8" s="21"/>
      <c r="AP8" s="21"/>
      <c r="AQ8" s="23"/>
      <c r="BG8" s="346"/>
      <c r="BS8" s="16" t="s">
        <v>100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G9" s="346"/>
      <c r="BS9" s="16" t="s">
        <v>101</v>
      </c>
    </row>
    <row r="10" spans="2:71" ht="14.45" customHeight="1">
      <c r="B10" s="20"/>
      <c r="C10" s="21"/>
      <c r="D10" s="29" t="s">
        <v>102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103</v>
      </c>
      <c r="AL10" s="21"/>
      <c r="AM10" s="21"/>
      <c r="AN10" s="27" t="s">
        <v>104</v>
      </c>
      <c r="AO10" s="21"/>
      <c r="AP10" s="21"/>
      <c r="AQ10" s="23"/>
      <c r="BG10" s="346"/>
      <c r="BS10" s="16" t="s">
        <v>91</v>
      </c>
    </row>
    <row r="11" spans="2:71" ht="18.4" customHeight="1">
      <c r="B11" s="20"/>
      <c r="C11" s="21"/>
      <c r="D11" s="21"/>
      <c r="E11" s="27" t="s">
        <v>105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106</v>
      </c>
      <c r="AL11" s="21"/>
      <c r="AM11" s="21"/>
      <c r="AN11" s="27" t="s">
        <v>107</v>
      </c>
      <c r="AO11" s="21"/>
      <c r="AP11" s="21"/>
      <c r="AQ11" s="23"/>
      <c r="BG11" s="346"/>
      <c r="BS11" s="16" t="s">
        <v>91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G12" s="346"/>
      <c r="BS12" s="16" t="s">
        <v>91</v>
      </c>
    </row>
    <row r="13" spans="2:71" ht="14.45" customHeight="1">
      <c r="B13" s="20"/>
      <c r="C13" s="21"/>
      <c r="D13" s="29" t="s">
        <v>108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103</v>
      </c>
      <c r="AL13" s="21"/>
      <c r="AM13" s="21"/>
      <c r="AN13" s="31" t="s">
        <v>109</v>
      </c>
      <c r="AO13" s="21"/>
      <c r="AP13" s="21"/>
      <c r="AQ13" s="23"/>
      <c r="BG13" s="346"/>
      <c r="BS13" s="16" t="s">
        <v>91</v>
      </c>
    </row>
    <row r="14" spans="2:71" ht="15">
      <c r="B14" s="20"/>
      <c r="C14" s="21"/>
      <c r="D14" s="21"/>
      <c r="E14" s="370" t="s">
        <v>109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29" t="s">
        <v>106</v>
      </c>
      <c r="AL14" s="21"/>
      <c r="AM14" s="21"/>
      <c r="AN14" s="31" t="s">
        <v>109</v>
      </c>
      <c r="AO14" s="21"/>
      <c r="AP14" s="21"/>
      <c r="AQ14" s="23"/>
      <c r="BG14" s="346"/>
      <c r="BS14" s="16" t="s">
        <v>91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G15" s="346"/>
      <c r="BS15" s="16" t="s">
        <v>76</v>
      </c>
    </row>
    <row r="16" spans="2:71" ht="14.45" customHeight="1">
      <c r="B16" s="20"/>
      <c r="C16" s="21"/>
      <c r="D16" s="29" t="s">
        <v>110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103</v>
      </c>
      <c r="AL16" s="21"/>
      <c r="AM16" s="21"/>
      <c r="AN16" s="27" t="s">
        <v>111</v>
      </c>
      <c r="AO16" s="21"/>
      <c r="AP16" s="21"/>
      <c r="AQ16" s="23"/>
      <c r="BG16" s="346"/>
      <c r="BS16" s="16" t="s">
        <v>76</v>
      </c>
    </row>
    <row r="17" spans="2:71" ht="18.4" customHeight="1">
      <c r="B17" s="20"/>
      <c r="C17" s="21"/>
      <c r="D17" s="21"/>
      <c r="E17" s="27" t="s">
        <v>112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106</v>
      </c>
      <c r="AL17" s="21"/>
      <c r="AM17" s="21"/>
      <c r="AN17" s="27" t="s">
        <v>93</v>
      </c>
      <c r="AO17" s="21"/>
      <c r="AP17" s="21"/>
      <c r="AQ17" s="23"/>
      <c r="BG17" s="346"/>
      <c r="BS17" s="16" t="s">
        <v>77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G18" s="346"/>
      <c r="BS18" s="16" t="s">
        <v>79</v>
      </c>
    </row>
    <row r="19" spans="2:71" ht="14.45" customHeight="1">
      <c r="B19" s="20"/>
      <c r="C19" s="21"/>
      <c r="D19" s="29" t="s">
        <v>113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G19" s="346"/>
      <c r="BS19" s="16" t="s">
        <v>79</v>
      </c>
    </row>
    <row r="20" spans="2:71" ht="22.5" customHeight="1">
      <c r="B20" s="20"/>
      <c r="C20" s="21"/>
      <c r="D20" s="21"/>
      <c r="E20" s="371" t="s">
        <v>93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21"/>
      <c r="AP20" s="21"/>
      <c r="AQ20" s="23"/>
      <c r="BG20" s="346"/>
      <c r="BS20" s="16" t="s">
        <v>76</v>
      </c>
    </row>
    <row r="21" spans="2:59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G21" s="346"/>
    </row>
    <row r="22" spans="2:59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G22" s="346"/>
    </row>
    <row r="23" spans="2:59" s="1" customFormat="1" ht="25.9" customHeight="1">
      <c r="B23" s="33"/>
      <c r="C23" s="34"/>
      <c r="D23" s="35" t="s">
        <v>114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2">
        <f>ROUND(AG51,2)</f>
        <v>0</v>
      </c>
      <c r="AL23" s="373"/>
      <c r="AM23" s="373"/>
      <c r="AN23" s="373"/>
      <c r="AO23" s="373"/>
      <c r="AP23" s="34"/>
      <c r="AQ23" s="37"/>
      <c r="BG23" s="365"/>
    </row>
    <row r="24" spans="2:59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G24" s="365"/>
    </row>
    <row r="25" spans="2:59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63" t="s">
        <v>115</v>
      </c>
      <c r="M25" s="341"/>
      <c r="N25" s="341"/>
      <c r="O25" s="341"/>
      <c r="P25" s="34"/>
      <c r="Q25" s="34"/>
      <c r="R25" s="34"/>
      <c r="S25" s="34"/>
      <c r="T25" s="34"/>
      <c r="U25" s="34"/>
      <c r="V25" s="34"/>
      <c r="W25" s="363" t="s">
        <v>116</v>
      </c>
      <c r="X25" s="341"/>
      <c r="Y25" s="341"/>
      <c r="Z25" s="341"/>
      <c r="AA25" s="341"/>
      <c r="AB25" s="341"/>
      <c r="AC25" s="341"/>
      <c r="AD25" s="341"/>
      <c r="AE25" s="341"/>
      <c r="AF25" s="34"/>
      <c r="AG25" s="34"/>
      <c r="AH25" s="34"/>
      <c r="AI25" s="34"/>
      <c r="AJ25" s="34"/>
      <c r="AK25" s="363" t="s">
        <v>117</v>
      </c>
      <c r="AL25" s="341"/>
      <c r="AM25" s="341"/>
      <c r="AN25" s="341"/>
      <c r="AO25" s="341"/>
      <c r="AP25" s="34"/>
      <c r="AQ25" s="37"/>
      <c r="BG25" s="365"/>
    </row>
    <row r="26" spans="2:59" s="2" customFormat="1" ht="14.45" customHeight="1">
      <c r="B26" s="39"/>
      <c r="C26" s="40"/>
      <c r="D26" s="41" t="s">
        <v>118</v>
      </c>
      <c r="E26" s="40"/>
      <c r="F26" s="41" t="s">
        <v>119</v>
      </c>
      <c r="G26" s="40"/>
      <c r="H26" s="40"/>
      <c r="I26" s="40"/>
      <c r="J26" s="40"/>
      <c r="K26" s="40"/>
      <c r="L26" s="357">
        <v>0.21</v>
      </c>
      <c r="M26" s="358"/>
      <c r="N26" s="358"/>
      <c r="O26" s="358"/>
      <c r="P26" s="40"/>
      <c r="Q26" s="40"/>
      <c r="R26" s="40"/>
      <c r="S26" s="40"/>
      <c r="T26" s="40"/>
      <c r="U26" s="40"/>
      <c r="V26" s="40"/>
      <c r="W26" s="359">
        <f>ROUND(BB51,2)</f>
        <v>0</v>
      </c>
      <c r="X26" s="358"/>
      <c r="Y26" s="358"/>
      <c r="Z26" s="358"/>
      <c r="AA26" s="358"/>
      <c r="AB26" s="358"/>
      <c r="AC26" s="358"/>
      <c r="AD26" s="358"/>
      <c r="AE26" s="358"/>
      <c r="AF26" s="40"/>
      <c r="AG26" s="40"/>
      <c r="AH26" s="40"/>
      <c r="AI26" s="40"/>
      <c r="AJ26" s="40"/>
      <c r="AK26" s="359">
        <f>ROUND(AX51,2)</f>
        <v>0</v>
      </c>
      <c r="AL26" s="358"/>
      <c r="AM26" s="358"/>
      <c r="AN26" s="358"/>
      <c r="AO26" s="358"/>
      <c r="AP26" s="40"/>
      <c r="AQ26" s="42"/>
      <c r="BG26" s="366"/>
    </row>
    <row r="27" spans="2:59" s="2" customFormat="1" ht="14.45" customHeight="1">
      <c r="B27" s="39"/>
      <c r="C27" s="40"/>
      <c r="D27" s="40"/>
      <c r="E27" s="40"/>
      <c r="F27" s="41" t="s">
        <v>120</v>
      </c>
      <c r="G27" s="40"/>
      <c r="H27" s="40"/>
      <c r="I27" s="40"/>
      <c r="J27" s="40"/>
      <c r="K27" s="40"/>
      <c r="L27" s="357">
        <v>0.15</v>
      </c>
      <c r="M27" s="358"/>
      <c r="N27" s="358"/>
      <c r="O27" s="358"/>
      <c r="P27" s="40"/>
      <c r="Q27" s="40"/>
      <c r="R27" s="40"/>
      <c r="S27" s="40"/>
      <c r="T27" s="40"/>
      <c r="U27" s="40"/>
      <c r="V27" s="40"/>
      <c r="W27" s="359">
        <f>ROUND(BC51,2)</f>
        <v>0</v>
      </c>
      <c r="X27" s="358"/>
      <c r="Y27" s="358"/>
      <c r="Z27" s="358"/>
      <c r="AA27" s="358"/>
      <c r="AB27" s="358"/>
      <c r="AC27" s="358"/>
      <c r="AD27" s="358"/>
      <c r="AE27" s="358"/>
      <c r="AF27" s="40"/>
      <c r="AG27" s="40"/>
      <c r="AH27" s="40"/>
      <c r="AI27" s="40"/>
      <c r="AJ27" s="40"/>
      <c r="AK27" s="359">
        <f>ROUND(AY51,2)</f>
        <v>0</v>
      </c>
      <c r="AL27" s="358"/>
      <c r="AM27" s="358"/>
      <c r="AN27" s="358"/>
      <c r="AO27" s="358"/>
      <c r="AP27" s="40"/>
      <c r="AQ27" s="42"/>
      <c r="BG27" s="366"/>
    </row>
    <row r="28" spans="2:59" s="2" customFormat="1" ht="14.45" customHeight="1" hidden="1">
      <c r="B28" s="39"/>
      <c r="C28" s="40"/>
      <c r="D28" s="40"/>
      <c r="E28" s="40"/>
      <c r="F28" s="41" t="s">
        <v>121</v>
      </c>
      <c r="G28" s="40"/>
      <c r="H28" s="40"/>
      <c r="I28" s="40"/>
      <c r="J28" s="40"/>
      <c r="K28" s="40"/>
      <c r="L28" s="357">
        <v>0.21</v>
      </c>
      <c r="M28" s="358"/>
      <c r="N28" s="358"/>
      <c r="O28" s="358"/>
      <c r="P28" s="40"/>
      <c r="Q28" s="40"/>
      <c r="R28" s="40"/>
      <c r="S28" s="40"/>
      <c r="T28" s="40"/>
      <c r="U28" s="40"/>
      <c r="V28" s="40"/>
      <c r="W28" s="359">
        <f>ROUND(BD51,2)</f>
        <v>0</v>
      </c>
      <c r="X28" s="358"/>
      <c r="Y28" s="358"/>
      <c r="Z28" s="358"/>
      <c r="AA28" s="358"/>
      <c r="AB28" s="358"/>
      <c r="AC28" s="358"/>
      <c r="AD28" s="358"/>
      <c r="AE28" s="358"/>
      <c r="AF28" s="40"/>
      <c r="AG28" s="40"/>
      <c r="AH28" s="40"/>
      <c r="AI28" s="40"/>
      <c r="AJ28" s="40"/>
      <c r="AK28" s="359">
        <v>0</v>
      </c>
      <c r="AL28" s="358"/>
      <c r="AM28" s="358"/>
      <c r="AN28" s="358"/>
      <c r="AO28" s="358"/>
      <c r="AP28" s="40"/>
      <c r="AQ28" s="42"/>
      <c r="BG28" s="366"/>
    </row>
    <row r="29" spans="2:59" s="2" customFormat="1" ht="14.45" customHeight="1" hidden="1">
      <c r="B29" s="39"/>
      <c r="C29" s="40"/>
      <c r="D29" s="40"/>
      <c r="E29" s="40"/>
      <c r="F29" s="41" t="s">
        <v>122</v>
      </c>
      <c r="G29" s="40"/>
      <c r="H29" s="40"/>
      <c r="I29" s="40"/>
      <c r="J29" s="40"/>
      <c r="K29" s="40"/>
      <c r="L29" s="357">
        <v>0.15</v>
      </c>
      <c r="M29" s="358"/>
      <c r="N29" s="358"/>
      <c r="O29" s="358"/>
      <c r="P29" s="40"/>
      <c r="Q29" s="40"/>
      <c r="R29" s="40"/>
      <c r="S29" s="40"/>
      <c r="T29" s="40"/>
      <c r="U29" s="40"/>
      <c r="V29" s="40"/>
      <c r="W29" s="359">
        <f>ROUND(BE51,2)</f>
        <v>0</v>
      </c>
      <c r="X29" s="358"/>
      <c r="Y29" s="358"/>
      <c r="Z29" s="358"/>
      <c r="AA29" s="358"/>
      <c r="AB29" s="358"/>
      <c r="AC29" s="358"/>
      <c r="AD29" s="358"/>
      <c r="AE29" s="358"/>
      <c r="AF29" s="40"/>
      <c r="AG29" s="40"/>
      <c r="AH29" s="40"/>
      <c r="AI29" s="40"/>
      <c r="AJ29" s="40"/>
      <c r="AK29" s="359">
        <v>0</v>
      </c>
      <c r="AL29" s="358"/>
      <c r="AM29" s="358"/>
      <c r="AN29" s="358"/>
      <c r="AO29" s="358"/>
      <c r="AP29" s="40"/>
      <c r="AQ29" s="42"/>
      <c r="BG29" s="366"/>
    </row>
    <row r="30" spans="2:59" s="2" customFormat="1" ht="14.45" customHeight="1" hidden="1">
      <c r="B30" s="39"/>
      <c r="C30" s="40"/>
      <c r="D30" s="40"/>
      <c r="E30" s="40"/>
      <c r="F30" s="41" t="s">
        <v>123</v>
      </c>
      <c r="G30" s="40"/>
      <c r="H30" s="40"/>
      <c r="I30" s="40"/>
      <c r="J30" s="40"/>
      <c r="K30" s="40"/>
      <c r="L30" s="357">
        <v>0</v>
      </c>
      <c r="M30" s="358"/>
      <c r="N30" s="358"/>
      <c r="O30" s="358"/>
      <c r="P30" s="40"/>
      <c r="Q30" s="40"/>
      <c r="R30" s="40"/>
      <c r="S30" s="40"/>
      <c r="T30" s="40"/>
      <c r="U30" s="40"/>
      <c r="V30" s="40"/>
      <c r="W30" s="359">
        <f>ROUND(BF51,2)</f>
        <v>0</v>
      </c>
      <c r="X30" s="358"/>
      <c r="Y30" s="358"/>
      <c r="Z30" s="358"/>
      <c r="AA30" s="358"/>
      <c r="AB30" s="358"/>
      <c r="AC30" s="358"/>
      <c r="AD30" s="358"/>
      <c r="AE30" s="358"/>
      <c r="AF30" s="40"/>
      <c r="AG30" s="40"/>
      <c r="AH30" s="40"/>
      <c r="AI30" s="40"/>
      <c r="AJ30" s="40"/>
      <c r="AK30" s="359">
        <v>0</v>
      </c>
      <c r="AL30" s="358"/>
      <c r="AM30" s="358"/>
      <c r="AN30" s="358"/>
      <c r="AO30" s="358"/>
      <c r="AP30" s="40"/>
      <c r="AQ30" s="42"/>
      <c r="BG30" s="366"/>
    </row>
    <row r="31" spans="2:59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G31" s="365"/>
    </row>
    <row r="32" spans="2:59" s="1" customFormat="1" ht="25.9" customHeight="1">
      <c r="B32" s="33"/>
      <c r="C32" s="43"/>
      <c r="D32" s="44" t="s">
        <v>124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125</v>
      </c>
      <c r="U32" s="45"/>
      <c r="V32" s="45"/>
      <c r="W32" s="45"/>
      <c r="X32" s="360" t="s">
        <v>126</v>
      </c>
      <c r="Y32" s="343"/>
      <c r="Z32" s="343"/>
      <c r="AA32" s="343"/>
      <c r="AB32" s="343"/>
      <c r="AC32" s="45"/>
      <c r="AD32" s="45"/>
      <c r="AE32" s="45"/>
      <c r="AF32" s="45"/>
      <c r="AG32" s="45"/>
      <c r="AH32" s="45"/>
      <c r="AI32" s="45"/>
      <c r="AJ32" s="45"/>
      <c r="AK32" s="361">
        <f>SUM(AK23:AK30)</f>
        <v>0</v>
      </c>
      <c r="AL32" s="343"/>
      <c r="AM32" s="343"/>
      <c r="AN32" s="343"/>
      <c r="AO32" s="362"/>
      <c r="AP32" s="43"/>
      <c r="AQ32" s="47"/>
      <c r="BG32" s="365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127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86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2018011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89</v>
      </c>
      <c r="D42" s="62"/>
      <c r="E42" s="62"/>
      <c r="F42" s="62"/>
      <c r="G42" s="62"/>
      <c r="H42" s="62"/>
      <c r="I42" s="62"/>
      <c r="J42" s="62"/>
      <c r="K42" s="62"/>
      <c r="L42" s="352" t="str">
        <f>K6</f>
        <v>Malí, ale společně silní - zahrada MŠ Vora, Mar. Lázně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5">
      <c r="B44" s="33"/>
      <c r="C44" s="57" t="s">
        <v>96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Mariánské Lázně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98</v>
      </c>
      <c r="AJ44" s="55"/>
      <c r="AK44" s="55"/>
      <c r="AL44" s="55"/>
      <c r="AM44" s="354" t="str">
        <f>IF(AN8="","",AN8)</f>
        <v>10.3.2018</v>
      </c>
      <c r="AN44" s="355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8" s="1" customFormat="1" ht="15">
      <c r="B46" s="33"/>
      <c r="C46" s="57" t="s">
        <v>102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>Město Mariánské Lázně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110</v>
      </c>
      <c r="AJ46" s="55"/>
      <c r="AK46" s="55"/>
      <c r="AL46" s="55"/>
      <c r="AM46" s="356" t="str">
        <f>IF(E17="","",E17)</f>
        <v>Ing. Tomáš Prinz, DiS.</v>
      </c>
      <c r="AN46" s="355"/>
      <c r="AO46" s="355"/>
      <c r="AP46" s="355"/>
      <c r="AQ46" s="55"/>
      <c r="AR46" s="53"/>
      <c r="AS46" s="336" t="s">
        <v>128</v>
      </c>
      <c r="AT46" s="337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6"/>
    </row>
    <row r="47" spans="2:58" s="1" customFormat="1" ht="15">
      <c r="B47" s="33"/>
      <c r="C47" s="57" t="s">
        <v>108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338"/>
      <c r="AT47" s="339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8"/>
    </row>
    <row r="48" spans="2:58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340"/>
      <c r="AT48" s="341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70"/>
    </row>
    <row r="49" spans="2:58" s="1" customFormat="1" ht="29.25" customHeight="1">
      <c r="B49" s="33"/>
      <c r="C49" s="342" t="s">
        <v>129</v>
      </c>
      <c r="D49" s="343"/>
      <c r="E49" s="343"/>
      <c r="F49" s="343"/>
      <c r="G49" s="343"/>
      <c r="H49" s="45"/>
      <c r="I49" s="344" t="s">
        <v>130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131</v>
      </c>
      <c r="AH49" s="343"/>
      <c r="AI49" s="343"/>
      <c r="AJ49" s="343"/>
      <c r="AK49" s="343"/>
      <c r="AL49" s="343"/>
      <c r="AM49" s="343"/>
      <c r="AN49" s="344" t="s">
        <v>132</v>
      </c>
      <c r="AO49" s="343"/>
      <c r="AP49" s="343"/>
      <c r="AQ49" s="71" t="s">
        <v>133</v>
      </c>
      <c r="AR49" s="53"/>
      <c r="AS49" s="72" t="s">
        <v>134</v>
      </c>
      <c r="AT49" s="73" t="s">
        <v>135</v>
      </c>
      <c r="AU49" s="73" t="s">
        <v>136</v>
      </c>
      <c r="AV49" s="73" t="s">
        <v>137</v>
      </c>
      <c r="AW49" s="73" t="s">
        <v>138</v>
      </c>
      <c r="AX49" s="73" t="s">
        <v>139</v>
      </c>
      <c r="AY49" s="73" t="s">
        <v>140</v>
      </c>
      <c r="AZ49" s="73" t="s">
        <v>141</v>
      </c>
      <c r="BA49" s="73" t="s">
        <v>142</v>
      </c>
      <c r="BB49" s="73" t="s">
        <v>143</v>
      </c>
      <c r="BC49" s="73" t="s">
        <v>144</v>
      </c>
      <c r="BD49" s="73" t="s">
        <v>145</v>
      </c>
      <c r="BE49" s="73" t="s">
        <v>146</v>
      </c>
      <c r="BF49" s="74" t="s">
        <v>147</v>
      </c>
    </row>
    <row r="50" spans="2:58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7"/>
    </row>
    <row r="51" spans="2:90" s="4" customFormat="1" ht="32.45" customHeight="1">
      <c r="B51" s="60"/>
      <c r="C51" s="78" t="s">
        <v>148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50">
        <f>ROUND(AG52,2)</f>
        <v>0</v>
      </c>
      <c r="AH51" s="350"/>
      <c r="AI51" s="350"/>
      <c r="AJ51" s="350"/>
      <c r="AK51" s="350"/>
      <c r="AL51" s="350"/>
      <c r="AM51" s="350"/>
      <c r="AN51" s="351">
        <f>SUM(AG51,AV51)</f>
        <v>0</v>
      </c>
      <c r="AO51" s="351"/>
      <c r="AP51" s="351"/>
      <c r="AQ51" s="80" t="s">
        <v>93</v>
      </c>
      <c r="AR51" s="63"/>
      <c r="AS51" s="81">
        <f>ROUND(AS52,2)</f>
        <v>0</v>
      </c>
      <c r="AT51" s="82">
        <f>ROUND(AT52,2)</f>
        <v>0</v>
      </c>
      <c r="AU51" s="83">
        <f>ROUND(AU52,2)</f>
        <v>0</v>
      </c>
      <c r="AV51" s="83">
        <f>ROUND(SUM(AX51:AY51),2)</f>
        <v>0</v>
      </c>
      <c r="AW51" s="84">
        <f>ROUND(AW52,5)</f>
        <v>0</v>
      </c>
      <c r="AX51" s="83">
        <f>ROUND(BB51*L26,2)</f>
        <v>0</v>
      </c>
      <c r="AY51" s="83">
        <f>ROUND(BC51*L27,2)</f>
        <v>0</v>
      </c>
      <c r="AZ51" s="83">
        <f>ROUND(BD51*L26,2)</f>
        <v>0</v>
      </c>
      <c r="BA51" s="83">
        <f>ROUND(BE51*L27,2)</f>
        <v>0</v>
      </c>
      <c r="BB51" s="83">
        <f>ROUND(BB52,2)</f>
        <v>0</v>
      </c>
      <c r="BC51" s="83">
        <f>ROUND(BC52,2)</f>
        <v>0</v>
      </c>
      <c r="BD51" s="83">
        <f>ROUND(BD52,2)</f>
        <v>0</v>
      </c>
      <c r="BE51" s="83">
        <f>ROUND(BE52,2)</f>
        <v>0</v>
      </c>
      <c r="BF51" s="85">
        <f>ROUND(BF52,2)</f>
        <v>0</v>
      </c>
      <c r="BS51" s="86" t="s">
        <v>149</v>
      </c>
      <c r="BT51" s="86" t="s">
        <v>150</v>
      </c>
      <c r="BV51" s="86" t="s">
        <v>151</v>
      </c>
      <c r="BW51" s="86" t="s">
        <v>78</v>
      </c>
      <c r="BX51" s="86" t="s">
        <v>152</v>
      </c>
      <c r="CL51" s="86" t="s">
        <v>93</v>
      </c>
    </row>
    <row r="52" spans="1:90" s="5" customFormat="1" ht="37.5" customHeight="1">
      <c r="A52" s="239" t="s">
        <v>883</v>
      </c>
      <c r="B52" s="87"/>
      <c r="C52" s="88"/>
      <c r="D52" s="349" t="s">
        <v>87</v>
      </c>
      <c r="E52" s="348"/>
      <c r="F52" s="348"/>
      <c r="G52" s="348"/>
      <c r="H52" s="348"/>
      <c r="I52" s="89"/>
      <c r="J52" s="349" t="s">
        <v>90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7">
        <f ca="1">'2018011 - Malí, ale spole...'!K27</f>
        <v>0</v>
      </c>
      <c r="AH52" s="348"/>
      <c r="AI52" s="348"/>
      <c r="AJ52" s="348"/>
      <c r="AK52" s="348"/>
      <c r="AL52" s="348"/>
      <c r="AM52" s="348"/>
      <c r="AN52" s="347">
        <f>SUM(AG52,AV52)</f>
        <v>0</v>
      </c>
      <c r="AO52" s="348"/>
      <c r="AP52" s="348"/>
      <c r="AQ52" s="90" t="s">
        <v>153</v>
      </c>
      <c r="AR52" s="91"/>
      <c r="AS52" s="92">
        <f ca="1">'2018011 - Malí, ale spole...'!K25</f>
        <v>0</v>
      </c>
      <c r="AT52" s="93">
        <f ca="1">'2018011 - Malí, ale spole...'!K26</f>
        <v>0</v>
      </c>
      <c r="AU52" s="93">
        <v>0</v>
      </c>
      <c r="AV52" s="93">
        <f ca="1">ROUND(SUM(AX52:AY52),2)</f>
        <v>0</v>
      </c>
      <c r="AW52" s="94">
        <f ca="1">'2018011 - Malí, ale spole...'!T89</f>
        <v>0</v>
      </c>
      <c r="AX52" s="93">
        <f ca="1">'2018011 - Malí, ale spole...'!K30</f>
        <v>0</v>
      </c>
      <c r="AY52" s="93">
        <f ca="1">'2018011 - Malí, ale spole...'!K31</f>
        <v>0</v>
      </c>
      <c r="AZ52" s="93">
        <f ca="1">'2018011 - Malí, ale spole...'!K32</f>
        <v>0</v>
      </c>
      <c r="BA52" s="93">
        <f ca="1">'2018011 - Malí, ale spole...'!K33</f>
        <v>0</v>
      </c>
      <c r="BB52" s="93">
        <f ca="1">'2018011 - Malí, ale spole...'!F30</f>
        <v>0</v>
      </c>
      <c r="BC52" s="93">
        <f ca="1">'2018011 - Malí, ale spole...'!F31</f>
        <v>0</v>
      </c>
      <c r="BD52" s="93">
        <f ca="1">'2018011 - Malí, ale spole...'!F32</f>
        <v>0</v>
      </c>
      <c r="BE52" s="93">
        <f ca="1">'2018011 - Malí, ale spole...'!F33</f>
        <v>0</v>
      </c>
      <c r="BF52" s="95">
        <f ca="1">'2018011 - Malí, ale spole...'!F34</f>
        <v>0</v>
      </c>
      <c r="BT52" s="96" t="s">
        <v>95</v>
      </c>
      <c r="BU52" s="96" t="s">
        <v>154</v>
      </c>
      <c r="BV52" s="96" t="s">
        <v>151</v>
      </c>
      <c r="BW52" s="96" t="s">
        <v>78</v>
      </c>
      <c r="BX52" s="96" t="s">
        <v>152</v>
      </c>
      <c r="CL52" s="96" t="s">
        <v>93</v>
      </c>
    </row>
    <row r="53" spans="2:44" s="1" customFormat="1" ht="30" customHeight="1">
      <c r="B53" s="3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</sheetData>
  <sheetProtection password="CC35" sheet="1" objects="1" scenarios="1" formatColumns="0" formatRows="0" sort="0" autoFilter="0"/>
  <mergeCells count="41"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N49:AP49"/>
    <mergeCell ref="L29:O29"/>
    <mergeCell ref="W29:AE29"/>
    <mergeCell ref="AK29:AO29"/>
    <mergeCell ref="X32:AB32"/>
    <mergeCell ref="AK32:AO32"/>
    <mergeCell ref="AN51:AP51"/>
    <mergeCell ref="L42:AO42"/>
    <mergeCell ref="AM44:AN44"/>
    <mergeCell ref="AM46:AP46"/>
    <mergeCell ref="L28:O28"/>
    <mergeCell ref="L30:O30"/>
    <mergeCell ref="W30:AE30"/>
    <mergeCell ref="AK30:AO30"/>
    <mergeCell ref="W28:AE28"/>
    <mergeCell ref="AK28:AO28"/>
    <mergeCell ref="AS46:AT48"/>
    <mergeCell ref="C49:G49"/>
    <mergeCell ref="I49:AF49"/>
    <mergeCell ref="AG49:AM49"/>
    <mergeCell ref="AR2:BG2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8011 - Malí, ale spole...'!C2" tooltip="2018011 - Malí, ale spol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97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1"/>
      <c r="C1" s="241"/>
      <c r="D1" s="240" t="s">
        <v>73</v>
      </c>
      <c r="E1" s="241"/>
      <c r="F1" s="242" t="s">
        <v>884</v>
      </c>
      <c r="G1" s="374" t="s">
        <v>885</v>
      </c>
      <c r="H1" s="374"/>
      <c r="I1" s="246"/>
      <c r="J1" s="247" t="s">
        <v>886</v>
      </c>
      <c r="K1" s="240" t="s">
        <v>155</v>
      </c>
      <c r="L1" s="242" t="s">
        <v>887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T2" s="16" t="s">
        <v>78</v>
      </c>
      <c r="AZ2" s="98" t="s">
        <v>156</v>
      </c>
      <c r="BA2" s="98" t="s">
        <v>157</v>
      </c>
      <c r="BB2" s="98" t="s">
        <v>158</v>
      </c>
      <c r="BC2" s="98" t="s">
        <v>159</v>
      </c>
      <c r="BD2" s="98" t="s">
        <v>160</v>
      </c>
    </row>
    <row r="3" spans="2:56" ht="6.95" customHeight="1">
      <c r="B3" s="17"/>
      <c r="C3" s="18"/>
      <c r="D3" s="18"/>
      <c r="E3" s="18"/>
      <c r="F3" s="18"/>
      <c r="G3" s="18"/>
      <c r="H3" s="18"/>
      <c r="I3" s="99"/>
      <c r="J3" s="99"/>
      <c r="K3" s="18"/>
      <c r="L3" s="19"/>
      <c r="AT3" s="16" t="s">
        <v>160</v>
      </c>
      <c r="AZ3" s="98" t="s">
        <v>161</v>
      </c>
      <c r="BA3" s="98" t="s">
        <v>162</v>
      </c>
      <c r="BB3" s="98" t="s">
        <v>163</v>
      </c>
      <c r="BC3" s="98" t="s">
        <v>164</v>
      </c>
      <c r="BD3" s="98" t="s">
        <v>160</v>
      </c>
    </row>
    <row r="4" spans="2:46" ht="36.95" customHeight="1">
      <c r="B4" s="20"/>
      <c r="C4" s="21"/>
      <c r="D4" s="22" t="s">
        <v>165</v>
      </c>
      <c r="E4" s="21"/>
      <c r="F4" s="21"/>
      <c r="G4" s="21"/>
      <c r="H4" s="21"/>
      <c r="I4" s="100"/>
      <c r="J4" s="100"/>
      <c r="K4" s="21"/>
      <c r="L4" s="23"/>
      <c r="N4" s="24" t="s">
        <v>83</v>
      </c>
      <c r="AT4" s="16" t="s">
        <v>76</v>
      </c>
    </row>
    <row r="5" spans="2:12" ht="6.95" customHeight="1">
      <c r="B5" s="20"/>
      <c r="C5" s="21"/>
      <c r="D5" s="21"/>
      <c r="E5" s="21"/>
      <c r="F5" s="21"/>
      <c r="G5" s="21"/>
      <c r="H5" s="21"/>
      <c r="I5" s="100"/>
      <c r="J5" s="100"/>
      <c r="K5" s="21"/>
      <c r="L5" s="23"/>
    </row>
    <row r="6" spans="2:12" s="1" customFormat="1" ht="15">
      <c r="B6" s="33"/>
      <c r="C6" s="34"/>
      <c r="D6" s="29" t="s">
        <v>89</v>
      </c>
      <c r="E6" s="34"/>
      <c r="F6" s="34"/>
      <c r="G6" s="34"/>
      <c r="H6" s="34"/>
      <c r="I6" s="101"/>
      <c r="J6" s="101"/>
      <c r="K6" s="34"/>
      <c r="L6" s="37"/>
    </row>
    <row r="7" spans="2:12" s="1" customFormat="1" ht="36.95" customHeight="1">
      <c r="B7" s="33"/>
      <c r="C7" s="34"/>
      <c r="D7" s="34"/>
      <c r="E7" s="375" t="s">
        <v>90</v>
      </c>
      <c r="F7" s="341"/>
      <c r="G7" s="341"/>
      <c r="H7" s="341"/>
      <c r="I7" s="101"/>
      <c r="J7" s="101"/>
      <c r="K7" s="34"/>
      <c r="L7" s="37"/>
    </row>
    <row r="8" spans="2:12" s="1" customFormat="1" ht="13.5">
      <c r="B8" s="33"/>
      <c r="C8" s="34"/>
      <c r="D8" s="34"/>
      <c r="E8" s="34"/>
      <c r="F8" s="34"/>
      <c r="G8" s="34"/>
      <c r="H8" s="34"/>
      <c r="I8" s="101"/>
      <c r="J8" s="101"/>
      <c r="K8" s="34"/>
      <c r="L8" s="37"/>
    </row>
    <row r="9" spans="2:12" s="1" customFormat="1" ht="14.45" customHeight="1">
      <c r="B9" s="33"/>
      <c r="C9" s="34"/>
      <c r="D9" s="29" t="s">
        <v>92</v>
      </c>
      <c r="E9" s="34"/>
      <c r="F9" s="27" t="s">
        <v>93</v>
      </c>
      <c r="G9" s="34"/>
      <c r="H9" s="34"/>
      <c r="I9" s="102" t="s">
        <v>94</v>
      </c>
      <c r="J9" s="103" t="s">
        <v>93</v>
      </c>
      <c r="K9" s="34"/>
      <c r="L9" s="37"/>
    </row>
    <row r="10" spans="2:12" s="1" customFormat="1" ht="14.45" customHeight="1">
      <c r="B10" s="33"/>
      <c r="C10" s="34"/>
      <c r="D10" s="29" t="s">
        <v>96</v>
      </c>
      <c r="E10" s="34"/>
      <c r="F10" s="27" t="s">
        <v>97</v>
      </c>
      <c r="G10" s="34"/>
      <c r="H10" s="34"/>
      <c r="I10" s="102" t="s">
        <v>98</v>
      </c>
      <c r="J10" s="104" t="str">
        <f ca="1">'Rekapitulace stavby'!AN8</f>
        <v>10.3.2018</v>
      </c>
      <c r="K10" s="34"/>
      <c r="L10" s="37"/>
    </row>
    <row r="11" spans="2:12" s="1" customFormat="1" ht="10.9" customHeight="1">
      <c r="B11" s="33"/>
      <c r="C11" s="34"/>
      <c r="D11" s="34"/>
      <c r="E11" s="34"/>
      <c r="F11" s="34"/>
      <c r="G11" s="34"/>
      <c r="H11" s="34"/>
      <c r="I11" s="101"/>
      <c r="J11" s="101"/>
      <c r="K11" s="34"/>
      <c r="L11" s="37"/>
    </row>
    <row r="12" spans="2:12" s="1" customFormat="1" ht="14.45" customHeight="1">
      <c r="B12" s="33"/>
      <c r="C12" s="34"/>
      <c r="D12" s="29" t="s">
        <v>102</v>
      </c>
      <c r="E12" s="34"/>
      <c r="F12" s="34"/>
      <c r="G12" s="34"/>
      <c r="H12" s="34"/>
      <c r="I12" s="102" t="s">
        <v>103</v>
      </c>
      <c r="J12" s="103" t="s">
        <v>104</v>
      </c>
      <c r="K12" s="34"/>
      <c r="L12" s="37"/>
    </row>
    <row r="13" spans="2:12" s="1" customFormat="1" ht="18" customHeight="1">
      <c r="B13" s="33"/>
      <c r="C13" s="34"/>
      <c r="D13" s="34"/>
      <c r="E13" s="27" t="s">
        <v>105</v>
      </c>
      <c r="F13" s="34"/>
      <c r="G13" s="34"/>
      <c r="H13" s="34"/>
      <c r="I13" s="102" t="s">
        <v>106</v>
      </c>
      <c r="J13" s="103" t="s">
        <v>107</v>
      </c>
      <c r="K13" s="34"/>
      <c r="L13" s="37"/>
    </row>
    <row r="14" spans="2:12" s="1" customFormat="1" ht="6.95" customHeight="1">
      <c r="B14" s="33"/>
      <c r="C14" s="34"/>
      <c r="D14" s="34"/>
      <c r="E14" s="34"/>
      <c r="F14" s="34"/>
      <c r="G14" s="34"/>
      <c r="H14" s="34"/>
      <c r="I14" s="101"/>
      <c r="J14" s="101"/>
      <c r="K14" s="34"/>
      <c r="L14" s="37"/>
    </row>
    <row r="15" spans="2:12" s="1" customFormat="1" ht="14.45" customHeight="1">
      <c r="B15" s="33"/>
      <c r="C15" s="34"/>
      <c r="D15" s="29" t="s">
        <v>108</v>
      </c>
      <c r="E15" s="34"/>
      <c r="F15" s="34"/>
      <c r="G15" s="34"/>
      <c r="H15" s="34"/>
      <c r="I15" s="102" t="s">
        <v>103</v>
      </c>
      <c r="J15" s="103" t="str">
        <f ca="1">IF('Rekapitulace stavby'!AN13="Vyplň údaj","",IF('Rekapitulace stavby'!AN13="","",'Rekapitulace stavby'!AN13))</f>
        <v/>
      </c>
      <c r="K15" s="34"/>
      <c r="L15" s="37"/>
    </row>
    <row r="16" spans="2:12" s="1" customFormat="1" ht="18" customHeight="1">
      <c r="B16" s="33"/>
      <c r="C16" s="34"/>
      <c r="D16" s="34"/>
      <c r="E16" s="27" t="str">
        <f ca="1">IF('Rekapitulace stavby'!E14="Vyplň údaj","",IF('Rekapitulace stavby'!E14="","",'Rekapitulace stavby'!E14))</f>
        <v/>
      </c>
      <c r="F16" s="34"/>
      <c r="G16" s="34"/>
      <c r="H16" s="34"/>
      <c r="I16" s="102" t="s">
        <v>106</v>
      </c>
      <c r="J16" s="103" t="str">
        <f ca="1">IF('Rekapitulace stavby'!AN14="Vyplň údaj","",IF('Rekapitulace stavby'!AN14="","",'Rekapitulace stavby'!AN14))</f>
        <v/>
      </c>
      <c r="K16" s="34"/>
      <c r="L16" s="37"/>
    </row>
    <row r="17" spans="2:12" s="1" customFormat="1" ht="6.95" customHeight="1">
      <c r="B17" s="33"/>
      <c r="C17" s="34"/>
      <c r="D17" s="34"/>
      <c r="E17" s="34"/>
      <c r="F17" s="34"/>
      <c r="G17" s="34"/>
      <c r="H17" s="34"/>
      <c r="I17" s="101"/>
      <c r="J17" s="101"/>
      <c r="K17" s="34"/>
      <c r="L17" s="37"/>
    </row>
    <row r="18" spans="2:12" s="1" customFormat="1" ht="14.45" customHeight="1">
      <c r="B18" s="33"/>
      <c r="C18" s="34"/>
      <c r="D18" s="29" t="s">
        <v>110</v>
      </c>
      <c r="E18" s="34"/>
      <c r="F18" s="34"/>
      <c r="G18" s="34"/>
      <c r="H18" s="34"/>
      <c r="I18" s="102" t="s">
        <v>103</v>
      </c>
      <c r="J18" s="103" t="s">
        <v>111</v>
      </c>
      <c r="K18" s="34"/>
      <c r="L18" s="37"/>
    </row>
    <row r="19" spans="2:12" s="1" customFormat="1" ht="18" customHeight="1">
      <c r="B19" s="33"/>
      <c r="C19" s="34"/>
      <c r="D19" s="34"/>
      <c r="E19" s="27" t="s">
        <v>112</v>
      </c>
      <c r="F19" s="34"/>
      <c r="G19" s="34"/>
      <c r="H19" s="34"/>
      <c r="I19" s="102" t="s">
        <v>106</v>
      </c>
      <c r="J19" s="103" t="s">
        <v>93</v>
      </c>
      <c r="K19" s="34"/>
      <c r="L19" s="37"/>
    </row>
    <row r="20" spans="2:12" s="1" customFormat="1" ht="6.95" customHeight="1">
      <c r="B20" s="33"/>
      <c r="C20" s="34"/>
      <c r="D20" s="34"/>
      <c r="E20" s="34"/>
      <c r="F20" s="34"/>
      <c r="G20" s="34"/>
      <c r="H20" s="34"/>
      <c r="I20" s="101"/>
      <c r="J20" s="101"/>
      <c r="K20" s="34"/>
      <c r="L20" s="37"/>
    </row>
    <row r="21" spans="2:12" s="1" customFormat="1" ht="14.45" customHeight="1">
      <c r="B21" s="33"/>
      <c r="C21" s="34"/>
      <c r="D21" s="29" t="s">
        <v>113</v>
      </c>
      <c r="E21" s="34"/>
      <c r="F21" s="34"/>
      <c r="G21" s="34"/>
      <c r="H21" s="34"/>
      <c r="I21" s="101"/>
      <c r="J21" s="101"/>
      <c r="K21" s="34"/>
      <c r="L21" s="37"/>
    </row>
    <row r="22" spans="2:12" s="6" customFormat="1" ht="22.5" customHeight="1">
      <c r="B22" s="105"/>
      <c r="C22" s="106"/>
      <c r="D22" s="106"/>
      <c r="E22" s="371" t="s">
        <v>93</v>
      </c>
      <c r="F22" s="376"/>
      <c r="G22" s="376"/>
      <c r="H22" s="376"/>
      <c r="I22" s="107"/>
      <c r="J22" s="107"/>
      <c r="K22" s="106"/>
      <c r="L22" s="108"/>
    </row>
    <row r="23" spans="2:12" s="1" customFormat="1" ht="6.95" customHeight="1">
      <c r="B23" s="33"/>
      <c r="C23" s="34"/>
      <c r="D23" s="34"/>
      <c r="E23" s="34"/>
      <c r="F23" s="34"/>
      <c r="G23" s="34"/>
      <c r="H23" s="34"/>
      <c r="I23" s="101"/>
      <c r="J23" s="101"/>
      <c r="K23" s="34"/>
      <c r="L23" s="37"/>
    </row>
    <row r="24" spans="2:12" s="1" customFormat="1" ht="6.95" customHeight="1">
      <c r="B24" s="33"/>
      <c r="C24" s="34"/>
      <c r="D24" s="76"/>
      <c r="E24" s="76"/>
      <c r="F24" s="76"/>
      <c r="G24" s="76"/>
      <c r="H24" s="76"/>
      <c r="I24" s="109"/>
      <c r="J24" s="109"/>
      <c r="K24" s="76"/>
      <c r="L24" s="110"/>
    </row>
    <row r="25" spans="2:12" s="1" customFormat="1" ht="15">
      <c r="B25" s="33"/>
      <c r="C25" s="34"/>
      <c r="D25" s="34"/>
      <c r="E25" s="29" t="s">
        <v>166</v>
      </c>
      <c r="F25" s="34"/>
      <c r="G25" s="34"/>
      <c r="H25" s="34"/>
      <c r="I25" s="101"/>
      <c r="J25" s="101"/>
      <c r="K25" s="111">
        <f>I54</f>
        <v>0</v>
      </c>
      <c r="L25" s="37"/>
    </row>
    <row r="26" spans="2:12" s="1" customFormat="1" ht="15">
      <c r="B26" s="33"/>
      <c r="C26" s="34"/>
      <c r="D26" s="34"/>
      <c r="E26" s="29" t="s">
        <v>167</v>
      </c>
      <c r="F26" s="34"/>
      <c r="G26" s="34"/>
      <c r="H26" s="34"/>
      <c r="I26" s="101"/>
      <c r="J26" s="101"/>
      <c r="K26" s="111">
        <f>J54</f>
        <v>0</v>
      </c>
      <c r="L26" s="37"/>
    </row>
    <row r="27" spans="2:12" s="1" customFormat="1" ht="25.35" customHeight="1">
      <c r="B27" s="33"/>
      <c r="C27" s="34"/>
      <c r="D27" s="112" t="s">
        <v>114</v>
      </c>
      <c r="E27" s="34"/>
      <c r="F27" s="34"/>
      <c r="G27" s="34"/>
      <c r="H27" s="34"/>
      <c r="I27" s="101"/>
      <c r="J27" s="101"/>
      <c r="K27" s="113">
        <f>ROUND(K89,2)</f>
        <v>0</v>
      </c>
      <c r="L27" s="37"/>
    </row>
    <row r="28" spans="2:12" s="1" customFormat="1" ht="6.95" customHeight="1">
      <c r="B28" s="33"/>
      <c r="C28" s="34"/>
      <c r="D28" s="76"/>
      <c r="E28" s="76"/>
      <c r="F28" s="76"/>
      <c r="G28" s="76"/>
      <c r="H28" s="76"/>
      <c r="I28" s="109"/>
      <c r="J28" s="109"/>
      <c r="K28" s="76"/>
      <c r="L28" s="110"/>
    </row>
    <row r="29" spans="2:12" s="1" customFormat="1" ht="14.45" customHeight="1">
      <c r="B29" s="33"/>
      <c r="C29" s="34"/>
      <c r="D29" s="34"/>
      <c r="E29" s="34"/>
      <c r="F29" s="38" t="s">
        <v>116</v>
      </c>
      <c r="G29" s="34"/>
      <c r="H29" s="34"/>
      <c r="I29" s="114" t="s">
        <v>115</v>
      </c>
      <c r="J29" s="101"/>
      <c r="K29" s="38" t="s">
        <v>117</v>
      </c>
      <c r="L29" s="37"/>
    </row>
    <row r="30" spans="2:12" s="1" customFormat="1" ht="14.45" customHeight="1">
      <c r="B30" s="33"/>
      <c r="C30" s="34"/>
      <c r="D30" s="41" t="s">
        <v>118</v>
      </c>
      <c r="E30" s="41" t="s">
        <v>119</v>
      </c>
      <c r="F30" s="115">
        <f>ROUND(SUM(BE89:BE361),2)</f>
        <v>0</v>
      </c>
      <c r="G30" s="34"/>
      <c r="H30" s="34"/>
      <c r="I30" s="116">
        <v>0.21</v>
      </c>
      <c r="J30" s="101"/>
      <c r="K30" s="115">
        <f>ROUND(ROUND((SUM(BE89:BE361)),2)*I30,2)</f>
        <v>0</v>
      </c>
      <c r="L30" s="37"/>
    </row>
    <row r="31" spans="2:12" s="1" customFormat="1" ht="14.45" customHeight="1">
      <c r="B31" s="33"/>
      <c r="C31" s="34"/>
      <c r="D31" s="34"/>
      <c r="E31" s="41" t="s">
        <v>120</v>
      </c>
      <c r="F31" s="115">
        <f>ROUND(SUM(BF89:BF361),2)</f>
        <v>0</v>
      </c>
      <c r="G31" s="34"/>
      <c r="H31" s="34"/>
      <c r="I31" s="116">
        <v>0.15</v>
      </c>
      <c r="J31" s="101"/>
      <c r="K31" s="115">
        <f>ROUND(ROUND((SUM(BF89:BF361)),2)*I31,2)</f>
        <v>0</v>
      </c>
      <c r="L31" s="37"/>
    </row>
    <row r="32" spans="2:12" s="1" customFormat="1" ht="14.45" customHeight="1" hidden="1">
      <c r="B32" s="33"/>
      <c r="C32" s="34"/>
      <c r="D32" s="34"/>
      <c r="E32" s="41" t="s">
        <v>121</v>
      </c>
      <c r="F32" s="115">
        <f>ROUND(SUM(BG89:BG361),2)</f>
        <v>0</v>
      </c>
      <c r="G32" s="34"/>
      <c r="H32" s="34"/>
      <c r="I32" s="116">
        <v>0.21</v>
      </c>
      <c r="J32" s="101"/>
      <c r="K32" s="115">
        <v>0</v>
      </c>
      <c r="L32" s="37"/>
    </row>
    <row r="33" spans="2:12" s="1" customFormat="1" ht="14.45" customHeight="1" hidden="1">
      <c r="B33" s="33"/>
      <c r="C33" s="34"/>
      <c r="D33" s="34"/>
      <c r="E33" s="41" t="s">
        <v>122</v>
      </c>
      <c r="F33" s="115">
        <f>ROUND(SUM(BH89:BH361),2)</f>
        <v>0</v>
      </c>
      <c r="G33" s="34"/>
      <c r="H33" s="34"/>
      <c r="I33" s="116">
        <v>0.15</v>
      </c>
      <c r="J33" s="101"/>
      <c r="K33" s="115">
        <v>0</v>
      </c>
      <c r="L33" s="37"/>
    </row>
    <row r="34" spans="2:12" s="1" customFormat="1" ht="14.45" customHeight="1" hidden="1">
      <c r="B34" s="33"/>
      <c r="C34" s="34"/>
      <c r="D34" s="34"/>
      <c r="E34" s="41" t="s">
        <v>123</v>
      </c>
      <c r="F34" s="115">
        <f>ROUND(SUM(BI89:BI361),2)</f>
        <v>0</v>
      </c>
      <c r="G34" s="34"/>
      <c r="H34" s="34"/>
      <c r="I34" s="116">
        <v>0</v>
      </c>
      <c r="J34" s="101"/>
      <c r="K34" s="115">
        <v>0</v>
      </c>
      <c r="L34" s="37"/>
    </row>
    <row r="35" spans="2:12" s="1" customFormat="1" ht="6.95" customHeight="1">
      <c r="B35" s="33"/>
      <c r="C35" s="34"/>
      <c r="D35" s="34"/>
      <c r="E35" s="34"/>
      <c r="F35" s="34"/>
      <c r="G35" s="34"/>
      <c r="H35" s="34"/>
      <c r="I35" s="101"/>
      <c r="J35" s="101"/>
      <c r="K35" s="34"/>
      <c r="L35" s="37"/>
    </row>
    <row r="36" spans="2:12" s="1" customFormat="1" ht="25.35" customHeight="1">
      <c r="B36" s="33"/>
      <c r="C36" s="43"/>
      <c r="D36" s="44" t="s">
        <v>124</v>
      </c>
      <c r="E36" s="45"/>
      <c r="F36" s="45"/>
      <c r="G36" s="117" t="s">
        <v>125</v>
      </c>
      <c r="H36" s="46" t="s">
        <v>126</v>
      </c>
      <c r="I36" s="118"/>
      <c r="J36" s="118"/>
      <c r="K36" s="119">
        <f>SUM(K27:K34)</f>
        <v>0</v>
      </c>
      <c r="L36" s="120"/>
    </row>
    <row r="37" spans="2:12" s="1" customFormat="1" ht="14.45" customHeight="1">
      <c r="B37" s="48"/>
      <c r="C37" s="49"/>
      <c r="D37" s="49"/>
      <c r="E37" s="49"/>
      <c r="F37" s="49"/>
      <c r="G37" s="49"/>
      <c r="H37" s="49"/>
      <c r="I37" s="121"/>
      <c r="J37" s="121"/>
      <c r="K37" s="49"/>
      <c r="L37" s="50"/>
    </row>
    <row r="41" spans="2:12" s="1" customFormat="1" ht="6.95" customHeight="1">
      <c r="B41" s="122"/>
      <c r="C41" s="123"/>
      <c r="D41" s="123"/>
      <c r="E41" s="123"/>
      <c r="F41" s="123"/>
      <c r="G41" s="123"/>
      <c r="H41" s="123"/>
      <c r="I41" s="124"/>
      <c r="J41" s="124"/>
      <c r="K41" s="123"/>
      <c r="L41" s="125"/>
    </row>
    <row r="42" spans="2:12" s="1" customFormat="1" ht="36.95" customHeight="1">
      <c r="B42" s="33"/>
      <c r="C42" s="22" t="s">
        <v>168</v>
      </c>
      <c r="D42" s="34"/>
      <c r="E42" s="34"/>
      <c r="F42" s="34"/>
      <c r="G42" s="34"/>
      <c r="H42" s="34"/>
      <c r="I42" s="101"/>
      <c r="J42" s="101"/>
      <c r="K42" s="34"/>
      <c r="L42" s="37"/>
    </row>
    <row r="43" spans="2:12" s="1" customFormat="1" ht="6.95" customHeight="1">
      <c r="B43" s="33"/>
      <c r="C43" s="34"/>
      <c r="D43" s="34"/>
      <c r="E43" s="34"/>
      <c r="F43" s="34"/>
      <c r="G43" s="34"/>
      <c r="H43" s="34"/>
      <c r="I43" s="101"/>
      <c r="J43" s="101"/>
      <c r="K43" s="34"/>
      <c r="L43" s="37"/>
    </row>
    <row r="44" spans="2:12" s="1" customFormat="1" ht="14.45" customHeight="1">
      <c r="B44" s="33"/>
      <c r="C44" s="29" t="s">
        <v>89</v>
      </c>
      <c r="D44" s="34"/>
      <c r="E44" s="34"/>
      <c r="F44" s="34"/>
      <c r="G44" s="34"/>
      <c r="H44" s="34"/>
      <c r="I44" s="101"/>
      <c r="J44" s="101"/>
      <c r="K44" s="34"/>
      <c r="L44" s="37"/>
    </row>
    <row r="45" spans="2:12" s="1" customFormat="1" ht="23.25" customHeight="1">
      <c r="B45" s="33"/>
      <c r="C45" s="34"/>
      <c r="D45" s="34"/>
      <c r="E45" s="375" t="str">
        <f>E7</f>
        <v>Malí, ale společně silní - zahrada MŠ Vora, Mar. Lázně</v>
      </c>
      <c r="F45" s="341"/>
      <c r="G45" s="341"/>
      <c r="H45" s="341"/>
      <c r="I45" s="101"/>
      <c r="J45" s="101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101"/>
      <c r="K46" s="34"/>
      <c r="L46" s="37"/>
    </row>
    <row r="47" spans="2:12" s="1" customFormat="1" ht="18" customHeight="1">
      <c r="B47" s="33"/>
      <c r="C47" s="29" t="s">
        <v>96</v>
      </c>
      <c r="D47" s="34"/>
      <c r="E47" s="34"/>
      <c r="F47" s="27" t="str">
        <f>F10</f>
        <v>Mariánské Lázně</v>
      </c>
      <c r="G47" s="34"/>
      <c r="H47" s="34"/>
      <c r="I47" s="102" t="s">
        <v>98</v>
      </c>
      <c r="J47" s="104" t="str">
        <f>IF(J10="","",J10)</f>
        <v>10.3.2018</v>
      </c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01"/>
      <c r="J48" s="101"/>
      <c r="K48" s="34"/>
      <c r="L48" s="37"/>
    </row>
    <row r="49" spans="2:12" s="1" customFormat="1" ht="15">
      <c r="B49" s="33"/>
      <c r="C49" s="29" t="s">
        <v>102</v>
      </c>
      <c r="D49" s="34"/>
      <c r="E49" s="34"/>
      <c r="F49" s="27" t="str">
        <f>E13</f>
        <v>Město Mariánské Lázně</v>
      </c>
      <c r="G49" s="34"/>
      <c r="H49" s="34"/>
      <c r="I49" s="102" t="s">
        <v>110</v>
      </c>
      <c r="J49" s="103" t="str">
        <f>E19</f>
        <v>Ing. Tomáš Prinz, DiS.</v>
      </c>
      <c r="K49" s="34"/>
      <c r="L49" s="37"/>
    </row>
    <row r="50" spans="2:12" s="1" customFormat="1" ht="14.45" customHeight="1">
      <c r="B50" s="33"/>
      <c r="C50" s="29" t="s">
        <v>108</v>
      </c>
      <c r="D50" s="34"/>
      <c r="E50" s="34"/>
      <c r="F50" s="27" t="str">
        <f>IF(E16="","",E16)</f>
        <v/>
      </c>
      <c r="G50" s="34"/>
      <c r="H50" s="34"/>
      <c r="I50" s="101"/>
      <c r="J50" s="101"/>
      <c r="K50" s="34"/>
      <c r="L50" s="37"/>
    </row>
    <row r="51" spans="2:12" s="1" customFormat="1" ht="10.35" customHeight="1">
      <c r="B51" s="33"/>
      <c r="C51" s="34"/>
      <c r="D51" s="34"/>
      <c r="E51" s="34"/>
      <c r="F51" s="34"/>
      <c r="G51" s="34"/>
      <c r="H51" s="34"/>
      <c r="I51" s="101"/>
      <c r="J51" s="101"/>
      <c r="K51" s="34"/>
      <c r="L51" s="37"/>
    </row>
    <row r="52" spans="2:12" s="1" customFormat="1" ht="29.25" customHeight="1">
      <c r="B52" s="33"/>
      <c r="C52" s="126" t="s">
        <v>169</v>
      </c>
      <c r="D52" s="43"/>
      <c r="E52" s="43"/>
      <c r="F52" s="43"/>
      <c r="G52" s="43"/>
      <c r="H52" s="43"/>
      <c r="I52" s="127" t="s">
        <v>170</v>
      </c>
      <c r="J52" s="127" t="s">
        <v>171</v>
      </c>
      <c r="K52" s="128" t="s">
        <v>172</v>
      </c>
      <c r="L52" s="47"/>
    </row>
    <row r="53" spans="2:12" s="1" customFormat="1" ht="10.35" customHeight="1">
      <c r="B53" s="33"/>
      <c r="C53" s="34"/>
      <c r="D53" s="34"/>
      <c r="E53" s="34"/>
      <c r="F53" s="34"/>
      <c r="G53" s="34"/>
      <c r="H53" s="34"/>
      <c r="I53" s="101"/>
      <c r="J53" s="101"/>
      <c r="K53" s="34"/>
      <c r="L53" s="37"/>
    </row>
    <row r="54" spans="2:47" s="1" customFormat="1" ht="29.25" customHeight="1">
      <c r="B54" s="33"/>
      <c r="C54" s="129" t="s">
        <v>173</v>
      </c>
      <c r="D54" s="34"/>
      <c r="E54" s="34"/>
      <c r="F54" s="34"/>
      <c r="G54" s="34"/>
      <c r="H54" s="34"/>
      <c r="I54" s="130">
        <f aca="true" t="shared" si="0" ref="I54:J56">Q89</f>
        <v>0</v>
      </c>
      <c r="J54" s="130">
        <f t="shared" si="0"/>
        <v>0</v>
      </c>
      <c r="K54" s="113">
        <f>K89</f>
        <v>0</v>
      </c>
      <c r="L54" s="37"/>
      <c r="AU54" s="16" t="s">
        <v>174</v>
      </c>
    </row>
    <row r="55" spans="2:12" s="7" customFormat="1" ht="24.95" customHeight="1">
      <c r="B55" s="131"/>
      <c r="C55" s="132"/>
      <c r="D55" s="133" t="s">
        <v>175</v>
      </c>
      <c r="E55" s="134"/>
      <c r="F55" s="134"/>
      <c r="G55" s="134"/>
      <c r="H55" s="134"/>
      <c r="I55" s="135">
        <f t="shared" si="0"/>
        <v>0</v>
      </c>
      <c r="J55" s="135">
        <f t="shared" si="0"/>
        <v>0</v>
      </c>
      <c r="K55" s="136">
        <f>K90</f>
        <v>0</v>
      </c>
      <c r="L55" s="137"/>
    </row>
    <row r="56" spans="2:12" s="8" customFormat="1" ht="19.9" customHeight="1">
      <c r="B56" s="138"/>
      <c r="C56" s="139"/>
      <c r="D56" s="140" t="s">
        <v>176</v>
      </c>
      <c r="E56" s="141"/>
      <c r="F56" s="141"/>
      <c r="G56" s="141"/>
      <c r="H56" s="141"/>
      <c r="I56" s="142">
        <f t="shared" si="0"/>
        <v>0</v>
      </c>
      <c r="J56" s="142">
        <f t="shared" si="0"/>
        <v>0</v>
      </c>
      <c r="K56" s="143">
        <f>K91</f>
        <v>0</v>
      </c>
      <c r="L56" s="144"/>
    </row>
    <row r="57" spans="2:12" s="8" customFormat="1" ht="19.9" customHeight="1">
      <c r="B57" s="138"/>
      <c r="C57" s="139"/>
      <c r="D57" s="140" t="s">
        <v>177</v>
      </c>
      <c r="E57" s="141"/>
      <c r="F57" s="141"/>
      <c r="G57" s="141"/>
      <c r="H57" s="141"/>
      <c r="I57" s="142">
        <f>Q212</f>
        <v>0</v>
      </c>
      <c r="J57" s="142">
        <f>R212</f>
        <v>0</v>
      </c>
      <c r="K57" s="143">
        <f>K212</f>
        <v>0</v>
      </c>
      <c r="L57" s="144"/>
    </row>
    <row r="58" spans="2:12" s="8" customFormat="1" ht="19.9" customHeight="1">
      <c r="B58" s="138"/>
      <c r="C58" s="139"/>
      <c r="D58" s="140" t="s">
        <v>178</v>
      </c>
      <c r="E58" s="141"/>
      <c r="F58" s="141"/>
      <c r="G58" s="141"/>
      <c r="H58" s="141"/>
      <c r="I58" s="142">
        <f>Q236</f>
        <v>0</v>
      </c>
      <c r="J58" s="142">
        <f>R236</f>
        <v>0</v>
      </c>
      <c r="K58" s="143">
        <f>K236</f>
        <v>0</v>
      </c>
      <c r="L58" s="144"/>
    </row>
    <row r="59" spans="2:12" s="8" customFormat="1" ht="19.9" customHeight="1">
      <c r="B59" s="138"/>
      <c r="C59" s="139"/>
      <c r="D59" s="140" t="s">
        <v>179</v>
      </c>
      <c r="E59" s="141"/>
      <c r="F59" s="141"/>
      <c r="G59" s="141"/>
      <c r="H59" s="141"/>
      <c r="I59" s="142">
        <f>Q244</f>
        <v>0</v>
      </c>
      <c r="J59" s="142">
        <f>R244</f>
        <v>0</v>
      </c>
      <c r="K59" s="143">
        <f>K244</f>
        <v>0</v>
      </c>
      <c r="L59" s="144"/>
    </row>
    <row r="60" spans="2:12" s="8" customFormat="1" ht="19.9" customHeight="1">
      <c r="B60" s="138"/>
      <c r="C60" s="139"/>
      <c r="D60" s="140" t="s">
        <v>180</v>
      </c>
      <c r="E60" s="141"/>
      <c r="F60" s="141"/>
      <c r="G60" s="141"/>
      <c r="H60" s="141"/>
      <c r="I60" s="142">
        <f>Q248</f>
        <v>0</v>
      </c>
      <c r="J60" s="142">
        <f>R248</f>
        <v>0</v>
      </c>
      <c r="K60" s="143">
        <f>K248</f>
        <v>0</v>
      </c>
      <c r="L60" s="144"/>
    </row>
    <row r="61" spans="2:12" s="7" customFormat="1" ht="24.95" customHeight="1">
      <c r="B61" s="131"/>
      <c r="C61" s="132"/>
      <c r="D61" s="133" t="s">
        <v>181</v>
      </c>
      <c r="E61" s="134"/>
      <c r="F61" s="134"/>
      <c r="G61" s="134"/>
      <c r="H61" s="134"/>
      <c r="I61" s="135">
        <f>Q254</f>
        <v>0</v>
      </c>
      <c r="J61" s="135">
        <f>R254</f>
        <v>0</v>
      </c>
      <c r="K61" s="136">
        <f>K254</f>
        <v>0</v>
      </c>
      <c r="L61" s="137"/>
    </row>
    <row r="62" spans="2:12" s="8" customFormat="1" ht="19.9" customHeight="1">
      <c r="B62" s="138"/>
      <c r="C62" s="139"/>
      <c r="D62" s="140" t="s">
        <v>182</v>
      </c>
      <c r="E62" s="141"/>
      <c r="F62" s="141"/>
      <c r="G62" s="141"/>
      <c r="H62" s="141"/>
      <c r="I62" s="142">
        <f>Q255</f>
        <v>0</v>
      </c>
      <c r="J62" s="142">
        <f>R255</f>
        <v>0</v>
      </c>
      <c r="K62" s="143">
        <f>K255</f>
        <v>0</v>
      </c>
      <c r="L62" s="144"/>
    </row>
    <row r="63" spans="2:12" s="8" customFormat="1" ht="19.9" customHeight="1">
      <c r="B63" s="138"/>
      <c r="C63" s="139"/>
      <c r="D63" s="140" t="s">
        <v>183</v>
      </c>
      <c r="E63" s="141"/>
      <c r="F63" s="141"/>
      <c r="G63" s="141"/>
      <c r="H63" s="141"/>
      <c r="I63" s="142">
        <f>Q274</f>
        <v>0</v>
      </c>
      <c r="J63" s="142">
        <f>R274</f>
        <v>0</v>
      </c>
      <c r="K63" s="143">
        <f>K274</f>
        <v>0</v>
      </c>
      <c r="L63" s="144"/>
    </row>
    <row r="64" spans="2:12" s="7" customFormat="1" ht="24.95" customHeight="1">
      <c r="B64" s="131"/>
      <c r="C64" s="132"/>
      <c r="D64" s="133" t="s">
        <v>184</v>
      </c>
      <c r="E64" s="134"/>
      <c r="F64" s="134"/>
      <c r="G64" s="134"/>
      <c r="H64" s="134"/>
      <c r="I64" s="135">
        <f>Q286</f>
        <v>0</v>
      </c>
      <c r="J64" s="135">
        <f>R286</f>
        <v>0</v>
      </c>
      <c r="K64" s="136">
        <f>K286</f>
        <v>0</v>
      </c>
      <c r="L64" s="137"/>
    </row>
    <row r="65" spans="2:12" s="8" customFormat="1" ht="19.9" customHeight="1">
      <c r="B65" s="138"/>
      <c r="C65" s="139"/>
      <c r="D65" s="140" t="s">
        <v>185</v>
      </c>
      <c r="E65" s="141"/>
      <c r="F65" s="141"/>
      <c r="G65" s="141"/>
      <c r="H65" s="141"/>
      <c r="I65" s="142">
        <f>Q287</f>
        <v>0</v>
      </c>
      <c r="J65" s="142">
        <f>R287</f>
        <v>0</v>
      </c>
      <c r="K65" s="143">
        <f>K287</f>
        <v>0</v>
      </c>
      <c r="L65" s="144"/>
    </row>
    <row r="66" spans="2:12" s="8" customFormat="1" ht="19.9" customHeight="1">
      <c r="B66" s="138"/>
      <c r="C66" s="139"/>
      <c r="D66" s="140" t="s">
        <v>186</v>
      </c>
      <c r="E66" s="141"/>
      <c r="F66" s="141"/>
      <c r="G66" s="141"/>
      <c r="H66" s="141"/>
      <c r="I66" s="142">
        <f>Q331</f>
        <v>0</v>
      </c>
      <c r="J66" s="142">
        <f>R331</f>
        <v>0</v>
      </c>
      <c r="K66" s="143">
        <f>K331</f>
        <v>0</v>
      </c>
      <c r="L66" s="144"/>
    </row>
    <row r="67" spans="2:12" s="8" customFormat="1" ht="19.9" customHeight="1">
      <c r="B67" s="138"/>
      <c r="C67" s="139"/>
      <c r="D67" s="140" t="s">
        <v>187</v>
      </c>
      <c r="E67" s="141"/>
      <c r="F67" s="141"/>
      <c r="G67" s="141"/>
      <c r="H67" s="141"/>
      <c r="I67" s="142">
        <f>Q336</f>
        <v>0</v>
      </c>
      <c r="J67" s="142">
        <f>R336</f>
        <v>0</v>
      </c>
      <c r="K67" s="143">
        <f>K336</f>
        <v>0</v>
      </c>
      <c r="L67" s="144"/>
    </row>
    <row r="68" spans="2:12" s="8" customFormat="1" ht="19.9" customHeight="1">
      <c r="B68" s="138"/>
      <c r="C68" s="139"/>
      <c r="D68" s="140" t="s">
        <v>188</v>
      </c>
      <c r="E68" s="141"/>
      <c r="F68" s="141"/>
      <c r="G68" s="141"/>
      <c r="H68" s="141"/>
      <c r="I68" s="142">
        <f>Q342</f>
        <v>0</v>
      </c>
      <c r="J68" s="142">
        <f>R342</f>
        <v>0</v>
      </c>
      <c r="K68" s="143">
        <f>K342</f>
        <v>0</v>
      </c>
      <c r="L68" s="144"/>
    </row>
    <row r="69" spans="2:12" s="7" customFormat="1" ht="24.95" customHeight="1">
      <c r="B69" s="131"/>
      <c r="C69" s="132"/>
      <c r="D69" s="133" t="s">
        <v>189</v>
      </c>
      <c r="E69" s="134"/>
      <c r="F69" s="134"/>
      <c r="G69" s="134"/>
      <c r="H69" s="134"/>
      <c r="I69" s="135">
        <f>Q355</f>
        <v>0</v>
      </c>
      <c r="J69" s="135">
        <f>R355</f>
        <v>0</v>
      </c>
      <c r="K69" s="136">
        <f>K355</f>
        <v>0</v>
      </c>
      <c r="L69" s="137"/>
    </row>
    <row r="70" spans="2:12" s="8" customFormat="1" ht="19.9" customHeight="1">
      <c r="B70" s="138"/>
      <c r="C70" s="139"/>
      <c r="D70" s="140" t="s">
        <v>190</v>
      </c>
      <c r="E70" s="141"/>
      <c r="F70" s="141"/>
      <c r="G70" s="141"/>
      <c r="H70" s="141"/>
      <c r="I70" s="142">
        <f>Q356</f>
        <v>0</v>
      </c>
      <c r="J70" s="142">
        <f>R356</f>
        <v>0</v>
      </c>
      <c r="K70" s="143">
        <f>K356</f>
        <v>0</v>
      </c>
      <c r="L70" s="144"/>
    </row>
    <row r="71" spans="2:12" s="8" customFormat="1" ht="19.9" customHeight="1">
      <c r="B71" s="138"/>
      <c r="C71" s="139"/>
      <c r="D71" s="140" t="s">
        <v>191</v>
      </c>
      <c r="E71" s="141"/>
      <c r="F71" s="141"/>
      <c r="G71" s="141"/>
      <c r="H71" s="141"/>
      <c r="I71" s="142">
        <f>Q358</f>
        <v>0</v>
      </c>
      <c r="J71" s="142">
        <f>R358</f>
        <v>0</v>
      </c>
      <c r="K71" s="143">
        <f>K358</f>
        <v>0</v>
      </c>
      <c r="L71" s="144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101"/>
      <c r="J72" s="101"/>
      <c r="K72" s="34"/>
      <c r="L72" s="37"/>
    </row>
    <row r="73" spans="2:12" s="1" customFormat="1" ht="6.95" customHeight="1">
      <c r="B73" s="48"/>
      <c r="C73" s="49"/>
      <c r="D73" s="49"/>
      <c r="E73" s="49"/>
      <c r="F73" s="49"/>
      <c r="G73" s="49"/>
      <c r="H73" s="49"/>
      <c r="I73" s="121"/>
      <c r="J73" s="121"/>
      <c r="K73" s="49"/>
      <c r="L73" s="50"/>
    </row>
    <row r="77" spans="2:13" s="1" customFormat="1" ht="6.95" customHeight="1">
      <c r="B77" s="51"/>
      <c r="C77" s="52"/>
      <c r="D77" s="52"/>
      <c r="E77" s="52"/>
      <c r="F77" s="52"/>
      <c r="G77" s="52"/>
      <c r="H77" s="52"/>
      <c r="I77" s="124"/>
      <c r="J77" s="124"/>
      <c r="K77" s="52"/>
      <c r="L77" s="52"/>
      <c r="M77" s="53"/>
    </row>
    <row r="78" spans="2:13" s="1" customFormat="1" ht="36.95" customHeight="1">
      <c r="B78" s="33"/>
      <c r="C78" s="54" t="s">
        <v>192</v>
      </c>
      <c r="D78" s="55"/>
      <c r="E78" s="55"/>
      <c r="F78" s="55"/>
      <c r="G78" s="55"/>
      <c r="H78" s="55"/>
      <c r="I78" s="145"/>
      <c r="J78" s="145"/>
      <c r="K78" s="55"/>
      <c r="L78" s="55"/>
      <c r="M78" s="53"/>
    </row>
    <row r="79" spans="2:13" s="1" customFormat="1" ht="6.95" customHeight="1">
      <c r="B79" s="33"/>
      <c r="C79" s="55"/>
      <c r="D79" s="55"/>
      <c r="E79" s="55"/>
      <c r="F79" s="55"/>
      <c r="G79" s="55"/>
      <c r="H79" s="55"/>
      <c r="I79" s="145"/>
      <c r="J79" s="145"/>
      <c r="K79" s="55"/>
      <c r="L79" s="55"/>
      <c r="M79" s="53"/>
    </row>
    <row r="80" spans="2:13" s="1" customFormat="1" ht="14.45" customHeight="1">
      <c r="B80" s="33"/>
      <c r="C80" s="57" t="s">
        <v>89</v>
      </c>
      <c r="D80" s="55"/>
      <c r="E80" s="55"/>
      <c r="F80" s="55"/>
      <c r="G80" s="55"/>
      <c r="H80" s="55"/>
      <c r="I80" s="145"/>
      <c r="J80" s="145"/>
      <c r="K80" s="55"/>
      <c r="L80" s="55"/>
      <c r="M80" s="53"/>
    </row>
    <row r="81" spans="2:13" s="1" customFormat="1" ht="23.25" customHeight="1">
      <c r="B81" s="33"/>
      <c r="C81" s="55"/>
      <c r="D81" s="55"/>
      <c r="E81" s="352" t="str">
        <f>E7</f>
        <v>Malí, ale společně silní - zahrada MŠ Vora, Mar. Lázně</v>
      </c>
      <c r="F81" s="355"/>
      <c r="G81" s="355"/>
      <c r="H81" s="355"/>
      <c r="I81" s="145"/>
      <c r="J81" s="145"/>
      <c r="K81" s="55"/>
      <c r="L81" s="55"/>
      <c r="M81" s="53"/>
    </row>
    <row r="82" spans="2:13" s="1" customFormat="1" ht="6.95" customHeight="1">
      <c r="B82" s="33"/>
      <c r="C82" s="55"/>
      <c r="D82" s="55"/>
      <c r="E82" s="55"/>
      <c r="F82" s="55"/>
      <c r="G82" s="55"/>
      <c r="H82" s="55"/>
      <c r="I82" s="145"/>
      <c r="J82" s="145"/>
      <c r="K82" s="55"/>
      <c r="L82" s="55"/>
      <c r="M82" s="53"/>
    </row>
    <row r="83" spans="2:13" s="1" customFormat="1" ht="18" customHeight="1">
      <c r="B83" s="33"/>
      <c r="C83" s="57" t="s">
        <v>96</v>
      </c>
      <c r="D83" s="55"/>
      <c r="E83" s="55"/>
      <c r="F83" s="146" t="str">
        <f>F10</f>
        <v>Mariánské Lázně</v>
      </c>
      <c r="G83" s="55"/>
      <c r="H83" s="55"/>
      <c r="I83" s="147" t="s">
        <v>98</v>
      </c>
      <c r="J83" s="148" t="str">
        <f>IF(J10="","",J10)</f>
        <v>10.3.2018</v>
      </c>
      <c r="K83" s="55"/>
      <c r="L83" s="55"/>
      <c r="M83" s="53"/>
    </row>
    <row r="84" spans="2:13" s="1" customFormat="1" ht="6.95" customHeight="1">
      <c r="B84" s="33"/>
      <c r="C84" s="55"/>
      <c r="D84" s="55"/>
      <c r="E84" s="55"/>
      <c r="F84" s="55"/>
      <c r="G84" s="55"/>
      <c r="H84" s="55"/>
      <c r="I84" s="145"/>
      <c r="J84" s="145"/>
      <c r="K84" s="55"/>
      <c r="L84" s="55"/>
      <c r="M84" s="53"/>
    </row>
    <row r="85" spans="2:13" s="1" customFormat="1" ht="15">
      <c r="B85" s="33"/>
      <c r="C85" s="57" t="s">
        <v>102</v>
      </c>
      <c r="D85" s="55"/>
      <c r="E85" s="55"/>
      <c r="F85" s="146" t="str">
        <f>E13</f>
        <v>Město Mariánské Lázně</v>
      </c>
      <c r="G85" s="55"/>
      <c r="H85" s="55"/>
      <c r="I85" s="147" t="s">
        <v>110</v>
      </c>
      <c r="J85" s="149" t="str">
        <f>E19</f>
        <v>Ing. Tomáš Prinz, DiS.</v>
      </c>
      <c r="K85" s="55"/>
      <c r="L85" s="55"/>
      <c r="M85" s="53"/>
    </row>
    <row r="86" spans="2:13" s="1" customFormat="1" ht="14.45" customHeight="1">
      <c r="B86" s="33"/>
      <c r="C86" s="57" t="s">
        <v>108</v>
      </c>
      <c r="D86" s="55"/>
      <c r="E86" s="55"/>
      <c r="F86" s="146" t="str">
        <f>IF(E16="","",E16)</f>
        <v/>
      </c>
      <c r="G86" s="55"/>
      <c r="H86" s="55"/>
      <c r="I86" s="145"/>
      <c r="J86" s="145"/>
      <c r="K86" s="55"/>
      <c r="L86" s="55"/>
      <c r="M86" s="53"/>
    </row>
    <row r="87" spans="2:13" s="1" customFormat="1" ht="10.35" customHeight="1">
      <c r="B87" s="33"/>
      <c r="C87" s="55"/>
      <c r="D87" s="55"/>
      <c r="E87" s="55"/>
      <c r="F87" s="55"/>
      <c r="G87" s="55"/>
      <c r="H87" s="55"/>
      <c r="I87" s="145"/>
      <c r="J87" s="145"/>
      <c r="K87" s="55"/>
      <c r="L87" s="55"/>
      <c r="M87" s="53"/>
    </row>
    <row r="88" spans="2:24" s="9" customFormat="1" ht="29.25" customHeight="1">
      <c r="B88" s="150"/>
      <c r="C88" s="151" t="s">
        <v>193</v>
      </c>
      <c r="D88" s="152" t="s">
        <v>133</v>
      </c>
      <c r="E88" s="152" t="s">
        <v>129</v>
      </c>
      <c r="F88" s="152" t="s">
        <v>194</v>
      </c>
      <c r="G88" s="152" t="s">
        <v>195</v>
      </c>
      <c r="H88" s="152" t="s">
        <v>196</v>
      </c>
      <c r="I88" s="153" t="s">
        <v>197</v>
      </c>
      <c r="J88" s="153" t="s">
        <v>198</v>
      </c>
      <c r="K88" s="152" t="s">
        <v>172</v>
      </c>
      <c r="L88" s="154" t="s">
        <v>199</v>
      </c>
      <c r="M88" s="155"/>
      <c r="N88" s="72" t="s">
        <v>200</v>
      </c>
      <c r="O88" s="73" t="s">
        <v>118</v>
      </c>
      <c r="P88" s="73" t="s">
        <v>201</v>
      </c>
      <c r="Q88" s="73" t="s">
        <v>202</v>
      </c>
      <c r="R88" s="73" t="s">
        <v>203</v>
      </c>
      <c r="S88" s="73" t="s">
        <v>204</v>
      </c>
      <c r="T88" s="73" t="s">
        <v>205</v>
      </c>
      <c r="U88" s="73" t="s">
        <v>206</v>
      </c>
      <c r="V88" s="73" t="s">
        <v>207</v>
      </c>
      <c r="W88" s="73" t="s">
        <v>208</v>
      </c>
      <c r="X88" s="74" t="s">
        <v>209</v>
      </c>
    </row>
    <row r="89" spans="2:63" s="1" customFormat="1" ht="29.25" customHeight="1">
      <c r="B89" s="33"/>
      <c r="C89" s="78" t="s">
        <v>173</v>
      </c>
      <c r="D89" s="55"/>
      <c r="E89" s="55"/>
      <c r="F89" s="55"/>
      <c r="G89" s="55"/>
      <c r="H89" s="55"/>
      <c r="I89" s="145"/>
      <c r="J89" s="145"/>
      <c r="K89" s="156">
        <f>BK89</f>
        <v>0</v>
      </c>
      <c r="L89" s="55"/>
      <c r="M89" s="53"/>
      <c r="N89" s="75"/>
      <c r="O89" s="76"/>
      <c r="P89" s="76"/>
      <c r="Q89" s="157">
        <f>Q90+Q254+Q286+Q355</f>
        <v>0</v>
      </c>
      <c r="R89" s="157">
        <f>R90+R254+R286+R355</f>
        <v>0</v>
      </c>
      <c r="S89" s="76"/>
      <c r="T89" s="158">
        <f>T90+T254+T286+T355</f>
        <v>0</v>
      </c>
      <c r="U89" s="76"/>
      <c r="V89" s="158">
        <f>V90+V254+V286+V355</f>
        <v>95.28106633999998</v>
      </c>
      <c r="W89" s="76"/>
      <c r="X89" s="159">
        <f>X90+X254+X286+X355</f>
        <v>0</v>
      </c>
      <c r="AT89" s="16" t="s">
        <v>149</v>
      </c>
      <c r="AU89" s="16" t="s">
        <v>174</v>
      </c>
      <c r="BK89" s="160">
        <f>BK90+BK254+BK286+BK355</f>
        <v>0</v>
      </c>
    </row>
    <row r="90" spans="2:63" s="10" customFormat="1" ht="37.35" customHeight="1">
      <c r="B90" s="161"/>
      <c r="C90" s="162"/>
      <c r="D90" s="163" t="s">
        <v>149</v>
      </c>
      <c r="E90" s="164" t="s">
        <v>210</v>
      </c>
      <c r="F90" s="164" t="s">
        <v>211</v>
      </c>
      <c r="G90" s="162"/>
      <c r="H90" s="162"/>
      <c r="I90" s="165"/>
      <c r="J90" s="165"/>
      <c r="K90" s="166">
        <f>BK90</f>
        <v>0</v>
      </c>
      <c r="L90" s="162"/>
      <c r="M90" s="167"/>
      <c r="N90" s="168"/>
      <c r="O90" s="169"/>
      <c r="P90" s="169"/>
      <c r="Q90" s="170">
        <f>Q91+Q212+Q236+Q244+Q248</f>
        <v>0</v>
      </c>
      <c r="R90" s="170">
        <f>R91+R212+R236+R244+R248</f>
        <v>0</v>
      </c>
      <c r="S90" s="169"/>
      <c r="T90" s="171">
        <f>T91+T212+T236+T244+T248</f>
        <v>0</v>
      </c>
      <c r="U90" s="169"/>
      <c r="V90" s="171">
        <f>V91+V212+V236+V244+V248</f>
        <v>94.55874115999997</v>
      </c>
      <c r="W90" s="169"/>
      <c r="X90" s="172">
        <f>X91+X212+X236+X244+X248</f>
        <v>0</v>
      </c>
      <c r="AR90" s="173" t="s">
        <v>95</v>
      </c>
      <c r="AT90" s="174" t="s">
        <v>149</v>
      </c>
      <c r="AU90" s="174" t="s">
        <v>150</v>
      </c>
      <c r="AY90" s="173" t="s">
        <v>212</v>
      </c>
      <c r="BK90" s="175">
        <f>BK91+BK212+BK236+BK244+BK248</f>
        <v>0</v>
      </c>
    </row>
    <row r="91" spans="2:63" s="10" customFormat="1" ht="19.9" customHeight="1">
      <c r="B91" s="161"/>
      <c r="C91" s="162"/>
      <c r="D91" s="176" t="s">
        <v>149</v>
      </c>
      <c r="E91" s="177" t="s">
        <v>95</v>
      </c>
      <c r="F91" s="177" t="s">
        <v>213</v>
      </c>
      <c r="G91" s="162"/>
      <c r="H91" s="162"/>
      <c r="I91" s="165"/>
      <c r="J91" s="165"/>
      <c r="K91" s="178">
        <f>BK91</f>
        <v>0</v>
      </c>
      <c r="L91" s="162"/>
      <c r="M91" s="167"/>
      <c r="N91" s="168"/>
      <c r="O91" s="169"/>
      <c r="P91" s="169"/>
      <c r="Q91" s="170">
        <f>SUM(Q92:Q211)</f>
        <v>0</v>
      </c>
      <c r="R91" s="170">
        <f>SUM(R92:R211)</f>
        <v>0</v>
      </c>
      <c r="S91" s="169"/>
      <c r="T91" s="171">
        <f>SUM(T92:T211)</f>
        <v>0</v>
      </c>
      <c r="U91" s="169"/>
      <c r="V91" s="171">
        <f>SUM(V92:V211)</f>
        <v>71.99174899999998</v>
      </c>
      <c r="W91" s="169"/>
      <c r="X91" s="172">
        <f>SUM(X92:X211)</f>
        <v>0</v>
      </c>
      <c r="AR91" s="173" t="s">
        <v>95</v>
      </c>
      <c r="AT91" s="174" t="s">
        <v>149</v>
      </c>
      <c r="AU91" s="174" t="s">
        <v>95</v>
      </c>
      <c r="AY91" s="173" t="s">
        <v>212</v>
      </c>
      <c r="BK91" s="175">
        <f>SUM(BK92:BK211)</f>
        <v>0</v>
      </c>
    </row>
    <row r="92" spans="2:65" s="1" customFormat="1" ht="31.5" customHeight="1">
      <c r="B92" s="33"/>
      <c r="C92" s="179" t="s">
        <v>95</v>
      </c>
      <c r="D92" s="179" t="s">
        <v>214</v>
      </c>
      <c r="E92" s="180" t="s">
        <v>215</v>
      </c>
      <c r="F92" s="181" t="s">
        <v>216</v>
      </c>
      <c r="G92" s="182" t="s">
        <v>158</v>
      </c>
      <c r="H92" s="183">
        <v>2.726</v>
      </c>
      <c r="I92" s="184"/>
      <c r="J92" s="184"/>
      <c r="K92" s="185">
        <f>ROUND(P92*H92,2)</f>
        <v>0</v>
      </c>
      <c r="L92" s="181" t="s">
        <v>217</v>
      </c>
      <c r="M92" s="53"/>
      <c r="N92" s="186" t="s">
        <v>93</v>
      </c>
      <c r="O92" s="187" t="s">
        <v>119</v>
      </c>
      <c r="P92" s="115">
        <f>I92+J92</f>
        <v>0</v>
      </c>
      <c r="Q92" s="115">
        <f>ROUND(I92*H92,2)</f>
        <v>0</v>
      </c>
      <c r="R92" s="115">
        <f>ROUND(J92*H92,2)</f>
        <v>0</v>
      </c>
      <c r="S92" s="34"/>
      <c r="T92" s="188">
        <f>S92*H92</f>
        <v>0</v>
      </c>
      <c r="U92" s="188">
        <v>0</v>
      </c>
      <c r="V92" s="188">
        <f>U92*H92</f>
        <v>0</v>
      </c>
      <c r="W92" s="188">
        <v>0</v>
      </c>
      <c r="X92" s="189">
        <f>W92*H92</f>
        <v>0</v>
      </c>
      <c r="AR92" s="16" t="s">
        <v>218</v>
      </c>
      <c r="AT92" s="16" t="s">
        <v>214</v>
      </c>
      <c r="AU92" s="16" t="s">
        <v>160</v>
      </c>
      <c r="AY92" s="16" t="s">
        <v>212</v>
      </c>
      <c r="BE92" s="190">
        <f>IF(O92="základní",K92,0)</f>
        <v>0</v>
      </c>
      <c r="BF92" s="190">
        <f>IF(O92="snížená",K92,0)</f>
        <v>0</v>
      </c>
      <c r="BG92" s="190">
        <f>IF(O92="zákl. přenesená",K92,0)</f>
        <v>0</v>
      </c>
      <c r="BH92" s="190">
        <f>IF(O92="sníž. přenesená",K92,0)</f>
        <v>0</v>
      </c>
      <c r="BI92" s="190">
        <f>IF(O92="nulová",K92,0)</f>
        <v>0</v>
      </c>
      <c r="BJ92" s="16" t="s">
        <v>95</v>
      </c>
      <c r="BK92" s="190">
        <f>ROUND(P92*H92,2)</f>
        <v>0</v>
      </c>
      <c r="BL92" s="16" t="s">
        <v>218</v>
      </c>
      <c r="BM92" s="16" t="s">
        <v>219</v>
      </c>
    </row>
    <row r="93" spans="2:47" s="1" customFormat="1" ht="54">
      <c r="B93" s="33"/>
      <c r="C93" s="55"/>
      <c r="D93" s="191" t="s">
        <v>220</v>
      </c>
      <c r="E93" s="55"/>
      <c r="F93" s="192" t="s">
        <v>221</v>
      </c>
      <c r="G93" s="55"/>
      <c r="H93" s="55"/>
      <c r="I93" s="145"/>
      <c r="J93" s="145"/>
      <c r="K93" s="55"/>
      <c r="L93" s="55"/>
      <c r="M93" s="53"/>
      <c r="N93" s="69"/>
      <c r="O93" s="34"/>
      <c r="P93" s="34"/>
      <c r="Q93" s="34"/>
      <c r="R93" s="34"/>
      <c r="S93" s="34"/>
      <c r="T93" s="34"/>
      <c r="U93" s="34"/>
      <c r="V93" s="34"/>
      <c r="W93" s="34"/>
      <c r="X93" s="70"/>
      <c r="AT93" s="16" t="s">
        <v>220</v>
      </c>
      <c r="AU93" s="16" t="s">
        <v>160</v>
      </c>
    </row>
    <row r="94" spans="2:51" s="11" customFormat="1" ht="13.5">
      <c r="B94" s="193"/>
      <c r="C94" s="194"/>
      <c r="D94" s="191" t="s">
        <v>222</v>
      </c>
      <c r="E94" s="195" t="s">
        <v>93</v>
      </c>
      <c r="F94" s="196" t="s">
        <v>223</v>
      </c>
      <c r="G94" s="194"/>
      <c r="H94" s="197">
        <v>0.576</v>
      </c>
      <c r="I94" s="198"/>
      <c r="J94" s="198"/>
      <c r="K94" s="194"/>
      <c r="L94" s="194"/>
      <c r="M94" s="199"/>
      <c r="N94" s="200"/>
      <c r="O94" s="201"/>
      <c r="P94" s="201"/>
      <c r="Q94" s="201"/>
      <c r="R94" s="201"/>
      <c r="S94" s="201"/>
      <c r="T94" s="201"/>
      <c r="U94" s="201"/>
      <c r="V94" s="201"/>
      <c r="W94" s="201"/>
      <c r="X94" s="202"/>
      <c r="AT94" s="203" t="s">
        <v>222</v>
      </c>
      <c r="AU94" s="203" t="s">
        <v>160</v>
      </c>
      <c r="AV94" s="11" t="s">
        <v>160</v>
      </c>
      <c r="AW94" s="11" t="s">
        <v>77</v>
      </c>
      <c r="AX94" s="11" t="s">
        <v>150</v>
      </c>
      <c r="AY94" s="203" t="s">
        <v>212</v>
      </c>
    </row>
    <row r="95" spans="2:51" s="11" customFormat="1" ht="13.5">
      <c r="B95" s="193"/>
      <c r="C95" s="194"/>
      <c r="D95" s="191" t="s">
        <v>222</v>
      </c>
      <c r="E95" s="195" t="s">
        <v>93</v>
      </c>
      <c r="F95" s="196" t="s">
        <v>224</v>
      </c>
      <c r="G95" s="194"/>
      <c r="H95" s="197">
        <v>1.61</v>
      </c>
      <c r="I95" s="198"/>
      <c r="J95" s="198"/>
      <c r="K95" s="194"/>
      <c r="L95" s="194"/>
      <c r="M95" s="199"/>
      <c r="N95" s="200"/>
      <c r="O95" s="201"/>
      <c r="P95" s="201"/>
      <c r="Q95" s="201"/>
      <c r="R95" s="201"/>
      <c r="S95" s="201"/>
      <c r="T95" s="201"/>
      <c r="U95" s="201"/>
      <c r="V95" s="201"/>
      <c r="W95" s="201"/>
      <c r="X95" s="202"/>
      <c r="AT95" s="203" t="s">
        <v>222</v>
      </c>
      <c r="AU95" s="203" t="s">
        <v>160</v>
      </c>
      <c r="AV95" s="11" t="s">
        <v>160</v>
      </c>
      <c r="AW95" s="11" t="s">
        <v>77</v>
      </c>
      <c r="AX95" s="11" t="s">
        <v>150</v>
      </c>
      <c r="AY95" s="203" t="s">
        <v>212</v>
      </c>
    </row>
    <row r="96" spans="2:51" s="11" customFormat="1" ht="13.5">
      <c r="B96" s="193"/>
      <c r="C96" s="194"/>
      <c r="D96" s="191" t="s">
        <v>222</v>
      </c>
      <c r="E96" s="195" t="s">
        <v>93</v>
      </c>
      <c r="F96" s="196" t="s">
        <v>225</v>
      </c>
      <c r="G96" s="194"/>
      <c r="H96" s="197">
        <v>0.54</v>
      </c>
      <c r="I96" s="198"/>
      <c r="J96" s="198"/>
      <c r="K96" s="194"/>
      <c r="L96" s="194"/>
      <c r="M96" s="199"/>
      <c r="N96" s="200"/>
      <c r="O96" s="201"/>
      <c r="P96" s="201"/>
      <c r="Q96" s="201"/>
      <c r="R96" s="201"/>
      <c r="S96" s="201"/>
      <c r="T96" s="201"/>
      <c r="U96" s="201"/>
      <c r="V96" s="201"/>
      <c r="W96" s="201"/>
      <c r="X96" s="202"/>
      <c r="AT96" s="203" t="s">
        <v>222</v>
      </c>
      <c r="AU96" s="203" t="s">
        <v>160</v>
      </c>
      <c r="AV96" s="11" t="s">
        <v>160</v>
      </c>
      <c r="AW96" s="11" t="s">
        <v>77</v>
      </c>
      <c r="AX96" s="11" t="s">
        <v>150</v>
      </c>
      <c r="AY96" s="203" t="s">
        <v>212</v>
      </c>
    </row>
    <row r="97" spans="2:51" s="12" customFormat="1" ht="13.5">
      <c r="B97" s="204"/>
      <c r="C97" s="205"/>
      <c r="D97" s="206" t="s">
        <v>222</v>
      </c>
      <c r="E97" s="207" t="s">
        <v>93</v>
      </c>
      <c r="F97" s="208" t="s">
        <v>226</v>
      </c>
      <c r="G97" s="205"/>
      <c r="H97" s="209">
        <v>2.726</v>
      </c>
      <c r="I97" s="210"/>
      <c r="J97" s="210"/>
      <c r="K97" s="205"/>
      <c r="L97" s="205"/>
      <c r="M97" s="211"/>
      <c r="N97" s="212"/>
      <c r="O97" s="213"/>
      <c r="P97" s="213"/>
      <c r="Q97" s="213"/>
      <c r="R97" s="213"/>
      <c r="S97" s="213"/>
      <c r="T97" s="213"/>
      <c r="U97" s="213"/>
      <c r="V97" s="213"/>
      <c r="W97" s="213"/>
      <c r="X97" s="214"/>
      <c r="AT97" s="215" t="s">
        <v>222</v>
      </c>
      <c r="AU97" s="215" t="s">
        <v>160</v>
      </c>
      <c r="AV97" s="12" t="s">
        <v>218</v>
      </c>
      <c r="AW97" s="12" t="s">
        <v>77</v>
      </c>
      <c r="AX97" s="12" t="s">
        <v>95</v>
      </c>
      <c r="AY97" s="215" t="s">
        <v>212</v>
      </c>
    </row>
    <row r="98" spans="2:65" s="1" customFormat="1" ht="44.25" customHeight="1">
      <c r="B98" s="33"/>
      <c r="C98" s="179" t="s">
        <v>160</v>
      </c>
      <c r="D98" s="179" t="s">
        <v>214</v>
      </c>
      <c r="E98" s="180" t="s">
        <v>227</v>
      </c>
      <c r="F98" s="181" t="s">
        <v>228</v>
      </c>
      <c r="G98" s="182" t="s">
        <v>158</v>
      </c>
      <c r="H98" s="183">
        <v>32</v>
      </c>
      <c r="I98" s="184"/>
      <c r="J98" s="184"/>
      <c r="K98" s="185">
        <f>ROUND(P98*H98,2)</f>
        <v>0</v>
      </c>
      <c r="L98" s="181" t="s">
        <v>217</v>
      </c>
      <c r="M98" s="53"/>
      <c r="N98" s="186" t="s">
        <v>93</v>
      </c>
      <c r="O98" s="187" t="s">
        <v>119</v>
      </c>
      <c r="P98" s="115">
        <f>I98+J98</f>
        <v>0</v>
      </c>
      <c r="Q98" s="115">
        <f>ROUND(I98*H98,2)</f>
        <v>0</v>
      </c>
      <c r="R98" s="115">
        <f>ROUND(J98*H98,2)</f>
        <v>0</v>
      </c>
      <c r="S98" s="34"/>
      <c r="T98" s="188">
        <f>S98*H98</f>
        <v>0</v>
      </c>
      <c r="U98" s="188">
        <v>0</v>
      </c>
      <c r="V98" s="188">
        <f>U98*H98</f>
        <v>0</v>
      </c>
      <c r="W98" s="188">
        <v>0</v>
      </c>
      <c r="X98" s="189">
        <f>W98*H98</f>
        <v>0</v>
      </c>
      <c r="AR98" s="16" t="s">
        <v>218</v>
      </c>
      <c r="AT98" s="16" t="s">
        <v>214</v>
      </c>
      <c r="AU98" s="16" t="s">
        <v>160</v>
      </c>
      <c r="AY98" s="16" t="s">
        <v>212</v>
      </c>
      <c r="BE98" s="190">
        <f>IF(O98="základní",K98,0)</f>
        <v>0</v>
      </c>
      <c r="BF98" s="190">
        <f>IF(O98="snížená",K98,0)</f>
        <v>0</v>
      </c>
      <c r="BG98" s="190">
        <f>IF(O98="zákl. přenesená",K98,0)</f>
        <v>0</v>
      </c>
      <c r="BH98" s="190">
        <f>IF(O98="sníž. přenesená",K98,0)</f>
        <v>0</v>
      </c>
      <c r="BI98" s="190">
        <f>IF(O98="nulová",K98,0)</f>
        <v>0</v>
      </c>
      <c r="BJ98" s="16" t="s">
        <v>95</v>
      </c>
      <c r="BK98" s="190">
        <f>ROUND(P98*H98,2)</f>
        <v>0</v>
      </c>
      <c r="BL98" s="16" t="s">
        <v>218</v>
      </c>
      <c r="BM98" s="16" t="s">
        <v>229</v>
      </c>
    </row>
    <row r="99" spans="2:47" s="1" customFormat="1" ht="27">
      <c r="B99" s="33"/>
      <c r="C99" s="55"/>
      <c r="D99" s="206" t="s">
        <v>220</v>
      </c>
      <c r="E99" s="55"/>
      <c r="F99" s="216" t="s">
        <v>230</v>
      </c>
      <c r="G99" s="55"/>
      <c r="H99" s="55"/>
      <c r="I99" s="145"/>
      <c r="J99" s="145"/>
      <c r="K99" s="55"/>
      <c r="L99" s="55"/>
      <c r="M99" s="53"/>
      <c r="N99" s="69"/>
      <c r="O99" s="34"/>
      <c r="P99" s="34"/>
      <c r="Q99" s="34"/>
      <c r="R99" s="34"/>
      <c r="S99" s="34"/>
      <c r="T99" s="34"/>
      <c r="U99" s="34"/>
      <c r="V99" s="34"/>
      <c r="W99" s="34"/>
      <c r="X99" s="70"/>
      <c r="AT99" s="16" t="s">
        <v>220</v>
      </c>
      <c r="AU99" s="16" t="s">
        <v>160</v>
      </c>
    </row>
    <row r="100" spans="2:65" s="1" customFormat="1" ht="22.5" customHeight="1">
      <c r="B100" s="33"/>
      <c r="C100" s="217" t="s">
        <v>231</v>
      </c>
      <c r="D100" s="217" t="s">
        <v>232</v>
      </c>
      <c r="E100" s="218" t="s">
        <v>233</v>
      </c>
      <c r="F100" s="219" t="s">
        <v>234</v>
      </c>
      <c r="G100" s="220" t="s">
        <v>235</v>
      </c>
      <c r="H100" s="221">
        <v>57.6</v>
      </c>
      <c r="I100" s="222"/>
      <c r="J100" s="223"/>
      <c r="K100" s="224">
        <f>ROUND(P100*H100,2)</f>
        <v>0</v>
      </c>
      <c r="L100" s="219" t="s">
        <v>217</v>
      </c>
      <c r="M100" s="225"/>
      <c r="N100" s="226" t="s">
        <v>93</v>
      </c>
      <c r="O100" s="187" t="s">
        <v>119</v>
      </c>
      <c r="P100" s="115">
        <f>I100+J100</f>
        <v>0</v>
      </c>
      <c r="Q100" s="115">
        <f>ROUND(I100*H100,2)</f>
        <v>0</v>
      </c>
      <c r="R100" s="115">
        <f>ROUND(J100*H100,2)</f>
        <v>0</v>
      </c>
      <c r="S100" s="34"/>
      <c r="T100" s="188">
        <f>S100*H100</f>
        <v>0</v>
      </c>
      <c r="U100" s="188">
        <v>1</v>
      </c>
      <c r="V100" s="188">
        <f>U100*H100</f>
        <v>57.6</v>
      </c>
      <c r="W100" s="188">
        <v>0</v>
      </c>
      <c r="X100" s="189">
        <f>W100*H100</f>
        <v>0</v>
      </c>
      <c r="AR100" s="16" t="s">
        <v>236</v>
      </c>
      <c r="AT100" s="16" t="s">
        <v>232</v>
      </c>
      <c r="AU100" s="16" t="s">
        <v>160</v>
      </c>
      <c r="AY100" s="16" t="s">
        <v>212</v>
      </c>
      <c r="BE100" s="190">
        <f>IF(O100="základní",K100,0)</f>
        <v>0</v>
      </c>
      <c r="BF100" s="190">
        <f>IF(O100="snížená",K100,0)</f>
        <v>0</v>
      </c>
      <c r="BG100" s="190">
        <f>IF(O100="zákl. přenesená",K100,0)</f>
        <v>0</v>
      </c>
      <c r="BH100" s="190">
        <f>IF(O100="sníž. přenesená",K100,0)</f>
        <v>0</v>
      </c>
      <c r="BI100" s="190">
        <f>IF(O100="nulová",K100,0)</f>
        <v>0</v>
      </c>
      <c r="BJ100" s="16" t="s">
        <v>95</v>
      </c>
      <c r="BK100" s="190">
        <f>ROUND(P100*H100,2)</f>
        <v>0</v>
      </c>
      <c r="BL100" s="16" t="s">
        <v>218</v>
      </c>
      <c r="BM100" s="16" t="s">
        <v>237</v>
      </c>
    </row>
    <row r="101" spans="2:47" s="1" customFormat="1" ht="27">
      <c r="B101" s="33"/>
      <c r="C101" s="55"/>
      <c r="D101" s="191" t="s">
        <v>220</v>
      </c>
      <c r="E101" s="55"/>
      <c r="F101" s="192" t="s">
        <v>238</v>
      </c>
      <c r="G101" s="55"/>
      <c r="H101" s="55"/>
      <c r="I101" s="145"/>
      <c r="J101" s="145"/>
      <c r="K101" s="55"/>
      <c r="L101" s="55"/>
      <c r="M101" s="53"/>
      <c r="N101" s="69"/>
      <c r="O101" s="34"/>
      <c r="P101" s="34"/>
      <c r="Q101" s="34"/>
      <c r="R101" s="34"/>
      <c r="S101" s="34"/>
      <c r="T101" s="34"/>
      <c r="U101" s="34"/>
      <c r="V101" s="34"/>
      <c r="W101" s="34"/>
      <c r="X101" s="70"/>
      <c r="AT101" s="16" t="s">
        <v>220</v>
      </c>
      <c r="AU101" s="16" t="s">
        <v>160</v>
      </c>
    </row>
    <row r="102" spans="2:51" s="11" customFormat="1" ht="13.5">
      <c r="B102" s="193"/>
      <c r="C102" s="194"/>
      <c r="D102" s="206" t="s">
        <v>222</v>
      </c>
      <c r="E102" s="227" t="s">
        <v>93</v>
      </c>
      <c r="F102" s="228" t="s">
        <v>239</v>
      </c>
      <c r="G102" s="194"/>
      <c r="H102" s="229">
        <v>57.6</v>
      </c>
      <c r="I102" s="198"/>
      <c r="J102" s="198"/>
      <c r="K102" s="194"/>
      <c r="L102" s="194"/>
      <c r="M102" s="199"/>
      <c r="N102" s="200"/>
      <c r="O102" s="201"/>
      <c r="P102" s="201"/>
      <c r="Q102" s="201"/>
      <c r="R102" s="201"/>
      <c r="S102" s="201"/>
      <c r="T102" s="201"/>
      <c r="U102" s="201"/>
      <c r="V102" s="201"/>
      <c r="W102" s="201"/>
      <c r="X102" s="202"/>
      <c r="AT102" s="203" t="s">
        <v>222</v>
      </c>
      <c r="AU102" s="203" t="s">
        <v>160</v>
      </c>
      <c r="AV102" s="11" t="s">
        <v>160</v>
      </c>
      <c r="AW102" s="11" t="s">
        <v>77</v>
      </c>
      <c r="AX102" s="11" t="s">
        <v>95</v>
      </c>
      <c r="AY102" s="203" t="s">
        <v>212</v>
      </c>
    </row>
    <row r="103" spans="2:65" s="1" customFormat="1" ht="31.5" customHeight="1">
      <c r="B103" s="33"/>
      <c r="C103" s="179" t="s">
        <v>218</v>
      </c>
      <c r="D103" s="179" t="s">
        <v>214</v>
      </c>
      <c r="E103" s="180" t="s">
        <v>240</v>
      </c>
      <c r="F103" s="181" t="s">
        <v>241</v>
      </c>
      <c r="G103" s="182" t="s">
        <v>163</v>
      </c>
      <c r="H103" s="183">
        <v>190</v>
      </c>
      <c r="I103" s="184"/>
      <c r="J103" s="184"/>
      <c r="K103" s="185">
        <f>ROUND(P103*H103,2)</f>
        <v>0</v>
      </c>
      <c r="L103" s="181" t="s">
        <v>217</v>
      </c>
      <c r="M103" s="53"/>
      <c r="N103" s="186" t="s">
        <v>93</v>
      </c>
      <c r="O103" s="187" t="s">
        <v>119</v>
      </c>
      <c r="P103" s="115">
        <f>I103+J103</f>
        <v>0</v>
      </c>
      <c r="Q103" s="115">
        <f>ROUND(I103*H103,2)</f>
        <v>0</v>
      </c>
      <c r="R103" s="115">
        <f>ROUND(J103*H103,2)</f>
        <v>0</v>
      </c>
      <c r="S103" s="34"/>
      <c r="T103" s="188">
        <f>S103*H103</f>
        <v>0</v>
      </c>
      <c r="U103" s="188">
        <v>0</v>
      </c>
      <c r="V103" s="188">
        <f>U103*H103</f>
        <v>0</v>
      </c>
      <c r="W103" s="188">
        <v>0</v>
      </c>
      <c r="X103" s="189">
        <f>W103*H103</f>
        <v>0</v>
      </c>
      <c r="AR103" s="16" t="s">
        <v>218</v>
      </c>
      <c r="AT103" s="16" t="s">
        <v>214</v>
      </c>
      <c r="AU103" s="16" t="s">
        <v>160</v>
      </c>
      <c r="AY103" s="16" t="s">
        <v>212</v>
      </c>
      <c r="BE103" s="190">
        <f>IF(O103="základní",K103,0)</f>
        <v>0</v>
      </c>
      <c r="BF103" s="190">
        <f>IF(O103="snížená",K103,0)</f>
        <v>0</v>
      </c>
      <c r="BG103" s="190">
        <f>IF(O103="zákl. přenesená",K103,0)</f>
        <v>0</v>
      </c>
      <c r="BH103" s="190">
        <f>IF(O103="sníž. přenesená",K103,0)</f>
        <v>0</v>
      </c>
      <c r="BI103" s="190">
        <f>IF(O103="nulová",K103,0)</f>
        <v>0</v>
      </c>
      <c r="BJ103" s="16" t="s">
        <v>95</v>
      </c>
      <c r="BK103" s="190">
        <f>ROUND(P103*H103,2)</f>
        <v>0</v>
      </c>
      <c r="BL103" s="16" t="s">
        <v>218</v>
      </c>
      <c r="BM103" s="16" t="s">
        <v>242</v>
      </c>
    </row>
    <row r="104" spans="2:47" s="1" customFormat="1" ht="27">
      <c r="B104" s="33"/>
      <c r="C104" s="55"/>
      <c r="D104" s="206" t="s">
        <v>220</v>
      </c>
      <c r="E104" s="55"/>
      <c r="F104" s="216" t="s">
        <v>243</v>
      </c>
      <c r="G104" s="55"/>
      <c r="H104" s="55"/>
      <c r="I104" s="145"/>
      <c r="J104" s="145"/>
      <c r="K104" s="55"/>
      <c r="L104" s="55"/>
      <c r="M104" s="53"/>
      <c r="N104" s="69"/>
      <c r="O104" s="34"/>
      <c r="P104" s="34"/>
      <c r="Q104" s="34"/>
      <c r="R104" s="34"/>
      <c r="S104" s="34"/>
      <c r="T104" s="34"/>
      <c r="U104" s="34"/>
      <c r="V104" s="34"/>
      <c r="W104" s="34"/>
      <c r="X104" s="70"/>
      <c r="AT104" s="16" t="s">
        <v>220</v>
      </c>
      <c r="AU104" s="16" t="s">
        <v>160</v>
      </c>
    </row>
    <row r="105" spans="2:65" s="1" customFormat="1" ht="31.5" customHeight="1">
      <c r="B105" s="33"/>
      <c r="C105" s="179" t="s">
        <v>244</v>
      </c>
      <c r="D105" s="179" t="s">
        <v>214</v>
      </c>
      <c r="E105" s="180" t="s">
        <v>245</v>
      </c>
      <c r="F105" s="181" t="s">
        <v>246</v>
      </c>
      <c r="G105" s="182" t="s">
        <v>163</v>
      </c>
      <c r="H105" s="183">
        <v>190</v>
      </c>
      <c r="I105" s="184"/>
      <c r="J105" s="184"/>
      <c r="K105" s="185">
        <f>ROUND(P105*H105,2)</f>
        <v>0</v>
      </c>
      <c r="L105" s="181" t="s">
        <v>217</v>
      </c>
      <c r="M105" s="53"/>
      <c r="N105" s="186" t="s">
        <v>93</v>
      </c>
      <c r="O105" s="187" t="s">
        <v>119</v>
      </c>
      <c r="P105" s="115">
        <f>I105+J105</f>
        <v>0</v>
      </c>
      <c r="Q105" s="115">
        <f>ROUND(I105*H105,2)</f>
        <v>0</v>
      </c>
      <c r="R105" s="115">
        <f>ROUND(J105*H105,2)</f>
        <v>0</v>
      </c>
      <c r="S105" s="34"/>
      <c r="T105" s="188">
        <f>S105*H105</f>
        <v>0</v>
      </c>
      <c r="U105" s="188">
        <v>0</v>
      </c>
      <c r="V105" s="188">
        <f>U105*H105</f>
        <v>0</v>
      </c>
      <c r="W105" s="188">
        <v>0</v>
      </c>
      <c r="X105" s="189">
        <f>W105*H105</f>
        <v>0</v>
      </c>
      <c r="AR105" s="16" t="s">
        <v>218</v>
      </c>
      <c r="AT105" s="16" t="s">
        <v>214</v>
      </c>
      <c r="AU105" s="16" t="s">
        <v>160</v>
      </c>
      <c r="AY105" s="16" t="s">
        <v>212</v>
      </c>
      <c r="BE105" s="190">
        <f>IF(O105="základní",K105,0)</f>
        <v>0</v>
      </c>
      <c r="BF105" s="190">
        <f>IF(O105="snížená",K105,0)</f>
        <v>0</v>
      </c>
      <c r="BG105" s="190">
        <f>IF(O105="zákl. přenesená",K105,0)</f>
        <v>0</v>
      </c>
      <c r="BH105" s="190">
        <f>IF(O105="sníž. přenesená",K105,0)</f>
        <v>0</v>
      </c>
      <c r="BI105" s="190">
        <f>IF(O105="nulová",K105,0)</f>
        <v>0</v>
      </c>
      <c r="BJ105" s="16" t="s">
        <v>95</v>
      </c>
      <c r="BK105" s="190">
        <f>ROUND(P105*H105,2)</f>
        <v>0</v>
      </c>
      <c r="BL105" s="16" t="s">
        <v>218</v>
      </c>
      <c r="BM105" s="16" t="s">
        <v>247</v>
      </c>
    </row>
    <row r="106" spans="2:65" s="1" customFormat="1" ht="22.5" customHeight="1">
      <c r="B106" s="33"/>
      <c r="C106" s="217" t="s">
        <v>248</v>
      </c>
      <c r="D106" s="217" t="s">
        <v>232</v>
      </c>
      <c r="E106" s="218" t="s">
        <v>249</v>
      </c>
      <c r="F106" s="219" t="s">
        <v>250</v>
      </c>
      <c r="G106" s="220" t="s">
        <v>251</v>
      </c>
      <c r="H106" s="221">
        <v>5.7</v>
      </c>
      <c r="I106" s="222"/>
      <c r="J106" s="223"/>
      <c r="K106" s="224">
        <f>ROUND(P106*H106,2)</f>
        <v>0</v>
      </c>
      <c r="L106" s="219" t="s">
        <v>217</v>
      </c>
      <c r="M106" s="225"/>
      <c r="N106" s="226" t="s">
        <v>93</v>
      </c>
      <c r="O106" s="187" t="s">
        <v>119</v>
      </c>
      <c r="P106" s="115">
        <f>I106+J106</f>
        <v>0</v>
      </c>
      <c r="Q106" s="115">
        <f>ROUND(I106*H106,2)</f>
        <v>0</v>
      </c>
      <c r="R106" s="115">
        <f>ROUND(J106*H106,2)</f>
        <v>0</v>
      </c>
      <c r="S106" s="34"/>
      <c r="T106" s="188">
        <f>S106*H106</f>
        <v>0</v>
      </c>
      <c r="U106" s="188">
        <v>0.001</v>
      </c>
      <c r="V106" s="188">
        <f>U106*H106</f>
        <v>0.0057</v>
      </c>
      <c r="W106" s="188">
        <v>0</v>
      </c>
      <c r="X106" s="189">
        <f>W106*H106</f>
        <v>0</v>
      </c>
      <c r="AR106" s="16" t="s">
        <v>236</v>
      </c>
      <c r="AT106" s="16" t="s">
        <v>232</v>
      </c>
      <c r="AU106" s="16" t="s">
        <v>160</v>
      </c>
      <c r="AY106" s="16" t="s">
        <v>212</v>
      </c>
      <c r="BE106" s="190">
        <f>IF(O106="základní",K106,0)</f>
        <v>0</v>
      </c>
      <c r="BF106" s="190">
        <f>IF(O106="snížená",K106,0)</f>
        <v>0</v>
      </c>
      <c r="BG106" s="190">
        <f>IF(O106="zákl. přenesená",K106,0)</f>
        <v>0</v>
      </c>
      <c r="BH106" s="190">
        <f>IF(O106="sníž. přenesená",K106,0)</f>
        <v>0</v>
      </c>
      <c r="BI106" s="190">
        <f>IF(O106="nulová",K106,0)</f>
        <v>0</v>
      </c>
      <c r="BJ106" s="16" t="s">
        <v>95</v>
      </c>
      <c r="BK106" s="190">
        <f>ROUND(P106*H106,2)</f>
        <v>0</v>
      </c>
      <c r="BL106" s="16" t="s">
        <v>218</v>
      </c>
      <c r="BM106" s="16" t="s">
        <v>252</v>
      </c>
    </row>
    <row r="107" spans="2:47" s="1" customFormat="1" ht="27">
      <c r="B107" s="33"/>
      <c r="C107" s="55"/>
      <c r="D107" s="206" t="s">
        <v>220</v>
      </c>
      <c r="E107" s="55"/>
      <c r="F107" s="216" t="s">
        <v>253</v>
      </c>
      <c r="G107" s="55"/>
      <c r="H107" s="55"/>
      <c r="I107" s="145"/>
      <c r="J107" s="145"/>
      <c r="K107" s="55"/>
      <c r="L107" s="55"/>
      <c r="M107" s="53"/>
      <c r="N107" s="69"/>
      <c r="O107" s="34"/>
      <c r="P107" s="34"/>
      <c r="Q107" s="34"/>
      <c r="R107" s="34"/>
      <c r="S107" s="34"/>
      <c r="T107" s="34"/>
      <c r="U107" s="34"/>
      <c r="V107" s="34"/>
      <c r="W107" s="34"/>
      <c r="X107" s="70"/>
      <c r="AT107" s="16" t="s">
        <v>220</v>
      </c>
      <c r="AU107" s="16" t="s">
        <v>160</v>
      </c>
    </row>
    <row r="108" spans="2:65" s="1" customFormat="1" ht="31.5" customHeight="1">
      <c r="B108" s="33"/>
      <c r="C108" s="179" t="s">
        <v>254</v>
      </c>
      <c r="D108" s="179" t="s">
        <v>214</v>
      </c>
      <c r="E108" s="180" t="s">
        <v>255</v>
      </c>
      <c r="F108" s="181" t="s">
        <v>256</v>
      </c>
      <c r="G108" s="182" t="s">
        <v>163</v>
      </c>
      <c r="H108" s="183">
        <v>52</v>
      </c>
      <c r="I108" s="184"/>
      <c r="J108" s="184"/>
      <c r="K108" s="185">
        <f>ROUND(P108*H108,2)</f>
        <v>0</v>
      </c>
      <c r="L108" s="181" t="s">
        <v>217</v>
      </c>
      <c r="M108" s="53"/>
      <c r="N108" s="186" t="s">
        <v>93</v>
      </c>
      <c r="O108" s="187" t="s">
        <v>119</v>
      </c>
      <c r="P108" s="115">
        <f>I108+J108</f>
        <v>0</v>
      </c>
      <c r="Q108" s="115">
        <f>ROUND(I108*H108,2)</f>
        <v>0</v>
      </c>
      <c r="R108" s="115">
        <f>ROUND(J108*H108,2)</f>
        <v>0</v>
      </c>
      <c r="S108" s="34"/>
      <c r="T108" s="188">
        <f>S108*H108</f>
        <v>0</v>
      </c>
      <c r="U108" s="188">
        <v>8E-05</v>
      </c>
      <c r="V108" s="188">
        <f>U108*H108</f>
        <v>0.0041600000000000005</v>
      </c>
      <c r="W108" s="188">
        <v>0</v>
      </c>
      <c r="X108" s="189">
        <f>W108*H108</f>
        <v>0</v>
      </c>
      <c r="AR108" s="16" t="s">
        <v>218</v>
      </c>
      <c r="AT108" s="16" t="s">
        <v>214</v>
      </c>
      <c r="AU108" s="16" t="s">
        <v>160</v>
      </c>
      <c r="AY108" s="16" t="s">
        <v>212</v>
      </c>
      <c r="BE108" s="190">
        <f>IF(O108="základní",K108,0)</f>
        <v>0</v>
      </c>
      <c r="BF108" s="190">
        <f>IF(O108="snížená",K108,0)</f>
        <v>0</v>
      </c>
      <c r="BG108" s="190">
        <f>IF(O108="zákl. přenesená",K108,0)</f>
        <v>0</v>
      </c>
      <c r="BH108" s="190">
        <f>IF(O108="sníž. přenesená",K108,0)</f>
        <v>0</v>
      </c>
      <c r="BI108" s="190">
        <f>IF(O108="nulová",K108,0)</f>
        <v>0</v>
      </c>
      <c r="BJ108" s="16" t="s">
        <v>95</v>
      </c>
      <c r="BK108" s="190">
        <f>ROUND(P108*H108,2)</f>
        <v>0</v>
      </c>
      <c r="BL108" s="16" t="s">
        <v>218</v>
      </c>
      <c r="BM108" s="16" t="s">
        <v>257</v>
      </c>
    </row>
    <row r="109" spans="2:65" s="1" customFormat="1" ht="22.5" customHeight="1">
      <c r="B109" s="33"/>
      <c r="C109" s="217" t="s">
        <v>236</v>
      </c>
      <c r="D109" s="217" t="s">
        <v>232</v>
      </c>
      <c r="E109" s="218" t="s">
        <v>258</v>
      </c>
      <c r="F109" s="219" t="s">
        <v>259</v>
      </c>
      <c r="G109" s="220" t="s">
        <v>163</v>
      </c>
      <c r="H109" s="221">
        <v>52</v>
      </c>
      <c r="I109" s="222"/>
      <c r="J109" s="223"/>
      <c r="K109" s="224">
        <f>ROUND(P109*H109,2)</f>
        <v>0</v>
      </c>
      <c r="L109" s="219" t="s">
        <v>93</v>
      </c>
      <c r="M109" s="225"/>
      <c r="N109" s="226" t="s">
        <v>93</v>
      </c>
      <c r="O109" s="187" t="s">
        <v>119</v>
      </c>
      <c r="P109" s="115">
        <f>I109+J109</f>
        <v>0</v>
      </c>
      <c r="Q109" s="115">
        <f>ROUND(I109*H109,2)</f>
        <v>0</v>
      </c>
      <c r="R109" s="115">
        <f>ROUND(J109*H109,2)</f>
        <v>0</v>
      </c>
      <c r="S109" s="34"/>
      <c r="T109" s="188">
        <f>S109*H109</f>
        <v>0</v>
      </c>
      <c r="U109" s="188">
        <v>0</v>
      </c>
      <c r="V109" s="188">
        <f>U109*H109</f>
        <v>0</v>
      </c>
      <c r="W109" s="188">
        <v>0</v>
      </c>
      <c r="X109" s="189">
        <f>W109*H109</f>
        <v>0</v>
      </c>
      <c r="AR109" s="16" t="s">
        <v>236</v>
      </c>
      <c r="AT109" s="16" t="s">
        <v>232</v>
      </c>
      <c r="AU109" s="16" t="s">
        <v>160</v>
      </c>
      <c r="AY109" s="16" t="s">
        <v>212</v>
      </c>
      <c r="BE109" s="190">
        <f>IF(O109="základní",K109,0)</f>
        <v>0</v>
      </c>
      <c r="BF109" s="190">
        <f>IF(O109="snížená",K109,0)</f>
        <v>0</v>
      </c>
      <c r="BG109" s="190">
        <f>IF(O109="zákl. přenesená",K109,0)</f>
        <v>0</v>
      </c>
      <c r="BH109" s="190">
        <f>IF(O109="sníž. přenesená",K109,0)</f>
        <v>0</v>
      </c>
      <c r="BI109" s="190">
        <f>IF(O109="nulová",K109,0)</f>
        <v>0</v>
      </c>
      <c r="BJ109" s="16" t="s">
        <v>95</v>
      </c>
      <c r="BK109" s="190">
        <f>ROUND(P109*H109,2)</f>
        <v>0</v>
      </c>
      <c r="BL109" s="16" t="s">
        <v>218</v>
      </c>
      <c r="BM109" s="16" t="s">
        <v>260</v>
      </c>
    </row>
    <row r="110" spans="2:65" s="1" customFormat="1" ht="31.5" customHeight="1">
      <c r="B110" s="33"/>
      <c r="C110" s="179" t="s">
        <v>261</v>
      </c>
      <c r="D110" s="179" t="s">
        <v>214</v>
      </c>
      <c r="E110" s="180" t="s">
        <v>262</v>
      </c>
      <c r="F110" s="181" t="s">
        <v>263</v>
      </c>
      <c r="G110" s="182" t="s">
        <v>163</v>
      </c>
      <c r="H110" s="183">
        <v>52</v>
      </c>
      <c r="I110" s="184"/>
      <c r="J110" s="184"/>
      <c r="K110" s="185">
        <f>ROUND(P110*H110,2)</f>
        <v>0</v>
      </c>
      <c r="L110" s="181" t="s">
        <v>217</v>
      </c>
      <c r="M110" s="53"/>
      <c r="N110" s="186" t="s">
        <v>93</v>
      </c>
      <c r="O110" s="187" t="s">
        <v>119</v>
      </c>
      <c r="P110" s="115">
        <f>I110+J110</f>
        <v>0</v>
      </c>
      <c r="Q110" s="115">
        <f>ROUND(I110*H110,2)</f>
        <v>0</v>
      </c>
      <c r="R110" s="115">
        <f>ROUND(J110*H110,2)</f>
        <v>0</v>
      </c>
      <c r="S110" s="34"/>
      <c r="T110" s="188">
        <f>S110*H110</f>
        <v>0</v>
      </c>
      <c r="U110" s="188">
        <v>0</v>
      </c>
      <c r="V110" s="188">
        <f>U110*H110</f>
        <v>0</v>
      </c>
      <c r="W110" s="188">
        <v>0</v>
      </c>
      <c r="X110" s="189">
        <f>W110*H110</f>
        <v>0</v>
      </c>
      <c r="AR110" s="16" t="s">
        <v>218</v>
      </c>
      <c r="AT110" s="16" t="s">
        <v>214</v>
      </c>
      <c r="AU110" s="16" t="s">
        <v>160</v>
      </c>
      <c r="AY110" s="16" t="s">
        <v>212</v>
      </c>
      <c r="BE110" s="190">
        <f>IF(O110="základní",K110,0)</f>
        <v>0</v>
      </c>
      <c r="BF110" s="190">
        <f>IF(O110="snížená",K110,0)</f>
        <v>0</v>
      </c>
      <c r="BG110" s="190">
        <f>IF(O110="zákl. přenesená",K110,0)</f>
        <v>0</v>
      </c>
      <c r="BH110" s="190">
        <f>IF(O110="sníž. přenesená",K110,0)</f>
        <v>0</v>
      </c>
      <c r="BI110" s="190">
        <f>IF(O110="nulová",K110,0)</f>
        <v>0</v>
      </c>
      <c r="BJ110" s="16" t="s">
        <v>95</v>
      </c>
      <c r="BK110" s="190">
        <f>ROUND(P110*H110,2)</f>
        <v>0</v>
      </c>
      <c r="BL110" s="16" t="s">
        <v>218</v>
      </c>
      <c r="BM110" s="16" t="s">
        <v>264</v>
      </c>
    </row>
    <row r="111" spans="2:47" s="1" customFormat="1" ht="27">
      <c r="B111" s="33"/>
      <c r="C111" s="55"/>
      <c r="D111" s="206" t="s">
        <v>220</v>
      </c>
      <c r="E111" s="55"/>
      <c r="F111" s="216" t="s">
        <v>265</v>
      </c>
      <c r="G111" s="55"/>
      <c r="H111" s="55"/>
      <c r="I111" s="145"/>
      <c r="J111" s="145"/>
      <c r="K111" s="55"/>
      <c r="L111" s="55"/>
      <c r="M111" s="53"/>
      <c r="N111" s="69"/>
      <c r="O111" s="34"/>
      <c r="P111" s="34"/>
      <c r="Q111" s="34"/>
      <c r="R111" s="34"/>
      <c r="S111" s="34"/>
      <c r="T111" s="34"/>
      <c r="U111" s="34"/>
      <c r="V111" s="34"/>
      <c r="W111" s="34"/>
      <c r="X111" s="70"/>
      <c r="AT111" s="16" t="s">
        <v>220</v>
      </c>
      <c r="AU111" s="16" t="s">
        <v>160</v>
      </c>
    </row>
    <row r="112" spans="2:65" s="1" customFormat="1" ht="31.5" customHeight="1">
      <c r="B112" s="33"/>
      <c r="C112" s="179" t="s">
        <v>100</v>
      </c>
      <c r="D112" s="179" t="s">
        <v>214</v>
      </c>
      <c r="E112" s="180" t="s">
        <v>266</v>
      </c>
      <c r="F112" s="181" t="s">
        <v>267</v>
      </c>
      <c r="G112" s="182" t="s">
        <v>163</v>
      </c>
      <c r="H112" s="183">
        <v>52</v>
      </c>
      <c r="I112" s="184"/>
      <c r="J112" s="184"/>
      <c r="K112" s="185">
        <f>ROUND(P112*H112,2)</f>
        <v>0</v>
      </c>
      <c r="L112" s="181" t="s">
        <v>217</v>
      </c>
      <c r="M112" s="53"/>
      <c r="N112" s="186" t="s">
        <v>93</v>
      </c>
      <c r="O112" s="187" t="s">
        <v>119</v>
      </c>
      <c r="P112" s="115">
        <f>I112+J112</f>
        <v>0</v>
      </c>
      <c r="Q112" s="115">
        <f>ROUND(I112*H112,2)</f>
        <v>0</v>
      </c>
      <c r="R112" s="115">
        <f>ROUND(J112*H112,2)</f>
        <v>0</v>
      </c>
      <c r="S112" s="34"/>
      <c r="T112" s="188">
        <f>S112*H112</f>
        <v>0</v>
      </c>
      <c r="U112" s="188">
        <v>0</v>
      </c>
      <c r="V112" s="188">
        <f>U112*H112</f>
        <v>0</v>
      </c>
      <c r="W112" s="188">
        <v>0</v>
      </c>
      <c r="X112" s="189">
        <f>W112*H112</f>
        <v>0</v>
      </c>
      <c r="AR112" s="16" t="s">
        <v>218</v>
      </c>
      <c r="AT112" s="16" t="s">
        <v>214</v>
      </c>
      <c r="AU112" s="16" t="s">
        <v>160</v>
      </c>
      <c r="AY112" s="16" t="s">
        <v>212</v>
      </c>
      <c r="BE112" s="190">
        <f>IF(O112="základní",K112,0)</f>
        <v>0</v>
      </c>
      <c r="BF112" s="190">
        <f>IF(O112="snížená",K112,0)</f>
        <v>0</v>
      </c>
      <c r="BG112" s="190">
        <f>IF(O112="zákl. přenesená",K112,0)</f>
        <v>0</v>
      </c>
      <c r="BH112" s="190">
        <f>IF(O112="sníž. přenesená",K112,0)</f>
        <v>0</v>
      </c>
      <c r="BI112" s="190">
        <f>IF(O112="nulová",K112,0)</f>
        <v>0</v>
      </c>
      <c r="BJ112" s="16" t="s">
        <v>95</v>
      </c>
      <c r="BK112" s="190">
        <f>ROUND(P112*H112,2)</f>
        <v>0</v>
      </c>
      <c r="BL112" s="16" t="s">
        <v>218</v>
      </c>
      <c r="BM112" s="16" t="s">
        <v>268</v>
      </c>
    </row>
    <row r="113" spans="2:47" s="1" customFormat="1" ht="27">
      <c r="B113" s="33"/>
      <c r="C113" s="55"/>
      <c r="D113" s="206" t="s">
        <v>220</v>
      </c>
      <c r="E113" s="55"/>
      <c r="F113" s="216" t="s">
        <v>269</v>
      </c>
      <c r="G113" s="55"/>
      <c r="H113" s="55"/>
      <c r="I113" s="145"/>
      <c r="J113" s="145"/>
      <c r="K113" s="55"/>
      <c r="L113" s="55"/>
      <c r="M113" s="53"/>
      <c r="N113" s="69"/>
      <c r="O113" s="34"/>
      <c r="P113" s="34"/>
      <c r="Q113" s="34"/>
      <c r="R113" s="34"/>
      <c r="S113" s="34"/>
      <c r="T113" s="34"/>
      <c r="U113" s="34"/>
      <c r="V113" s="34"/>
      <c r="W113" s="34"/>
      <c r="X113" s="70"/>
      <c r="AT113" s="16" t="s">
        <v>220</v>
      </c>
      <c r="AU113" s="16" t="s">
        <v>160</v>
      </c>
    </row>
    <row r="114" spans="2:65" s="1" customFormat="1" ht="31.5" customHeight="1">
      <c r="B114" s="33"/>
      <c r="C114" s="179" t="s">
        <v>270</v>
      </c>
      <c r="D114" s="179" t="s">
        <v>214</v>
      </c>
      <c r="E114" s="180" t="s">
        <v>271</v>
      </c>
      <c r="F114" s="181" t="s">
        <v>272</v>
      </c>
      <c r="G114" s="182" t="s">
        <v>273</v>
      </c>
      <c r="H114" s="183">
        <v>101</v>
      </c>
      <c r="I114" s="184"/>
      <c r="J114" s="184"/>
      <c r="K114" s="185">
        <f>ROUND(P114*H114,2)</f>
        <v>0</v>
      </c>
      <c r="L114" s="181" t="s">
        <v>217</v>
      </c>
      <c r="M114" s="53"/>
      <c r="N114" s="186" t="s">
        <v>93</v>
      </c>
      <c r="O114" s="187" t="s">
        <v>119</v>
      </c>
      <c r="P114" s="115">
        <f>I114+J114</f>
        <v>0</v>
      </c>
      <c r="Q114" s="115">
        <f>ROUND(I114*H114,2)</f>
        <v>0</v>
      </c>
      <c r="R114" s="115">
        <f>ROUND(J114*H114,2)</f>
        <v>0</v>
      </c>
      <c r="S114" s="34"/>
      <c r="T114" s="188">
        <f>S114*H114</f>
        <v>0</v>
      </c>
      <c r="U114" s="188">
        <v>0</v>
      </c>
      <c r="V114" s="188">
        <f>U114*H114</f>
        <v>0</v>
      </c>
      <c r="W114" s="188">
        <v>0</v>
      </c>
      <c r="X114" s="189">
        <f>W114*H114</f>
        <v>0</v>
      </c>
      <c r="AR114" s="16" t="s">
        <v>218</v>
      </c>
      <c r="AT114" s="16" t="s">
        <v>214</v>
      </c>
      <c r="AU114" s="16" t="s">
        <v>160</v>
      </c>
      <c r="AY114" s="16" t="s">
        <v>212</v>
      </c>
      <c r="BE114" s="190">
        <f>IF(O114="základní",K114,0)</f>
        <v>0</v>
      </c>
      <c r="BF114" s="190">
        <f>IF(O114="snížená",K114,0)</f>
        <v>0</v>
      </c>
      <c r="BG114" s="190">
        <f>IF(O114="zákl. přenesená",K114,0)</f>
        <v>0</v>
      </c>
      <c r="BH114" s="190">
        <f>IF(O114="sníž. přenesená",K114,0)</f>
        <v>0</v>
      </c>
      <c r="BI114" s="190">
        <f>IF(O114="nulová",K114,0)</f>
        <v>0</v>
      </c>
      <c r="BJ114" s="16" t="s">
        <v>95</v>
      </c>
      <c r="BK114" s="190">
        <f>ROUND(P114*H114,2)</f>
        <v>0</v>
      </c>
      <c r="BL114" s="16" t="s">
        <v>218</v>
      </c>
      <c r="BM114" s="16" t="s">
        <v>274</v>
      </c>
    </row>
    <row r="115" spans="2:47" s="1" customFormat="1" ht="27">
      <c r="B115" s="33"/>
      <c r="C115" s="55"/>
      <c r="D115" s="206" t="s">
        <v>220</v>
      </c>
      <c r="E115" s="55"/>
      <c r="F115" s="216" t="s">
        <v>275</v>
      </c>
      <c r="G115" s="55"/>
      <c r="H115" s="55"/>
      <c r="I115" s="145"/>
      <c r="J115" s="145"/>
      <c r="K115" s="55"/>
      <c r="L115" s="55"/>
      <c r="M115" s="53"/>
      <c r="N115" s="69"/>
      <c r="O115" s="34"/>
      <c r="P115" s="34"/>
      <c r="Q115" s="34"/>
      <c r="R115" s="34"/>
      <c r="S115" s="34"/>
      <c r="T115" s="34"/>
      <c r="U115" s="34"/>
      <c r="V115" s="34"/>
      <c r="W115" s="34"/>
      <c r="X115" s="70"/>
      <c r="AT115" s="16" t="s">
        <v>220</v>
      </c>
      <c r="AU115" s="16" t="s">
        <v>160</v>
      </c>
    </row>
    <row r="116" spans="2:65" s="1" customFormat="1" ht="31.5" customHeight="1">
      <c r="B116" s="33"/>
      <c r="C116" s="179" t="s">
        <v>276</v>
      </c>
      <c r="D116" s="179" t="s">
        <v>214</v>
      </c>
      <c r="E116" s="180" t="s">
        <v>277</v>
      </c>
      <c r="F116" s="181" t="s">
        <v>278</v>
      </c>
      <c r="G116" s="182" t="s">
        <v>273</v>
      </c>
      <c r="H116" s="183">
        <v>10</v>
      </c>
      <c r="I116" s="184"/>
      <c r="J116" s="184"/>
      <c r="K116" s="185">
        <f>ROUND(P116*H116,2)</f>
        <v>0</v>
      </c>
      <c r="L116" s="181" t="s">
        <v>217</v>
      </c>
      <c r="M116" s="53"/>
      <c r="N116" s="186" t="s">
        <v>93</v>
      </c>
      <c r="O116" s="187" t="s">
        <v>119</v>
      </c>
      <c r="P116" s="115">
        <f>I116+J116</f>
        <v>0</v>
      </c>
      <c r="Q116" s="115">
        <f>ROUND(I116*H116,2)</f>
        <v>0</v>
      </c>
      <c r="R116" s="115">
        <f>ROUND(J116*H116,2)</f>
        <v>0</v>
      </c>
      <c r="S116" s="34"/>
      <c r="T116" s="188">
        <f>S116*H116</f>
        <v>0</v>
      </c>
      <c r="U116" s="188">
        <v>0</v>
      </c>
      <c r="V116" s="188">
        <f>U116*H116</f>
        <v>0</v>
      </c>
      <c r="W116" s="188">
        <v>0</v>
      </c>
      <c r="X116" s="189">
        <f>W116*H116</f>
        <v>0</v>
      </c>
      <c r="AR116" s="16" t="s">
        <v>218</v>
      </c>
      <c r="AT116" s="16" t="s">
        <v>214</v>
      </c>
      <c r="AU116" s="16" t="s">
        <v>160</v>
      </c>
      <c r="AY116" s="16" t="s">
        <v>212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16" t="s">
        <v>95</v>
      </c>
      <c r="BK116" s="190">
        <f>ROUND(P116*H116,2)</f>
        <v>0</v>
      </c>
      <c r="BL116" s="16" t="s">
        <v>218</v>
      </c>
      <c r="BM116" s="16" t="s">
        <v>279</v>
      </c>
    </row>
    <row r="117" spans="2:47" s="1" customFormat="1" ht="27">
      <c r="B117" s="33"/>
      <c r="C117" s="55"/>
      <c r="D117" s="206" t="s">
        <v>220</v>
      </c>
      <c r="E117" s="55"/>
      <c r="F117" s="216" t="s">
        <v>280</v>
      </c>
      <c r="G117" s="55"/>
      <c r="H117" s="55"/>
      <c r="I117" s="145"/>
      <c r="J117" s="145"/>
      <c r="K117" s="55"/>
      <c r="L117" s="55"/>
      <c r="M117" s="53"/>
      <c r="N117" s="69"/>
      <c r="O117" s="34"/>
      <c r="P117" s="34"/>
      <c r="Q117" s="34"/>
      <c r="R117" s="34"/>
      <c r="S117" s="34"/>
      <c r="T117" s="34"/>
      <c r="U117" s="34"/>
      <c r="V117" s="34"/>
      <c r="W117" s="34"/>
      <c r="X117" s="70"/>
      <c r="AT117" s="16" t="s">
        <v>220</v>
      </c>
      <c r="AU117" s="16" t="s">
        <v>160</v>
      </c>
    </row>
    <row r="118" spans="2:65" s="1" customFormat="1" ht="31.5" customHeight="1">
      <c r="B118" s="33"/>
      <c r="C118" s="179" t="s">
        <v>281</v>
      </c>
      <c r="D118" s="179" t="s">
        <v>214</v>
      </c>
      <c r="E118" s="180" t="s">
        <v>282</v>
      </c>
      <c r="F118" s="181" t="s">
        <v>283</v>
      </c>
      <c r="G118" s="182" t="s">
        <v>273</v>
      </c>
      <c r="H118" s="183">
        <v>5</v>
      </c>
      <c r="I118" s="184"/>
      <c r="J118" s="184"/>
      <c r="K118" s="185">
        <f>ROUND(P118*H118,2)</f>
        <v>0</v>
      </c>
      <c r="L118" s="181" t="s">
        <v>217</v>
      </c>
      <c r="M118" s="53"/>
      <c r="N118" s="186" t="s">
        <v>93</v>
      </c>
      <c r="O118" s="187" t="s">
        <v>119</v>
      </c>
      <c r="P118" s="115">
        <f>I118+J118</f>
        <v>0</v>
      </c>
      <c r="Q118" s="115">
        <f>ROUND(I118*H118,2)</f>
        <v>0</v>
      </c>
      <c r="R118" s="115">
        <f>ROUND(J118*H118,2)</f>
        <v>0</v>
      </c>
      <c r="S118" s="34"/>
      <c r="T118" s="188">
        <f>S118*H118</f>
        <v>0</v>
      </c>
      <c r="U118" s="188">
        <v>0</v>
      </c>
      <c r="V118" s="188">
        <f>U118*H118</f>
        <v>0</v>
      </c>
      <c r="W118" s="188">
        <v>0</v>
      </c>
      <c r="X118" s="189">
        <f>W118*H118</f>
        <v>0</v>
      </c>
      <c r="AR118" s="16" t="s">
        <v>218</v>
      </c>
      <c r="AT118" s="16" t="s">
        <v>214</v>
      </c>
      <c r="AU118" s="16" t="s">
        <v>160</v>
      </c>
      <c r="AY118" s="16" t="s">
        <v>212</v>
      </c>
      <c r="BE118" s="190">
        <f>IF(O118="základní",K118,0)</f>
        <v>0</v>
      </c>
      <c r="BF118" s="190">
        <f>IF(O118="snížená",K118,0)</f>
        <v>0</v>
      </c>
      <c r="BG118" s="190">
        <f>IF(O118="zákl. přenesená",K118,0)</f>
        <v>0</v>
      </c>
      <c r="BH118" s="190">
        <f>IF(O118="sníž. přenesená",K118,0)</f>
        <v>0</v>
      </c>
      <c r="BI118" s="190">
        <f>IF(O118="nulová",K118,0)</f>
        <v>0</v>
      </c>
      <c r="BJ118" s="16" t="s">
        <v>95</v>
      </c>
      <c r="BK118" s="190">
        <f>ROUND(P118*H118,2)</f>
        <v>0</v>
      </c>
      <c r="BL118" s="16" t="s">
        <v>218</v>
      </c>
      <c r="BM118" s="16" t="s">
        <v>284</v>
      </c>
    </row>
    <row r="119" spans="2:47" s="1" customFormat="1" ht="27">
      <c r="B119" s="33"/>
      <c r="C119" s="55"/>
      <c r="D119" s="206" t="s">
        <v>220</v>
      </c>
      <c r="E119" s="55"/>
      <c r="F119" s="216" t="s">
        <v>285</v>
      </c>
      <c r="G119" s="55"/>
      <c r="H119" s="55"/>
      <c r="I119" s="145"/>
      <c r="J119" s="145"/>
      <c r="K119" s="55"/>
      <c r="L119" s="55"/>
      <c r="M119" s="53"/>
      <c r="N119" s="69"/>
      <c r="O119" s="34"/>
      <c r="P119" s="34"/>
      <c r="Q119" s="34"/>
      <c r="R119" s="34"/>
      <c r="S119" s="34"/>
      <c r="T119" s="34"/>
      <c r="U119" s="34"/>
      <c r="V119" s="34"/>
      <c r="W119" s="34"/>
      <c r="X119" s="70"/>
      <c r="AT119" s="16" t="s">
        <v>220</v>
      </c>
      <c r="AU119" s="16" t="s">
        <v>160</v>
      </c>
    </row>
    <row r="120" spans="2:65" s="1" customFormat="1" ht="31.5" customHeight="1">
      <c r="B120" s="33"/>
      <c r="C120" s="179" t="s">
        <v>286</v>
      </c>
      <c r="D120" s="179" t="s">
        <v>214</v>
      </c>
      <c r="E120" s="180" t="s">
        <v>287</v>
      </c>
      <c r="F120" s="181" t="s">
        <v>288</v>
      </c>
      <c r="G120" s="182" t="s">
        <v>273</v>
      </c>
      <c r="H120" s="183">
        <v>68</v>
      </c>
      <c r="I120" s="184"/>
      <c r="J120" s="184"/>
      <c r="K120" s="185">
        <f>ROUND(P120*H120,2)</f>
        <v>0</v>
      </c>
      <c r="L120" s="181" t="s">
        <v>217</v>
      </c>
      <c r="M120" s="53"/>
      <c r="N120" s="186" t="s">
        <v>93</v>
      </c>
      <c r="O120" s="187" t="s">
        <v>119</v>
      </c>
      <c r="P120" s="115">
        <f>I120+J120</f>
        <v>0</v>
      </c>
      <c r="Q120" s="115">
        <f>ROUND(I120*H120,2)</f>
        <v>0</v>
      </c>
      <c r="R120" s="115">
        <f>ROUND(J120*H120,2)</f>
        <v>0</v>
      </c>
      <c r="S120" s="34"/>
      <c r="T120" s="188">
        <f>S120*H120</f>
        <v>0</v>
      </c>
      <c r="U120" s="188">
        <v>0</v>
      </c>
      <c r="V120" s="188">
        <f>U120*H120</f>
        <v>0</v>
      </c>
      <c r="W120" s="188">
        <v>0</v>
      </c>
      <c r="X120" s="189">
        <f>W120*H120</f>
        <v>0</v>
      </c>
      <c r="AR120" s="16" t="s">
        <v>218</v>
      </c>
      <c r="AT120" s="16" t="s">
        <v>214</v>
      </c>
      <c r="AU120" s="16" t="s">
        <v>160</v>
      </c>
      <c r="AY120" s="16" t="s">
        <v>212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16" t="s">
        <v>95</v>
      </c>
      <c r="BK120" s="190">
        <f>ROUND(P120*H120,2)</f>
        <v>0</v>
      </c>
      <c r="BL120" s="16" t="s">
        <v>218</v>
      </c>
      <c r="BM120" s="16" t="s">
        <v>289</v>
      </c>
    </row>
    <row r="121" spans="2:47" s="1" customFormat="1" ht="27">
      <c r="B121" s="33"/>
      <c r="C121" s="55"/>
      <c r="D121" s="206" t="s">
        <v>220</v>
      </c>
      <c r="E121" s="55"/>
      <c r="F121" s="216" t="s">
        <v>290</v>
      </c>
      <c r="G121" s="55"/>
      <c r="H121" s="55"/>
      <c r="I121" s="145"/>
      <c r="J121" s="145"/>
      <c r="K121" s="55"/>
      <c r="L121" s="55"/>
      <c r="M121" s="53"/>
      <c r="N121" s="69"/>
      <c r="O121" s="34"/>
      <c r="P121" s="34"/>
      <c r="Q121" s="34"/>
      <c r="R121" s="34"/>
      <c r="S121" s="34"/>
      <c r="T121" s="34"/>
      <c r="U121" s="34"/>
      <c r="V121" s="34"/>
      <c r="W121" s="34"/>
      <c r="X121" s="70"/>
      <c r="AT121" s="16" t="s">
        <v>220</v>
      </c>
      <c r="AU121" s="16" t="s">
        <v>160</v>
      </c>
    </row>
    <row r="122" spans="2:65" s="1" customFormat="1" ht="22.5" customHeight="1">
      <c r="B122" s="33"/>
      <c r="C122" s="179" t="s">
        <v>81</v>
      </c>
      <c r="D122" s="179" t="s">
        <v>214</v>
      </c>
      <c r="E122" s="180" t="s">
        <v>291</v>
      </c>
      <c r="F122" s="181" t="s">
        <v>292</v>
      </c>
      <c r="G122" s="182" t="s">
        <v>163</v>
      </c>
      <c r="H122" s="183">
        <v>39</v>
      </c>
      <c r="I122" s="184"/>
      <c r="J122" s="184"/>
      <c r="K122" s="185">
        <f>ROUND(P122*H122,2)</f>
        <v>0</v>
      </c>
      <c r="L122" s="181" t="s">
        <v>217</v>
      </c>
      <c r="M122" s="53"/>
      <c r="N122" s="186" t="s">
        <v>93</v>
      </c>
      <c r="O122" s="187" t="s">
        <v>119</v>
      </c>
      <c r="P122" s="115">
        <f>I122+J122</f>
        <v>0</v>
      </c>
      <c r="Q122" s="115">
        <f>ROUND(I122*H122,2)</f>
        <v>0</v>
      </c>
      <c r="R122" s="115">
        <f>ROUND(J122*H122,2)</f>
        <v>0</v>
      </c>
      <c r="S122" s="34"/>
      <c r="T122" s="188">
        <f>S122*H122</f>
        <v>0</v>
      </c>
      <c r="U122" s="188">
        <v>0</v>
      </c>
      <c r="V122" s="188">
        <f>U122*H122</f>
        <v>0</v>
      </c>
      <c r="W122" s="188">
        <v>0</v>
      </c>
      <c r="X122" s="189">
        <f>W122*H122</f>
        <v>0</v>
      </c>
      <c r="AR122" s="16" t="s">
        <v>218</v>
      </c>
      <c r="AT122" s="16" t="s">
        <v>214</v>
      </c>
      <c r="AU122" s="16" t="s">
        <v>160</v>
      </c>
      <c r="AY122" s="16" t="s">
        <v>212</v>
      </c>
      <c r="BE122" s="190">
        <f>IF(O122="základní",K122,0)</f>
        <v>0</v>
      </c>
      <c r="BF122" s="190">
        <f>IF(O122="snížená",K122,0)</f>
        <v>0</v>
      </c>
      <c r="BG122" s="190">
        <f>IF(O122="zákl. přenesená",K122,0)</f>
        <v>0</v>
      </c>
      <c r="BH122" s="190">
        <f>IF(O122="sníž. přenesená",K122,0)</f>
        <v>0</v>
      </c>
      <c r="BI122" s="190">
        <f>IF(O122="nulová",K122,0)</f>
        <v>0</v>
      </c>
      <c r="BJ122" s="16" t="s">
        <v>95</v>
      </c>
      <c r="BK122" s="190">
        <f>ROUND(P122*H122,2)</f>
        <v>0</v>
      </c>
      <c r="BL122" s="16" t="s">
        <v>218</v>
      </c>
      <c r="BM122" s="16" t="s">
        <v>293</v>
      </c>
    </row>
    <row r="123" spans="2:47" s="1" customFormat="1" ht="54">
      <c r="B123" s="33"/>
      <c r="C123" s="55"/>
      <c r="D123" s="191" t="s">
        <v>220</v>
      </c>
      <c r="E123" s="55"/>
      <c r="F123" s="192" t="s">
        <v>294</v>
      </c>
      <c r="G123" s="55"/>
      <c r="H123" s="55"/>
      <c r="I123" s="145"/>
      <c r="J123" s="145"/>
      <c r="K123" s="55"/>
      <c r="L123" s="55"/>
      <c r="M123" s="53"/>
      <c r="N123" s="69"/>
      <c r="O123" s="34"/>
      <c r="P123" s="34"/>
      <c r="Q123" s="34"/>
      <c r="R123" s="34"/>
      <c r="S123" s="34"/>
      <c r="T123" s="34"/>
      <c r="U123" s="34"/>
      <c r="V123" s="34"/>
      <c r="W123" s="34"/>
      <c r="X123" s="70"/>
      <c r="AT123" s="16" t="s">
        <v>220</v>
      </c>
      <c r="AU123" s="16" t="s">
        <v>160</v>
      </c>
    </row>
    <row r="124" spans="2:51" s="11" customFormat="1" ht="13.5">
      <c r="B124" s="193"/>
      <c r="C124" s="194"/>
      <c r="D124" s="206" t="s">
        <v>222</v>
      </c>
      <c r="E124" s="227" t="s">
        <v>93</v>
      </c>
      <c r="F124" s="228" t="s">
        <v>295</v>
      </c>
      <c r="G124" s="194"/>
      <c r="H124" s="229">
        <v>39</v>
      </c>
      <c r="I124" s="198"/>
      <c r="J124" s="198"/>
      <c r="K124" s="194"/>
      <c r="L124" s="194"/>
      <c r="M124" s="199"/>
      <c r="N124" s="200"/>
      <c r="O124" s="201"/>
      <c r="P124" s="201"/>
      <c r="Q124" s="201"/>
      <c r="R124" s="201"/>
      <c r="S124" s="201"/>
      <c r="T124" s="201"/>
      <c r="U124" s="201"/>
      <c r="V124" s="201"/>
      <c r="W124" s="201"/>
      <c r="X124" s="202"/>
      <c r="AT124" s="203" t="s">
        <v>222</v>
      </c>
      <c r="AU124" s="203" t="s">
        <v>160</v>
      </c>
      <c r="AV124" s="11" t="s">
        <v>160</v>
      </c>
      <c r="AW124" s="11" t="s">
        <v>77</v>
      </c>
      <c r="AX124" s="11" t="s">
        <v>95</v>
      </c>
      <c r="AY124" s="203" t="s">
        <v>212</v>
      </c>
    </row>
    <row r="125" spans="2:65" s="1" customFormat="1" ht="31.5" customHeight="1">
      <c r="B125" s="33"/>
      <c r="C125" s="179" t="s">
        <v>296</v>
      </c>
      <c r="D125" s="179" t="s">
        <v>214</v>
      </c>
      <c r="E125" s="180" t="s">
        <v>297</v>
      </c>
      <c r="F125" s="181" t="s">
        <v>298</v>
      </c>
      <c r="G125" s="182" t="s">
        <v>273</v>
      </c>
      <c r="H125" s="183">
        <v>68</v>
      </c>
      <c r="I125" s="184"/>
      <c r="J125" s="184"/>
      <c r="K125" s="185">
        <f>ROUND(P125*H125,2)</f>
        <v>0</v>
      </c>
      <c r="L125" s="181" t="s">
        <v>217</v>
      </c>
      <c r="M125" s="53"/>
      <c r="N125" s="186" t="s">
        <v>93</v>
      </c>
      <c r="O125" s="187" t="s">
        <v>119</v>
      </c>
      <c r="P125" s="115">
        <f>I125+J125</f>
        <v>0</v>
      </c>
      <c r="Q125" s="115">
        <f>ROUND(I125*H125,2)</f>
        <v>0</v>
      </c>
      <c r="R125" s="115">
        <f>ROUND(J125*H125,2)</f>
        <v>0</v>
      </c>
      <c r="S125" s="34"/>
      <c r="T125" s="188">
        <f>S125*H125</f>
        <v>0</v>
      </c>
      <c r="U125" s="188">
        <v>0</v>
      </c>
      <c r="V125" s="188">
        <f>U125*H125</f>
        <v>0</v>
      </c>
      <c r="W125" s="188">
        <v>0</v>
      </c>
      <c r="X125" s="189">
        <f>W125*H125</f>
        <v>0</v>
      </c>
      <c r="AR125" s="16" t="s">
        <v>218</v>
      </c>
      <c r="AT125" s="16" t="s">
        <v>214</v>
      </c>
      <c r="AU125" s="16" t="s">
        <v>160</v>
      </c>
      <c r="AY125" s="16" t="s">
        <v>212</v>
      </c>
      <c r="BE125" s="190">
        <f>IF(O125="základní",K125,0)</f>
        <v>0</v>
      </c>
      <c r="BF125" s="190">
        <f>IF(O125="snížená",K125,0)</f>
        <v>0</v>
      </c>
      <c r="BG125" s="190">
        <f>IF(O125="zákl. přenesená",K125,0)</f>
        <v>0</v>
      </c>
      <c r="BH125" s="190">
        <f>IF(O125="sníž. přenesená",K125,0)</f>
        <v>0</v>
      </c>
      <c r="BI125" s="190">
        <f>IF(O125="nulová",K125,0)</f>
        <v>0</v>
      </c>
      <c r="BJ125" s="16" t="s">
        <v>95</v>
      </c>
      <c r="BK125" s="190">
        <f>ROUND(P125*H125,2)</f>
        <v>0</v>
      </c>
      <c r="BL125" s="16" t="s">
        <v>218</v>
      </c>
      <c r="BM125" s="16" t="s">
        <v>299</v>
      </c>
    </row>
    <row r="126" spans="2:47" s="1" customFormat="1" ht="27">
      <c r="B126" s="33"/>
      <c r="C126" s="55"/>
      <c r="D126" s="206" t="s">
        <v>220</v>
      </c>
      <c r="E126" s="55"/>
      <c r="F126" s="216" t="s">
        <v>300</v>
      </c>
      <c r="G126" s="55"/>
      <c r="H126" s="55"/>
      <c r="I126" s="145"/>
      <c r="J126" s="145"/>
      <c r="K126" s="55"/>
      <c r="L126" s="55"/>
      <c r="M126" s="53"/>
      <c r="N126" s="69"/>
      <c r="O126" s="34"/>
      <c r="P126" s="34"/>
      <c r="Q126" s="34"/>
      <c r="R126" s="34"/>
      <c r="S126" s="34"/>
      <c r="T126" s="34"/>
      <c r="U126" s="34"/>
      <c r="V126" s="34"/>
      <c r="W126" s="34"/>
      <c r="X126" s="70"/>
      <c r="AT126" s="16" t="s">
        <v>220</v>
      </c>
      <c r="AU126" s="16" t="s">
        <v>160</v>
      </c>
    </row>
    <row r="127" spans="2:65" s="1" customFormat="1" ht="22.5" customHeight="1">
      <c r="B127" s="33"/>
      <c r="C127" s="179" t="s">
        <v>301</v>
      </c>
      <c r="D127" s="179" t="s">
        <v>214</v>
      </c>
      <c r="E127" s="180" t="s">
        <v>302</v>
      </c>
      <c r="F127" s="181" t="s">
        <v>303</v>
      </c>
      <c r="G127" s="182" t="s">
        <v>163</v>
      </c>
      <c r="H127" s="183">
        <v>190</v>
      </c>
      <c r="I127" s="184"/>
      <c r="J127" s="184"/>
      <c r="K127" s="185">
        <f>ROUND(P127*H127,2)</f>
        <v>0</v>
      </c>
      <c r="L127" s="181" t="s">
        <v>217</v>
      </c>
      <c r="M127" s="53"/>
      <c r="N127" s="186" t="s">
        <v>93</v>
      </c>
      <c r="O127" s="187" t="s">
        <v>119</v>
      </c>
      <c r="P127" s="115">
        <f>I127+J127</f>
        <v>0</v>
      </c>
      <c r="Q127" s="115">
        <f>ROUND(I127*H127,2)</f>
        <v>0</v>
      </c>
      <c r="R127" s="115">
        <f>ROUND(J127*H127,2)</f>
        <v>0</v>
      </c>
      <c r="S127" s="34"/>
      <c r="T127" s="188">
        <f>S127*H127</f>
        <v>0</v>
      </c>
      <c r="U127" s="188">
        <v>0</v>
      </c>
      <c r="V127" s="188">
        <f>U127*H127</f>
        <v>0</v>
      </c>
      <c r="W127" s="188">
        <v>0</v>
      </c>
      <c r="X127" s="189">
        <f>W127*H127</f>
        <v>0</v>
      </c>
      <c r="AR127" s="16" t="s">
        <v>218</v>
      </c>
      <c r="AT127" s="16" t="s">
        <v>214</v>
      </c>
      <c r="AU127" s="16" t="s">
        <v>160</v>
      </c>
      <c r="AY127" s="16" t="s">
        <v>212</v>
      </c>
      <c r="BE127" s="190">
        <f>IF(O127="základní",K127,0)</f>
        <v>0</v>
      </c>
      <c r="BF127" s="190">
        <f>IF(O127="snížená",K127,0)</f>
        <v>0</v>
      </c>
      <c r="BG127" s="190">
        <f>IF(O127="zákl. přenesená",K127,0)</f>
        <v>0</v>
      </c>
      <c r="BH127" s="190">
        <f>IF(O127="sníž. přenesená",K127,0)</f>
        <v>0</v>
      </c>
      <c r="BI127" s="190">
        <f>IF(O127="nulová",K127,0)</f>
        <v>0</v>
      </c>
      <c r="BJ127" s="16" t="s">
        <v>95</v>
      </c>
      <c r="BK127" s="190">
        <f>ROUND(P127*H127,2)</f>
        <v>0</v>
      </c>
      <c r="BL127" s="16" t="s">
        <v>218</v>
      </c>
      <c r="BM127" s="16" t="s">
        <v>304</v>
      </c>
    </row>
    <row r="128" spans="2:47" s="1" customFormat="1" ht="27">
      <c r="B128" s="33"/>
      <c r="C128" s="55"/>
      <c r="D128" s="206" t="s">
        <v>220</v>
      </c>
      <c r="E128" s="55"/>
      <c r="F128" s="216" t="s">
        <v>305</v>
      </c>
      <c r="G128" s="55"/>
      <c r="H128" s="55"/>
      <c r="I128" s="145"/>
      <c r="J128" s="145"/>
      <c r="K128" s="55"/>
      <c r="L128" s="55"/>
      <c r="M128" s="53"/>
      <c r="N128" s="69"/>
      <c r="O128" s="34"/>
      <c r="P128" s="34"/>
      <c r="Q128" s="34"/>
      <c r="R128" s="34"/>
      <c r="S128" s="34"/>
      <c r="T128" s="34"/>
      <c r="U128" s="34"/>
      <c r="V128" s="34"/>
      <c r="W128" s="34"/>
      <c r="X128" s="70"/>
      <c r="AT128" s="16" t="s">
        <v>220</v>
      </c>
      <c r="AU128" s="16" t="s">
        <v>160</v>
      </c>
    </row>
    <row r="129" spans="2:65" s="1" customFormat="1" ht="22.5" customHeight="1">
      <c r="B129" s="33"/>
      <c r="C129" s="179" t="s">
        <v>306</v>
      </c>
      <c r="D129" s="179" t="s">
        <v>214</v>
      </c>
      <c r="E129" s="180" t="s">
        <v>307</v>
      </c>
      <c r="F129" s="181" t="s">
        <v>308</v>
      </c>
      <c r="G129" s="182" t="s">
        <v>163</v>
      </c>
      <c r="H129" s="183">
        <v>190</v>
      </c>
      <c r="I129" s="184"/>
      <c r="J129" s="184"/>
      <c r="K129" s="185">
        <f>ROUND(P129*H129,2)</f>
        <v>0</v>
      </c>
      <c r="L129" s="181" t="s">
        <v>217</v>
      </c>
      <c r="M129" s="53"/>
      <c r="N129" s="186" t="s">
        <v>93</v>
      </c>
      <c r="O129" s="187" t="s">
        <v>119</v>
      </c>
      <c r="P129" s="115">
        <f>I129+J129</f>
        <v>0</v>
      </c>
      <c r="Q129" s="115">
        <f>ROUND(I129*H129,2)</f>
        <v>0</v>
      </c>
      <c r="R129" s="115">
        <f>ROUND(J129*H129,2)</f>
        <v>0</v>
      </c>
      <c r="S129" s="34"/>
      <c r="T129" s="188">
        <f>S129*H129</f>
        <v>0</v>
      </c>
      <c r="U129" s="188">
        <v>0</v>
      </c>
      <c r="V129" s="188">
        <f>U129*H129</f>
        <v>0</v>
      </c>
      <c r="W129" s="188">
        <v>0</v>
      </c>
      <c r="X129" s="189">
        <f>W129*H129</f>
        <v>0</v>
      </c>
      <c r="AR129" s="16" t="s">
        <v>218</v>
      </c>
      <c r="AT129" s="16" t="s">
        <v>214</v>
      </c>
      <c r="AU129" s="16" t="s">
        <v>160</v>
      </c>
      <c r="AY129" s="16" t="s">
        <v>212</v>
      </c>
      <c r="BE129" s="190">
        <f>IF(O129="základní",K129,0)</f>
        <v>0</v>
      </c>
      <c r="BF129" s="190">
        <f>IF(O129="snížená",K129,0)</f>
        <v>0</v>
      </c>
      <c r="BG129" s="190">
        <f>IF(O129="zákl. přenesená",K129,0)</f>
        <v>0</v>
      </c>
      <c r="BH129" s="190">
        <f>IF(O129="sníž. přenesená",K129,0)</f>
        <v>0</v>
      </c>
      <c r="BI129" s="190">
        <f>IF(O129="nulová",K129,0)</f>
        <v>0</v>
      </c>
      <c r="BJ129" s="16" t="s">
        <v>95</v>
      </c>
      <c r="BK129" s="190">
        <f>ROUND(P129*H129,2)</f>
        <v>0</v>
      </c>
      <c r="BL129" s="16" t="s">
        <v>218</v>
      </c>
      <c r="BM129" s="16" t="s">
        <v>309</v>
      </c>
    </row>
    <row r="130" spans="2:47" s="1" customFormat="1" ht="27">
      <c r="B130" s="33"/>
      <c r="C130" s="55"/>
      <c r="D130" s="206" t="s">
        <v>220</v>
      </c>
      <c r="E130" s="55"/>
      <c r="F130" s="216" t="s">
        <v>310</v>
      </c>
      <c r="G130" s="55"/>
      <c r="H130" s="55"/>
      <c r="I130" s="145"/>
      <c r="J130" s="145"/>
      <c r="K130" s="55"/>
      <c r="L130" s="55"/>
      <c r="M130" s="53"/>
      <c r="N130" s="69"/>
      <c r="O130" s="34"/>
      <c r="P130" s="34"/>
      <c r="Q130" s="34"/>
      <c r="R130" s="34"/>
      <c r="S130" s="34"/>
      <c r="T130" s="34"/>
      <c r="U130" s="34"/>
      <c r="V130" s="34"/>
      <c r="W130" s="34"/>
      <c r="X130" s="70"/>
      <c r="AT130" s="16" t="s">
        <v>220</v>
      </c>
      <c r="AU130" s="16" t="s">
        <v>160</v>
      </c>
    </row>
    <row r="131" spans="2:65" s="1" customFormat="1" ht="22.5" customHeight="1">
      <c r="B131" s="33"/>
      <c r="C131" s="179" t="s">
        <v>311</v>
      </c>
      <c r="D131" s="179" t="s">
        <v>214</v>
      </c>
      <c r="E131" s="180" t="s">
        <v>312</v>
      </c>
      <c r="F131" s="181" t="s">
        <v>313</v>
      </c>
      <c r="G131" s="182" t="s">
        <v>163</v>
      </c>
      <c r="H131" s="183">
        <v>190</v>
      </c>
      <c r="I131" s="184"/>
      <c r="J131" s="184"/>
      <c r="K131" s="185">
        <f>ROUND(P131*H131,2)</f>
        <v>0</v>
      </c>
      <c r="L131" s="181" t="s">
        <v>217</v>
      </c>
      <c r="M131" s="53"/>
      <c r="N131" s="186" t="s">
        <v>93</v>
      </c>
      <c r="O131" s="187" t="s">
        <v>119</v>
      </c>
      <c r="P131" s="115">
        <f>I131+J131</f>
        <v>0</v>
      </c>
      <c r="Q131" s="115">
        <f>ROUND(I131*H131,2)</f>
        <v>0</v>
      </c>
      <c r="R131" s="115">
        <f>ROUND(J131*H131,2)</f>
        <v>0</v>
      </c>
      <c r="S131" s="34"/>
      <c r="T131" s="188">
        <f>S131*H131</f>
        <v>0</v>
      </c>
      <c r="U131" s="188">
        <v>0</v>
      </c>
      <c r="V131" s="188">
        <f>U131*H131</f>
        <v>0</v>
      </c>
      <c r="W131" s="188">
        <v>0</v>
      </c>
      <c r="X131" s="189">
        <f>W131*H131</f>
        <v>0</v>
      </c>
      <c r="AR131" s="16" t="s">
        <v>218</v>
      </c>
      <c r="AT131" s="16" t="s">
        <v>214</v>
      </c>
      <c r="AU131" s="16" t="s">
        <v>160</v>
      </c>
      <c r="AY131" s="16" t="s">
        <v>212</v>
      </c>
      <c r="BE131" s="190">
        <f>IF(O131="základní",K131,0)</f>
        <v>0</v>
      </c>
      <c r="BF131" s="190">
        <f>IF(O131="snížená",K131,0)</f>
        <v>0</v>
      </c>
      <c r="BG131" s="190">
        <f>IF(O131="zákl. přenesená",K131,0)</f>
        <v>0</v>
      </c>
      <c r="BH131" s="190">
        <f>IF(O131="sníž. přenesená",K131,0)</f>
        <v>0</v>
      </c>
      <c r="BI131" s="190">
        <f>IF(O131="nulová",K131,0)</f>
        <v>0</v>
      </c>
      <c r="BJ131" s="16" t="s">
        <v>95</v>
      </c>
      <c r="BK131" s="190">
        <f>ROUND(P131*H131,2)</f>
        <v>0</v>
      </c>
      <c r="BL131" s="16" t="s">
        <v>218</v>
      </c>
      <c r="BM131" s="16" t="s">
        <v>314</v>
      </c>
    </row>
    <row r="132" spans="2:47" s="1" customFormat="1" ht="27">
      <c r="B132" s="33"/>
      <c r="C132" s="55"/>
      <c r="D132" s="206" t="s">
        <v>220</v>
      </c>
      <c r="E132" s="55"/>
      <c r="F132" s="216" t="s">
        <v>315</v>
      </c>
      <c r="G132" s="55"/>
      <c r="H132" s="55"/>
      <c r="I132" s="145"/>
      <c r="J132" s="145"/>
      <c r="K132" s="55"/>
      <c r="L132" s="55"/>
      <c r="M132" s="53"/>
      <c r="N132" s="69"/>
      <c r="O132" s="34"/>
      <c r="P132" s="34"/>
      <c r="Q132" s="34"/>
      <c r="R132" s="34"/>
      <c r="S132" s="34"/>
      <c r="T132" s="34"/>
      <c r="U132" s="34"/>
      <c r="V132" s="34"/>
      <c r="W132" s="34"/>
      <c r="X132" s="70"/>
      <c r="AT132" s="16" t="s">
        <v>220</v>
      </c>
      <c r="AU132" s="16" t="s">
        <v>160</v>
      </c>
    </row>
    <row r="133" spans="2:65" s="1" customFormat="1" ht="22.5" customHeight="1">
      <c r="B133" s="33"/>
      <c r="C133" s="179" t="s">
        <v>316</v>
      </c>
      <c r="D133" s="179" t="s">
        <v>214</v>
      </c>
      <c r="E133" s="180" t="s">
        <v>317</v>
      </c>
      <c r="F133" s="181" t="s">
        <v>318</v>
      </c>
      <c r="G133" s="182" t="s">
        <v>163</v>
      </c>
      <c r="H133" s="183">
        <v>380</v>
      </c>
      <c r="I133" s="184"/>
      <c r="J133" s="184"/>
      <c r="K133" s="185">
        <f>ROUND(P133*H133,2)</f>
        <v>0</v>
      </c>
      <c r="L133" s="181" t="s">
        <v>217</v>
      </c>
      <c r="M133" s="53"/>
      <c r="N133" s="186" t="s">
        <v>93</v>
      </c>
      <c r="O133" s="187" t="s">
        <v>119</v>
      </c>
      <c r="P133" s="115">
        <f>I133+J133</f>
        <v>0</v>
      </c>
      <c r="Q133" s="115">
        <f>ROUND(I133*H133,2)</f>
        <v>0</v>
      </c>
      <c r="R133" s="115">
        <f>ROUND(J133*H133,2)</f>
        <v>0</v>
      </c>
      <c r="S133" s="34"/>
      <c r="T133" s="188">
        <f>S133*H133</f>
        <v>0</v>
      </c>
      <c r="U133" s="188">
        <v>0</v>
      </c>
      <c r="V133" s="188">
        <f>U133*H133</f>
        <v>0</v>
      </c>
      <c r="W133" s="188">
        <v>0</v>
      </c>
      <c r="X133" s="189">
        <f>W133*H133</f>
        <v>0</v>
      </c>
      <c r="AR133" s="16" t="s">
        <v>218</v>
      </c>
      <c r="AT133" s="16" t="s">
        <v>214</v>
      </c>
      <c r="AU133" s="16" t="s">
        <v>160</v>
      </c>
      <c r="AY133" s="16" t="s">
        <v>212</v>
      </c>
      <c r="BE133" s="190">
        <f>IF(O133="základní",K133,0)</f>
        <v>0</v>
      </c>
      <c r="BF133" s="190">
        <f>IF(O133="snížená",K133,0)</f>
        <v>0</v>
      </c>
      <c r="BG133" s="190">
        <f>IF(O133="zákl. přenesená",K133,0)</f>
        <v>0</v>
      </c>
      <c r="BH133" s="190">
        <f>IF(O133="sníž. přenesená",K133,0)</f>
        <v>0</v>
      </c>
      <c r="BI133" s="190">
        <f>IF(O133="nulová",K133,0)</f>
        <v>0</v>
      </c>
      <c r="BJ133" s="16" t="s">
        <v>95</v>
      </c>
      <c r="BK133" s="190">
        <f>ROUND(P133*H133,2)</f>
        <v>0</v>
      </c>
      <c r="BL133" s="16" t="s">
        <v>218</v>
      </c>
      <c r="BM133" s="16" t="s">
        <v>319</v>
      </c>
    </row>
    <row r="134" spans="2:47" s="1" customFormat="1" ht="27">
      <c r="B134" s="33"/>
      <c r="C134" s="55"/>
      <c r="D134" s="191" t="s">
        <v>220</v>
      </c>
      <c r="E134" s="55"/>
      <c r="F134" s="192" t="s">
        <v>320</v>
      </c>
      <c r="G134" s="55"/>
      <c r="H134" s="55"/>
      <c r="I134" s="145"/>
      <c r="J134" s="145"/>
      <c r="K134" s="55"/>
      <c r="L134" s="55"/>
      <c r="M134" s="53"/>
      <c r="N134" s="69"/>
      <c r="O134" s="34"/>
      <c r="P134" s="34"/>
      <c r="Q134" s="34"/>
      <c r="R134" s="34"/>
      <c r="S134" s="34"/>
      <c r="T134" s="34"/>
      <c r="U134" s="34"/>
      <c r="V134" s="34"/>
      <c r="W134" s="34"/>
      <c r="X134" s="70"/>
      <c r="AT134" s="16" t="s">
        <v>220</v>
      </c>
      <c r="AU134" s="16" t="s">
        <v>160</v>
      </c>
    </row>
    <row r="135" spans="2:51" s="11" customFormat="1" ht="13.5">
      <c r="B135" s="193"/>
      <c r="C135" s="194"/>
      <c r="D135" s="206" t="s">
        <v>222</v>
      </c>
      <c r="E135" s="194"/>
      <c r="F135" s="228" t="s">
        <v>321</v>
      </c>
      <c r="G135" s="194"/>
      <c r="H135" s="229">
        <v>380</v>
      </c>
      <c r="I135" s="198"/>
      <c r="J135" s="198"/>
      <c r="K135" s="194"/>
      <c r="L135" s="194"/>
      <c r="M135" s="199"/>
      <c r="N135" s="200"/>
      <c r="O135" s="201"/>
      <c r="P135" s="201"/>
      <c r="Q135" s="201"/>
      <c r="R135" s="201"/>
      <c r="S135" s="201"/>
      <c r="T135" s="201"/>
      <c r="U135" s="201"/>
      <c r="V135" s="201"/>
      <c r="W135" s="201"/>
      <c r="X135" s="202"/>
      <c r="AT135" s="203" t="s">
        <v>222</v>
      </c>
      <c r="AU135" s="203" t="s">
        <v>160</v>
      </c>
      <c r="AV135" s="11" t="s">
        <v>160</v>
      </c>
      <c r="AW135" s="11" t="s">
        <v>76</v>
      </c>
      <c r="AX135" s="11" t="s">
        <v>95</v>
      </c>
      <c r="AY135" s="203" t="s">
        <v>212</v>
      </c>
    </row>
    <row r="136" spans="2:65" s="1" customFormat="1" ht="22.5" customHeight="1">
      <c r="B136" s="33"/>
      <c r="C136" s="179" t="s">
        <v>80</v>
      </c>
      <c r="D136" s="179" t="s">
        <v>214</v>
      </c>
      <c r="E136" s="180" t="s">
        <v>322</v>
      </c>
      <c r="F136" s="181" t="s">
        <v>323</v>
      </c>
      <c r="G136" s="182" t="s">
        <v>163</v>
      </c>
      <c r="H136" s="183">
        <v>52</v>
      </c>
      <c r="I136" s="184"/>
      <c r="J136" s="184"/>
      <c r="K136" s="185">
        <f>ROUND(P136*H136,2)</f>
        <v>0</v>
      </c>
      <c r="L136" s="181" t="s">
        <v>217</v>
      </c>
      <c r="M136" s="53"/>
      <c r="N136" s="186" t="s">
        <v>93</v>
      </c>
      <c r="O136" s="187" t="s">
        <v>119</v>
      </c>
      <c r="P136" s="115">
        <f>I136+J136</f>
        <v>0</v>
      </c>
      <c r="Q136" s="115">
        <f>ROUND(I136*H136,2)</f>
        <v>0</v>
      </c>
      <c r="R136" s="115">
        <f>ROUND(J136*H136,2)</f>
        <v>0</v>
      </c>
      <c r="S136" s="34"/>
      <c r="T136" s="188">
        <f>S136*H136</f>
        <v>0</v>
      </c>
      <c r="U136" s="188">
        <v>0</v>
      </c>
      <c r="V136" s="188">
        <f>U136*H136</f>
        <v>0</v>
      </c>
      <c r="W136" s="188">
        <v>0</v>
      </c>
      <c r="X136" s="189">
        <f>W136*H136</f>
        <v>0</v>
      </c>
      <c r="AR136" s="16" t="s">
        <v>218</v>
      </c>
      <c r="AT136" s="16" t="s">
        <v>214</v>
      </c>
      <c r="AU136" s="16" t="s">
        <v>160</v>
      </c>
      <c r="AY136" s="16" t="s">
        <v>212</v>
      </c>
      <c r="BE136" s="190">
        <f>IF(O136="základní",K136,0)</f>
        <v>0</v>
      </c>
      <c r="BF136" s="190">
        <f>IF(O136="snížená",K136,0)</f>
        <v>0</v>
      </c>
      <c r="BG136" s="190">
        <f>IF(O136="zákl. přenesená",K136,0)</f>
        <v>0</v>
      </c>
      <c r="BH136" s="190">
        <f>IF(O136="sníž. přenesená",K136,0)</f>
        <v>0</v>
      </c>
      <c r="BI136" s="190">
        <f>IF(O136="nulová",K136,0)</f>
        <v>0</v>
      </c>
      <c r="BJ136" s="16" t="s">
        <v>95</v>
      </c>
      <c r="BK136" s="190">
        <f>ROUND(P136*H136,2)</f>
        <v>0</v>
      </c>
      <c r="BL136" s="16" t="s">
        <v>218</v>
      </c>
      <c r="BM136" s="16" t="s">
        <v>324</v>
      </c>
    </row>
    <row r="137" spans="2:47" s="1" customFormat="1" ht="27">
      <c r="B137" s="33"/>
      <c r="C137" s="55"/>
      <c r="D137" s="206" t="s">
        <v>220</v>
      </c>
      <c r="E137" s="55"/>
      <c r="F137" s="216" t="s">
        <v>325</v>
      </c>
      <c r="G137" s="55"/>
      <c r="H137" s="55"/>
      <c r="I137" s="145"/>
      <c r="J137" s="145"/>
      <c r="K137" s="55"/>
      <c r="L137" s="55"/>
      <c r="M137" s="53"/>
      <c r="N137" s="69"/>
      <c r="O137" s="34"/>
      <c r="P137" s="34"/>
      <c r="Q137" s="34"/>
      <c r="R137" s="34"/>
      <c r="S137" s="34"/>
      <c r="T137" s="34"/>
      <c r="U137" s="34"/>
      <c r="V137" s="34"/>
      <c r="W137" s="34"/>
      <c r="X137" s="70"/>
      <c r="AT137" s="16" t="s">
        <v>220</v>
      </c>
      <c r="AU137" s="16" t="s">
        <v>160</v>
      </c>
    </row>
    <row r="138" spans="2:65" s="1" customFormat="1" ht="22.5" customHeight="1">
      <c r="B138" s="33"/>
      <c r="C138" s="179" t="s">
        <v>326</v>
      </c>
      <c r="D138" s="179" t="s">
        <v>214</v>
      </c>
      <c r="E138" s="180" t="s">
        <v>327</v>
      </c>
      <c r="F138" s="181" t="s">
        <v>328</v>
      </c>
      <c r="G138" s="182" t="s">
        <v>163</v>
      </c>
      <c r="H138" s="183">
        <v>104</v>
      </c>
      <c r="I138" s="184"/>
      <c r="J138" s="184"/>
      <c r="K138" s="185">
        <f>ROUND(P138*H138,2)</f>
        <v>0</v>
      </c>
      <c r="L138" s="181" t="s">
        <v>217</v>
      </c>
      <c r="M138" s="53"/>
      <c r="N138" s="186" t="s">
        <v>93</v>
      </c>
      <c r="O138" s="187" t="s">
        <v>119</v>
      </c>
      <c r="P138" s="115">
        <f>I138+J138</f>
        <v>0</v>
      </c>
      <c r="Q138" s="115">
        <f>ROUND(I138*H138,2)</f>
        <v>0</v>
      </c>
      <c r="R138" s="115">
        <f>ROUND(J138*H138,2)</f>
        <v>0</v>
      </c>
      <c r="S138" s="34"/>
      <c r="T138" s="188">
        <f>S138*H138</f>
        <v>0</v>
      </c>
      <c r="U138" s="188">
        <v>0</v>
      </c>
      <c r="V138" s="188">
        <f>U138*H138</f>
        <v>0</v>
      </c>
      <c r="W138" s="188">
        <v>0</v>
      </c>
      <c r="X138" s="189">
        <f>W138*H138</f>
        <v>0</v>
      </c>
      <c r="AR138" s="16" t="s">
        <v>218</v>
      </c>
      <c r="AT138" s="16" t="s">
        <v>214</v>
      </c>
      <c r="AU138" s="16" t="s">
        <v>160</v>
      </c>
      <c r="AY138" s="16" t="s">
        <v>212</v>
      </c>
      <c r="BE138" s="190">
        <f>IF(O138="základní",K138,0)</f>
        <v>0</v>
      </c>
      <c r="BF138" s="190">
        <f>IF(O138="snížená",K138,0)</f>
        <v>0</v>
      </c>
      <c r="BG138" s="190">
        <f>IF(O138="zákl. přenesená",K138,0)</f>
        <v>0</v>
      </c>
      <c r="BH138" s="190">
        <f>IF(O138="sníž. přenesená",K138,0)</f>
        <v>0</v>
      </c>
      <c r="BI138" s="190">
        <f>IF(O138="nulová",K138,0)</f>
        <v>0</v>
      </c>
      <c r="BJ138" s="16" t="s">
        <v>95</v>
      </c>
      <c r="BK138" s="190">
        <f>ROUND(P138*H138,2)</f>
        <v>0</v>
      </c>
      <c r="BL138" s="16" t="s">
        <v>218</v>
      </c>
      <c r="BM138" s="16" t="s">
        <v>329</v>
      </c>
    </row>
    <row r="139" spans="2:47" s="1" customFormat="1" ht="27">
      <c r="B139" s="33"/>
      <c r="C139" s="55"/>
      <c r="D139" s="191" t="s">
        <v>220</v>
      </c>
      <c r="E139" s="55"/>
      <c r="F139" s="192" t="s">
        <v>330</v>
      </c>
      <c r="G139" s="55"/>
      <c r="H139" s="55"/>
      <c r="I139" s="145"/>
      <c r="J139" s="145"/>
      <c r="K139" s="55"/>
      <c r="L139" s="55"/>
      <c r="M139" s="53"/>
      <c r="N139" s="69"/>
      <c r="O139" s="34"/>
      <c r="P139" s="34"/>
      <c r="Q139" s="34"/>
      <c r="R139" s="34"/>
      <c r="S139" s="34"/>
      <c r="T139" s="34"/>
      <c r="U139" s="34"/>
      <c r="V139" s="34"/>
      <c r="W139" s="34"/>
      <c r="X139" s="70"/>
      <c r="AT139" s="16" t="s">
        <v>220</v>
      </c>
      <c r="AU139" s="16" t="s">
        <v>160</v>
      </c>
    </row>
    <row r="140" spans="2:51" s="11" customFormat="1" ht="13.5">
      <c r="B140" s="193"/>
      <c r="C140" s="194"/>
      <c r="D140" s="206" t="s">
        <v>222</v>
      </c>
      <c r="E140" s="194"/>
      <c r="F140" s="228" t="s">
        <v>331</v>
      </c>
      <c r="G140" s="194"/>
      <c r="H140" s="229">
        <v>104</v>
      </c>
      <c r="I140" s="198"/>
      <c r="J140" s="198"/>
      <c r="K140" s="194"/>
      <c r="L140" s="194"/>
      <c r="M140" s="199"/>
      <c r="N140" s="200"/>
      <c r="O140" s="201"/>
      <c r="P140" s="201"/>
      <c r="Q140" s="201"/>
      <c r="R140" s="201"/>
      <c r="S140" s="201"/>
      <c r="T140" s="201"/>
      <c r="U140" s="201"/>
      <c r="V140" s="201"/>
      <c r="W140" s="201"/>
      <c r="X140" s="202"/>
      <c r="AT140" s="203" t="s">
        <v>222</v>
      </c>
      <c r="AU140" s="203" t="s">
        <v>160</v>
      </c>
      <c r="AV140" s="11" t="s">
        <v>160</v>
      </c>
      <c r="AW140" s="11" t="s">
        <v>76</v>
      </c>
      <c r="AX140" s="11" t="s">
        <v>95</v>
      </c>
      <c r="AY140" s="203" t="s">
        <v>212</v>
      </c>
    </row>
    <row r="141" spans="2:65" s="1" customFormat="1" ht="22.5" customHeight="1">
      <c r="B141" s="33"/>
      <c r="C141" s="179" t="s">
        <v>332</v>
      </c>
      <c r="D141" s="179" t="s">
        <v>214</v>
      </c>
      <c r="E141" s="180" t="s">
        <v>333</v>
      </c>
      <c r="F141" s="181" t="s">
        <v>334</v>
      </c>
      <c r="G141" s="182" t="s">
        <v>273</v>
      </c>
      <c r="H141" s="183">
        <v>1</v>
      </c>
      <c r="I141" s="184"/>
      <c r="J141" s="184"/>
      <c r="K141" s="185">
        <f>ROUND(P141*H141,2)</f>
        <v>0</v>
      </c>
      <c r="L141" s="181" t="s">
        <v>217</v>
      </c>
      <c r="M141" s="53"/>
      <c r="N141" s="186" t="s">
        <v>93</v>
      </c>
      <c r="O141" s="187" t="s">
        <v>119</v>
      </c>
      <c r="P141" s="115">
        <f>I141+J141</f>
        <v>0</v>
      </c>
      <c r="Q141" s="115">
        <f>ROUND(I141*H141,2)</f>
        <v>0</v>
      </c>
      <c r="R141" s="115">
        <f>ROUND(J141*H141,2)</f>
        <v>0</v>
      </c>
      <c r="S141" s="34"/>
      <c r="T141" s="188">
        <f>S141*H141</f>
        <v>0</v>
      </c>
      <c r="U141" s="188">
        <v>0.22597</v>
      </c>
      <c r="V141" s="188">
        <f>U141*H141</f>
        <v>0.22597</v>
      </c>
      <c r="W141" s="188">
        <v>0</v>
      </c>
      <c r="X141" s="189">
        <f>W141*H141</f>
        <v>0</v>
      </c>
      <c r="AR141" s="16" t="s">
        <v>218</v>
      </c>
      <c r="AT141" s="16" t="s">
        <v>214</v>
      </c>
      <c r="AU141" s="16" t="s">
        <v>160</v>
      </c>
      <c r="AY141" s="16" t="s">
        <v>212</v>
      </c>
      <c r="BE141" s="190">
        <f>IF(O141="základní",K141,0)</f>
        <v>0</v>
      </c>
      <c r="BF141" s="190">
        <f>IF(O141="snížená",K141,0)</f>
        <v>0</v>
      </c>
      <c r="BG141" s="190">
        <f>IF(O141="zákl. přenesená",K141,0)</f>
        <v>0</v>
      </c>
      <c r="BH141" s="190">
        <f>IF(O141="sníž. přenesená",K141,0)</f>
        <v>0</v>
      </c>
      <c r="BI141" s="190">
        <f>IF(O141="nulová",K141,0)</f>
        <v>0</v>
      </c>
      <c r="BJ141" s="16" t="s">
        <v>95</v>
      </c>
      <c r="BK141" s="190">
        <f>ROUND(P141*H141,2)</f>
        <v>0</v>
      </c>
      <c r="BL141" s="16" t="s">
        <v>218</v>
      </c>
      <c r="BM141" s="16" t="s">
        <v>335</v>
      </c>
    </row>
    <row r="142" spans="2:47" s="1" customFormat="1" ht="27">
      <c r="B142" s="33"/>
      <c r="C142" s="55"/>
      <c r="D142" s="206" t="s">
        <v>220</v>
      </c>
      <c r="E142" s="55"/>
      <c r="F142" s="216" t="s">
        <v>336</v>
      </c>
      <c r="G142" s="55"/>
      <c r="H142" s="55"/>
      <c r="I142" s="145"/>
      <c r="J142" s="145"/>
      <c r="K142" s="55"/>
      <c r="L142" s="55"/>
      <c r="M142" s="53"/>
      <c r="N142" s="69"/>
      <c r="O142" s="34"/>
      <c r="P142" s="34"/>
      <c r="Q142" s="34"/>
      <c r="R142" s="34"/>
      <c r="S142" s="34"/>
      <c r="T142" s="34"/>
      <c r="U142" s="34"/>
      <c r="V142" s="34"/>
      <c r="W142" s="34"/>
      <c r="X142" s="70"/>
      <c r="AT142" s="16" t="s">
        <v>220</v>
      </c>
      <c r="AU142" s="16" t="s">
        <v>160</v>
      </c>
    </row>
    <row r="143" spans="2:65" s="1" customFormat="1" ht="31.5" customHeight="1">
      <c r="B143" s="33"/>
      <c r="C143" s="179" t="s">
        <v>337</v>
      </c>
      <c r="D143" s="179" t="s">
        <v>214</v>
      </c>
      <c r="E143" s="180" t="s">
        <v>338</v>
      </c>
      <c r="F143" s="181" t="s">
        <v>339</v>
      </c>
      <c r="G143" s="182" t="s">
        <v>273</v>
      </c>
      <c r="H143" s="183">
        <v>101</v>
      </c>
      <c r="I143" s="184"/>
      <c r="J143" s="184"/>
      <c r="K143" s="185">
        <f>ROUND(P143*H143,2)</f>
        <v>0</v>
      </c>
      <c r="L143" s="181" t="s">
        <v>217</v>
      </c>
      <c r="M143" s="53"/>
      <c r="N143" s="186" t="s">
        <v>93</v>
      </c>
      <c r="O143" s="187" t="s">
        <v>119</v>
      </c>
      <c r="P143" s="115">
        <f>I143+J143</f>
        <v>0</v>
      </c>
      <c r="Q143" s="115">
        <f>ROUND(I143*H143,2)</f>
        <v>0</v>
      </c>
      <c r="R143" s="115">
        <f>ROUND(J143*H143,2)</f>
        <v>0</v>
      </c>
      <c r="S143" s="34"/>
      <c r="T143" s="188">
        <f>S143*H143</f>
        <v>0</v>
      </c>
      <c r="U143" s="188">
        <v>0</v>
      </c>
      <c r="V143" s="188">
        <f>U143*H143</f>
        <v>0</v>
      </c>
      <c r="W143" s="188">
        <v>0</v>
      </c>
      <c r="X143" s="189">
        <f>W143*H143</f>
        <v>0</v>
      </c>
      <c r="AR143" s="16" t="s">
        <v>218</v>
      </c>
      <c r="AT143" s="16" t="s">
        <v>214</v>
      </c>
      <c r="AU143" s="16" t="s">
        <v>160</v>
      </c>
      <c r="AY143" s="16" t="s">
        <v>212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6" t="s">
        <v>95</v>
      </c>
      <c r="BK143" s="190">
        <f>ROUND(P143*H143,2)</f>
        <v>0</v>
      </c>
      <c r="BL143" s="16" t="s">
        <v>218</v>
      </c>
      <c r="BM143" s="16" t="s">
        <v>340</v>
      </c>
    </row>
    <row r="144" spans="2:47" s="1" customFormat="1" ht="27">
      <c r="B144" s="33"/>
      <c r="C144" s="55"/>
      <c r="D144" s="206" t="s">
        <v>220</v>
      </c>
      <c r="E144" s="55"/>
      <c r="F144" s="216" t="s">
        <v>341</v>
      </c>
      <c r="G144" s="55"/>
      <c r="H144" s="55"/>
      <c r="I144" s="145"/>
      <c r="J144" s="145"/>
      <c r="K144" s="55"/>
      <c r="L144" s="55"/>
      <c r="M144" s="53"/>
      <c r="N144" s="69"/>
      <c r="O144" s="34"/>
      <c r="P144" s="34"/>
      <c r="Q144" s="34"/>
      <c r="R144" s="34"/>
      <c r="S144" s="34"/>
      <c r="T144" s="34"/>
      <c r="U144" s="34"/>
      <c r="V144" s="34"/>
      <c r="W144" s="34"/>
      <c r="X144" s="70"/>
      <c r="AT144" s="16" t="s">
        <v>220</v>
      </c>
      <c r="AU144" s="16" t="s">
        <v>160</v>
      </c>
    </row>
    <row r="145" spans="2:65" s="1" customFormat="1" ht="31.5" customHeight="1">
      <c r="B145" s="33"/>
      <c r="C145" s="179" t="s">
        <v>342</v>
      </c>
      <c r="D145" s="179" t="s">
        <v>214</v>
      </c>
      <c r="E145" s="180" t="s">
        <v>343</v>
      </c>
      <c r="F145" s="181" t="s">
        <v>344</v>
      </c>
      <c r="G145" s="182" t="s">
        <v>273</v>
      </c>
      <c r="H145" s="183">
        <v>10</v>
      </c>
      <c r="I145" s="184"/>
      <c r="J145" s="184"/>
      <c r="K145" s="185">
        <f>ROUND(P145*H145,2)</f>
        <v>0</v>
      </c>
      <c r="L145" s="181" t="s">
        <v>217</v>
      </c>
      <c r="M145" s="53"/>
      <c r="N145" s="186" t="s">
        <v>93</v>
      </c>
      <c r="O145" s="187" t="s">
        <v>119</v>
      </c>
      <c r="P145" s="115">
        <f>I145+J145</f>
        <v>0</v>
      </c>
      <c r="Q145" s="115">
        <f>ROUND(I145*H145,2)</f>
        <v>0</v>
      </c>
      <c r="R145" s="115">
        <f>ROUND(J145*H145,2)</f>
        <v>0</v>
      </c>
      <c r="S145" s="34"/>
      <c r="T145" s="188">
        <f>S145*H145</f>
        <v>0</v>
      </c>
      <c r="U145" s="188">
        <v>0</v>
      </c>
      <c r="V145" s="188">
        <f>U145*H145</f>
        <v>0</v>
      </c>
      <c r="W145" s="188">
        <v>0</v>
      </c>
      <c r="X145" s="189">
        <f>W145*H145</f>
        <v>0</v>
      </c>
      <c r="AR145" s="16" t="s">
        <v>218</v>
      </c>
      <c r="AT145" s="16" t="s">
        <v>214</v>
      </c>
      <c r="AU145" s="16" t="s">
        <v>160</v>
      </c>
      <c r="AY145" s="16" t="s">
        <v>212</v>
      </c>
      <c r="BE145" s="190">
        <f>IF(O145="základní",K145,0)</f>
        <v>0</v>
      </c>
      <c r="BF145" s="190">
        <f>IF(O145="snížená",K145,0)</f>
        <v>0</v>
      </c>
      <c r="BG145" s="190">
        <f>IF(O145="zákl. přenesená",K145,0)</f>
        <v>0</v>
      </c>
      <c r="BH145" s="190">
        <f>IF(O145="sníž. přenesená",K145,0)</f>
        <v>0</v>
      </c>
      <c r="BI145" s="190">
        <f>IF(O145="nulová",K145,0)</f>
        <v>0</v>
      </c>
      <c r="BJ145" s="16" t="s">
        <v>95</v>
      </c>
      <c r="BK145" s="190">
        <f>ROUND(P145*H145,2)</f>
        <v>0</v>
      </c>
      <c r="BL145" s="16" t="s">
        <v>218</v>
      </c>
      <c r="BM145" s="16" t="s">
        <v>345</v>
      </c>
    </row>
    <row r="146" spans="2:65" s="1" customFormat="1" ht="31.5" customHeight="1">
      <c r="B146" s="33"/>
      <c r="C146" s="179" t="s">
        <v>346</v>
      </c>
      <c r="D146" s="179" t="s">
        <v>214</v>
      </c>
      <c r="E146" s="180" t="s">
        <v>347</v>
      </c>
      <c r="F146" s="181" t="s">
        <v>348</v>
      </c>
      <c r="G146" s="182" t="s">
        <v>273</v>
      </c>
      <c r="H146" s="183">
        <v>5</v>
      </c>
      <c r="I146" s="184"/>
      <c r="J146" s="184"/>
      <c r="K146" s="185">
        <f>ROUND(P146*H146,2)</f>
        <v>0</v>
      </c>
      <c r="L146" s="181" t="s">
        <v>217</v>
      </c>
      <c r="M146" s="53"/>
      <c r="N146" s="186" t="s">
        <v>93</v>
      </c>
      <c r="O146" s="187" t="s">
        <v>119</v>
      </c>
      <c r="P146" s="115">
        <f>I146+J146</f>
        <v>0</v>
      </c>
      <c r="Q146" s="115">
        <f>ROUND(I146*H146,2)</f>
        <v>0</v>
      </c>
      <c r="R146" s="115">
        <f>ROUND(J146*H146,2)</f>
        <v>0</v>
      </c>
      <c r="S146" s="34"/>
      <c r="T146" s="188">
        <f>S146*H146</f>
        <v>0</v>
      </c>
      <c r="U146" s="188">
        <v>0</v>
      </c>
      <c r="V146" s="188">
        <f>U146*H146</f>
        <v>0</v>
      </c>
      <c r="W146" s="188">
        <v>0</v>
      </c>
      <c r="X146" s="189">
        <f>W146*H146</f>
        <v>0</v>
      </c>
      <c r="AR146" s="16" t="s">
        <v>218</v>
      </c>
      <c r="AT146" s="16" t="s">
        <v>214</v>
      </c>
      <c r="AU146" s="16" t="s">
        <v>160</v>
      </c>
      <c r="AY146" s="16" t="s">
        <v>212</v>
      </c>
      <c r="BE146" s="190">
        <f>IF(O146="základní",K146,0)</f>
        <v>0</v>
      </c>
      <c r="BF146" s="190">
        <f>IF(O146="snížená",K146,0)</f>
        <v>0</v>
      </c>
      <c r="BG146" s="190">
        <f>IF(O146="zákl. přenesená",K146,0)</f>
        <v>0</v>
      </c>
      <c r="BH146" s="190">
        <f>IF(O146="sníž. přenesená",K146,0)</f>
        <v>0</v>
      </c>
      <c r="BI146" s="190">
        <f>IF(O146="nulová",K146,0)</f>
        <v>0</v>
      </c>
      <c r="BJ146" s="16" t="s">
        <v>95</v>
      </c>
      <c r="BK146" s="190">
        <f>ROUND(P146*H146,2)</f>
        <v>0</v>
      </c>
      <c r="BL146" s="16" t="s">
        <v>218</v>
      </c>
      <c r="BM146" s="16" t="s">
        <v>349</v>
      </c>
    </row>
    <row r="147" spans="2:65" s="1" customFormat="1" ht="22.5" customHeight="1">
      <c r="B147" s="33"/>
      <c r="C147" s="179" t="s">
        <v>350</v>
      </c>
      <c r="D147" s="179" t="s">
        <v>214</v>
      </c>
      <c r="E147" s="180" t="s">
        <v>351</v>
      </c>
      <c r="F147" s="181" t="s">
        <v>352</v>
      </c>
      <c r="G147" s="182" t="s">
        <v>273</v>
      </c>
      <c r="H147" s="183">
        <v>7</v>
      </c>
      <c r="I147" s="184"/>
      <c r="J147" s="184"/>
      <c r="K147" s="185">
        <f>ROUND(P147*H147,2)</f>
        <v>0</v>
      </c>
      <c r="L147" s="181" t="s">
        <v>217</v>
      </c>
      <c r="M147" s="53"/>
      <c r="N147" s="186" t="s">
        <v>93</v>
      </c>
      <c r="O147" s="187" t="s">
        <v>119</v>
      </c>
      <c r="P147" s="115">
        <f>I147+J147</f>
        <v>0</v>
      </c>
      <c r="Q147" s="115">
        <f>ROUND(I147*H147,2)</f>
        <v>0</v>
      </c>
      <c r="R147" s="115">
        <f>ROUND(J147*H147,2)</f>
        <v>0</v>
      </c>
      <c r="S147" s="34"/>
      <c r="T147" s="188">
        <f>S147*H147</f>
        <v>0</v>
      </c>
      <c r="U147" s="188">
        <v>5E-05</v>
      </c>
      <c r="V147" s="188">
        <f>U147*H147</f>
        <v>0.00035</v>
      </c>
      <c r="W147" s="188">
        <v>0</v>
      </c>
      <c r="X147" s="189">
        <f>W147*H147</f>
        <v>0</v>
      </c>
      <c r="AR147" s="16" t="s">
        <v>218</v>
      </c>
      <c r="AT147" s="16" t="s">
        <v>214</v>
      </c>
      <c r="AU147" s="16" t="s">
        <v>160</v>
      </c>
      <c r="AY147" s="16" t="s">
        <v>212</v>
      </c>
      <c r="BE147" s="190">
        <f>IF(O147="základní",K147,0)</f>
        <v>0</v>
      </c>
      <c r="BF147" s="190">
        <f>IF(O147="snížená",K147,0)</f>
        <v>0</v>
      </c>
      <c r="BG147" s="190">
        <f>IF(O147="zákl. přenesená",K147,0)</f>
        <v>0</v>
      </c>
      <c r="BH147" s="190">
        <f>IF(O147="sníž. přenesená",K147,0)</f>
        <v>0</v>
      </c>
      <c r="BI147" s="190">
        <f>IF(O147="nulová",K147,0)</f>
        <v>0</v>
      </c>
      <c r="BJ147" s="16" t="s">
        <v>95</v>
      </c>
      <c r="BK147" s="190">
        <f>ROUND(P147*H147,2)</f>
        <v>0</v>
      </c>
      <c r="BL147" s="16" t="s">
        <v>218</v>
      </c>
      <c r="BM147" s="16" t="s">
        <v>353</v>
      </c>
    </row>
    <row r="148" spans="2:47" s="1" customFormat="1" ht="27">
      <c r="B148" s="33"/>
      <c r="C148" s="55"/>
      <c r="D148" s="206" t="s">
        <v>220</v>
      </c>
      <c r="E148" s="55"/>
      <c r="F148" s="216" t="s">
        <v>354</v>
      </c>
      <c r="G148" s="55"/>
      <c r="H148" s="55"/>
      <c r="I148" s="145"/>
      <c r="J148" s="145"/>
      <c r="K148" s="55"/>
      <c r="L148" s="55"/>
      <c r="M148" s="53"/>
      <c r="N148" s="69"/>
      <c r="O148" s="34"/>
      <c r="P148" s="34"/>
      <c r="Q148" s="34"/>
      <c r="R148" s="34"/>
      <c r="S148" s="34"/>
      <c r="T148" s="34"/>
      <c r="U148" s="34"/>
      <c r="V148" s="34"/>
      <c r="W148" s="34"/>
      <c r="X148" s="70"/>
      <c r="AT148" s="16" t="s">
        <v>220</v>
      </c>
      <c r="AU148" s="16" t="s">
        <v>160</v>
      </c>
    </row>
    <row r="149" spans="2:65" s="1" customFormat="1" ht="22.5" customHeight="1">
      <c r="B149" s="33"/>
      <c r="C149" s="217" t="s">
        <v>355</v>
      </c>
      <c r="D149" s="217" t="s">
        <v>232</v>
      </c>
      <c r="E149" s="218" t="s">
        <v>356</v>
      </c>
      <c r="F149" s="219" t="s">
        <v>357</v>
      </c>
      <c r="G149" s="220" t="s">
        <v>273</v>
      </c>
      <c r="H149" s="221">
        <v>7</v>
      </c>
      <c r="I149" s="222"/>
      <c r="J149" s="223"/>
      <c r="K149" s="224">
        <f>ROUND(P149*H149,2)</f>
        <v>0</v>
      </c>
      <c r="L149" s="219" t="s">
        <v>93</v>
      </c>
      <c r="M149" s="225"/>
      <c r="N149" s="226" t="s">
        <v>93</v>
      </c>
      <c r="O149" s="187" t="s">
        <v>119</v>
      </c>
      <c r="P149" s="115">
        <f>I149+J149</f>
        <v>0</v>
      </c>
      <c r="Q149" s="115">
        <f>ROUND(I149*H149,2)</f>
        <v>0</v>
      </c>
      <c r="R149" s="115">
        <f>ROUND(J149*H149,2)</f>
        <v>0</v>
      </c>
      <c r="S149" s="34"/>
      <c r="T149" s="188">
        <f>S149*H149</f>
        <v>0</v>
      </c>
      <c r="U149" s="188">
        <v>0</v>
      </c>
      <c r="V149" s="188">
        <f>U149*H149</f>
        <v>0</v>
      </c>
      <c r="W149" s="188">
        <v>0</v>
      </c>
      <c r="X149" s="189">
        <f>W149*H149</f>
        <v>0</v>
      </c>
      <c r="AR149" s="16" t="s">
        <v>236</v>
      </c>
      <c r="AT149" s="16" t="s">
        <v>232</v>
      </c>
      <c r="AU149" s="16" t="s">
        <v>160</v>
      </c>
      <c r="AY149" s="16" t="s">
        <v>212</v>
      </c>
      <c r="BE149" s="190">
        <f>IF(O149="základní",K149,0)</f>
        <v>0</v>
      </c>
      <c r="BF149" s="190">
        <f>IF(O149="snížená",K149,0)</f>
        <v>0</v>
      </c>
      <c r="BG149" s="190">
        <f>IF(O149="zákl. přenesená",K149,0)</f>
        <v>0</v>
      </c>
      <c r="BH149" s="190">
        <f>IF(O149="sníž. přenesená",K149,0)</f>
        <v>0</v>
      </c>
      <c r="BI149" s="190">
        <f>IF(O149="nulová",K149,0)</f>
        <v>0</v>
      </c>
      <c r="BJ149" s="16" t="s">
        <v>95</v>
      </c>
      <c r="BK149" s="190">
        <f>ROUND(P149*H149,2)</f>
        <v>0</v>
      </c>
      <c r="BL149" s="16" t="s">
        <v>218</v>
      </c>
      <c r="BM149" s="16" t="s">
        <v>358</v>
      </c>
    </row>
    <row r="150" spans="2:65" s="1" customFormat="1" ht="22.5" customHeight="1">
      <c r="B150" s="33"/>
      <c r="C150" s="179" t="s">
        <v>359</v>
      </c>
      <c r="D150" s="179" t="s">
        <v>214</v>
      </c>
      <c r="E150" s="180" t="s">
        <v>360</v>
      </c>
      <c r="F150" s="181" t="s">
        <v>361</v>
      </c>
      <c r="G150" s="182" t="s">
        <v>273</v>
      </c>
      <c r="H150" s="183">
        <v>8</v>
      </c>
      <c r="I150" s="184"/>
      <c r="J150" s="184"/>
      <c r="K150" s="185">
        <f>ROUND(P150*H150,2)</f>
        <v>0</v>
      </c>
      <c r="L150" s="181" t="s">
        <v>217</v>
      </c>
      <c r="M150" s="53"/>
      <c r="N150" s="186" t="s">
        <v>93</v>
      </c>
      <c r="O150" s="187" t="s">
        <v>119</v>
      </c>
      <c r="P150" s="115">
        <f>I150+J150</f>
        <v>0</v>
      </c>
      <c r="Q150" s="115">
        <f>ROUND(I150*H150,2)</f>
        <v>0</v>
      </c>
      <c r="R150" s="115">
        <f>ROUND(J150*H150,2)</f>
        <v>0</v>
      </c>
      <c r="S150" s="34"/>
      <c r="T150" s="188">
        <f>S150*H150</f>
        <v>0</v>
      </c>
      <c r="U150" s="188">
        <v>6E-05</v>
      </c>
      <c r="V150" s="188">
        <f>U150*H150</f>
        <v>0.00048</v>
      </c>
      <c r="W150" s="188">
        <v>0</v>
      </c>
      <c r="X150" s="189">
        <f>W150*H150</f>
        <v>0</v>
      </c>
      <c r="AR150" s="16" t="s">
        <v>218</v>
      </c>
      <c r="AT150" s="16" t="s">
        <v>214</v>
      </c>
      <c r="AU150" s="16" t="s">
        <v>160</v>
      </c>
      <c r="AY150" s="16" t="s">
        <v>212</v>
      </c>
      <c r="BE150" s="190">
        <f>IF(O150="základní",K150,0)</f>
        <v>0</v>
      </c>
      <c r="BF150" s="190">
        <f>IF(O150="snížená",K150,0)</f>
        <v>0</v>
      </c>
      <c r="BG150" s="190">
        <f>IF(O150="zákl. přenesená",K150,0)</f>
        <v>0</v>
      </c>
      <c r="BH150" s="190">
        <f>IF(O150="sníž. přenesená",K150,0)</f>
        <v>0</v>
      </c>
      <c r="BI150" s="190">
        <f>IF(O150="nulová",K150,0)</f>
        <v>0</v>
      </c>
      <c r="BJ150" s="16" t="s">
        <v>95</v>
      </c>
      <c r="BK150" s="190">
        <f>ROUND(P150*H150,2)</f>
        <v>0</v>
      </c>
      <c r="BL150" s="16" t="s">
        <v>218</v>
      </c>
      <c r="BM150" s="16" t="s">
        <v>362</v>
      </c>
    </row>
    <row r="151" spans="2:47" s="1" customFormat="1" ht="27">
      <c r="B151" s="33"/>
      <c r="C151" s="55"/>
      <c r="D151" s="206" t="s">
        <v>220</v>
      </c>
      <c r="E151" s="55"/>
      <c r="F151" s="216" t="s">
        <v>363</v>
      </c>
      <c r="G151" s="55"/>
      <c r="H151" s="55"/>
      <c r="I151" s="145"/>
      <c r="J151" s="145"/>
      <c r="K151" s="55"/>
      <c r="L151" s="55"/>
      <c r="M151" s="53"/>
      <c r="N151" s="69"/>
      <c r="O151" s="34"/>
      <c r="P151" s="34"/>
      <c r="Q151" s="34"/>
      <c r="R151" s="34"/>
      <c r="S151" s="34"/>
      <c r="T151" s="34"/>
      <c r="U151" s="34"/>
      <c r="V151" s="34"/>
      <c r="W151" s="34"/>
      <c r="X151" s="70"/>
      <c r="AT151" s="16" t="s">
        <v>220</v>
      </c>
      <c r="AU151" s="16" t="s">
        <v>160</v>
      </c>
    </row>
    <row r="152" spans="2:65" s="1" customFormat="1" ht="22.5" customHeight="1">
      <c r="B152" s="33"/>
      <c r="C152" s="217" t="s">
        <v>364</v>
      </c>
      <c r="D152" s="217" t="s">
        <v>232</v>
      </c>
      <c r="E152" s="218" t="s">
        <v>365</v>
      </c>
      <c r="F152" s="219" t="s">
        <v>366</v>
      </c>
      <c r="G152" s="220" t="s">
        <v>273</v>
      </c>
      <c r="H152" s="221">
        <v>24</v>
      </c>
      <c r="I152" s="222"/>
      <c r="J152" s="223"/>
      <c r="K152" s="224">
        <f>ROUND(P152*H152,2)</f>
        <v>0</v>
      </c>
      <c r="L152" s="219" t="s">
        <v>93</v>
      </c>
      <c r="M152" s="225"/>
      <c r="N152" s="226" t="s">
        <v>93</v>
      </c>
      <c r="O152" s="187" t="s">
        <v>119</v>
      </c>
      <c r="P152" s="115">
        <f>I152+J152</f>
        <v>0</v>
      </c>
      <c r="Q152" s="115">
        <f>ROUND(I152*H152,2)</f>
        <v>0</v>
      </c>
      <c r="R152" s="115">
        <f>ROUND(J152*H152,2)</f>
        <v>0</v>
      </c>
      <c r="S152" s="34"/>
      <c r="T152" s="188">
        <f>S152*H152</f>
        <v>0</v>
      </c>
      <c r="U152" s="188">
        <v>0</v>
      </c>
      <c r="V152" s="188">
        <f>U152*H152</f>
        <v>0</v>
      </c>
      <c r="W152" s="188">
        <v>0</v>
      </c>
      <c r="X152" s="189">
        <f>W152*H152</f>
        <v>0</v>
      </c>
      <c r="AR152" s="16" t="s">
        <v>236</v>
      </c>
      <c r="AT152" s="16" t="s">
        <v>232</v>
      </c>
      <c r="AU152" s="16" t="s">
        <v>160</v>
      </c>
      <c r="AY152" s="16" t="s">
        <v>212</v>
      </c>
      <c r="BE152" s="190">
        <f>IF(O152="základní",K152,0)</f>
        <v>0</v>
      </c>
      <c r="BF152" s="190">
        <f>IF(O152="snížená",K152,0)</f>
        <v>0</v>
      </c>
      <c r="BG152" s="190">
        <f>IF(O152="zákl. přenesená",K152,0)</f>
        <v>0</v>
      </c>
      <c r="BH152" s="190">
        <f>IF(O152="sníž. přenesená",K152,0)</f>
        <v>0</v>
      </c>
      <c r="BI152" s="190">
        <f>IF(O152="nulová",K152,0)</f>
        <v>0</v>
      </c>
      <c r="BJ152" s="16" t="s">
        <v>95</v>
      </c>
      <c r="BK152" s="190">
        <f>ROUND(P152*H152,2)</f>
        <v>0</v>
      </c>
      <c r="BL152" s="16" t="s">
        <v>218</v>
      </c>
      <c r="BM152" s="16" t="s">
        <v>367</v>
      </c>
    </row>
    <row r="153" spans="2:51" s="11" customFormat="1" ht="13.5">
      <c r="B153" s="193"/>
      <c r="C153" s="194"/>
      <c r="D153" s="206" t="s">
        <v>222</v>
      </c>
      <c r="E153" s="194"/>
      <c r="F153" s="228" t="s">
        <v>368</v>
      </c>
      <c r="G153" s="194"/>
      <c r="H153" s="229">
        <v>24</v>
      </c>
      <c r="I153" s="198"/>
      <c r="J153" s="198"/>
      <c r="K153" s="194"/>
      <c r="L153" s="194"/>
      <c r="M153" s="199"/>
      <c r="N153" s="200"/>
      <c r="O153" s="201"/>
      <c r="P153" s="201"/>
      <c r="Q153" s="201"/>
      <c r="R153" s="201"/>
      <c r="S153" s="201"/>
      <c r="T153" s="201"/>
      <c r="U153" s="201"/>
      <c r="V153" s="201"/>
      <c r="W153" s="201"/>
      <c r="X153" s="202"/>
      <c r="AT153" s="203" t="s">
        <v>222</v>
      </c>
      <c r="AU153" s="203" t="s">
        <v>160</v>
      </c>
      <c r="AV153" s="11" t="s">
        <v>160</v>
      </c>
      <c r="AW153" s="11" t="s">
        <v>76</v>
      </c>
      <c r="AX153" s="11" t="s">
        <v>95</v>
      </c>
      <c r="AY153" s="203" t="s">
        <v>212</v>
      </c>
    </row>
    <row r="154" spans="2:65" s="1" customFormat="1" ht="22.5" customHeight="1">
      <c r="B154" s="33"/>
      <c r="C154" s="217" t="s">
        <v>369</v>
      </c>
      <c r="D154" s="217" t="s">
        <v>232</v>
      </c>
      <c r="E154" s="218" t="s">
        <v>370</v>
      </c>
      <c r="F154" s="219" t="s">
        <v>371</v>
      </c>
      <c r="G154" s="220" t="s">
        <v>158</v>
      </c>
      <c r="H154" s="221">
        <v>18.8</v>
      </c>
      <c r="I154" s="222"/>
      <c r="J154" s="223"/>
      <c r="K154" s="224">
        <f>ROUND(P154*H154,2)</f>
        <v>0</v>
      </c>
      <c r="L154" s="219" t="s">
        <v>372</v>
      </c>
      <c r="M154" s="225"/>
      <c r="N154" s="226" t="s">
        <v>93</v>
      </c>
      <c r="O154" s="187" t="s">
        <v>119</v>
      </c>
      <c r="P154" s="115">
        <f>I154+J154</f>
        <v>0</v>
      </c>
      <c r="Q154" s="115">
        <f>ROUND(I154*H154,2)</f>
        <v>0</v>
      </c>
      <c r="R154" s="115">
        <f>ROUND(J154*H154,2)</f>
        <v>0</v>
      </c>
      <c r="S154" s="34"/>
      <c r="T154" s="188">
        <f>S154*H154</f>
        <v>0</v>
      </c>
      <c r="U154" s="188">
        <v>0.6</v>
      </c>
      <c r="V154" s="188">
        <f>U154*H154</f>
        <v>11.28</v>
      </c>
      <c r="W154" s="188">
        <v>0</v>
      </c>
      <c r="X154" s="189">
        <f>W154*H154</f>
        <v>0</v>
      </c>
      <c r="AR154" s="16" t="s">
        <v>236</v>
      </c>
      <c r="AT154" s="16" t="s">
        <v>232</v>
      </c>
      <c r="AU154" s="16" t="s">
        <v>160</v>
      </c>
      <c r="AY154" s="16" t="s">
        <v>212</v>
      </c>
      <c r="BE154" s="190">
        <f>IF(O154="základní",K154,0)</f>
        <v>0</v>
      </c>
      <c r="BF154" s="190">
        <f>IF(O154="snížená",K154,0)</f>
        <v>0</v>
      </c>
      <c r="BG154" s="190">
        <f>IF(O154="zákl. přenesená",K154,0)</f>
        <v>0</v>
      </c>
      <c r="BH154" s="190">
        <f>IF(O154="sníž. přenesená",K154,0)</f>
        <v>0</v>
      </c>
      <c r="BI154" s="190">
        <f>IF(O154="nulová",K154,0)</f>
        <v>0</v>
      </c>
      <c r="BJ154" s="16" t="s">
        <v>95</v>
      </c>
      <c r="BK154" s="190">
        <f>ROUND(P154*H154,2)</f>
        <v>0</v>
      </c>
      <c r="BL154" s="16" t="s">
        <v>218</v>
      </c>
      <c r="BM154" s="16" t="s">
        <v>373</v>
      </c>
    </row>
    <row r="155" spans="2:47" s="1" customFormat="1" ht="67.5">
      <c r="B155" s="33"/>
      <c r="C155" s="55"/>
      <c r="D155" s="191" t="s">
        <v>220</v>
      </c>
      <c r="E155" s="55"/>
      <c r="F155" s="192" t="s">
        <v>374</v>
      </c>
      <c r="G155" s="55"/>
      <c r="H155" s="55"/>
      <c r="I155" s="145"/>
      <c r="J155" s="145"/>
      <c r="K155" s="55"/>
      <c r="L155" s="55"/>
      <c r="M155" s="53"/>
      <c r="N155" s="69"/>
      <c r="O155" s="34"/>
      <c r="P155" s="34"/>
      <c r="Q155" s="34"/>
      <c r="R155" s="34"/>
      <c r="S155" s="34"/>
      <c r="T155" s="34"/>
      <c r="U155" s="34"/>
      <c r="V155" s="34"/>
      <c r="W155" s="34"/>
      <c r="X155" s="70"/>
      <c r="AT155" s="16" t="s">
        <v>220</v>
      </c>
      <c r="AU155" s="16" t="s">
        <v>160</v>
      </c>
    </row>
    <row r="156" spans="2:51" s="11" customFormat="1" ht="13.5">
      <c r="B156" s="193"/>
      <c r="C156" s="194"/>
      <c r="D156" s="191" t="s">
        <v>222</v>
      </c>
      <c r="E156" s="195" t="s">
        <v>93</v>
      </c>
      <c r="F156" s="196" t="s">
        <v>375</v>
      </c>
      <c r="G156" s="194"/>
      <c r="H156" s="197">
        <v>5.2</v>
      </c>
      <c r="I156" s="198"/>
      <c r="J156" s="198"/>
      <c r="K156" s="194"/>
      <c r="L156" s="194"/>
      <c r="M156" s="199"/>
      <c r="N156" s="200"/>
      <c r="O156" s="201"/>
      <c r="P156" s="201"/>
      <c r="Q156" s="201"/>
      <c r="R156" s="201"/>
      <c r="S156" s="201"/>
      <c r="T156" s="201"/>
      <c r="U156" s="201"/>
      <c r="V156" s="201"/>
      <c r="W156" s="201"/>
      <c r="X156" s="202"/>
      <c r="AT156" s="203" t="s">
        <v>222</v>
      </c>
      <c r="AU156" s="203" t="s">
        <v>160</v>
      </c>
      <c r="AV156" s="11" t="s">
        <v>160</v>
      </c>
      <c r="AW156" s="11" t="s">
        <v>77</v>
      </c>
      <c r="AX156" s="11" t="s">
        <v>150</v>
      </c>
      <c r="AY156" s="203" t="s">
        <v>212</v>
      </c>
    </row>
    <row r="157" spans="2:51" s="11" customFormat="1" ht="13.5">
      <c r="B157" s="193"/>
      <c r="C157" s="194"/>
      <c r="D157" s="191" t="s">
        <v>222</v>
      </c>
      <c r="E157" s="195" t="s">
        <v>93</v>
      </c>
      <c r="F157" s="196" t="s">
        <v>376</v>
      </c>
      <c r="G157" s="194"/>
      <c r="H157" s="197">
        <v>9.5</v>
      </c>
      <c r="I157" s="198"/>
      <c r="J157" s="198"/>
      <c r="K157" s="194"/>
      <c r="L157" s="194"/>
      <c r="M157" s="199"/>
      <c r="N157" s="200"/>
      <c r="O157" s="201"/>
      <c r="P157" s="201"/>
      <c r="Q157" s="201"/>
      <c r="R157" s="201"/>
      <c r="S157" s="201"/>
      <c r="T157" s="201"/>
      <c r="U157" s="201"/>
      <c r="V157" s="201"/>
      <c r="W157" s="201"/>
      <c r="X157" s="202"/>
      <c r="AT157" s="203" t="s">
        <v>222</v>
      </c>
      <c r="AU157" s="203" t="s">
        <v>160</v>
      </c>
      <c r="AV157" s="11" t="s">
        <v>160</v>
      </c>
      <c r="AW157" s="11" t="s">
        <v>77</v>
      </c>
      <c r="AX157" s="11" t="s">
        <v>150</v>
      </c>
      <c r="AY157" s="203" t="s">
        <v>212</v>
      </c>
    </row>
    <row r="158" spans="2:51" s="11" customFormat="1" ht="13.5">
      <c r="B158" s="193"/>
      <c r="C158" s="194"/>
      <c r="D158" s="191" t="s">
        <v>222</v>
      </c>
      <c r="E158" s="195" t="s">
        <v>93</v>
      </c>
      <c r="F158" s="196" t="s">
        <v>377</v>
      </c>
      <c r="G158" s="194"/>
      <c r="H158" s="197">
        <v>0.4</v>
      </c>
      <c r="I158" s="198"/>
      <c r="J158" s="198"/>
      <c r="K158" s="194"/>
      <c r="L158" s="194"/>
      <c r="M158" s="199"/>
      <c r="N158" s="200"/>
      <c r="O158" s="201"/>
      <c r="P158" s="201"/>
      <c r="Q158" s="201"/>
      <c r="R158" s="201"/>
      <c r="S158" s="201"/>
      <c r="T158" s="201"/>
      <c r="U158" s="201"/>
      <c r="V158" s="201"/>
      <c r="W158" s="201"/>
      <c r="X158" s="202"/>
      <c r="AT158" s="203" t="s">
        <v>222</v>
      </c>
      <c r="AU158" s="203" t="s">
        <v>160</v>
      </c>
      <c r="AV158" s="11" t="s">
        <v>160</v>
      </c>
      <c r="AW158" s="11" t="s">
        <v>77</v>
      </c>
      <c r="AX158" s="11" t="s">
        <v>150</v>
      </c>
      <c r="AY158" s="203" t="s">
        <v>212</v>
      </c>
    </row>
    <row r="159" spans="2:51" s="11" customFormat="1" ht="13.5">
      <c r="B159" s="193"/>
      <c r="C159" s="194"/>
      <c r="D159" s="206" t="s">
        <v>222</v>
      </c>
      <c r="E159" s="227" t="s">
        <v>93</v>
      </c>
      <c r="F159" s="228" t="s">
        <v>378</v>
      </c>
      <c r="G159" s="194"/>
      <c r="H159" s="229">
        <v>3.7</v>
      </c>
      <c r="I159" s="198"/>
      <c r="J159" s="198"/>
      <c r="K159" s="194"/>
      <c r="L159" s="194"/>
      <c r="M159" s="199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203" t="s">
        <v>222</v>
      </c>
      <c r="AU159" s="203" t="s">
        <v>160</v>
      </c>
      <c r="AV159" s="11" t="s">
        <v>160</v>
      </c>
      <c r="AW159" s="11" t="s">
        <v>77</v>
      </c>
      <c r="AX159" s="11" t="s">
        <v>150</v>
      </c>
      <c r="AY159" s="203" t="s">
        <v>212</v>
      </c>
    </row>
    <row r="160" spans="2:65" s="1" customFormat="1" ht="22.5" customHeight="1">
      <c r="B160" s="33"/>
      <c r="C160" s="217" t="s">
        <v>379</v>
      </c>
      <c r="D160" s="217" t="s">
        <v>232</v>
      </c>
      <c r="E160" s="218" t="s">
        <v>380</v>
      </c>
      <c r="F160" s="219" t="s">
        <v>381</v>
      </c>
      <c r="G160" s="220" t="s">
        <v>273</v>
      </c>
      <c r="H160" s="221">
        <v>8</v>
      </c>
      <c r="I160" s="222"/>
      <c r="J160" s="223"/>
      <c r="K160" s="224">
        <f>ROUND(P160*H160,2)</f>
        <v>0</v>
      </c>
      <c r="L160" s="219" t="s">
        <v>93</v>
      </c>
      <c r="M160" s="225"/>
      <c r="N160" s="226" t="s">
        <v>93</v>
      </c>
      <c r="O160" s="187" t="s">
        <v>119</v>
      </c>
      <c r="P160" s="115">
        <f>I160+J160</f>
        <v>0</v>
      </c>
      <c r="Q160" s="115">
        <f>ROUND(I160*H160,2)</f>
        <v>0</v>
      </c>
      <c r="R160" s="115">
        <f>ROUND(J160*H160,2)</f>
        <v>0</v>
      </c>
      <c r="S160" s="34"/>
      <c r="T160" s="188">
        <f>S160*H160</f>
        <v>0</v>
      </c>
      <c r="U160" s="188">
        <v>0</v>
      </c>
      <c r="V160" s="188">
        <f>U160*H160</f>
        <v>0</v>
      </c>
      <c r="W160" s="188">
        <v>0</v>
      </c>
      <c r="X160" s="189">
        <f>W160*H160</f>
        <v>0</v>
      </c>
      <c r="AR160" s="16" t="s">
        <v>236</v>
      </c>
      <c r="AT160" s="16" t="s">
        <v>232</v>
      </c>
      <c r="AU160" s="16" t="s">
        <v>160</v>
      </c>
      <c r="AY160" s="16" t="s">
        <v>212</v>
      </c>
      <c r="BE160" s="190">
        <f>IF(O160="základní",K160,0)</f>
        <v>0</v>
      </c>
      <c r="BF160" s="190">
        <f>IF(O160="snížená",K160,0)</f>
        <v>0</v>
      </c>
      <c r="BG160" s="190">
        <f>IF(O160="zákl. přenesená",K160,0)</f>
        <v>0</v>
      </c>
      <c r="BH160" s="190">
        <f>IF(O160="sníž. přenesená",K160,0)</f>
        <v>0</v>
      </c>
      <c r="BI160" s="190">
        <f>IF(O160="nulová",K160,0)</f>
        <v>0</v>
      </c>
      <c r="BJ160" s="16" t="s">
        <v>95</v>
      </c>
      <c r="BK160" s="190">
        <f>ROUND(P160*H160,2)</f>
        <v>0</v>
      </c>
      <c r="BL160" s="16" t="s">
        <v>218</v>
      </c>
      <c r="BM160" s="16" t="s">
        <v>382</v>
      </c>
    </row>
    <row r="161" spans="2:65" s="1" customFormat="1" ht="22.5" customHeight="1">
      <c r="B161" s="33"/>
      <c r="C161" s="217" t="s">
        <v>383</v>
      </c>
      <c r="D161" s="217" t="s">
        <v>232</v>
      </c>
      <c r="E161" s="218" t="s">
        <v>384</v>
      </c>
      <c r="F161" s="219" t="s">
        <v>385</v>
      </c>
      <c r="G161" s="220" t="s">
        <v>386</v>
      </c>
      <c r="H161" s="221">
        <v>22.5</v>
      </c>
      <c r="I161" s="222"/>
      <c r="J161" s="223"/>
      <c r="K161" s="224">
        <f>ROUND(P161*H161,2)</f>
        <v>0</v>
      </c>
      <c r="L161" s="219" t="s">
        <v>93</v>
      </c>
      <c r="M161" s="225"/>
      <c r="N161" s="226" t="s">
        <v>93</v>
      </c>
      <c r="O161" s="187" t="s">
        <v>119</v>
      </c>
      <c r="P161" s="115">
        <f>I161+J161</f>
        <v>0</v>
      </c>
      <c r="Q161" s="115">
        <f>ROUND(I161*H161,2)</f>
        <v>0</v>
      </c>
      <c r="R161" s="115">
        <f>ROUND(J161*H161,2)</f>
        <v>0</v>
      </c>
      <c r="S161" s="34"/>
      <c r="T161" s="188">
        <f>S161*H161</f>
        <v>0</v>
      </c>
      <c r="U161" s="188">
        <v>0</v>
      </c>
      <c r="V161" s="188">
        <f>U161*H161</f>
        <v>0</v>
      </c>
      <c r="W161" s="188">
        <v>0</v>
      </c>
      <c r="X161" s="189">
        <f>W161*H161</f>
        <v>0</v>
      </c>
      <c r="AR161" s="16" t="s">
        <v>236</v>
      </c>
      <c r="AT161" s="16" t="s">
        <v>232</v>
      </c>
      <c r="AU161" s="16" t="s">
        <v>160</v>
      </c>
      <c r="AY161" s="16" t="s">
        <v>212</v>
      </c>
      <c r="BE161" s="190">
        <f>IF(O161="základní",K161,0)</f>
        <v>0</v>
      </c>
      <c r="BF161" s="190">
        <f>IF(O161="snížená",K161,0)</f>
        <v>0</v>
      </c>
      <c r="BG161" s="190">
        <f>IF(O161="zákl. přenesená",K161,0)</f>
        <v>0</v>
      </c>
      <c r="BH161" s="190">
        <f>IF(O161="sníž. přenesená",K161,0)</f>
        <v>0</v>
      </c>
      <c r="BI161" s="190">
        <f>IF(O161="nulová",K161,0)</f>
        <v>0</v>
      </c>
      <c r="BJ161" s="16" t="s">
        <v>95</v>
      </c>
      <c r="BK161" s="190">
        <f>ROUND(P161*H161,2)</f>
        <v>0</v>
      </c>
      <c r="BL161" s="16" t="s">
        <v>218</v>
      </c>
      <c r="BM161" s="16" t="s">
        <v>387</v>
      </c>
    </row>
    <row r="162" spans="2:47" s="1" customFormat="1" ht="27">
      <c r="B162" s="33"/>
      <c r="C162" s="55"/>
      <c r="D162" s="191" t="s">
        <v>220</v>
      </c>
      <c r="E162" s="55"/>
      <c r="F162" s="192" t="s">
        <v>388</v>
      </c>
      <c r="G162" s="55"/>
      <c r="H162" s="55"/>
      <c r="I162" s="145"/>
      <c r="J162" s="145"/>
      <c r="K162" s="55"/>
      <c r="L162" s="55"/>
      <c r="M162" s="53"/>
      <c r="N162" s="69"/>
      <c r="O162" s="34"/>
      <c r="P162" s="34"/>
      <c r="Q162" s="34"/>
      <c r="R162" s="34"/>
      <c r="S162" s="34"/>
      <c r="T162" s="34"/>
      <c r="U162" s="34"/>
      <c r="V162" s="34"/>
      <c r="W162" s="34"/>
      <c r="X162" s="70"/>
      <c r="AT162" s="16" t="s">
        <v>220</v>
      </c>
      <c r="AU162" s="16" t="s">
        <v>160</v>
      </c>
    </row>
    <row r="163" spans="2:51" s="11" customFormat="1" ht="13.5">
      <c r="B163" s="193"/>
      <c r="C163" s="194"/>
      <c r="D163" s="206" t="s">
        <v>222</v>
      </c>
      <c r="E163" s="194"/>
      <c r="F163" s="228" t="s">
        <v>389</v>
      </c>
      <c r="G163" s="194"/>
      <c r="H163" s="229">
        <v>22.5</v>
      </c>
      <c r="I163" s="198"/>
      <c r="J163" s="198"/>
      <c r="K163" s="194"/>
      <c r="L163" s="194"/>
      <c r="M163" s="199"/>
      <c r="N163" s="200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  <c r="AT163" s="203" t="s">
        <v>222</v>
      </c>
      <c r="AU163" s="203" t="s">
        <v>160</v>
      </c>
      <c r="AV163" s="11" t="s">
        <v>160</v>
      </c>
      <c r="AW163" s="11" t="s">
        <v>76</v>
      </c>
      <c r="AX163" s="11" t="s">
        <v>95</v>
      </c>
      <c r="AY163" s="203" t="s">
        <v>212</v>
      </c>
    </row>
    <row r="164" spans="2:65" s="1" customFormat="1" ht="22.5" customHeight="1">
      <c r="B164" s="33"/>
      <c r="C164" s="179" t="s">
        <v>390</v>
      </c>
      <c r="D164" s="179" t="s">
        <v>214</v>
      </c>
      <c r="E164" s="180" t="s">
        <v>391</v>
      </c>
      <c r="F164" s="181" t="s">
        <v>392</v>
      </c>
      <c r="G164" s="182" t="s">
        <v>273</v>
      </c>
      <c r="H164" s="183">
        <v>15</v>
      </c>
      <c r="I164" s="184"/>
      <c r="J164" s="184"/>
      <c r="K164" s="185">
        <f>ROUND(P164*H164,2)</f>
        <v>0</v>
      </c>
      <c r="L164" s="181" t="s">
        <v>372</v>
      </c>
      <c r="M164" s="53"/>
      <c r="N164" s="186" t="s">
        <v>93</v>
      </c>
      <c r="O164" s="187" t="s">
        <v>119</v>
      </c>
      <c r="P164" s="115">
        <f>I164+J164</f>
        <v>0</v>
      </c>
      <c r="Q164" s="115">
        <f>ROUND(I164*H164,2)</f>
        <v>0</v>
      </c>
      <c r="R164" s="115">
        <f>ROUND(J164*H164,2)</f>
        <v>0</v>
      </c>
      <c r="S164" s="34"/>
      <c r="T164" s="188">
        <f>S164*H164</f>
        <v>0</v>
      </c>
      <c r="U164" s="188">
        <v>0</v>
      </c>
      <c r="V164" s="188">
        <f>U164*H164</f>
        <v>0</v>
      </c>
      <c r="W164" s="188">
        <v>0</v>
      </c>
      <c r="X164" s="189">
        <f>W164*H164</f>
        <v>0</v>
      </c>
      <c r="AR164" s="16" t="s">
        <v>218</v>
      </c>
      <c r="AT164" s="16" t="s">
        <v>214</v>
      </c>
      <c r="AU164" s="16" t="s">
        <v>160</v>
      </c>
      <c r="AY164" s="16" t="s">
        <v>212</v>
      </c>
      <c r="BE164" s="190">
        <f>IF(O164="základní",K164,0)</f>
        <v>0</v>
      </c>
      <c r="BF164" s="190">
        <f>IF(O164="snížená",K164,0)</f>
        <v>0</v>
      </c>
      <c r="BG164" s="190">
        <f>IF(O164="zákl. přenesená",K164,0)</f>
        <v>0</v>
      </c>
      <c r="BH164" s="190">
        <f>IF(O164="sníž. přenesená",K164,0)</f>
        <v>0</v>
      </c>
      <c r="BI164" s="190">
        <f>IF(O164="nulová",K164,0)</f>
        <v>0</v>
      </c>
      <c r="BJ164" s="16" t="s">
        <v>95</v>
      </c>
      <c r="BK164" s="190">
        <f>ROUND(P164*H164,2)</f>
        <v>0</v>
      </c>
      <c r="BL164" s="16" t="s">
        <v>218</v>
      </c>
      <c r="BM164" s="16" t="s">
        <v>393</v>
      </c>
    </row>
    <row r="165" spans="2:65" s="1" customFormat="1" ht="22.5" customHeight="1">
      <c r="B165" s="33"/>
      <c r="C165" s="179" t="s">
        <v>394</v>
      </c>
      <c r="D165" s="179" t="s">
        <v>214</v>
      </c>
      <c r="E165" s="180" t="s">
        <v>395</v>
      </c>
      <c r="F165" s="181" t="s">
        <v>396</v>
      </c>
      <c r="G165" s="182" t="s">
        <v>163</v>
      </c>
      <c r="H165" s="183">
        <v>8</v>
      </c>
      <c r="I165" s="184"/>
      <c r="J165" s="184"/>
      <c r="K165" s="185">
        <f>ROUND(P165*H165,2)</f>
        <v>0</v>
      </c>
      <c r="L165" s="181" t="s">
        <v>372</v>
      </c>
      <c r="M165" s="53"/>
      <c r="N165" s="186" t="s">
        <v>93</v>
      </c>
      <c r="O165" s="187" t="s">
        <v>119</v>
      </c>
      <c r="P165" s="115">
        <f>I165+J165</f>
        <v>0</v>
      </c>
      <c r="Q165" s="115">
        <f>ROUND(I165*H165,2)</f>
        <v>0</v>
      </c>
      <c r="R165" s="115">
        <f>ROUND(J165*H165,2)</f>
        <v>0</v>
      </c>
      <c r="S165" s="34"/>
      <c r="T165" s="188">
        <f>S165*H165</f>
        <v>0</v>
      </c>
      <c r="U165" s="188">
        <v>2E-05</v>
      </c>
      <c r="V165" s="188">
        <f>U165*H165</f>
        <v>0.00016</v>
      </c>
      <c r="W165" s="188">
        <v>0</v>
      </c>
      <c r="X165" s="189">
        <f>W165*H165</f>
        <v>0</v>
      </c>
      <c r="AR165" s="16" t="s">
        <v>218</v>
      </c>
      <c r="AT165" s="16" t="s">
        <v>214</v>
      </c>
      <c r="AU165" s="16" t="s">
        <v>160</v>
      </c>
      <c r="AY165" s="16" t="s">
        <v>212</v>
      </c>
      <c r="BE165" s="190">
        <f>IF(O165="základní",K165,0)</f>
        <v>0</v>
      </c>
      <c r="BF165" s="190">
        <f>IF(O165="snížená",K165,0)</f>
        <v>0</v>
      </c>
      <c r="BG165" s="190">
        <f>IF(O165="zákl. přenesená",K165,0)</f>
        <v>0</v>
      </c>
      <c r="BH165" s="190">
        <f>IF(O165="sníž. přenesená",K165,0)</f>
        <v>0</v>
      </c>
      <c r="BI165" s="190">
        <f>IF(O165="nulová",K165,0)</f>
        <v>0</v>
      </c>
      <c r="BJ165" s="16" t="s">
        <v>95</v>
      </c>
      <c r="BK165" s="190">
        <f>ROUND(P165*H165,2)</f>
        <v>0</v>
      </c>
      <c r="BL165" s="16" t="s">
        <v>218</v>
      </c>
      <c r="BM165" s="16" t="s">
        <v>397</v>
      </c>
    </row>
    <row r="166" spans="2:47" s="1" customFormat="1" ht="27">
      <c r="B166" s="33"/>
      <c r="C166" s="55"/>
      <c r="D166" s="206" t="s">
        <v>220</v>
      </c>
      <c r="E166" s="55"/>
      <c r="F166" s="216" t="s">
        <v>398</v>
      </c>
      <c r="G166" s="55"/>
      <c r="H166" s="55"/>
      <c r="I166" s="145"/>
      <c r="J166" s="145"/>
      <c r="K166" s="55"/>
      <c r="L166" s="55"/>
      <c r="M166" s="53"/>
      <c r="N166" s="69"/>
      <c r="O166" s="34"/>
      <c r="P166" s="34"/>
      <c r="Q166" s="34"/>
      <c r="R166" s="34"/>
      <c r="S166" s="34"/>
      <c r="T166" s="34"/>
      <c r="U166" s="34"/>
      <c r="V166" s="34"/>
      <c r="W166" s="34"/>
      <c r="X166" s="70"/>
      <c r="AT166" s="16" t="s">
        <v>220</v>
      </c>
      <c r="AU166" s="16" t="s">
        <v>160</v>
      </c>
    </row>
    <row r="167" spans="2:65" s="1" customFormat="1" ht="22.5" customHeight="1">
      <c r="B167" s="33"/>
      <c r="C167" s="217" t="s">
        <v>399</v>
      </c>
      <c r="D167" s="217" t="s">
        <v>232</v>
      </c>
      <c r="E167" s="218" t="s">
        <v>400</v>
      </c>
      <c r="F167" s="219" t="s">
        <v>401</v>
      </c>
      <c r="G167" s="220" t="s">
        <v>163</v>
      </c>
      <c r="H167" s="221">
        <v>8</v>
      </c>
      <c r="I167" s="222"/>
      <c r="J167" s="223"/>
      <c r="K167" s="224">
        <f>ROUND(P167*H167,2)</f>
        <v>0</v>
      </c>
      <c r="L167" s="219" t="s">
        <v>93</v>
      </c>
      <c r="M167" s="225"/>
      <c r="N167" s="226" t="s">
        <v>93</v>
      </c>
      <c r="O167" s="187" t="s">
        <v>119</v>
      </c>
      <c r="P167" s="115">
        <f>I167+J167</f>
        <v>0</v>
      </c>
      <c r="Q167" s="115">
        <f>ROUND(I167*H167,2)</f>
        <v>0</v>
      </c>
      <c r="R167" s="115">
        <f>ROUND(J167*H167,2)</f>
        <v>0</v>
      </c>
      <c r="S167" s="34"/>
      <c r="T167" s="188">
        <f>S167*H167</f>
        <v>0</v>
      </c>
      <c r="U167" s="188">
        <v>0</v>
      </c>
      <c r="V167" s="188">
        <f>U167*H167</f>
        <v>0</v>
      </c>
      <c r="W167" s="188">
        <v>0</v>
      </c>
      <c r="X167" s="189">
        <f>W167*H167</f>
        <v>0</v>
      </c>
      <c r="AR167" s="16" t="s">
        <v>236</v>
      </c>
      <c r="AT167" s="16" t="s">
        <v>232</v>
      </c>
      <c r="AU167" s="16" t="s">
        <v>160</v>
      </c>
      <c r="AY167" s="16" t="s">
        <v>212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6" t="s">
        <v>95</v>
      </c>
      <c r="BK167" s="190">
        <f>ROUND(P167*H167,2)</f>
        <v>0</v>
      </c>
      <c r="BL167" s="16" t="s">
        <v>218</v>
      </c>
      <c r="BM167" s="16" t="s">
        <v>402</v>
      </c>
    </row>
    <row r="168" spans="2:65" s="1" customFormat="1" ht="31.5" customHeight="1">
      <c r="B168" s="33"/>
      <c r="C168" s="179" t="s">
        <v>403</v>
      </c>
      <c r="D168" s="179" t="s">
        <v>214</v>
      </c>
      <c r="E168" s="180" t="s">
        <v>404</v>
      </c>
      <c r="F168" s="181" t="s">
        <v>405</v>
      </c>
      <c r="G168" s="182" t="s">
        <v>163</v>
      </c>
      <c r="H168" s="183">
        <v>281</v>
      </c>
      <c r="I168" s="184"/>
      <c r="J168" s="184"/>
      <c r="K168" s="185">
        <f>ROUND(P168*H168,2)</f>
        <v>0</v>
      </c>
      <c r="L168" s="181" t="s">
        <v>217</v>
      </c>
      <c r="M168" s="53"/>
      <c r="N168" s="186" t="s">
        <v>93</v>
      </c>
      <c r="O168" s="187" t="s">
        <v>119</v>
      </c>
      <c r="P168" s="115">
        <f>I168+J168</f>
        <v>0</v>
      </c>
      <c r="Q168" s="115">
        <f>ROUND(I168*H168,2)</f>
        <v>0</v>
      </c>
      <c r="R168" s="115">
        <f>ROUND(J168*H168,2)</f>
        <v>0</v>
      </c>
      <c r="S168" s="34"/>
      <c r="T168" s="188">
        <f>S168*H168</f>
        <v>0</v>
      </c>
      <c r="U168" s="188">
        <v>0</v>
      </c>
      <c r="V168" s="188">
        <f>U168*H168</f>
        <v>0</v>
      </c>
      <c r="W168" s="188">
        <v>0</v>
      </c>
      <c r="X168" s="189">
        <f>W168*H168</f>
        <v>0</v>
      </c>
      <c r="AR168" s="16" t="s">
        <v>218</v>
      </c>
      <c r="AT168" s="16" t="s">
        <v>214</v>
      </c>
      <c r="AU168" s="16" t="s">
        <v>160</v>
      </c>
      <c r="AY168" s="16" t="s">
        <v>212</v>
      </c>
      <c r="BE168" s="190">
        <f>IF(O168="základní",K168,0)</f>
        <v>0</v>
      </c>
      <c r="BF168" s="190">
        <f>IF(O168="snížená",K168,0)</f>
        <v>0</v>
      </c>
      <c r="BG168" s="190">
        <f>IF(O168="zákl. přenesená",K168,0)</f>
        <v>0</v>
      </c>
      <c r="BH168" s="190">
        <f>IF(O168="sníž. přenesená",K168,0)</f>
        <v>0</v>
      </c>
      <c r="BI168" s="190">
        <f>IF(O168="nulová",K168,0)</f>
        <v>0</v>
      </c>
      <c r="BJ168" s="16" t="s">
        <v>95</v>
      </c>
      <c r="BK168" s="190">
        <f>ROUND(P168*H168,2)</f>
        <v>0</v>
      </c>
      <c r="BL168" s="16" t="s">
        <v>218</v>
      </c>
      <c r="BM168" s="16" t="s">
        <v>406</v>
      </c>
    </row>
    <row r="169" spans="2:47" s="1" customFormat="1" ht="40.5">
      <c r="B169" s="33"/>
      <c r="C169" s="55"/>
      <c r="D169" s="191" t="s">
        <v>220</v>
      </c>
      <c r="E169" s="55"/>
      <c r="F169" s="192" t="s">
        <v>407</v>
      </c>
      <c r="G169" s="55"/>
      <c r="H169" s="55"/>
      <c r="I169" s="145"/>
      <c r="J169" s="145"/>
      <c r="K169" s="55"/>
      <c r="L169" s="55"/>
      <c r="M169" s="53"/>
      <c r="N169" s="69"/>
      <c r="O169" s="34"/>
      <c r="P169" s="34"/>
      <c r="Q169" s="34"/>
      <c r="R169" s="34"/>
      <c r="S169" s="34"/>
      <c r="T169" s="34"/>
      <c r="U169" s="34"/>
      <c r="V169" s="34"/>
      <c r="W169" s="34"/>
      <c r="X169" s="70"/>
      <c r="AT169" s="16" t="s">
        <v>220</v>
      </c>
      <c r="AU169" s="16" t="s">
        <v>160</v>
      </c>
    </row>
    <row r="170" spans="2:51" s="11" customFormat="1" ht="13.5">
      <c r="B170" s="193"/>
      <c r="C170" s="194"/>
      <c r="D170" s="206" t="s">
        <v>222</v>
      </c>
      <c r="E170" s="227" t="s">
        <v>93</v>
      </c>
      <c r="F170" s="228" t="s">
        <v>408</v>
      </c>
      <c r="G170" s="194"/>
      <c r="H170" s="229">
        <v>281</v>
      </c>
      <c r="I170" s="198"/>
      <c r="J170" s="198"/>
      <c r="K170" s="194"/>
      <c r="L170" s="194"/>
      <c r="M170" s="199"/>
      <c r="N170" s="200"/>
      <c r="O170" s="201"/>
      <c r="P170" s="201"/>
      <c r="Q170" s="201"/>
      <c r="R170" s="201"/>
      <c r="S170" s="201"/>
      <c r="T170" s="201"/>
      <c r="U170" s="201"/>
      <c r="V170" s="201"/>
      <c r="W170" s="201"/>
      <c r="X170" s="202"/>
      <c r="AT170" s="203" t="s">
        <v>222</v>
      </c>
      <c r="AU170" s="203" t="s">
        <v>160</v>
      </c>
      <c r="AV170" s="11" t="s">
        <v>160</v>
      </c>
      <c r="AW170" s="11" t="s">
        <v>77</v>
      </c>
      <c r="AX170" s="11" t="s">
        <v>95</v>
      </c>
      <c r="AY170" s="203" t="s">
        <v>212</v>
      </c>
    </row>
    <row r="171" spans="2:65" s="1" customFormat="1" ht="22.5" customHeight="1">
      <c r="B171" s="33"/>
      <c r="C171" s="217" t="s">
        <v>409</v>
      </c>
      <c r="D171" s="217" t="s">
        <v>232</v>
      </c>
      <c r="E171" s="218" t="s">
        <v>410</v>
      </c>
      <c r="F171" s="219" t="s">
        <v>411</v>
      </c>
      <c r="G171" s="220" t="s">
        <v>412</v>
      </c>
      <c r="H171" s="221">
        <v>0.109</v>
      </c>
      <c r="I171" s="222"/>
      <c r="J171" s="223"/>
      <c r="K171" s="224">
        <f>ROUND(P171*H171,2)</f>
        <v>0</v>
      </c>
      <c r="L171" s="219" t="s">
        <v>217</v>
      </c>
      <c r="M171" s="225"/>
      <c r="N171" s="226" t="s">
        <v>93</v>
      </c>
      <c r="O171" s="187" t="s">
        <v>119</v>
      </c>
      <c r="P171" s="115">
        <f>I171+J171</f>
        <v>0</v>
      </c>
      <c r="Q171" s="115">
        <f>ROUND(I171*H171,2)</f>
        <v>0</v>
      </c>
      <c r="R171" s="115">
        <f>ROUND(J171*H171,2)</f>
        <v>0</v>
      </c>
      <c r="S171" s="34"/>
      <c r="T171" s="188">
        <f>S171*H171</f>
        <v>0</v>
      </c>
      <c r="U171" s="188">
        <v>0.001</v>
      </c>
      <c r="V171" s="188">
        <f>U171*H171</f>
        <v>0.000109</v>
      </c>
      <c r="W171" s="188">
        <v>0</v>
      </c>
      <c r="X171" s="189">
        <f>W171*H171</f>
        <v>0</v>
      </c>
      <c r="AR171" s="16" t="s">
        <v>236</v>
      </c>
      <c r="AT171" s="16" t="s">
        <v>232</v>
      </c>
      <c r="AU171" s="16" t="s">
        <v>160</v>
      </c>
      <c r="AY171" s="16" t="s">
        <v>212</v>
      </c>
      <c r="BE171" s="190">
        <f>IF(O171="základní",K171,0)</f>
        <v>0</v>
      </c>
      <c r="BF171" s="190">
        <f>IF(O171="snížená",K171,0)</f>
        <v>0</v>
      </c>
      <c r="BG171" s="190">
        <f>IF(O171="zákl. přenesená",K171,0)</f>
        <v>0</v>
      </c>
      <c r="BH171" s="190">
        <f>IF(O171="sníž. přenesená",K171,0)</f>
        <v>0</v>
      </c>
      <c r="BI171" s="190">
        <f>IF(O171="nulová",K171,0)</f>
        <v>0</v>
      </c>
      <c r="BJ171" s="16" t="s">
        <v>95</v>
      </c>
      <c r="BK171" s="190">
        <f>ROUND(P171*H171,2)</f>
        <v>0</v>
      </c>
      <c r="BL171" s="16" t="s">
        <v>218</v>
      </c>
      <c r="BM171" s="16" t="s">
        <v>413</v>
      </c>
    </row>
    <row r="172" spans="2:47" s="1" customFormat="1" ht="27">
      <c r="B172" s="33"/>
      <c r="C172" s="55"/>
      <c r="D172" s="206" t="s">
        <v>220</v>
      </c>
      <c r="E172" s="55"/>
      <c r="F172" s="216" t="s">
        <v>414</v>
      </c>
      <c r="G172" s="55"/>
      <c r="H172" s="55"/>
      <c r="I172" s="145"/>
      <c r="J172" s="145"/>
      <c r="K172" s="55"/>
      <c r="L172" s="55"/>
      <c r="M172" s="53"/>
      <c r="N172" s="69"/>
      <c r="O172" s="34"/>
      <c r="P172" s="34"/>
      <c r="Q172" s="34"/>
      <c r="R172" s="34"/>
      <c r="S172" s="34"/>
      <c r="T172" s="34"/>
      <c r="U172" s="34"/>
      <c r="V172" s="34"/>
      <c r="W172" s="34"/>
      <c r="X172" s="70"/>
      <c r="AT172" s="16" t="s">
        <v>220</v>
      </c>
      <c r="AU172" s="16" t="s">
        <v>160</v>
      </c>
    </row>
    <row r="173" spans="2:65" s="1" customFormat="1" ht="22.5" customHeight="1">
      <c r="B173" s="33"/>
      <c r="C173" s="179" t="s">
        <v>415</v>
      </c>
      <c r="D173" s="179" t="s">
        <v>214</v>
      </c>
      <c r="E173" s="180" t="s">
        <v>416</v>
      </c>
      <c r="F173" s="181" t="s">
        <v>417</v>
      </c>
      <c r="G173" s="182" t="s">
        <v>273</v>
      </c>
      <c r="H173" s="183">
        <v>15</v>
      </c>
      <c r="I173" s="184"/>
      <c r="J173" s="184"/>
      <c r="K173" s="185">
        <f>ROUND(P173*H173,2)</f>
        <v>0</v>
      </c>
      <c r="L173" s="181" t="s">
        <v>372</v>
      </c>
      <c r="M173" s="53"/>
      <c r="N173" s="186" t="s">
        <v>93</v>
      </c>
      <c r="O173" s="187" t="s">
        <v>119</v>
      </c>
      <c r="P173" s="115">
        <f>I173+J173</f>
        <v>0</v>
      </c>
      <c r="Q173" s="115">
        <f>ROUND(I173*H173,2)</f>
        <v>0</v>
      </c>
      <c r="R173" s="115">
        <f>ROUND(J173*H173,2)</f>
        <v>0</v>
      </c>
      <c r="S173" s="34"/>
      <c r="T173" s="188">
        <f>S173*H173</f>
        <v>0</v>
      </c>
      <c r="U173" s="188">
        <v>0</v>
      </c>
      <c r="V173" s="188">
        <f>U173*H173</f>
        <v>0</v>
      </c>
      <c r="W173" s="188">
        <v>0</v>
      </c>
      <c r="X173" s="189">
        <f>W173*H173</f>
        <v>0</v>
      </c>
      <c r="AR173" s="16" t="s">
        <v>218</v>
      </c>
      <c r="AT173" s="16" t="s">
        <v>214</v>
      </c>
      <c r="AU173" s="16" t="s">
        <v>160</v>
      </c>
      <c r="AY173" s="16" t="s">
        <v>212</v>
      </c>
      <c r="BE173" s="190">
        <f>IF(O173="základní",K173,0)</f>
        <v>0</v>
      </c>
      <c r="BF173" s="190">
        <f>IF(O173="snížená",K173,0)</f>
        <v>0</v>
      </c>
      <c r="BG173" s="190">
        <f>IF(O173="zákl. přenesená",K173,0)</f>
        <v>0</v>
      </c>
      <c r="BH173" s="190">
        <f>IF(O173="sníž. přenesená",K173,0)</f>
        <v>0</v>
      </c>
      <c r="BI173" s="190">
        <f>IF(O173="nulová",K173,0)</f>
        <v>0</v>
      </c>
      <c r="BJ173" s="16" t="s">
        <v>95</v>
      </c>
      <c r="BK173" s="190">
        <f>ROUND(P173*H173,2)</f>
        <v>0</v>
      </c>
      <c r="BL173" s="16" t="s">
        <v>218</v>
      </c>
      <c r="BM173" s="16" t="s">
        <v>418</v>
      </c>
    </row>
    <row r="174" spans="2:47" s="1" customFormat="1" ht="27">
      <c r="B174" s="33"/>
      <c r="C174" s="55"/>
      <c r="D174" s="206" t="s">
        <v>220</v>
      </c>
      <c r="E174" s="55"/>
      <c r="F174" s="216" t="s">
        <v>419</v>
      </c>
      <c r="G174" s="55"/>
      <c r="H174" s="55"/>
      <c r="I174" s="145"/>
      <c r="J174" s="145"/>
      <c r="K174" s="55"/>
      <c r="L174" s="55"/>
      <c r="M174" s="53"/>
      <c r="N174" s="69"/>
      <c r="O174" s="34"/>
      <c r="P174" s="34"/>
      <c r="Q174" s="34"/>
      <c r="R174" s="34"/>
      <c r="S174" s="34"/>
      <c r="T174" s="34"/>
      <c r="U174" s="34"/>
      <c r="V174" s="34"/>
      <c r="W174" s="34"/>
      <c r="X174" s="70"/>
      <c r="AT174" s="16" t="s">
        <v>220</v>
      </c>
      <c r="AU174" s="16" t="s">
        <v>160</v>
      </c>
    </row>
    <row r="175" spans="2:65" s="1" customFormat="1" ht="31.5" customHeight="1">
      <c r="B175" s="33"/>
      <c r="C175" s="179" t="s">
        <v>420</v>
      </c>
      <c r="D175" s="179" t="s">
        <v>214</v>
      </c>
      <c r="E175" s="180" t="s">
        <v>421</v>
      </c>
      <c r="F175" s="181" t="s">
        <v>422</v>
      </c>
      <c r="G175" s="182" t="s">
        <v>163</v>
      </c>
      <c r="H175" s="183">
        <v>41.82</v>
      </c>
      <c r="I175" s="184"/>
      <c r="J175" s="184"/>
      <c r="K175" s="185">
        <f>ROUND(P175*H175,2)</f>
        <v>0</v>
      </c>
      <c r="L175" s="181" t="s">
        <v>217</v>
      </c>
      <c r="M175" s="53"/>
      <c r="N175" s="186" t="s">
        <v>93</v>
      </c>
      <c r="O175" s="187" t="s">
        <v>119</v>
      </c>
      <c r="P175" s="115">
        <f>I175+J175</f>
        <v>0</v>
      </c>
      <c r="Q175" s="115">
        <f>ROUND(I175*H175,2)</f>
        <v>0</v>
      </c>
      <c r="R175" s="115">
        <f>ROUND(J175*H175,2)</f>
        <v>0</v>
      </c>
      <c r="S175" s="34"/>
      <c r="T175" s="188">
        <f>S175*H175</f>
        <v>0</v>
      </c>
      <c r="U175" s="188">
        <v>0</v>
      </c>
      <c r="V175" s="188">
        <f>U175*H175</f>
        <v>0</v>
      </c>
      <c r="W175" s="188">
        <v>0</v>
      </c>
      <c r="X175" s="189">
        <f>W175*H175</f>
        <v>0</v>
      </c>
      <c r="AR175" s="16" t="s">
        <v>218</v>
      </c>
      <c r="AT175" s="16" t="s">
        <v>214</v>
      </c>
      <c r="AU175" s="16" t="s">
        <v>160</v>
      </c>
      <c r="AY175" s="16" t="s">
        <v>212</v>
      </c>
      <c r="BE175" s="190">
        <f>IF(O175="základní",K175,0)</f>
        <v>0</v>
      </c>
      <c r="BF175" s="190">
        <f>IF(O175="snížená",K175,0)</f>
        <v>0</v>
      </c>
      <c r="BG175" s="190">
        <f>IF(O175="zákl. přenesená",K175,0)</f>
        <v>0</v>
      </c>
      <c r="BH175" s="190">
        <f>IF(O175="sníž. přenesená",K175,0)</f>
        <v>0</v>
      </c>
      <c r="BI175" s="190">
        <f>IF(O175="nulová",K175,0)</f>
        <v>0</v>
      </c>
      <c r="BJ175" s="16" t="s">
        <v>95</v>
      </c>
      <c r="BK175" s="190">
        <f>ROUND(P175*H175,2)</f>
        <v>0</v>
      </c>
      <c r="BL175" s="16" t="s">
        <v>218</v>
      </c>
      <c r="BM175" s="16" t="s">
        <v>423</v>
      </c>
    </row>
    <row r="176" spans="2:47" s="1" customFormat="1" ht="54">
      <c r="B176" s="33"/>
      <c r="C176" s="55"/>
      <c r="D176" s="206" t="s">
        <v>220</v>
      </c>
      <c r="E176" s="55"/>
      <c r="F176" s="216" t="s">
        <v>424</v>
      </c>
      <c r="G176" s="55"/>
      <c r="H176" s="55"/>
      <c r="I176" s="145"/>
      <c r="J176" s="145"/>
      <c r="K176" s="55"/>
      <c r="L176" s="55"/>
      <c r="M176" s="53"/>
      <c r="N176" s="69"/>
      <c r="O176" s="34"/>
      <c r="P176" s="34"/>
      <c r="Q176" s="34"/>
      <c r="R176" s="34"/>
      <c r="S176" s="34"/>
      <c r="T176" s="34"/>
      <c r="U176" s="34"/>
      <c r="V176" s="34"/>
      <c r="W176" s="34"/>
      <c r="X176" s="70"/>
      <c r="AT176" s="16" t="s">
        <v>220</v>
      </c>
      <c r="AU176" s="16" t="s">
        <v>160</v>
      </c>
    </row>
    <row r="177" spans="2:65" s="1" customFormat="1" ht="22.5" customHeight="1">
      <c r="B177" s="33"/>
      <c r="C177" s="217" t="s">
        <v>425</v>
      </c>
      <c r="D177" s="217" t="s">
        <v>232</v>
      </c>
      <c r="E177" s="218" t="s">
        <v>426</v>
      </c>
      <c r="F177" s="219" t="s">
        <v>427</v>
      </c>
      <c r="G177" s="220" t="s">
        <v>163</v>
      </c>
      <c r="H177" s="221">
        <v>48.093</v>
      </c>
      <c r="I177" s="222"/>
      <c r="J177" s="223"/>
      <c r="K177" s="224">
        <f>ROUND(P177*H177,2)</f>
        <v>0</v>
      </c>
      <c r="L177" s="219" t="s">
        <v>93</v>
      </c>
      <c r="M177" s="225"/>
      <c r="N177" s="226" t="s">
        <v>93</v>
      </c>
      <c r="O177" s="187" t="s">
        <v>119</v>
      </c>
      <c r="P177" s="115">
        <f>I177+J177</f>
        <v>0</v>
      </c>
      <c r="Q177" s="115">
        <f>ROUND(I177*H177,2)</f>
        <v>0</v>
      </c>
      <c r="R177" s="115">
        <f>ROUND(J177*H177,2)</f>
        <v>0</v>
      </c>
      <c r="S177" s="34"/>
      <c r="T177" s="188">
        <f>S177*H177</f>
        <v>0</v>
      </c>
      <c r="U177" s="188">
        <v>0</v>
      </c>
      <c r="V177" s="188">
        <f>U177*H177</f>
        <v>0</v>
      </c>
      <c r="W177" s="188">
        <v>0</v>
      </c>
      <c r="X177" s="189">
        <f>W177*H177</f>
        <v>0</v>
      </c>
      <c r="AR177" s="16" t="s">
        <v>236</v>
      </c>
      <c r="AT177" s="16" t="s">
        <v>232</v>
      </c>
      <c r="AU177" s="16" t="s">
        <v>160</v>
      </c>
      <c r="AY177" s="16" t="s">
        <v>212</v>
      </c>
      <c r="BE177" s="190">
        <f>IF(O177="základní",K177,0)</f>
        <v>0</v>
      </c>
      <c r="BF177" s="190">
        <f>IF(O177="snížená",K177,0)</f>
        <v>0</v>
      </c>
      <c r="BG177" s="190">
        <f>IF(O177="zákl. přenesená",K177,0)</f>
        <v>0</v>
      </c>
      <c r="BH177" s="190">
        <f>IF(O177="sníž. přenesená",K177,0)</f>
        <v>0</v>
      </c>
      <c r="BI177" s="190">
        <f>IF(O177="nulová",K177,0)</f>
        <v>0</v>
      </c>
      <c r="BJ177" s="16" t="s">
        <v>95</v>
      </c>
      <c r="BK177" s="190">
        <f>ROUND(P177*H177,2)</f>
        <v>0</v>
      </c>
      <c r="BL177" s="16" t="s">
        <v>218</v>
      </c>
      <c r="BM177" s="16" t="s">
        <v>428</v>
      </c>
    </row>
    <row r="178" spans="2:47" s="1" customFormat="1" ht="40.5">
      <c r="B178" s="33"/>
      <c r="C178" s="55"/>
      <c r="D178" s="191" t="s">
        <v>220</v>
      </c>
      <c r="E178" s="55"/>
      <c r="F178" s="192" t="s">
        <v>429</v>
      </c>
      <c r="G178" s="55"/>
      <c r="H178" s="55"/>
      <c r="I178" s="145"/>
      <c r="J178" s="145"/>
      <c r="K178" s="55"/>
      <c r="L178" s="55"/>
      <c r="M178" s="53"/>
      <c r="N178" s="69"/>
      <c r="O178" s="34"/>
      <c r="P178" s="34"/>
      <c r="Q178" s="34"/>
      <c r="R178" s="34"/>
      <c r="S178" s="34"/>
      <c r="T178" s="34"/>
      <c r="U178" s="34"/>
      <c r="V178" s="34"/>
      <c r="W178" s="34"/>
      <c r="X178" s="70"/>
      <c r="AT178" s="16" t="s">
        <v>220</v>
      </c>
      <c r="AU178" s="16" t="s">
        <v>160</v>
      </c>
    </row>
    <row r="179" spans="2:51" s="11" customFormat="1" ht="13.5">
      <c r="B179" s="193"/>
      <c r="C179" s="194"/>
      <c r="D179" s="191" t="s">
        <v>222</v>
      </c>
      <c r="E179" s="195" t="s">
        <v>93</v>
      </c>
      <c r="F179" s="196" t="s">
        <v>430</v>
      </c>
      <c r="G179" s="194"/>
      <c r="H179" s="197">
        <v>2.82</v>
      </c>
      <c r="I179" s="198"/>
      <c r="J179" s="198"/>
      <c r="K179" s="194"/>
      <c r="L179" s="194"/>
      <c r="M179" s="199"/>
      <c r="N179" s="200"/>
      <c r="O179" s="201"/>
      <c r="P179" s="201"/>
      <c r="Q179" s="201"/>
      <c r="R179" s="201"/>
      <c r="S179" s="201"/>
      <c r="T179" s="201"/>
      <c r="U179" s="201"/>
      <c r="V179" s="201"/>
      <c r="W179" s="201"/>
      <c r="X179" s="202"/>
      <c r="AT179" s="203" t="s">
        <v>222</v>
      </c>
      <c r="AU179" s="203" t="s">
        <v>160</v>
      </c>
      <c r="AV179" s="11" t="s">
        <v>160</v>
      </c>
      <c r="AW179" s="11" t="s">
        <v>77</v>
      </c>
      <c r="AX179" s="11" t="s">
        <v>150</v>
      </c>
      <c r="AY179" s="203" t="s">
        <v>212</v>
      </c>
    </row>
    <row r="180" spans="2:51" s="11" customFormat="1" ht="13.5">
      <c r="B180" s="193"/>
      <c r="C180" s="194"/>
      <c r="D180" s="191" t="s">
        <v>222</v>
      </c>
      <c r="E180" s="195" t="s">
        <v>93</v>
      </c>
      <c r="F180" s="196" t="s">
        <v>295</v>
      </c>
      <c r="G180" s="194"/>
      <c r="H180" s="197">
        <v>39</v>
      </c>
      <c r="I180" s="198"/>
      <c r="J180" s="198"/>
      <c r="K180" s="194"/>
      <c r="L180" s="194"/>
      <c r="M180" s="199"/>
      <c r="N180" s="200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  <c r="AT180" s="203" t="s">
        <v>222</v>
      </c>
      <c r="AU180" s="203" t="s">
        <v>160</v>
      </c>
      <c r="AV180" s="11" t="s">
        <v>160</v>
      </c>
      <c r="AW180" s="11" t="s">
        <v>77</v>
      </c>
      <c r="AX180" s="11" t="s">
        <v>150</v>
      </c>
      <c r="AY180" s="203" t="s">
        <v>212</v>
      </c>
    </row>
    <row r="181" spans="2:51" s="12" customFormat="1" ht="13.5">
      <c r="B181" s="204"/>
      <c r="C181" s="205"/>
      <c r="D181" s="191" t="s">
        <v>222</v>
      </c>
      <c r="E181" s="230" t="s">
        <v>93</v>
      </c>
      <c r="F181" s="231" t="s">
        <v>226</v>
      </c>
      <c r="G181" s="205"/>
      <c r="H181" s="232">
        <v>41.82</v>
      </c>
      <c r="I181" s="210"/>
      <c r="J181" s="210"/>
      <c r="K181" s="205"/>
      <c r="L181" s="205"/>
      <c r="M181" s="211"/>
      <c r="N181" s="212"/>
      <c r="O181" s="213"/>
      <c r="P181" s="213"/>
      <c r="Q181" s="213"/>
      <c r="R181" s="213"/>
      <c r="S181" s="213"/>
      <c r="T181" s="213"/>
      <c r="U181" s="213"/>
      <c r="V181" s="213"/>
      <c r="W181" s="213"/>
      <c r="X181" s="214"/>
      <c r="AT181" s="215" t="s">
        <v>222</v>
      </c>
      <c r="AU181" s="215" t="s">
        <v>160</v>
      </c>
      <c r="AV181" s="12" t="s">
        <v>218</v>
      </c>
      <c r="AW181" s="12" t="s">
        <v>77</v>
      </c>
      <c r="AX181" s="12" t="s">
        <v>95</v>
      </c>
      <c r="AY181" s="215" t="s">
        <v>212</v>
      </c>
    </row>
    <row r="182" spans="2:51" s="11" customFormat="1" ht="13.5">
      <c r="B182" s="193"/>
      <c r="C182" s="194"/>
      <c r="D182" s="206" t="s">
        <v>222</v>
      </c>
      <c r="E182" s="194"/>
      <c r="F182" s="228" t="s">
        <v>431</v>
      </c>
      <c r="G182" s="194"/>
      <c r="H182" s="229">
        <v>48.093</v>
      </c>
      <c r="I182" s="198"/>
      <c r="J182" s="198"/>
      <c r="K182" s="194"/>
      <c r="L182" s="194"/>
      <c r="M182" s="199"/>
      <c r="N182" s="200"/>
      <c r="O182" s="201"/>
      <c r="P182" s="201"/>
      <c r="Q182" s="201"/>
      <c r="R182" s="201"/>
      <c r="S182" s="201"/>
      <c r="T182" s="201"/>
      <c r="U182" s="201"/>
      <c r="V182" s="201"/>
      <c r="W182" s="201"/>
      <c r="X182" s="202"/>
      <c r="AT182" s="203" t="s">
        <v>222</v>
      </c>
      <c r="AU182" s="203" t="s">
        <v>160</v>
      </c>
      <c r="AV182" s="11" t="s">
        <v>160</v>
      </c>
      <c r="AW182" s="11" t="s">
        <v>76</v>
      </c>
      <c r="AX182" s="11" t="s">
        <v>95</v>
      </c>
      <c r="AY182" s="203" t="s">
        <v>212</v>
      </c>
    </row>
    <row r="183" spans="2:65" s="1" customFormat="1" ht="31.5" customHeight="1">
      <c r="B183" s="33"/>
      <c r="C183" s="179" t="s">
        <v>432</v>
      </c>
      <c r="D183" s="179" t="s">
        <v>214</v>
      </c>
      <c r="E183" s="180" t="s">
        <v>433</v>
      </c>
      <c r="F183" s="181" t="s">
        <v>434</v>
      </c>
      <c r="G183" s="182" t="s">
        <v>163</v>
      </c>
      <c r="H183" s="183">
        <v>41.82</v>
      </c>
      <c r="I183" s="184"/>
      <c r="J183" s="184"/>
      <c r="K183" s="185">
        <f>ROUND(P183*H183,2)</f>
        <v>0</v>
      </c>
      <c r="L183" s="181" t="s">
        <v>217</v>
      </c>
      <c r="M183" s="53"/>
      <c r="N183" s="186" t="s">
        <v>93</v>
      </c>
      <c r="O183" s="187" t="s">
        <v>119</v>
      </c>
      <c r="P183" s="115">
        <f>I183+J183</f>
        <v>0</v>
      </c>
      <c r="Q183" s="115">
        <f>ROUND(I183*H183,2)</f>
        <v>0</v>
      </c>
      <c r="R183" s="115">
        <f>ROUND(J183*H183,2)</f>
        <v>0</v>
      </c>
      <c r="S183" s="34"/>
      <c r="T183" s="188">
        <f>S183*H183</f>
        <v>0</v>
      </c>
      <c r="U183" s="188">
        <v>0</v>
      </c>
      <c r="V183" s="188">
        <f>U183*H183</f>
        <v>0</v>
      </c>
      <c r="W183" s="188">
        <v>0</v>
      </c>
      <c r="X183" s="189">
        <f>W183*H183</f>
        <v>0</v>
      </c>
      <c r="AR183" s="16" t="s">
        <v>218</v>
      </c>
      <c r="AT183" s="16" t="s">
        <v>214</v>
      </c>
      <c r="AU183" s="16" t="s">
        <v>160</v>
      </c>
      <c r="AY183" s="16" t="s">
        <v>212</v>
      </c>
      <c r="BE183" s="190">
        <f>IF(O183="základní",K183,0)</f>
        <v>0</v>
      </c>
      <c r="BF183" s="190">
        <f>IF(O183="snížená",K183,0)</f>
        <v>0</v>
      </c>
      <c r="BG183" s="190">
        <f>IF(O183="zákl. přenesená",K183,0)</f>
        <v>0</v>
      </c>
      <c r="BH183" s="190">
        <f>IF(O183="sníž. přenesená",K183,0)</f>
        <v>0</v>
      </c>
      <c r="BI183" s="190">
        <f>IF(O183="nulová",K183,0)</f>
        <v>0</v>
      </c>
      <c r="BJ183" s="16" t="s">
        <v>95</v>
      </c>
      <c r="BK183" s="190">
        <f>ROUND(P183*H183,2)</f>
        <v>0</v>
      </c>
      <c r="BL183" s="16" t="s">
        <v>218</v>
      </c>
      <c r="BM183" s="16" t="s">
        <v>435</v>
      </c>
    </row>
    <row r="184" spans="2:47" s="1" customFormat="1" ht="54">
      <c r="B184" s="33"/>
      <c r="C184" s="55"/>
      <c r="D184" s="191" t="s">
        <v>220</v>
      </c>
      <c r="E184" s="55"/>
      <c r="F184" s="192" t="s">
        <v>436</v>
      </c>
      <c r="G184" s="55"/>
      <c r="H184" s="55"/>
      <c r="I184" s="145"/>
      <c r="J184" s="145"/>
      <c r="K184" s="55"/>
      <c r="L184" s="55"/>
      <c r="M184" s="53"/>
      <c r="N184" s="69"/>
      <c r="O184" s="34"/>
      <c r="P184" s="34"/>
      <c r="Q184" s="34"/>
      <c r="R184" s="34"/>
      <c r="S184" s="34"/>
      <c r="T184" s="34"/>
      <c r="U184" s="34"/>
      <c r="V184" s="34"/>
      <c r="W184" s="34"/>
      <c r="X184" s="70"/>
      <c r="AT184" s="16" t="s">
        <v>220</v>
      </c>
      <c r="AU184" s="16" t="s">
        <v>160</v>
      </c>
    </row>
    <row r="185" spans="2:51" s="11" customFormat="1" ht="13.5">
      <c r="B185" s="193"/>
      <c r="C185" s="194"/>
      <c r="D185" s="206" t="s">
        <v>222</v>
      </c>
      <c r="E185" s="227" t="s">
        <v>93</v>
      </c>
      <c r="F185" s="228" t="s">
        <v>437</v>
      </c>
      <c r="G185" s="194"/>
      <c r="H185" s="229">
        <v>41.82</v>
      </c>
      <c r="I185" s="198"/>
      <c r="J185" s="198"/>
      <c r="K185" s="194"/>
      <c r="L185" s="194"/>
      <c r="M185" s="199"/>
      <c r="N185" s="200"/>
      <c r="O185" s="201"/>
      <c r="P185" s="201"/>
      <c r="Q185" s="201"/>
      <c r="R185" s="201"/>
      <c r="S185" s="201"/>
      <c r="T185" s="201"/>
      <c r="U185" s="201"/>
      <c r="V185" s="201"/>
      <c r="W185" s="201"/>
      <c r="X185" s="202"/>
      <c r="AT185" s="203" t="s">
        <v>222</v>
      </c>
      <c r="AU185" s="203" t="s">
        <v>160</v>
      </c>
      <c r="AV185" s="11" t="s">
        <v>160</v>
      </c>
      <c r="AW185" s="11" t="s">
        <v>77</v>
      </c>
      <c r="AX185" s="11" t="s">
        <v>95</v>
      </c>
      <c r="AY185" s="203" t="s">
        <v>212</v>
      </c>
    </row>
    <row r="186" spans="2:65" s="1" customFormat="1" ht="22.5" customHeight="1">
      <c r="B186" s="33"/>
      <c r="C186" s="179" t="s">
        <v>438</v>
      </c>
      <c r="D186" s="179" t="s">
        <v>214</v>
      </c>
      <c r="E186" s="180" t="s">
        <v>439</v>
      </c>
      <c r="F186" s="181" t="s">
        <v>440</v>
      </c>
      <c r="G186" s="182" t="s">
        <v>163</v>
      </c>
      <c r="H186" s="183">
        <v>4</v>
      </c>
      <c r="I186" s="184"/>
      <c r="J186" s="184"/>
      <c r="K186" s="185">
        <f>ROUND(P186*H186,2)</f>
        <v>0</v>
      </c>
      <c r="L186" s="181" t="s">
        <v>372</v>
      </c>
      <c r="M186" s="53"/>
      <c r="N186" s="186" t="s">
        <v>93</v>
      </c>
      <c r="O186" s="187" t="s">
        <v>119</v>
      </c>
      <c r="P186" s="115">
        <f>I186+J186</f>
        <v>0</v>
      </c>
      <c r="Q186" s="115">
        <f>ROUND(I186*H186,2)</f>
        <v>0</v>
      </c>
      <c r="R186" s="115">
        <f>ROUND(J186*H186,2)</f>
        <v>0</v>
      </c>
      <c r="S186" s="34"/>
      <c r="T186" s="188">
        <f>S186*H186</f>
        <v>0</v>
      </c>
      <c r="U186" s="188">
        <v>0</v>
      </c>
      <c r="V186" s="188">
        <f>U186*H186</f>
        <v>0</v>
      </c>
      <c r="W186" s="188">
        <v>0</v>
      </c>
      <c r="X186" s="189">
        <f>W186*H186</f>
        <v>0</v>
      </c>
      <c r="AR186" s="16" t="s">
        <v>218</v>
      </c>
      <c r="AT186" s="16" t="s">
        <v>214</v>
      </c>
      <c r="AU186" s="16" t="s">
        <v>160</v>
      </c>
      <c r="AY186" s="16" t="s">
        <v>212</v>
      </c>
      <c r="BE186" s="190">
        <f>IF(O186="základní",K186,0)</f>
        <v>0</v>
      </c>
      <c r="BF186" s="190">
        <f>IF(O186="snížená",K186,0)</f>
        <v>0</v>
      </c>
      <c r="BG186" s="190">
        <f>IF(O186="zákl. přenesená",K186,0)</f>
        <v>0</v>
      </c>
      <c r="BH186" s="190">
        <f>IF(O186="sníž. přenesená",K186,0)</f>
        <v>0</v>
      </c>
      <c r="BI186" s="190">
        <f>IF(O186="nulová",K186,0)</f>
        <v>0</v>
      </c>
      <c r="BJ186" s="16" t="s">
        <v>95</v>
      </c>
      <c r="BK186" s="190">
        <f>ROUND(P186*H186,2)</f>
        <v>0</v>
      </c>
      <c r="BL186" s="16" t="s">
        <v>218</v>
      </c>
      <c r="BM186" s="16" t="s">
        <v>441</v>
      </c>
    </row>
    <row r="187" spans="2:47" s="1" customFormat="1" ht="27">
      <c r="B187" s="33"/>
      <c r="C187" s="55"/>
      <c r="D187" s="206" t="s">
        <v>220</v>
      </c>
      <c r="E187" s="55"/>
      <c r="F187" s="216" t="s">
        <v>442</v>
      </c>
      <c r="G187" s="55"/>
      <c r="H187" s="55"/>
      <c r="I187" s="145"/>
      <c r="J187" s="145"/>
      <c r="K187" s="55"/>
      <c r="L187" s="55"/>
      <c r="M187" s="53"/>
      <c r="N187" s="69"/>
      <c r="O187" s="34"/>
      <c r="P187" s="34"/>
      <c r="Q187" s="34"/>
      <c r="R187" s="34"/>
      <c r="S187" s="34"/>
      <c r="T187" s="34"/>
      <c r="U187" s="34"/>
      <c r="V187" s="34"/>
      <c r="W187" s="34"/>
      <c r="X187" s="70"/>
      <c r="AT187" s="16" t="s">
        <v>220</v>
      </c>
      <c r="AU187" s="16" t="s">
        <v>160</v>
      </c>
    </row>
    <row r="188" spans="2:65" s="1" customFormat="1" ht="22.5" customHeight="1">
      <c r="B188" s="33"/>
      <c r="C188" s="217" t="s">
        <v>443</v>
      </c>
      <c r="D188" s="217" t="s">
        <v>232</v>
      </c>
      <c r="E188" s="218" t="s">
        <v>444</v>
      </c>
      <c r="F188" s="219" t="s">
        <v>445</v>
      </c>
      <c r="G188" s="220" t="s">
        <v>158</v>
      </c>
      <c r="H188" s="221">
        <v>4.782</v>
      </c>
      <c r="I188" s="222"/>
      <c r="J188" s="223"/>
      <c r="K188" s="224">
        <f>ROUND(P188*H188,2)</f>
        <v>0</v>
      </c>
      <c r="L188" s="219" t="s">
        <v>372</v>
      </c>
      <c r="M188" s="225"/>
      <c r="N188" s="226" t="s">
        <v>93</v>
      </c>
      <c r="O188" s="187" t="s">
        <v>119</v>
      </c>
      <c r="P188" s="115">
        <f>I188+J188</f>
        <v>0</v>
      </c>
      <c r="Q188" s="115">
        <f>ROUND(I188*H188,2)</f>
        <v>0</v>
      </c>
      <c r="R188" s="115">
        <f>ROUND(J188*H188,2)</f>
        <v>0</v>
      </c>
      <c r="S188" s="34"/>
      <c r="T188" s="188">
        <f>S188*H188</f>
        <v>0</v>
      </c>
      <c r="U188" s="188">
        <v>0.6</v>
      </c>
      <c r="V188" s="188">
        <f>U188*H188</f>
        <v>2.8691999999999998</v>
      </c>
      <c r="W188" s="188">
        <v>0</v>
      </c>
      <c r="X188" s="189">
        <f>W188*H188</f>
        <v>0</v>
      </c>
      <c r="AR188" s="16" t="s">
        <v>236</v>
      </c>
      <c r="AT188" s="16" t="s">
        <v>232</v>
      </c>
      <c r="AU188" s="16" t="s">
        <v>160</v>
      </c>
      <c r="AY188" s="16" t="s">
        <v>212</v>
      </c>
      <c r="BE188" s="190">
        <f>IF(O188="základní",K188,0)</f>
        <v>0</v>
      </c>
      <c r="BF188" s="190">
        <f>IF(O188="snížená",K188,0)</f>
        <v>0</v>
      </c>
      <c r="BG188" s="190">
        <f>IF(O188="zákl. přenesená",K188,0)</f>
        <v>0</v>
      </c>
      <c r="BH188" s="190">
        <f>IF(O188="sníž. přenesená",K188,0)</f>
        <v>0</v>
      </c>
      <c r="BI188" s="190">
        <f>IF(O188="nulová",K188,0)</f>
        <v>0</v>
      </c>
      <c r="BJ188" s="16" t="s">
        <v>95</v>
      </c>
      <c r="BK188" s="190">
        <f>ROUND(P188*H188,2)</f>
        <v>0</v>
      </c>
      <c r="BL188" s="16" t="s">
        <v>218</v>
      </c>
      <c r="BM188" s="16" t="s">
        <v>446</v>
      </c>
    </row>
    <row r="189" spans="2:47" s="1" customFormat="1" ht="67.5">
      <c r="B189" s="33"/>
      <c r="C189" s="55"/>
      <c r="D189" s="191" t="s">
        <v>220</v>
      </c>
      <c r="E189" s="55"/>
      <c r="F189" s="192" t="s">
        <v>447</v>
      </c>
      <c r="G189" s="55"/>
      <c r="H189" s="55"/>
      <c r="I189" s="145"/>
      <c r="J189" s="145"/>
      <c r="K189" s="55"/>
      <c r="L189" s="55"/>
      <c r="M189" s="53"/>
      <c r="N189" s="69"/>
      <c r="O189" s="34"/>
      <c r="P189" s="34"/>
      <c r="Q189" s="34"/>
      <c r="R189" s="34"/>
      <c r="S189" s="34"/>
      <c r="T189" s="34"/>
      <c r="U189" s="34"/>
      <c r="V189" s="34"/>
      <c r="W189" s="34"/>
      <c r="X189" s="70"/>
      <c r="AT189" s="16" t="s">
        <v>220</v>
      </c>
      <c r="AU189" s="16" t="s">
        <v>160</v>
      </c>
    </row>
    <row r="190" spans="2:51" s="11" customFormat="1" ht="13.5">
      <c r="B190" s="193"/>
      <c r="C190" s="194"/>
      <c r="D190" s="191" t="s">
        <v>222</v>
      </c>
      <c r="E190" s="195" t="s">
        <v>93</v>
      </c>
      <c r="F190" s="196" t="s">
        <v>448</v>
      </c>
      <c r="G190" s="194"/>
      <c r="H190" s="197">
        <v>0.3</v>
      </c>
      <c r="I190" s="198"/>
      <c r="J190" s="198"/>
      <c r="K190" s="194"/>
      <c r="L190" s="194"/>
      <c r="M190" s="199"/>
      <c r="N190" s="200"/>
      <c r="O190" s="201"/>
      <c r="P190" s="201"/>
      <c r="Q190" s="201"/>
      <c r="R190" s="201"/>
      <c r="S190" s="201"/>
      <c r="T190" s="201"/>
      <c r="U190" s="201"/>
      <c r="V190" s="201"/>
      <c r="W190" s="201"/>
      <c r="X190" s="202"/>
      <c r="AT190" s="203" t="s">
        <v>222</v>
      </c>
      <c r="AU190" s="203" t="s">
        <v>160</v>
      </c>
      <c r="AV190" s="11" t="s">
        <v>160</v>
      </c>
      <c r="AW190" s="11" t="s">
        <v>77</v>
      </c>
      <c r="AX190" s="11" t="s">
        <v>150</v>
      </c>
      <c r="AY190" s="203" t="s">
        <v>212</v>
      </c>
    </row>
    <row r="191" spans="2:51" s="11" customFormat="1" ht="13.5">
      <c r="B191" s="193"/>
      <c r="C191" s="194"/>
      <c r="D191" s="191" t="s">
        <v>222</v>
      </c>
      <c r="E191" s="195" t="s">
        <v>93</v>
      </c>
      <c r="F191" s="196" t="s">
        <v>449</v>
      </c>
      <c r="G191" s="194"/>
      <c r="H191" s="197">
        <v>0.282</v>
      </c>
      <c r="I191" s="198"/>
      <c r="J191" s="198"/>
      <c r="K191" s="194"/>
      <c r="L191" s="194"/>
      <c r="M191" s="199"/>
      <c r="N191" s="200"/>
      <c r="O191" s="201"/>
      <c r="P191" s="201"/>
      <c r="Q191" s="201"/>
      <c r="R191" s="201"/>
      <c r="S191" s="201"/>
      <c r="T191" s="201"/>
      <c r="U191" s="201"/>
      <c r="V191" s="201"/>
      <c r="W191" s="201"/>
      <c r="X191" s="202"/>
      <c r="AT191" s="203" t="s">
        <v>222</v>
      </c>
      <c r="AU191" s="203" t="s">
        <v>160</v>
      </c>
      <c r="AV191" s="11" t="s">
        <v>160</v>
      </c>
      <c r="AW191" s="11" t="s">
        <v>77</v>
      </c>
      <c r="AX191" s="11" t="s">
        <v>150</v>
      </c>
      <c r="AY191" s="203" t="s">
        <v>212</v>
      </c>
    </row>
    <row r="192" spans="2:51" s="11" customFormat="1" ht="13.5">
      <c r="B192" s="193"/>
      <c r="C192" s="194"/>
      <c r="D192" s="191" t="s">
        <v>222</v>
      </c>
      <c r="E192" s="195" t="s">
        <v>93</v>
      </c>
      <c r="F192" s="196" t="s">
        <v>450</v>
      </c>
      <c r="G192" s="194"/>
      <c r="H192" s="197">
        <v>3.6</v>
      </c>
      <c r="I192" s="198"/>
      <c r="J192" s="198"/>
      <c r="K192" s="194"/>
      <c r="L192" s="194"/>
      <c r="M192" s="199"/>
      <c r="N192" s="200"/>
      <c r="O192" s="201"/>
      <c r="P192" s="201"/>
      <c r="Q192" s="201"/>
      <c r="R192" s="201"/>
      <c r="S192" s="201"/>
      <c r="T192" s="201"/>
      <c r="U192" s="201"/>
      <c r="V192" s="201"/>
      <c r="W192" s="201"/>
      <c r="X192" s="202"/>
      <c r="AT192" s="203" t="s">
        <v>222</v>
      </c>
      <c r="AU192" s="203" t="s">
        <v>160</v>
      </c>
      <c r="AV192" s="11" t="s">
        <v>160</v>
      </c>
      <c r="AW192" s="11" t="s">
        <v>77</v>
      </c>
      <c r="AX192" s="11" t="s">
        <v>150</v>
      </c>
      <c r="AY192" s="203" t="s">
        <v>212</v>
      </c>
    </row>
    <row r="193" spans="2:51" s="11" customFormat="1" ht="13.5">
      <c r="B193" s="193"/>
      <c r="C193" s="194"/>
      <c r="D193" s="191" t="s">
        <v>222</v>
      </c>
      <c r="E193" s="195" t="s">
        <v>93</v>
      </c>
      <c r="F193" s="196" t="s">
        <v>451</v>
      </c>
      <c r="G193" s="194"/>
      <c r="H193" s="197">
        <v>0.6</v>
      </c>
      <c r="I193" s="198"/>
      <c r="J193" s="198"/>
      <c r="K193" s="194"/>
      <c r="L193" s="194"/>
      <c r="M193" s="199"/>
      <c r="N193" s="200"/>
      <c r="O193" s="201"/>
      <c r="P193" s="201"/>
      <c r="Q193" s="201"/>
      <c r="R193" s="201"/>
      <c r="S193" s="201"/>
      <c r="T193" s="201"/>
      <c r="U193" s="201"/>
      <c r="V193" s="201"/>
      <c r="W193" s="201"/>
      <c r="X193" s="202"/>
      <c r="AT193" s="203" t="s">
        <v>222</v>
      </c>
      <c r="AU193" s="203" t="s">
        <v>160</v>
      </c>
      <c r="AV193" s="11" t="s">
        <v>160</v>
      </c>
      <c r="AW193" s="11" t="s">
        <v>77</v>
      </c>
      <c r="AX193" s="11" t="s">
        <v>150</v>
      </c>
      <c r="AY193" s="203" t="s">
        <v>212</v>
      </c>
    </row>
    <row r="194" spans="2:51" s="12" customFormat="1" ht="13.5">
      <c r="B194" s="204"/>
      <c r="C194" s="205"/>
      <c r="D194" s="206" t="s">
        <v>222</v>
      </c>
      <c r="E194" s="207" t="s">
        <v>93</v>
      </c>
      <c r="F194" s="208" t="s">
        <v>226</v>
      </c>
      <c r="G194" s="205"/>
      <c r="H194" s="209">
        <v>4.782</v>
      </c>
      <c r="I194" s="210"/>
      <c r="J194" s="210"/>
      <c r="K194" s="205"/>
      <c r="L194" s="205"/>
      <c r="M194" s="211"/>
      <c r="N194" s="212"/>
      <c r="O194" s="213"/>
      <c r="P194" s="213"/>
      <c r="Q194" s="213"/>
      <c r="R194" s="213"/>
      <c r="S194" s="213"/>
      <c r="T194" s="213"/>
      <c r="U194" s="213"/>
      <c r="V194" s="213"/>
      <c r="W194" s="213"/>
      <c r="X194" s="214"/>
      <c r="AT194" s="215" t="s">
        <v>222</v>
      </c>
      <c r="AU194" s="215" t="s">
        <v>160</v>
      </c>
      <c r="AV194" s="12" t="s">
        <v>218</v>
      </c>
      <c r="AW194" s="12" t="s">
        <v>77</v>
      </c>
      <c r="AX194" s="12" t="s">
        <v>95</v>
      </c>
      <c r="AY194" s="215" t="s">
        <v>212</v>
      </c>
    </row>
    <row r="195" spans="2:65" s="1" customFormat="1" ht="22.5" customHeight="1">
      <c r="B195" s="33"/>
      <c r="C195" s="179" t="s">
        <v>452</v>
      </c>
      <c r="D195" s="179" t="s">
        <v>214</v>
      </c>
      <c r="E195" s="180" t="s">
        <v>453</v>
      </c>
      <c r="F195" s="181" t="s">
        <v>454</v>
      </c>
      <c r="G195" s="182" t="s">
        <v>235</v>
      </c>
      <c r="H195" s="183">
        <v>0.006</v>
      </c>
      <c r="I195" s="184"/>
      <c r="J195" s="184"/>
      <c r="K195" s="185">
        <f>ROUND(P195*H195,2)</f>
        <v>0</v>
      </c>
      <c r="L195" s="181" t="s">
        <v>217</v>
      </c>
      <c r="M195" s="53"/>
      <c r="N195" s="186" t="s">
        <v>93</v>
      </c>
      <c r="O195" s="187" t="s">
        <v>119</v>
      </c>
      <c r="P195" s="115">
        <f>I195+J195</f>
        <v>0</v>
      </c>
      <c r="Q195" s="115">
        <f>ROUND(I195*H195,2)</f>
        <v>0</v>
      </c>
      <c r="R195" s="115">
        <f>ROUND(J195*H195,2)</f>
        <v>0</v>
      </c>
      <c r="S195" s="34"/>
      <c r="T195" s="188">
        <f>S195*H195</f>
        <v>0</v>
      </c>
      <c r="U195" s="188">
        <v>0</v>
      </c>
      <c r="V195" s="188">
        <f>U195*H195</f>
        <v>0</v>
      </c>
      <c r="W195" s="188">
        <v>0</v>
      </c>
      <c r="X195" s="189">
        <f>W195*H195</f>
        <v>0</v>
      </c>
      <c r="AR195" s="16" t="s">
        <v>218</v>
      </c>
      <c r="AT195" s="16" t="s">
        <v>214</v>
      </c>
      <c r="AU195" s="16" t="s">
        <v>160</v>
      </c>
      <c r="AY195" s="16" t="s">
        <v>212</v>
      </c>
      <c r="BE195" s="190">
        <f>IF(O195="základní",K195,0)</f>
        <v>0</v>
      </c>
      <c r="BF195" s="190">
        <f>IF(O195="snížená",K195,0)</f>
        <v>0</v>
      </c>
      <c r="BG195" s="190">
        <f>IF(O195="zákl. přenesená",K195,0)</f>
        <v>0</v>
      </c>
      <c r="BH195" s="190">
        <f>IF(O195="sníž. přenesená",K195,0)</f>
        <v>0</v>
      </c>
      <c r="BI195" s="190">
        <f>IF(O195="nulová",K195,0)</f>
        <v>0</v>
      </c>
      <c r="BJ195" s="16" t="s">
        <v>95</v>
      </c>
      <c r="BK195" s="190">
        <f>ROUND(P195*H195,2)</f>
        <v>0</v>
      </c>
      <c r="BL195" s="16" t="s">
        <v>218</v>
      </c>
      <c r="BM195" s="16" t="s">
        <v>455</v>
      </c>
    </row>
    <row r="196" spans="2:47" s="1" customFormat="1" ht="27">
      <c r="B196" s="33"/>
      <c r="C196" s="55"/>
      <c r="D196" s="206" t="s">
        <v>220</v>
      </c>
      <c r="E196" s="55"/>
      <c r="F196" s="216" t="s">
        <v>456</v>
      </c>
      <c r="G196" s="55"/>
      <c r="H196" s="55"/>
      <c r="I196" s="145"/>
      <c r="J196" s="145"/>
      <c r="K196" s="55"/>
      <c r="L196" s="55"/>
      <c r="M196" s="53"/>
      <c r="N196" s="69"/>
      <c r="O196" s="34"/>
      <c r="P196" s="34"/>
      <c r="Q196" s="34"/>
      <c r="R196" s="34"/>
      <c r="S196" s="34"/>
      <c r="T196" s="34"/>
      <c r="U196" s="34"/>
      <c r="V196" s="34"/>
      <c r="W196" s="34"/>
      <c r="X196" s="70"/>
      <c r="AT196" s="16" t="s">
        <v>220</v>
      </c>
      <c r="AU196" s="16" t="s">
        <v>160</v>
      </c>
    </row>
    <row r="197" spans="2:65" s="1" customFormat="1" ht="22.5" customHeight="1">
      <c r="B197" s="33"/>
      <c r="C197" s="217" t="s">
        <v>457</v>
      </c>
      <c r="D197" s="217" t="s">
        <v>232</v>
      </c>
      <c r="E197" s="218" t="s">
        <v>458</v>
      </c>
      <c r="F197" s="219" t="s">
        <v>459</v>
      </c>
      <c r="G197" s="220" t="s">
        <v>251</v>
      </c>
      <c r="H197" s="221">
        <v>5.62</v>
      </c>
      <c r="I197" s="222"/>
      <c r="J197" s="223"/>
      <c r="K197" s="224">
        <f>ROUND(P197*H197,2)</f>
        <v>0</v>
      </c>
      <c r="L197" s="219" t="s">
        <v>217</v>
      </c>
      <c r="M197" s="225"/>
      <c r="N197" s="226" t="s">
        <v>93</v>
      </c>
      <c r="O197" s="187" t="s">
        <v>119</v>
      </c>
      <c r="P197" s="115">
        <f>I197+J197</f>
        <v>0</v>
      </c>
      <c r="Q197" s="115">
        <f>ROUND(I197*H197,2)</f>
        <v>0</v>
      </c>
      <c r="R197" s="115">
        <f>ROUND(J197*H197,2)</f>
        <v>0</v>
      </c>
      <c r="S197" s="34"/>
      <c r="T197" s="188">
        <f>S197*H197</f>
        <v>0</v>
      </c>
      <c r="U197" s="188">
        <v>0.001</v>
      </c>
      <c r="V197" s="188">
        <f>U197*H197</f>
        <v>0.00562</v>
      </c>
      <c r="W197" s="188">
        <v>0</v>
      </c>
      <c r="X197" s="189">
        <f>W197*H197</f>
        <v>0</v>
      </c>
      <c r="AR197" s="16" t="s">
        <v>236</v>
      </c>
      <c r="AT197" s="16" t="s">
        <v>232</v>
      </c>
      <c r="AU197" s="16" t="s">
        <v>160</v>
      </c>
      <c r="AY197" s="16" t="s">
        <v>212</v>
      </c>
      <c r="BE197" s="190">
        <f>IF(O197="základní",K197,0)</f>
        <v>0</v>
      </c>
      <c r="BF197" s="190">
        <f>IF(O197="snížená",K197,0)</f>
        <v>0</v>
      </c>
      <c r="BG197" s="190">
        <f>IF(O197="zákl. přenesená",K197,0)</f>
        <v>0</v>
      </c>
      <c r="BH197" s="190">
        <f>IF(O197="sníž. přenesená",K197,0)</f>
        <v>0</v>
      </c>
      <c r="BI197" s="190">
        <f>IF(O197="nulová",K197,0)</f>
        <v>0</v>
      </c>
      <c r="BJ197" s="16" t="s">
        <v>95</v>
      </c>
      <c r="BK197" s="190">
        <f>ROUND(P197*H197,2)</f>
        <v>0</v>
      </c>
      <c r="BL197" s="16" t="s">
        <v>218</v>
      </c>
      <c r="BM197" s="16" t="s">
        <v>460</v>
      </c>
    </row>
    <row r="198" spans="2:47" s="1" customFormat="1" ht="27">
      <c r="B198" s="33"/>
      <c r="C198" s="55"/>
      <c r="D198" s="191" t="s">
        <v>220</v>
      </c>
      <c r="E198" s="55"/>
      <c r="F198" s="192" t="s">
        <v>461</v>
      </c>
      <c r="G198" s="55"/>
      <c r="H198" s="55"/>
      <c r="I198" s="145"/>
      <c r="J198" s="145"/>
      <c r="K198" s="55"/>
      <c r="L198" s="55"/>
      <c r="M198" s="53"/>
      <c r="N198" s="69"/>
      <c r="O198" s="34"/>
      <c r="P198" s="34"/>
      <c r="Q198" s="34"/>
      <c r="R198" s="34"/>
      <c r="S198" s="34"/>
      <c r="T198" s="34"/>
      <c r="U198" s="34"/>
      <c r="V198" s="34"/>
      <c r="W198" s="34"/>
      <c r="X198" s="70"/>
      <c r="AT198" s="16" t="s">
        <v>220</v>
      </c>
      <c r="AU198" s="16" t="s">
        <v>160</v>
      </c>
    </row>
    <row r="199" spans="2:51" s="11" customFormat="1" ht="13.5">
      <c r="B199" s="193"/>
      <c r="C199" s="194"/>
      <c r="D199" s="206" t="s">
        <v>222</v>
      </c>
      <c r="E199" s="227" t="s">
        <v>93</v>
      </c>
      <c r="F199" s="228" t="s">
        <v>462</v>
      </c>
      <c r="G199" s="194"/>
      <c r="H199" s="229">
        <v>5.62</v>
      </c>
      <c r="I199" s="198"/>
      <c r="J199" s="198"/>
      <c r="K199" s="194"/>
      <c r="L199" s="194"/>
      <c r="M199" s="199"/>
      <c r="N199" s="200"/>
      <c r="O199" s="201"/>
      <c r="P199" s="201"/>
      <c r="Q199" s="201"/>
      <c r="R199" s="201"/>
      <c r="S199" s="201"/>
      <c r="T199" s="201"/>
      <c r="U199" s="201"/>
      <c r="V199" s="201"/>
      <c r="W199" s="201"/>
      <c r="X199" s="202"/>
      <c r="AT199" s="203" t="s">
        <v>222</v>
      </c>
      <c r="AU199" s="203" t="s">
        <v>160</v>
      </c>
      <c r="AV199" s="11" t="s">
        <v>160</v>
      </c>
      <c r="AW199" s="11" t="s">
        <v>77</v>
      </c>
      <c r="AX199" s="11" t="s">
        <v>95</v>
      </c>
      <c r="AY199" s="203" t="s">
        <v>212</v>
      </c>
    </row>
    <row r="200" spans="2:65" s="1" customFormat="1" ht="31.5" customHeight="1">
      <c r="B200" s="33"/>
      <c r="C200" s="179" t="s">
        <v>463</v>
      </c>
      <c r="D200" s="179" t="s">
        <v>214</v>
      </c>
      <c r="E200" s="180" t="s">
        <v>464</v>
      </c>
      <c r="F200" s="181" t="s">
        <v>465</v>
      </c>
      <c r="G200" s="182" t="s">
        <v>251</v>
      </c>
      <c r="H200" s="183">
        <v>0.45</v>
      </c>
      <c r="I200" s="184"/>
      <c r="J200" s="184"/>
      <c r="K200" s="185">
        <f>ROUND(P200*H200,2)</f>
        <v>0</v>
      </c>
      <c r="L200" s="181" t="s">
        <v>217</v>
      </c>
      <c r="M200" s="53"/>
      <c r="N200" s="186" t="s">
        <v>93</v>
      </c>
      <c r="O200" s="187" t="s">
        <v>119</v>
      </c>
      <c r="P200" s="115">
        <f>I200+J200</f>
        <v>0</v>
      </c>
      <c r="Q200" s="115">
        <f>ROUND(I200*H200,2)</f>
        <v>0</v>
      </c>
      <c r="R200" s="115">
        <f>ROUND(J200*H200,2)</f>
        <v>0</v>
      </c>
      <c r="S200" s="34"/>
      <c r="T200" s="188">
        <f>S200*H200</f>
        <v>0</v>
      </c>
      <c r="U200" s="188">
        <v>0</v>
      </c>
      <c r="V200" s="188">
        <f>U200*H200</f>
        <v>0</v>
      </c>
      <c r="W200" s="188">
        <v>0</v>
      </c>
      <c r="X200" s="189">
        <f>W200*H200</f>
        <v>0</v>
      </c>
      <c r="AR200" s="16" t="s">
        <v>218</v>
      </c>
      <c r="AT200" s="16" t="s">
        <v>214</v>
      </c>
      <c r="AU200" s="16" t="s">
        <v>160</v>
      </c>
      <c r="AY200" s="16" t="s">
        <v>212</v>
      </c>
      <c r="BE200" s="190">
        <f>IF(O200="základní",K200,0)</f>
        <v>0</v>
      </c>
      <c r="BF200" s="190">
        <f>IF(O200="snížená",K200,0)</f>
        <v>0</v>
      </c>
      <c r="BG200" s="190">
        <f>IF(O200="zákl. přenesená",K200,0)</f>
        <v>0</v>
      </c>
      <c r="BH200" s="190">
        <f>IF(O200="sníž. přenesená",K200,0)</f>
        <v>0</v>
      </c>
      <c r="BI200" s="190">
        <f>IF(O200="nulová",K200,0)</f>
        <v>0</v>
      </c>
      <c r="BJ200" s="16" t="s">
        <v>95</v>
      </c>
      <c r="BK200" s="190">
        <f>ROUND(P200*H200,2)</f>
        <v>0</v>
      </c>
      <c r="BL200" s="16" t="s">
        <v>218</v>
      </c>
      <c r="BM200" s="16" t="s">
        <v>466</v>
      </c>
    </row>
    <row r="201" spans="2:47" s="1" customFormat="1" ht="27">
      <c r="B201" s="33"/>
      <c r="C201" s="55"/>
      <c r="D201" s="191" t="s">
        <v>220</v>
      </c>
      <c r="E201" s="55"/>
      <c r="F201" s="192" t="s">
        <v>467</v>
      </c>
      <c r="G201" s="55"/>
      <c r="H201" s="55"/>
      <c r="I201" s="145"/>
      <c r="J201" s="145"/>
      <c r="K201" s="55"/>
      <c r="L201" s="55"/>
      <c r="M201" s="53"/>
      <c r="N201" s="69"/>
      <c r="O201" s="34"/>
      <c r="P201" s="34"/>
      <c r="Q201" s="34"/>
      <c r="R201" s="34"/>
      <c r="S201" s="34"/>
      <c r="T201" s="34"/>
      <c r="U201" s="34"/>
      <c r="V201" s="34"/>
      <c r="W201" s="34"/>
      <c r="X201" s="70"/>
      <c r="AT201" s="16" t="s">
        <v>220</v>
      </c>
      <c r="AU201" s="16" t="s">
        <v>160</v>
      </c>
    </row>
    <row r="202" spans="2:51" s="11" customFormat="1" ht="13.5">
      <c r="B202" s="193"/>
      <c r="C202" s="194"/>
      <c r="D202" s="206" t="s">
        <v>222</v>
      </c>
      <c r="E202" s="227" t="s">
        <v>93</v>
      </c>
      <c r="F202" s="228" t="s">
        <v>468</v>
      </c>
      <c r="G202" s="194"/>
      <c r="H202" s="229">
        <v>0.45</v>
      </c>
      <c r="I202" s="198"/>
      <c r="J202" s="198"/>
      <c r="K202" s="194"/>
      <c r="L202" s="194"/>
      <c r="M202" s="199"/>
      <c r="N202" s="200"/>
      <c r="O202" s="201"/>
      <c r="P202" s="201"/>
      <c r="Q202" s="201"/>
      <c r="R202" s="201"/>
      <c r="S202" s="201"/>
      <c r="T202" s="201"/>
      <c r="U202" s="201"/>
      <c r="V202" s="201"/>
      <c r="W202" s="201"/>
      <c r="X202" s="202"/>
      <c r="AT202" s="203" t="s">
        <v>222</v>
      </c>
      <c r="AU202" s="203" t="s">
        <v>160</v>
      </c>
      <c r="AV202" s="11" t="s">
        <v>160</v>
      </c>
      <c r="AW202" s="11" t="s">
        <v>77</v>
      </c>
      <c r="AX202" s="11" t="s">
        <v>95</v>
      </c>
      <c r="AY202" s="203" t="s">
        <v>212</v>
      </c>
    </row>
    <row r="203" spans="2:65" s="1" customFormat="1" ht="22.5" customHeight="1">
      <c r="B203" s="33"/>
      <c r="C203" s="217" t="s">
        <v>469</v>
      </c>
      <c r="D203" s="217" t="s">
        <v>232</v>
      </c>
      <c r="E203" s="218" t="s">
        <v>470</v>
      </c>
      <c r="F203" s="219" t="s">
        <v>471</v>
      </c>
      <c r="G203" s="220" t="s">
        <v>251</v>
      </c>
      <c r="H203" s="221">
        <v>0.45</v>
      </c>
      <c r="I203" s="222"/>
      <c r="J203" s="223"/>
      <c r="K203" s="224">
        <f>ROUND(P203*H203,2)</f>
        <v>0</v>
      </c>
      <c r="L203" s="219" t="s">
        <v>93</v>
      </c>
      <c r="M203" s="225"/>
      <c r="N203" s="226" t="s">
        <v>93</v>
      </c>
      <c r="O203" s="187" t="s">
        <v>119</v>
      </c>
      <c r="P203" s="115">
        <f>I203+J203</f>
        <v>0</v>
      </c>
      <c r="Q203" s="115">
        <f>ROUND(I203*H203,2)</f>
        <v>0</v>
      </c>
      <c r="R203" s="115">
        <f>ROUND(J203*H203,2)</f>
        <v>0</v>
      </c>
      <c r="S203" s="34"/>
      <c r="T203" s="188">
        <f>S203*H203</f>
        <v>0</v>
      </c>
      <c r="U203" s="188">
        <v>0</v>
      </c>
      <c r="V203" s="188">
        <f>U203*H203</f>
        <v>0</v>
      </c>
      <c r="W203" s="188">
        <v>0</v>
      </c>
      <c r="X203" s="189">
        <f>W203*H203</f>
        <v>0</v>
      </c>
      <c r="AR203" s="16" t="s">
        <v>236</v>
      </c>
      <c r="AT203" s="16" t="s">
        <v>232</v>
      </c>
      <c r="AU203" s="16" t="s">
        <v>160</v>
      </c>
      <c r="AY203" s="16" t="s">
        <v>212</v>
      </c>
      <c r="BE203" s="190">
        <f>IF(O203="základní",K203,0)</f>
        <v>0</v>
      </c>
      <c r="BF203" s="190">
        <f>IF(O203="snížená",K203,0)</f>
        <v>0</v>
      </c>
      <c r="BG203" s="190">
        <f>IF(O203="zákl. přenesená",K203,0)</f>
        <v>0</v>
      </c>
      <c r="BH203" s="190">
        <f>IF(O203="sníž. přenesená",K203,0)</f>
        <v>0</v>
      </c>
      <c r="BI203" s="190">
        <f>IF(O203="nulová",K203,0)</f>
        <v>0</v>
      </c>
      <c r="BJ203" s="16" t="s">
        <v>95</v>
      </c>
      <c r="BK203" s="190">
        <f>ROUND(P203*H203,2)</f>
        <v>0</v>
      </c>
      <c r="BL203" s="16" t="s">
        <v>218</v>
      </c>
      <c r="BM203" s="16" t="s">
        <v>472</v>
      </c>
    </row>
    <row r="204" spans="2:47" s="1" customFormat="1" ht="27">
      <c r="B204" s="33"/>
      <c r="C204" s="55"/>
      <c r="D204" s="191" t="s">
        <v>220</v>
      </c>
      <c r="E204" s="55"/>
      <c r="F204" s="192" t="s">
        <v>473</v>
      </c>
      <c r="G204" s="55"/>
      <c r="H204" s="55"/>
      <c r="I204" s="145"/>
      <c r="J204" s="145"/>
      <c r="K204" s="55"/>
      <c r="L204" s="55"/>
      <c r="M204" s="53"/>
      <c r="N204" s="69"/>
      <c r="O204" s="34"/>
      <c r="P204" s="34"/>
      <c r="Q204" s="34"/>
      <c r="R204" s="34"/>
      <c r="S204" s="34"/>
      <c r="T204" s="34"/>
      <c r="U204" s="34"/>
      <c r="V204" s="34"/>
      <c r="W204" s="34"/>
      <c r="X204" s="70"/>
      <c r="AT204" s="16" t="s">
        <v>220</v>
      </c>
      <c r="AU204" s="16" t="s">
        <v>160</v>
      </c>
    </row>
    <row r="205" spans="2:51" s="11" customFormat="1" ht="13.5">
      <c r="B205" s="193"/>
      <c r="C205" s="194"/>
      <c r="D205" s="206" t="s">
        <v>222</v>
      </c>
      <c r="E205" s="227" t="s">
        <v>93</v>
      </c>
      <c r="F205" s="228" t="s">
        <v>468</v>
      </c>
      <c r="G205" s="194"/>
      <c r="H205" s="229">
        <v>0.45</v>
      </c>
      <c r="I205" s="198"/>
      <c r="J205" s="198"/>
      <c r="K205" s="194"/>
      <c r="L205" s="194"/>
      <c r="M205" s="199"/>
      <c r="N205" s="200"/>
      <c r="O205" s="201"/>
      <c r="P205" s="201"/>
      <c r="Q205" s="201"/>
      <c r="R205" s="201"/>
      <c r="S205" s="201"/>
      <c r="T205" s="201"/>
      <c r="U205" s="201"/>
      <c r="V205" s="201"/>
      <c r="W205" s="201"/>
      <c r="X205" s="202"/>
      <c r="AT205" s="203" t="s">
        <v>222</v>
      </c>
      <c r="AU205" s="203" t="s">
        <v>160</v>
      </c>
      <c r="AV205" s="11" t="s">
        <v>160</v>
      </c>
      <c r="AW205" s="11" t="s">
        <v>77</v>
      </c>
      <c r="AX205" s="11" t="s">
        <v>95</v>
      </c>
      <c r="AY205" s="203" t="s">
        <v>212</v>
      </c>
    </row>
    <row r="206" spans="2:65" s="1" customFormat="1" ht="22.5" customHeight="1">
      <c r="B206" s="33"/>
      <c r="C206" s="179" t="s">
        <v>474</v>
      </c>
      <c r="D206" s="179" t="s">
        <v>214</v>
      </c>
      <c r="E206" s="180" t="s">
        <v>475</v>
      </c>
      <c r="F206" s="181" t="s">
        <v>476</v>
      </c>
      <c r="G206" s="182" t="s">
        <v>158</v>
      </c>
      <c r="H206" s="183">
        <v>2.877</v>
      </c>
      <c r="I206" s="184"/>
      <c r="J206" s="184"/>
      <c r="K206" s="185">
        <f>ROUND(P206*H206,2)</f>
        <v>0</v>
      </c>
      <c r="L206" s="181" t="s">
        <v>217</v>
      </c>
      <c r="M206" s="53"/>
      <c r="N206" s="186" t="s">
        <v>93</v>
      </c>
      <c r="O206" s="187" t="s">
        <v>119</v>
      </c>
      <c r="P206" s="115">
        <f>I206+J206</f>
        <v>0</v>
      </c>
      <c r="Q206" s="115">
        <f>ROUND(I206*H206,2)</f>
        <v>0</v>
      </c>
      <c r="R206" s="115">
        <f>ROUND(J206*H206,2)</f>
        <v>0</v>
      </c>
      <c r="S206" s="34"/>
      <c r="T206" s="188">
        <f>S206*H206</f>
        <v>0</v>
      </c>
      <c r="U206" s="188">
        <v>0</v>
      </c>
      <c r="V206" s="188">
        <f>U206*H206</f>
        <v>0</v>
      </c>
      <c r="W206" s="188">
        <v>0</v>
      </c>
      <c r="X206" s="189">
        <f>W206*H206</f>
        <v>0</v>
      </c>
      <c r="AR206" s="16" t="s">
        <v>218</v>
      </c>
      <c r="AT206" s="16" t="s">
        <v>214</v>
      </c>
      <c r="AU206" s="16" t="s">
        <v>160</v>
      </c>
      <c r="AY206" s="16" t="s">
        <v>212</v>
      </c>
      <c r="BE206" s="190">
        <f>IF(O206="základní",K206,0)</f>
        <v>0</v>
      </c>
      <c r="BF206" s="190">
        <f>IF(O206="snížená",K206,0)</f>
        <v>0</v>
      </c>
      <c r="BG206" s="190">
        <f>IF(O206="zákl. přenesená",K206,0)</f>
        <v>0</v>
      </c>
      <c r="BH206" s="190">
        <f>IF(O206="sníž. přenesená",K206,0)</f>
        <v>0</v>
      </c>
      <c r="BI206" s="190">
        <f>IF(O206="nulová",K206,0)</f>
        <v>0</v>
      </c>
      <c r="BJ206" s="16" t="s">
        <v>95</v>
      </c>
      <c r="BK206" s="190">
        <f>ROUND(P206*H206,2)</f>
        <v>0</v>
      </c>
      <c r="BL206" s="16" t="s">
        <v>218</v>
      </c>
      <c r="BM206" s="16" t="s">
        <v>477</v>
      </c>
    </row>
    <row r="207" spans="2:47" s="1" customFormat="1" ht="40.5">
      <c r="B207" s="33"/>
      <c r="C207" s="55"/>
      <c r="D207" s="191" t="s">
        <v>220</v>
      </c>
      <c r="E207" s="55"/>
      <c r="F207" s="192" t="s">
        <v>478</v>
      </c>
      <c r="G207" s="55"/>
      <c r="H207" s="55"/>
      <c r="I207" s="145"/>
      <c r="J207" s="145"/>
      <c r="K207" s="55"/>
      <c r="L207" s="55"/>
      <c r="M207" s="53"/>
      <c r="N207" s="69"/>
      <c r="O207" s="34"/>
      <c r="P207" s="34"/>
      <c r="Q207" s="34"/>
      <c r="R207" s="34"/>
      <c r="S207" s="34"/>
      <c r="T207" s="34"/>
      <c r="U207" s="34"/>
      <c r="V207" s="34"/>
      <c r="W207" s="34"/>
      <c r="X207" s="70"/>
      <c r="AT207" s="16" t="s">
        <v>220</v>
      </c>
      <c r="AU207" s="16" t="s">
        <v>160</v>
      </c>
    </row>
    <row r="208" spans="2:51" s="11" customFormat="1" ht="13.5">
      <c r="B208" s="193"/>
      <c r="C208" s="194"/>
      <c r="D208" s="191" t="s">
        <v>222</v>
      </c>
      <c r="E208" s="195" t="s">
        <v>93</v>
      </c>
      <c r="F208" s="196" t="s">
        <v>479</v>
      </c>
      <c r="G208" s="194"/>
      <c r="H208" s="197">
        <v>0.047</v>
      </c>
      <c r="I208" s="198"/>
      <c r="J208" s="198"/>
      <c r="K208" s="194"/>
      <c r="L208" s="194"/>
      <c r="M208" s="199"/>
      <c r="N208" s="200"/>
      <c r="O208" s="201"/>
      <c r="P208" s="201"/>
      <c r="Q208" s="201"/>
      <c r="R208" s="201"/>
      <c r="S208" s="201"/>
      <c r="T208" s="201"/>
      <c r="U208" s="201"/>
      <c r="V208" s="201"/>
      <c r="W208" s="201"/>
      <c r="X208" s="202"/>
      <c r="AT208" s="203" t="s">
        <v>222</v>
      </c>
      <c r="AU208" s="203" t="s">
        <v>160</v>
      </c>
      <c r="AV208" s="11" t="s">
        <v>160</v>
      </c>
      <c r="AW208" s="11" t="s">
        <v>77</v>
      </c>
      <c r="AX208" s="11" t="s">
        <v>150</v>
      </c>
      <c r="AY208" s="203" t="s">
        <v>212</v>
      </c>
    </row>
    <row r="209" spans="2:51" s="11" customFormat="1" ht="13.5">
      <c r="B209" s="193"/>
      <c r="C209" s="194"/>
      <c r="D209" s="191" t="s">
        <v>222</v>
      </c>
      <c r="E209" s="195" t="s">
        <v>93</v>
      </c>
      <c r="F209" s="196" t="s">
        <v>480</v>
      </c>
      <c r="G209" s="194"/>
      <c r="H209" s="197">
        <v>2.83</v>
      </c>
      <c r="I209" s="198"/>
      <c r="J209" s="198"/>
      <c r="K209" s="194"/>
      <c r="L209" s="194"/>
      <c r="M209" s="199"/>
      <c r="N209" s="200"/>
      <c r="O209" s="201"/>
      <c r="P209" s="201"/>
      <c r="Q209" s="201"/>
      <c r="R209" s="201"/>
      <c r="S209" s="201"/>
      <c r="T209" s="201"/>
      <c r="U209" s="201"/>
      <c r="V209" s="201"/>
      <c r="W209" s="201"/>
      <c r="X209" s="202"/>
      <c r="AT209" s="203" t="s">
        <v>222</v>
      </c>
      <c r="AU209" s="203" t="s">
        <v>160</v>
      </c>
      <c r="AV209" s="11" t="s">
        <v>160</v>
      </c>
      <c r="AW209" s="11" t="s">
        <v>77</v>
      </c>
      <c r="AX209" s="11" t="s">
        <v>150</v>
      </c>
      <c r="AY209" s="203" t="s">
        <v>212</v>
      </c>
    </row>
    <row r="210" spans="2:51" s="12" customFormat="1" ht="13.5">
      <c r="B210" s="204"/>
      <c r="C210" s="205"/>
      <c r="D210" s="206" t="s">
        <v>222</v>
      </c>
      <c r="E210" s="207" t="s">
        <v>93</v>
      </c>
      <c r="F210" s="208" t="s">
        <v>226</v>
      </c>
      <c r="G210" s="205"/>
      <c r="H210" s="209">
        <v>2.877</v>
      </c>
      <c r="I210" s="210"/>
      <c r="J210" s="210"/>
      <c r="K210" s="205"/>
      <c r="L210" s="205"/>
      <c r="M210" s="211"/>
      <c r="N210" s="212"/>
      <c r="O210" s="213"/>
      <c r="P210" s="213"/>
      <c r="Q210" s="213"/>
      <c r="R210" s="213"/>
      <c r="S210" s="213"/>
      <c r="T210" s="213"/>
      <c r="U210" s="213"/>
      <c r="V210" s="213"/>
      <c r="W210" s="213"/>
      <c r="X210" s="214"/>
      <c r="AT210" s="215" t="s">
        <v>222</v>
      </c>
      <c r="AU210" s="215" t="s">
        <v>160</v>
      </c>
      <c r="AV210" s="12" t="s">
        <v>218</v>
      </c>
      <c r="AW210" s="12" t="s">
        <v>77</v>
      </c>
      <c r="AX210" s="12" t="s">
        <v>95</v>
      </c>
      <c r="AY210" s="215" t="s">
        <v>212</v>
      </c>
    </row>
    <row r="211" spans="2:65" s="1" customFormat="1" ht="31.5" customHeight="1">
      <c r="B211" s="33"/>
      <c r="C211" s="179" t="s">
        <v>481</v>
      </c>
      <c r="D211" s="179" t="s">
        <v>214</v>
      </c>
      <c r="E211" s="180" t="s">
        <v>482</v>
      </c>
      <c r="F211" s="181" t="s">
        <v>483</v>
      </c>
      <c r="G211" s="182" t="s">
        <v>273</v>
      </c>
      <c r="H211" s="183">
        <v>2</v>
      </c>
      <c r="I211" s="184"/>
      <c r="J211" s="184"/>
      <c r="K211" s="185">
        <f>ROUND(P211*H211,2)</f>
        <v>0</v>
      </c>
      <c r="L211" s="181" t="s">
        <v>93</v>
      </c>
      <c r="M211" s="53"/>
      <c r="N211" s="186" t="s">
        <v>93</v>
      </c>
      <c r="O211" s="187" t="s">
        <v>119</v>
      </c>
      <c r="P211" s="115">
        <f>I211+J211</f>
        <v>0</v>
      </c>
      <c r="Q211" s="115">
        <f>ROUND(I211*H211,2)</f>
        <v>0</v>
      </c>
      <c r="R211" s="115">
        <f>ROUND(J211*H211,2)</f>
        <v>0</v>
      </c>
      <c r="S211" s="34"/>
      <c r="T211" s="188">
        <f>S211*H211</f>
        <v>0</v>
      </c>
      <c r="U211" s="188">
        <v>0</v>
      </c>
      <c r="V211" s="188">
        <f>U211*H211</f>
        <v>0</v>
      </c>
      <c r="W211" s="188">
        <v>0</v>
      </c>
      <c r="X211" s="189">
        <f>W211*H211</f>
        <v>0</v>
      </c>
      <c r="AR211" s="16" t="s">
        <v>218</v>
      </c>
      <c r="AT211" s="16" t="s">
        <v>214</v>
      </c>
      <c r="AU211" s="16" t="s">
        <v>160</v>
      </c>
      <c r="AY211" s="16" t="s">
        <v>212</v>
      </c>
      <c r="BE211" s="190">
        <f>IF(O211="základní",K211,0)</f>
        <v>0</v>
      </c>
      <c r="BF211" s="190">
        <f>IF(O211="snížená",K211,0)</f>
        <v>0</v>
      </c>
      <c r="BG211" s="190">
        <f>IF(O211="zákl. přenesená",K211,0)</f>
        <v>0</v>
      </c>
      <c r="BH211" s="190">
        <f>IF(O211="sníž. přenesená",K211,0)</f>
        <v>0</v>
      </c>
      <c r="BI211" s="190">
        <f>IF(O211="nulová",K211,0)</f>
        <v>0</v>
      </c>
      <c r="BJ211" s="16" t="s">
        <v>95</v>
      </c>
      <c r="BK211" s="190">
        <f>ROUND(P211*H211,2)</f>
        <v>0</v>
      </c>
      <c r="BL211" s="16" t="s">
        <v>218</v>
      </c>
      <c r="BM211" s="16" t="s">
        <v>484</v>
      </c>
    </row>
    <row r="212" spans="2:63" s="10" customFormat="1" ht="29.85" customHeight="1">
      <c r="B212" s="161"/>
      <c r="C212" s="162"/>
      <c r="D212" s="176" t="s">
        <v>149</v>
      </c>
      <c r="E212" s="177" t="s">
        <v>160</v>
      </c>
      <c r="F212" s="177" t="s">
        <v>485</v>
      </c>
      <c r="G212" s="162"/>
      <c r="H212" s="162"/>
      <c r="I212" s="165"/>
      <c r="J212" s="165"/>
      <c r="K212" s="178">
        <f>BK212</f>
        <v>0</v>
      </c>
      <c r="L212" s="162"/>
      <c r="M212" s="167"/>
      <c r="N212" s="168"/>
      <c r="O212" s="169"/>
      <c r="P212" s="169"/>
      <c r="Q212" s="170">
        <f>SUM(Q213:Q235)</f>
        <v>0</v>
      </c>
      <c r="R212" s="170">
        <f>SUM(R213:R235)</f>
        <v>0</v>
      </c>
      <c r="S212" s="169"/>
      <c r="T212" s="171">
        <f>SUM(T213:T235)</f>
        <v>0</v>
      </c>
      <c r="U212" s="169"/>
      <c r="V212" s="171">
        <f>SUM(V213:V235)</f>
        <v>19.52569216</v>
      </c>
      <c r="W212" s="169"/>
      <c r="X212" s="172">
        <f>SUM(X213:X235)</f>
        <v>0</v>
      </c>
      <c r="AR212" s="173" t="s">
        <v>95</v>
      </c>
      <c r="AT212" s="174" t="s">
        <v>149</v>
      </c>
      <c r="AU212" s="174" t="s">
        <v>95</v>
      </c>
      <c r="AY212" s="173" t="s">
        <v>212</v>
      </c>
      <c r="BK212" s="175">
        <f>SUM(BK213:BK235)</f>
        <v>0</v>
      </c>
    </row>
    <row r="213" spans="2:65" s="1" customFormat="1" ht="31.5" customHeight="1">
      <c r="B213" s="33"/>
      <c r="C213" s="179" t="s">
        <v>486</v>
      </c>
      <c r="D213" s="179" t="s">
        <v>214</v>
      </c>
      <c r="E213" s="180" t="s">
        <v>487</v>
      </c>
      <c r="F213" s="181" t="s">
        <v>488</v>
      </c>
      <c r="G213" s="182" t="s">
        <v>158</v>
      </c>
      <c r="H213" s="183">
        <v>5.374</v>
      </c>
      <c r="I213" s="184"/>
      <c r="J213" s="184"/>
      <c r="K213" s="185">
        <f>ROUND(P213*H213,2)</f>
        <v>0</v>
      </c>
      <c r="L213" s="181" t="s">
        <v>217</v>
      </c>
      <c r="M213" s="53"/>
      <c r="N213" s="186" t="s">
        <v>93</v>
      </c>
      <c r="O213" s="187" t="s">
        <v>119</v>
      </c>
      <c r="P213" s="115">
        <f>I213+J213</f>
        <v>0</v>
      </c>
      <c r="Q213" s="115">
        <f>ROUND(I213*H213,2)</f>
        <v>0</v>
      </c>
      <c r="R213" s="115">
        <f>ROUND(J213*H213,2)</f>
        <v>0</v>
      </c>
      <c r="S213" s="34"/>
      <c r="T213" s="188">
        <f>S213*H213</f>
        <v>0</v>
      </c>
      <c r="U213" s="188">
        <v>2.16</v>
      </c>
      <c r="V213" s="188">
        <f>U213*H213</f>
        <v>11.60784</v>
      </c>
      <c r="W213" s="188">
        <v>0</v>
      </c>
      <c r="X213" s="189">
        <f>W213*H213</f>
        <v>0</v>
      </c>
      <c r="AR213" s="16" t="s">
        <v>218</v>
      </c>
      <c r="AT213" s="16" t="s">
        <v>214</v>
      </c>
      <c r="AU213" s="16" t="s">
        <v>160</v>
      </c>
      <c r="AY213" s="16" t="s">
        <v>212</v>
      </c>
      <c r="BE213" s="190">
        <f>IF(O213="základní",K213,0)</f>
        <v>0</v>
      </c>
      <c r="BF213" s="190">
        <f>IF(O213="snížená",K213,0)</f>
        <v>0</v>
      </c>
      <c r="BG213" s="190">
        <f>IF(O213="zákl. přenesená",K213,0)</f>
        <v>0</v>
      </c>
      <c r="BH213" s="190">
        <f>IF(O213="sníž. přenesená",K213,0)</f>
        <v>0</v>
      </c>
      <c r="BI213" s="190">
        <f>IF(O213="nulová",K213,0)</f>
        <v>0</v>
      </c>
      <c r="BJ213" s="16" t="s">
        <v>95</v>
      </c>
      <c r="BK213" s="190">
        <f>ROUND(P213*H213,2)</f>
        <v>0</v>
      </c>
      <c r="BL213" s="16" t="s">
        <v>218</v>
      </c>
      <c r="BM213" s="16" t="s">
        <v>489</v>
      </c>
    </row>
    <row r="214" spans="2:47" s="1" customFormat="1" ht="67.5">
      <c r="B214" s="33"/>
      <c r="C214" s="55"/>
      <c r="D214" s="191" t="s">
        <v>220</v>
      </c>
      <c r="E214" s="55"/>
      <c r="F214" s="192" t="s">
        <v>490</v>
      </c>
      <c r="G214" s="55"/>
      <c r="H214" s="55"/>
      <c r="I214" s="145"/>
      <c r="J214" s="145"/>
      <c r="K214" s="55"/>
      <c r="L214" s="55"/>
      <c r="M214" s="53"/>
      <c r="N214" s="69"/>
      <c r="O214" s="34"/>
      <c r="P214" s="34"/>
      <c r="Q214" s="34"/>
      <c r="R214" s="34"/>
      <c r="S214" s="34"/>
      <c r="T214" s="34"/>
      <c r="U214" s="34"/>
      <c r="V214" s="34"/>
      <c r="W214" s="34"/>
      <c r="X214" s="70"/>
      <c r="AT214" s="16" t="s">
        <v>220</v>
      </c>
      <c r="AU214" s="16" t="s">
        <v>160</v>
      </c>
    </row>
    <row r="215" spans="2:51" s="11" customFormat="1" ht="13.5">
      <c r="B215" s="193"/>
      <c r="C215" s="194"/>
      <c r="D215" s="191" t="s">
        <v>222</v>
      </c>
      <c r="E215" s="195" t="s">
        <v>93</v>
      </c>
      <c r="F215" s="196" t="s">
        <v>491</v>
      </c>
      <c r="G215" s="194"/>
      <c r="H215" s="197">
        <v>1.455</v>
      </c>
      <c r="I215" s="198"/>
      <c r="J215" s="198"/>
      <c r="K215" s="194"/>
      <c r="L215" s="194"/>
      <c r="M215" s="199"/>
      <c r="N215" s="200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AT215" s="203" t="s">
        <v>222</v>
      </c>
      <c r="AU215" s="203" t="s">
        <v>160</v>
      </c>
      <c r="AV215" s="11" t="s">
        <v>160</v>
      </c>
      <c r="AW215" s="11" t="s">
        <v>77</v>
      </c>
      <c r="AX215" s="11" t="s">
        <v>150</v>
      </c>
      <c r="AY215" s="203" t="s">
        <v>212</v>
      </c>
    </row>
    <row r="216" spans="2:51" s="11" customFormat="1" ht="13.5">
      <c r="B216" s="193"/>
      <c r="C216" s="194"/>
      <c r="D216" s="191" t="s">
        <v>222</v>
      </c>
      <c r="E216" s="195" t="s">
        <v>93</v>
      </c>
      <c r="F216" s="196" t="s">
        <v>492</v>
      </c>
      <c r="G216" s="194"/>
      <c r="H216" s="197">
        <v>0.064</v>
      </c>
      <c r="I216" s="198"/>
      <c r="J216" s="198"/>
      <c r="K216" s="194"/>
      <c r="L216" s="194"/>
      <c r="M216" s="199"/>
      <c r="N216" s="200"/>
      <c r="O216" s="201"/>
      <c r="P216" s="201"/>
      <c r="Q216" s="201"/>
      <c r="R216" s="201"/>
      <c r="S216" s="201"/>
      <c r="T216" s="201"/>
      <c r="U216" s="201"/>
      <c r="V216" s="201"/>
      <c r="W216" s="201"/>
      <c r="X216" s="202"/>
      <c r="AT216" s="203" t="s">
        <v>222</v>
      </c>
      <c r="AU216" s="203" t="s">
        <v>160</v>
      </c>
      <c r="AV216" s="11" t="s">
        <v>160</v>
      </c>
      <c r="AW216" s="11" t="s">
        <v>77</v>
      </c>
      <c r="AX216" s="11" t="s">
        <v>150</v>
      </c>
      <c r="AY216" s="203" t="s">
        <v>212</v>
      </c>
    </row>
    <row r="217" spans="2:51" s="11" customFormat="1" ht="13.5">
      <c r="B217" s="193"/>
      <c r="C217" s="194"/>
      <c r="D217" s="191" t="s">
        <v>222</v>
      </c>
      <c r="E217" s="195" t="s">
        <v>93</v>
      </c>
      <c r="F217" s="196" t="s">
        <v>493</v>
      </c>
      <c r="G217" s="194"/>
      <c r="H217" s="197">
        <v>1.2</v>
      </c>
      <c r="I217" s="198"/>
      <c r="J217" s="198"/>
      <c r="K217" s="194"/>
      <c r="L217" s="194"/>
      <c r="M217" s="199"/>
      <c r="N217" s="200"/>
      <c r="O217" s="201"/>
      <c r="P217" s="201"/>
      <c r="Q217" s="201"/>
      <c r="R217" s="201"/>
      <c r="S217" s="201"/>
      <c r="T217" s="201"/>
      <c r="U217" s="201"/>
      <c r="V217" s="201"/>
      <c r="W217" s="201"/>
      <c r="X217" s="202"/>
      <c r="AT217" s="203" t="s">
        <v>222</v>
      </c>
      <c r="AU217" s="203" t="s">
        <v>160</v>
      </c>
      <c r="AV217" s="11" t="s">
        <v>160</v>
      </c>
      <c r="AW217" s="11" t="s">
        <v>77</v>
      </c>
      <c r="AX217" s="11" t="s">
        <v>150</v>
      </c>
      <c r="AY217" s="203" t="s">
        <v>212</v>
      </c>
    </row>
    <row r="218" spans="2:51" s="11" customFormat="1" ht="13.5">
      <c r="B218" s="193"/>
      <c r="C218" s="194"/>
      <c r="D218" s="191" t="s">
        <v>222</v>
      </c>
      <c r="E218" s="195" t="s">
        <v>93</v>
      </c>
      <c r="F218" s="196" t="s">
        <v>494</v>
      </c>
      <c r="G218" s="194"/>
      <c r="H218" s="197">
        <v>1.8</v>
      </c>
      <c r="I218" s="198"/>
      <c r="J218" s="198"/>
      <c r="K218" s="194"/>
      <c r="L218" s="194"/>
      <c r="M218" s="199"/>
      <c r="N218" s="200"/>
      <c r="O218" s="201"/>
      <c r="P218" s="201"/>
      <c r="Q218" s="201"/>
      <c r="R218" s="201"/>
      <c r="S218" s="201"/>
      <c r="T218" s="201"/>
      <c r="U218" s="201"/>
      <c r="V218" s="201"/>
      <c r="W218" s="201"/>
      <c r="X218" s="202"/>
      <c r="AT218" s="203" t="s">
        <v>222</v>
      </c>
      <c r="AU218" s="203" t="s">
        <v>160</v>
      </c>
      <c r="AV218" s="11" t="s">
        <v>160</v>
      </c>
      <c r="AW218" s="11" t="s">
        <v>77</v>
      </c>
      <c r="AX218" s="11" t="s">
        <v>150</v>
      </c>
      <c r="AY218" s="203" t="s">
        <v>212</v>
      </c>
    </row>
    <row r="219" spans="2:51" s="11" customFormat="1" ht="13.5">
      <c r="B219" s="193"/>
      <c r="C219" s="194"/>
      <c r="D219" s="191" t="s">
        <v>222</v>
      </c>
      <c r="E219" s="195" t="s">
        <v>93</v>
      </c>
      <c r="F219" s="196" t="s">
        <v>495</v>
      </c>
      <c r="G219" s="194"/>
      <c r="H219" s="197">
        <v>0.855</v>
      </c>
      <c r="I219" s="198"/>
      <c r="J219" s="198"/>
      <c r="K219" s="194"/>
      <c r="L219" s="194"/>
      <c r="M219" s="199"/>
      <c r="N219" s="200"/>
      <c r="O219" s="201"/>
      <c r="P219" s="201"/>
      <c r="Q219" s="201"/>
      <c r="R219" s="201"/>
      <c r="S219" s="201"/>
      <c r="T219" s="201"/>
      <c r="U219" s="201"/>
      <c r="V219" s="201"/>
      <c r="W219" s="201"/>
      <c r="X219" s="202"/>
      <c r="AT219" s="203" t="s">
        <v>222</v>
      </c>
      <c r="AU219" s="203" t="s">
        <v>160</v>
      </c>
      <c r="AV219" s="11" t="s">
        <v>160</v>
      </c>
      <c r="AW219" s="11" t="s">
        <v>77</v>
      </c>
      <c r="AX219" s="11" t="s">
        <v>150</v>
      </c>
      <c r="AY219" s="203" t="s">
        <v>212</v>
      </c>
    </row>
    <row r="220" spans="2:51" s="12" customFormat="1" ht="13.5">
      <c r="B220" s="204"/>
      <c r="C220" s="205"/>
      <c r="D220" s="206" t="s">
        <v>222</v>
      </c>
      <c r="E220" s="207" t="s">
        <v>93</v>
      </c>
      <c r="F220" s="208" t="s">
        <v>226</v>
      </c>
      <c r="G220" s="205"/>
      <c r="H220" s="209">
        <v>5.374</v>
      </c>
      <c r="I220" s="210"/>
      <c r="J220" s="210"/>
      <c r="K220" s="205"/>
      <c r="L220" s="205"/>
      <c r="M220" s="211"/>
      <c r="N220" s="212"/>
      <c r="O220" s="213"/>
      <c r="P220" s="213"/>
      <c r="Q220" s="213"/>
      <c r="R220" s="213"/>
      <c r="S220" s="213"/>
      <c r="T220" s="213"/>
      <c r="U220" s="213"/>
      <c r="V220" s="213"/>
      <c r="W220" s="213"/>
      <c r="X220" s="214"/>
      <c r="AT220" s="215" t="s">
        <v>222</v>
      </c>
      <c r="AU220" s="215" t="s">
        <v>160</v>
      </c>
      <c r="AV220" s="12" t="s">
        <v>218</v>
      </c>
      <c r="AW220" s="12" t="s">
        <v>77</v>
      </c>
      <c r="AX220" s="12" t="s">
        <v>95</v>
      </c>
      <c r="AY220" s="215" t="s">
        <v>212</v>
      </c>
    </row>
    <row r="221" spans="2:65" s="1" customFormat="1" ht="31.5" customHeight="1">
      <c r="B221" s="33"/>
      <c r="C221" s="179" t="s">
        <v>496</v>
      </c>
      <c r="D221" s="179" t="s">
        <v>214</v>
      </c>
      <c r="E221" s="180" t="s">
        <v>497</v>
      </c>
      <c r="F221" s="181" t="s">
        <v>498</v>
      </c>
      <c r="G221" s="182" t="s">
        <v>158</v>
      </c>
      <c r="H221" s="183">
        <v>2.832</v>
      </c>
      <c r="I221" s="184"/>
      <c r="J221" s="184"/>
      <c r="K221" s="185">
        <f>ROUND(P221*H221,2)</f>
        <v>0</v>
      </c>
      <c r="L221" s="181" t="s">
        <v>217</v>
      </c>
      <c r="M221" s="53"/>
      <c r="N221" s="186" t="s">
        <v>93</v>
      </c>
      <c r="O221" s="187" t="s">
        <v>119</v>
      </c>
      <c r="P221" s="115">
        <f>I221+J221</f>
        <v>0</v>
      </c>
      <c r="Q221" s="115">
        <f>ROUND(I221*H221,2)</f>
        <v>0</v>
      </c>
      <c r="R221" s="115">
        <f>ROUND(J221*H221,2)</f>
        <v>0</v>
      </c>
      <c r="S221" s="34"/>
      <c r="T221" s="188">
        <f>S221*H221</f>
        <v>0</v>
      </c>
      <c r="U221" s="188">
        <v>1.98</v>
      </c>
      <c r="V221" s="188">
        <f>U221*H221</f>
        <v>5.60736</v>
      </c>
      <c r="W221" s="188">
        <v>0</v>
      </c>
      <c r="X221" s="189">
        <f>W221*H221</f>
        <v>0</v>
      </c>
      <c r="AR221" s="16" t="s">
        <v>218</v>
      </c>
      <c r="AT221" s="16" t="s">
        <v>214</v>
      </c>
      <c r="AU221" s="16" t="s">
        <v>160</v>
      </c>
      <c r="AY221" s="16" t="s">
        <v>212</v>
      </c>
      <c r="BE221" s="190">
        <f>IF(O221="základní",K221,0)</f>
        <v>0</v>
      </c>
      <c r="BF221" s="190">
        <f>IF(O221="snížená",K221,0)</f>
        <v>0</v>
      </c>
      <c r="BG221" s="190">
        <f>IF(O221="zákl. přenesená",K221,0)</f>
        <v>0</v>
      </c>
      <c r="BH221" s="190">
        <f>IF(O221="sníž. přenesená",K221,0)</f>
        <v>0</v>
      </c>
      <c r="BI221" s="190">
        <f>IF(O221="nulová",K221,0)</f>
        <v>0</v>
      </c>
      <c r="BJ221" s="16" t="s">
        <v>95</v>
      </c>
      <c r="BK221" s="190">
        <f>ROUND(P221*H221,2)</f>
        <v>0</v>
      </c>
      <c r="BL221" s="16" t="s">
        <v>218</v>
      </c>
      <c r="BM221" s="16" t="s">
        <v>499</v>
      </c>
    </row>
    <row r="222" spans="2:47" s="1" customFormat="1" ht="27">
      <c r="B222" s="33"/>
      <c r="C222" s="55"/>
      <c r="D222" s="191" t="s">
        <v>220</v>
      </c>
      <c r="E222" s="55"/>
      <c r="F222" s="192" t="s">
        <v>500</v>
      </c>
      <c r="G222" s="55"/>
      <c r="H222" s="55"/>
      <c r="I222" s="145"/>
      <c r="J222" s="145"/>
      <c r="K222" s="55"/>
      <c r="L222" s="55"/>
      <c r="M222" s="53"/>
      <c r="N222" s="69"/>
      <c r="O222" s="34"/>
      <c r="P222" s="34"/>
      <c r="Q222" s="34"/>
      <c r="R222" s="34"/>
      <c r="S222" s="34"/>
      <c r="T222" s="34"/>
      <c r="U222" s="34"/>
      <c r="V222" s="34"/>
      <c r="W222" s="34"/>
      <c r="X222" s="70"/>
      <c r="AT222" s="16" t="s">
        <v>220</v>
      </c>
      <c r="AU222" s="16" t="s">
        <v>160</v>
      </c>
    </row>
    <row r="223" spans="2:51" s="11" customFormat="1" ht="13.5">
      <c r="B223" s="193"/>
      <c r="C223" s="194"/>
      <c r="D223" s="191" t="s">
        <v>222</v>
      </c>
      <c r="E223" s="195" t="s">
        <v>93</v>
      </c>
      <c r="F223" s="196" t="s">
        <v>501</v>
      </c>
      <c r="G223" s="194"/>
      <c r="H223" s="197">
        <v>0.776</v>
      </c>
      <c r="I223" s="198"/>
      <c r="J223" s="198"/>
      <c r="K223" s="194"/>
      <c r="L223" s="194"/>
      <c r="M223" s="199"/>
      <c r="N223" s="200"/>
      <c r="O223" s="201"/>
      <c r="P223" s="201"/>
      <c r="Q223" s="201"/>
      <c r="R223" s="201"/>
      <c r="S223" s="201"/>
      <c r="T223" s="201"/>
      <c r="U223" s="201"/>
      <c r="V223" s="201"/>
      <c r="W223" s="201"/>
      <c r="X223" s="202"/>
      <c r="AT223" s="203" t="s">
        <v>222</v>
      </c>
      <c r="AU223" s="203" t="s">
        <v>160</v>
      </c>
      <c r="AV223" s="11" t="s">
        <v>160</v>
      </c>
      <c r="AW223" s="11" t="s">
        <v>77</v>
      </c>
      <c r="AX223" s="11" t="s">
        <v>150</v>
      </c>
      <c r="AY223" s="203" t="s">
        <v>212</v>
      </c>
    </row>
    <row r="224" spans="2:51" s="11" customFormat="1" ht="13.5">
      <c r="B224" s="193"/>
      <c r="C224" s="194"/>
      <c r="D224" s="191" t="s">
        <v>222</v>
      </c>
      <c r="E224" s="195" t="s">
        <v>93</v>
      </c>
      <c r="F224" s="196" t="s">
        <v>502</v>
      </c>
      <c r="G224" s="194"/>
      <c r="H224" s="197">
        <v>0.456</v>
      </c>
      <c r="I224" s="198"/>
      <c r="J224" s="198"/>
      <c r="K224" s="194"/>
      <c r="L224" s="194"/>
      <c r="M224" s="199"/>
      <c r="N224" s="200"/>
      <c r="O224" s="201"/>
      <c r="P224" s="201"/>
      <c r="Q224" s="201"/>
      <c r="R224" s="201"/>
      <c r="S224" s="201"/>
      <c r="T224" s="201"/>
      <c r="U224" s="201"/>
      <c r="V224" s="201"/>
      <c r="W224" s="201"/>
      <c r="X224" s="202"/>
      <c r="AT224" s="203" t="s">
        <v>222</v>
      </c>
      <c r="AU224" s="203" t="s">
        <v>160</v>
      </c>
      <c r="AV224" s="11" t="s">
        <v>160</v>
      </c>
      <c r="AW224" s="11" t="s">
        <v>77</v>
      </c>
      <c r="AX224" s="11" t="s">
        <v>150</v>
      </c>
      <c r="AY224" s="203" t="s">
        <v>212</v>
      </c>
    </row>
    <row r="225" spans="2:51" s="11" customFormat="1" ht="13.5">
      <c r="B225" s="193"/>
      <c r="C225" s="194"/>
      <c r="D225" s="191" t="s">
        <v>222</v>
      </c>
      <c r="E225" s="195" t="s">
        <v>93</v>
      </c>
      <c r="F225" s="196" t="s">
        <v>503</v>
      </c>
      <c r="G225" s="194"/>
      <c r="H225" s="197">
        <v>0.96</v>
      </c>
      <c r="I225" s="198"/>
      <c r="J225" s="198"/>
      <c r="K225" s="194"/>
      <c r="L225" s="194"/>
      <c r="M225" s="199"/>
      <c r="N225" s="200"/>
      <c r="O225" s="201"/>
      <c r="P225" s="201"/>
      <c r="Q225" s="201"/>
      <c r="R225" s="201"/>
      <c r="S225" s="201"/>
      <c r="T225" s="201"/>
      <c r="U225" s="201"/>
      <c r="V225" s="201"/>
      <c r="W225" s="201"/>
      <c r="X225" s="202"/>
      <c r="AT225" s="203" t="s">
        <v>222</v>
      </c>
      <c r="AU225" s="203" t="s">
        <v>160</v>
      </c>
      <c r="AV225" s="11" t="s">
        <v>160</v>
      </c>
      <c r="AW225" s="11" t="s">
        <v>77</v>
      </c>
      <c r="AX225" s="11" t="s">
        <v>150</v>
      </c>
      <c r="AY225" s="203" t="s">
        <v>212</v>
      </c>
    </row>
    <row r="226" spans="2:51" s="11" customFormat="1" ht="13.5">
      <c r="B226" s="193"/>
      <c r="C226" s="194"/>
      <c r="D226" s="191" t="s">
        <v>222</v>
      </c>
      <c r="E226" s="195" t="s">
        <v>93</v>
      </c>
      <c r="F226" s="196" t="s">
        <v>504</v>
      </c>
      <c r="G226" s="194"/>
      <c r="H226" s="197">
        <v>0.64</v>
      </c>
      <c r="I226" s="198"/>
      <c r="J226" s="198"/>
      <c r="K226" s="194"/>
      <c r="L226" s="194"/>
      <c r="M226" s="199"/>
      <c r="N226" s="200"/>
      <c r="O226" s="201"/>
      <c r="P226" s="201"/>
      <c r="Q226" s="201"/>
      <c r="R226" s="201"/>
      <c r="S226" s="201"/>
      <c r="T226" s="201"/>
      <c r="U226" s="201"/>
      <c r="V226" s="201"/>
      <c r="W226" s="201"/>
      <c r="X226" s="202"/>
      <c r="AT226" s="203" t="s">
        <v>222</v>
      </c>
      <c r="AU226" s="203" t="s">
        <v>160</v>
      </c>
      <c r="AV226" s="11" t="s">
        <v>160</v>
      </c>
      <c r="AW226" s="11" t="s">
        <v>77</v>
      </c>
      <c r="AX226" s="11" t="s">
        <v>150</v>
      </c>
      <c r="AY226" s="203" t="s">
        <v>212</v>
      </c>
    </row>
    <row r="227" spans="2:51" s="12" customFormat="1" ht="13.5">
      <c r="B227" s="204"/>
      <c r="C227" s="205"/>
      <c r="D227" s="206" t="s">
        <v>222</v>
      </c>
      <c r="E227" s="207" t="s">
        <v>93</v>
      </c>
      <c r="F227" s="208" t="s">
        <v>226</v>
      </c>
      <c r="G227" s="205"/>
      <c r="H227" s="209">
        <v>2.832</v>
      </c>
      <c r="I227" s="210"/>
      <c r="J227" s="210"/>
      <c r="K227" s="205"/>
      <c r="L227" s="205"/>
      <c r="M227" s="211"/>
      <c r="N227" s="212"/>
      <c r="O227" s="213"/>
      <c r="P227" s="213"/>
      <c r="Q227" s="213"/>
      <c r="R227" s="213"/>
      <c r="S227" s="213"/>
      <c r="T227" s="213"/>
      <c r="U227" s="213"/>
      <c r="V227" s="213"/>
      <c r="W227" s="213"/>
      <c r="X227" s="214"/>
      <c r="AT227" s="215" t="s">
        <v>222</v>
      </c>
      <c r="AU227" s="215" t="s">
        <v>160</v>
      </c>
      <c r="AV227" s="12" t="s">
        <v>218</v>
      </c>
      <c r="AW227" s="12" t="s">
        <v>77</v>
      </c>
      <c r="AX227" s="12" t="s">
        <v>95</v>
      </c>
      <c r="AY227" s="215" t="s">
        <v>212</v>
      </c>
    </row>
    <row r="228" spans="2:65" s="1" customFormat="1" ht="22.5" customHeight="1">
      <c r="B228" s="33"/>
      <c r="C228" s="179" t="s">
        <v>505</v>
      </c>
      <c r="D228" s="179" t="s">
        <v>214</v>
      </c>
      <c r="E228" s="180" t="s">
        <v>506</v>
      </c>
      <c r="F228" s="181" t="s">
        <v>507</v>
      </c>
      <c r="G228" s="182" t="s">
        <v>158</v>
      </c>
      <c r="H228" s="183">
        <v>1.024</v>
      </c>
      <c r="I228" s="184"/>
      <c r="J228" s="184"/>
      <c r="K228" s="185">
        <f>ROUND(P228*H228,2)</f>
        <v>0</v>
      </c>
      <c r="L228" s="181" t="s">
        <v>217</v>
      </c>
      <c r="M228" s="53"/>
      <c r="N228" s="186" t="s">
        <v>93</v>
      </c>
      <c r="O228" s="187" t="s">
        <v>119</v>
      </c>
      <c r="P228" s="115">
        <f>I228+J228</f>
        <v>0</v>
      </c>
      <c r="Q228" s="115">
        <f>ROUND(I228*H228,2)</f>
        <v>0</v>
      </c>
      <c r="R228" s="115">
        <f>ROUND(J228*H228,2)</f>
        <v>0</v>
      </c>
      <c r="S228" s="34"/>
      <c r="T228" s="188">
        <f>S228*H228</f>
        <v>0</v>
      </c>
      <c r="U228" s="188">
        <v>2.25634</v>
      </c>
      <c r="V228" s="188">
        <f>U228*H228</f>
        <v>2.31049216</v>
      </c>
      <c r="W228" s="188">
        <v>0</v>
      </c>
      <c r="X228" s="189">
        <f>W228*H228</f>
        <v>0</v>
      </c>
      <c r="AR228" s="16" t="s">
        <v>218</v>
      </c>
      <c r="AT228" s="16" t="s">
        <v>214</v>
      </c>
      <c r="AU228" s="16" t="s">
        <v>160</v>
      </c>
      <c r="AY228" s="16" t="s">
        <v>212</v>
      </c>
      <c r="BE228" s="190">
        <f>IF(O228="základní",K228,0)</f>
        <v>0</v>
      </c>
      <c r="BF228" s="190">
        <f>IF(O228="snížená",K228,0)</f>
        <v>0</v>
      </c>
      <c r="BG228" s="190">
        <f>IF(O228="zákl. přenesená",K228,0)</f>
        <v>0</v>
      </c>
      <c r="BH228" s="190">
        <f>IF(O228="sníž. přenesená",K228,0)</f>
        <v>0</v>
      </c>
      <c r="BI228" s="190">
        <f>IF(O228="nulová",K228,0)</f>
        <v>0</v>
      </c>
      <c r="BJ228" s="16" t="s">
        <v>95</v>
      </c>
      <c r="BK228" s="190">
        <f>ROUND(P228*H228,2)</f>
        <v>0</v>
      </c>
      <c r="BL228" s="16" t="s">
        <v>218</v>
      </c>
      <c r="BM228" s="16" t="s">
        <v>508</v>
      </c>
    </row>
    <row r="229" spans="2:47" s="1" customFormat="1" ht="40.5">
      <c r="B229" s="33"/>
      <c r="C229" s="55"/>
      <c r="D229" s="191" t="s">
        <v>220</v>
      </c>
      <c r="E229" s="55"/>
      <c r="F229" s="192" t="s">
        <v>509</v>
      </c>
      <c r="G229" s="55"/>
      <c r="H229" s="55"/>
      <c r="I229" s="145"/>
      <c r="J229" s="145"/>
      <c r="K229" s="55"/>
      <c r="L229" s="55"/>
      <c r="M229" s="53"/>
      <c r="N229" s="69"/>
      <c r="O229" s="34"/>
      <c r="P229" s="34"/>
      <c r="Q229" s="34"/>
      <c r="R229" s="34"/>
      <c r="S229" s="34"/>
      <c r="T229" s="34"/>
      <c r="U229" s="34"/>
      <c r="V229" s="34"/>
      <c r="W229" s="34"/>
      <c r="X229" s="70"/>
      <c r="AT229" s="16" t="s">
        <v>220</v>
      </c>
      <c r="AU229" s="16" t="s">
        <v>160</v>
      </c>
    </row>
    <row r="230" spans="2:51" s="11" customFormat="1" ht="13.5">
      <c r="B230" s="193"/>
      <c r="C230" s="194"/>
      <c r="D230" s="206" t="s">
        <v>222</v>
      </c>
      <c r="E230" s="227" t="s">
        <v>93</v>
      </c>
      <c r="F230" s="228" t="s">
        <v>510</v>
      </c>
      <c r="G230" s="194"/>
      <c r="H230" s="229">
        <v>1.024</v>
      </c>
      <c r="I230" s="198"/>
      <c r="J230" s="198"/>
      <c r="K230" s="194"/>
      <c r="L230" s="194"/>
      <c r="M230" s="199"/>
      <c r="N230" s="200"/>
      <c r="O230" s="201"/>
      <c r="P230" s="201"/>
      <c r="Q230" s="201"/>
      <c r="R230" s="201"/>
      <c r="S230" s="201"/>
      <c r="T230" s="201"/>
      <c r="U230" s="201"/>
      <c r="V230" s="201"/>
      <c r="W230" s="201"/>
      <c r="X230" s="202"/>
      <c r="AT230" s="203" t="s">
        <v>222</v>
      </c>
      <c r="AU230" s="203" t="s">
        <v>160</v>
      </c>
      <c r="AV230" s="11" t="s">
        <v>160</v>
      </c>
      <c r="AW230" s="11" t="s">
        <v>77</v>
      </c>
      <c r="AX230" s="11" t="s">
        <v>95</v>
      </c>
      <c r="AY230" s="203" t="s">
        <v>212</v>
      </c>
    </row>
    <row r="231" spans="2:65" s="1" customFormat="1" ht="31.5" customHeight="1">
      <c r="B231" s="33"/>
      <c r="C231" s="179" t="s">
        <v>511</v>
      </c>
      <c r="D231" s="179" t="s">
        <v>214</v>
      </c>
      <c r="E231" s="180" t="s">
        <v>512</v>
      </c>
      <c r="F231" s="181" t="s">
        <v>513</v>
      </c>
      <c r="G231" s="182" t="s">
        <v>386</v>
      </c>
      <c r="H231" s="183">
        <v>1</v>
      </c>
      <c r="I231" s="184"/>
      <c r="J231" s="184"/>
      <c r="K231" s="185">
        <f>ROUND(P231*H231,2)</f>
        <v>0</v>
      </c>
      <c r="L231" s="181" t="s">
        <v>93</v>
      </c>
      <c r="M231" s="53"/>
      <c r="N231" s="186" t="s">
        <v>93</v>
      </c>
      <c r="O231" s="187" t="s">
        <v>119</v>
      </c>
      <c r="P231" s="115">
        <f>I231+J231</f>
        <v>0</v>
      </c>
      <c r="Q231" s="115">
        <f>ROUND(I231*H231,2)</f>
        <v>0</v>
      </c>
      <c r="R231" s="115">
        <f>ROUND(J231*H231,2)</f>
        <v>0</v>
      </c>
      <c r="S231" s="34"/>
      <c r="T231" s="188">
        <f>S231*H231</f>
        <v>0</v>
      </c>
      <c r="U231" s="188">
        <v>0</v>
      </c>
      <c r="V231" s="188">
        <f>U231*H231</f>
        <v>0</v>
      </c>
      <c r="W231" s="188">
        <v>0</v>
      </c>
      <c r="X231" s="189">
        <f>W231*H231</f>
        <v>0</v>
      </c>
      <c r="AR231" s="16" t="s">
        <v>218</v>
      </c>
      <c r="AT231" s="16" t="s">
        <v>214</v>
      </c>
      <c r="AU231" s="16" t="s">
        <v>160</v>
      </c>
      <c r="AY231" s="16" t="s">
        <v>212</v>
      </c>
      <c r="BE231" s="190">
        <f>IF(O231="základní",K231,0)</f>
        <v>0</v>
      </c>
      <c r="BF231" s="190">
        <f>IF(O231="snížená",K231,0)</f>
        <v>0</v>
      </c>
      <c r="BG231" s="190">
        <f>IF(O231="zákl. přenesená",K231,0)</f>
        <v>0</v>
      </c>
      <c r="BH231" s="190">
        <f>IF(O231="sníž. přenesená",K231,0)</f>
        <v>0</v>
      </c>
      <c r="BI231" s="190">
        <f>IF(O231="nulová",K231,0)</f>
        <v>0</v>
      </c>
      <c r="BJ231" s="16" t="s">
        <v>95</v>
      </c>
      <c r="BK231" s="190">
        <f>ROUND(P231*H231,2)</f>
        <v>0</v>
      </c>
      <c r="BL231" s="16" t="s">
        <v>218</v>
      </c>
      <c r="BM231" s="16" t="s">
        <v>514</v>
      </c>
    </row>
    <row r="232" spans="2:65" s="1" customFormat="1" ht="31.5" customHeight="1">
      <c r="B232" s="33"/>
      <c r="C232" s="217" t="s">
        <v>515</v>
      </c>
      <c r="D232" s="217" t="s">
        <v>232</v>
      </c>
      <c r="E232" s="218" t="s">
        <v>516</v>
      </c>
      <c r="F232" s="219" t="s">
        <v>517</v>
      </c>
      <c r="G232" s="220" t="s">
        <v>386</v>
      </c>
      <c r="H232" s="221">
        <v>11.88</v>
      </c>
      <c r="I232" s="222"/>
      <c r="J232" s="223"/>
      <c r="K232" s="224">
        <f>ROUND(P232*H232,2)</f>
        <v>0</v>
      </c>
      <c r="L232" s="219" t="s">
        <v>93</v>
      </c>
      <c r="M232" s="225"/>
      <c r="N232" s="226" t="s">
        <v>93</v>
      </c>
      <c r="O232" s="187" t="s">
        <v>119</v>
      </c>
      <c r="P232" s="115">
        <f>I232+J232</f>
        <v>0</v>
      </c>
      <c r="Q232" s="115">
        <f>ROUND(I232*H232,2)</f>
        <v>0</v>
      </c>
      <c r="R232" s="115">
        <f>ROUND(J232*H232,2)</f>
        <v>0</v>
      </c>
      <c r="S232" s="34"/>
      <c r="T232" s="188">
        <f>S232*H232</f>
        <v>0</v>
      </c>
      <c r="U232" s="188">
        <v>0</v>
      </c>
      <c r="V232" s="188">
        <f>U232*H232</f>
        <v>0</v>
      </c>
      <c r="W232" s="188">
        <v>0</v>
      </c>
      <c r="X232" s="189">
        <f>W232*H232</f>
        <v>0</v>
      </c>
      <c r="AR232" s="16" t="s">
        <v>236</v>
      </c>
      <c r="AT232" s="16" t="s">
        <v>232</v>
      </c>
      <c r="AU232" s="16" t="s">
        <v>160</v>
      </c>
      <c r="AY232" s="16" t="s">
        <v>212</v>
      </c>
      <c r="BE232" s="190">
        <f>IF(O232="základní",K232,0)</f>
        <v>0</v>
      </c>
      <c r="BF232" s="190">
        <f>IF(O232="snížená",K232,0)</f>
        <v>0</v>
      </c>
      <c r="BG232" s="190">
        <f>IF(O232="zákl. přenesená",K232,0)</f>
        <v>0</v>
      </c>
      <c r="BH232" s="190">
        <f>IF(O232="sníž. přenesená",K232,0)</f>
        <v>0</v>
      </c>
      <c r="BI232" s="190">
        <f>IF(O232="nulová",K232,0)</f>
        <v>0</v>
      </c>
      <c r="BJ232" s="16" t="s">
        <v>95</v>
      </c>
      <c r="BK232" s="190">
        <f>ROUND(P232*H232,2)</f>
        <v>0</v>
      </c>
      <c r="BL232" s="16" t="s">
        <v>218</v>
      </c>
      <c r="BM232" s="16" t="s">
        <v>518</v>
      </c>
    </row>
    <row r="233" spans="2:47" s="1" customFormat="1" ht="27">
      <c r="B233" s="33"/>
      <c r="C233" s="55"/>
      <c r="D233" s="191" t="s">
        <v>220</v>
      </c>
      <c r="E233" s="55"/>
      <c r="F233" s="192" t="s">
        <v>519</v>
      </c>
      <c r="G233" s="55"/>
      <c r="H233" s="55"/>
      <c r="I233" s="145"/>
      <c r="J233" s="145"/>
      <c r="K233" s="55"/>
      <c r="L233" s="55"/>
      <c r="M233" s="53"/>
      <c r="N233" s="69"/>
      <c r="O233" s="34"/>
      <c r="P233" s="34"/>
      <c r="Q233" s="34"/>
      <c r="R233" s="34"/>
      <c r="S233" s="34"/>
      <c r="T233" s="34"/>
      <c r="U233" s="34"/>
      <c r="V233" s="34"/>
      <c r="W233" s="34"/>
      <c r="X233" s="70"/>
      <c r="AT233" s="16" t="s">
        <v>220</v>
      </c>
      <c r="AU233" s="16" t="s">
        <v>160</v>
      </c>
    </row>
    <row r="234" spans="2:51" s="11" customFormat="1" ht="13.5">
      <c r="B234" s="193"/>
      <c r="C234" s="194"/>
      <c r="D234" s="191" t="s">
        <v>222</v>
      </c>
      <c r="E234" s="195" t="s">
        <v>93</v>
      </c>
      <c r="F234" s="196" t="s">
        <v>520</v>
      </c>
      <c r="G234" s="194"/>
      <c r="H234" s="197">
        <v>10.8</v>
      </c>
      <c r="I234" s="198"/>
      <c r="J234" s="198"/>
      <c r="K234" s="194"/>
      <c r="L234" s="194"/>
      <c r="M234" s="199"/>
      <c r="N234" s="200"/>
      <c r="O234" s="201"/>
      <c r="P234" s="201"/>
      <c r="Q234" s="201"/>
      <c r="R234" s="201"/>
      <c r="S234" s="201"/>
      <c r="T234" s="201"/>
      <c r="U234" s="201"/>
      <c r="V234" s="201"/>
      <c r="W234" s="201"/>
      <c r="X234" s="202"/>
      <c r="AT234" s="203" t="s">
        <v>222</v>
      </c>
      <c r="AU234" s="203" t="s">
        <v>160</v>
      </c>
      <c r="AV234" s="11" t="s">
        <v>160</v>
      </c>
      <c r="AW234" s="11" t="s">
        <v>77</v>
      </c>
      <c r="AX234" s="11" t="s">
        <v>95</v>
      </c>
      <c r="AY234" s="203" t="s">
        <v>212</v>
      </c>
    </row>
    <row r="235" spans="2:51" s="11" customFormat="1" ht="13.5">
      <c r="B235" s="193"/>
      <c r="C235" s="194"/>
      <c r="D235" s="191" t="s">
        <v>222</v>
      </c>
      <c r="E235" s="194"/>
      <c r="F235" s="196" t="s">
        <v>521</v>
      </c>
      <c r="G235" s="194"/>
      <c r="H235" s="197">
        <v>11.88</v>
      </c>
      <c r="I235" s="198"/>
      <c r="J235" s="198"/>
      <c r="K235" s="194"/>
      <c r="L235" s="194"/>
      <c r="M235" s="199"/>
      <c r="N235" s="200"/>
      <c r="O235" s="201"/>
      <c r="P235" s="201"/>
      <c r="Q235" s="201"/>
      <c r="R235" s="201"/>
      <c r="S235" s="201"/>
      <c r="T235" s="201"/>
      <c r="U235" s="201"/>
      <c r="V235" s="201"/>
      <c r="W235" s="201"/>
      <c r="X235" s="202"/>
      <c r="AT235" s="203" t="s">
        <v>222</v>
      </c>
      <c r="AU235" s="203" t="s">
        <v>160</v>
      </c>
      <c r="AV235" s="11" t="s">
        <v>160</v>
      </c>
      <c r="AW235" s="11" t="s">
        <v>76</v>
      </c>
      <c r="AX235" s="11" t="s">
        <v>95</v>
      </c>
      <c r="AY235" s="203" t="s">
        <v>212</v>
      </c>
    </row>
    <row r="236" spans="2:63" s="10" customFormat="1" ht="29.85" customHeight="1">
      <c r="B236" s="161"/>
      <c r="C236" s="162"/>
      <c r="D236" s="176" t="s">
        <v>149</v>
      </c>
      <c r="E236" s="177" t="s">
        <v>231</v>
      </c>
      <c r="F236" s="177" t="s">
        <v>522</v>
      </c>
      <c r="G236" s="162"/>
      <c r="H236" s="162"/>
      <c r="I236" s="165"/>
      <c r="J236" s="165"/>
      <c r="K236" s="178">
        <f>BK236</f>
        <v>0</v>
      </c>
      <c r="L236" s="162"/>
      <c r="M236" s="167"/>
      <c r="N236" s="168"/>
      <c r="O236" s="169"/>
      <c r="P236" s="169"/>
      <c r="Q236" s="170">
        <f>SUM(Q237:Q243)</f>
        <v>0</v>
      </c>
      <c r="R236" s="170">
        <f>SUM(R237:R243)</f>
        <v>0</v>
      </c>
      <c r="S236" s="169"/>
      <c r="T236" s="171">
        <f>SUM(T237:T243)</f>
        <v>0</v>
      </c>
      <c r="U236" s="169"/>
      <c r="V236" s="171">
        <f>SUM(V237:V243)</f>
        <v>3.038</v>
      </c>
      <c r="W236" s="169"/>
      <c r="X236" s="172">
        <f>SUM(X237:X243)</f>
        <v>0</v>
      </c>
      <c r="AR236" s="173" t="s">
        <v>95</v>
      </c>
      <c r="AT236" s="174" t="s">
        <v>149</v>
      </c>
      <c r="AU236" s="174" t="s">
        <v>95</v>
      </c>
      <c r="AY236" s="173" t="s">
        <v>212</v>
      </c>
      <c r="BK236" s="175">
        <f>SUM(BK237:BK243)</f>
        <v>0</v>
      </c>
    </row>
    <row r="237" spans="2:65" s="1" customFormat="1" ht="31.5" customHeight="1">
      <c r="B237" s="33"/>
      <c r="C237" s="179" t="s">
        <v>523</v>
      </c>
      <c r="D237" s="179" t="s">
        <v>214</v>
      </c>
      <c r="E237" s="180" t="s">
        <v>524</v>
      </c>
      <c r="F237" s="181" t="s">
        <v>525</v>
      </c>
      <c r="G237" s="182" t="s">
        <v>158</v>
      </c>
      <c r="H237" s="183">
        <v>1.125</v>
      </c>
      <c r="I237" s="184"/>
      <c r="J237" s="184"/>
      <c r="K237" s="185">
        <f>ROUND(P237*H237,2)</f>
        <v>0</v>
      </c>
      <c r="L237" s="181" t="s">
        <v>217</v>
      </c>
      <c r="M237" s="53"/>
      <c r="N237" s="186" t="s">
        <v>93</v>
      </c>
      <c r="O237" s="187" t="s">
        <v>119</v>
      </c>
      <c r="P237" s="115">
        <f>I237+J237</f>
        <v>0</v>
      </c>
      <c r="Q237" s="115">
        <f>ROUND(I237*H237,2)</f>
        <v>0</v>
      </c>
      <c r="R237" s="115">
        <f>ROUND(J237*H237,2)</f>
        <v>0</v>
      </c>
      <c r="S237" s="34"/>
      <c r="T237" s="188">
        <f>S237*H237</f>
        <v>0</v>
      </c>
      <c r="U237" s="188">
        <v>0</v>
      </c>
      <c r="V237" s="188">
        <f>U237*H237</f>
        <v>0</v>
      </c>
      <c r="W237" s="188">
        <v>0</v>
      </c>
      <c r="X237" s="189">
        <f>W237*H237</f>
        <v>0</v>
      </c>
      <c r="AR237" s="16" t="s">
        <v>218</v>
      </c>
      <c r="AT237" s="16" t="s">
        <v>214</v>
      </c>
      <c r="AU237" s="16" t="s">
        <v>160</v>
      </c>
      <c r="AY237" s="16" t="s">
        <v>212</v>
      </c>
      <c r="BE237" s="190">
        <f>IF(O237="základní",K237,0)</f>
        <v>0</v>
      </c>
      <c r="BF237" s="190">
        <f>IF(O237="snížená",K237,0)</f>
        <v>0</v>
      </c>
      <c r="BG237" s="190">
        <f>IF(O237="zákl. přenesená",K237,0)</f>
        <v>0</v>
      </c>
      <c r="BH237" s="190">
        <f>IF(O237="sníž. přenesená",K237,0)</f>
        <v>0</v>
      </c>
      <c r="BI237" s="190">
        <f>IF(O237="nulová",K237,0)</f>
        <v>0</v>
      </c>
      <c r="BJ237" s="16" t="s">
        <v>95</v>
      </c>
      <c r="BK237" s="190">
        <f>ROUND(P237*H237,2)</f>
        <v>0</v>
      </c>
      <c r="BL237" s="16" t="s">
        <v>218</v>
      </c>
      <c r="BM237" s="16" t="s">
        <v>526</v>
      </c>
    </row>
    <row r="238" spans="2:47" s="1" customFormat="1" ht="27">
      <c r="B238" s="33"/>
      <c r="C238" s="55"/>
      <c r="D238" s="191" t="s">
        <v>220</v>
      </c>
      <c r="E238" s="55"/>
      <c r="F238" s="192" t="s">
        <v>527</v>
      </c>
      <c r="G238" s="55"/>
      <c r="H238" s="55"/>
      <c r="I238" s="145"/>
      <c r="J238" s="145"/>
      <c r="K238" s="55"/>
      <c r="L238" s="55"/>
      <c r="M238" s="53"/>
      <c r="N238" s="69"/>
      <c r="O238" s="34"/>
      <c r="P238" s="34"/>
      <c r="Q238" s="34"/>
      <c r="R238" s="34"/>
      <c r="S238" s="34"/>
      <c r="T238" s="34"/>
      <c r="U238" s="34"/>
      <c r="V238" s="34"/>
      <c r="W238" s="34"/>
      <c r="X238" s="70"/>
      <c r="AT238" s="16" t="s">
        <v>220</v>
      </c>
      <c r="AU238" s="16" t="s">
        <v>160</v>
      </c>
    </row>
    <row r="239" spans="2:51" s="11" customFormat="1" ht="13.5">
      <c r="B239" s="193"/>
      <c r="C239" s="194"/>
      <c r="D239" s="206" t="s">
        <v>222</v>
      </c>
      <c r="E239" s="227" t="s">
        <v>93</v>
      </c>
      <c r="F239" s="228" t="s">
        <v>528</v>
      </c>
      <c r="G239" s="194"/>
      <c r="H239" s="229">
        <v>1.125</v>
      </c>
      <c r="I239" s="198"/>
      <c r="J239" s="198"/>
      <c r="K239" s="194"/>
      <c r="L239" s="194"/>
      <c r="M239" s="199"/>
      <c r="N239" s="200"/>
      <c r="O239" s="201"/>
      <c r="P239" s="201"/>
      <c r="Q239" s="201"/>
      <c r="R239" s="201"/>
      <c r="S239" s="201"/>
      <c r="T239" s="201"/>
      <c r="U239" s="201"/>
      <c r="V239" s="201"/>
      <c r="W239" s="201"/>
      <c r="X239" s="202"/>
      <c r="AT239" s="203" t="s">
        <v>222</v>
      </c>
      <c r="AU239" s="203" t="s">
        <v>160</v>
      </c>
      <c r="AV239" s="11" t="s">
        <v>160</v>
      </c>
      <c r="AW239" s="11" t="s">
        <v>77</v>
      </c>
      <c r="AX239" s="11" t="s">
        <v>95</v>
      </c>
      <c r="AY239" s="203" t="s">
        <v>212</v>
      </c>
    </row>
    <row r="240" spans="2:65" s="1" customFormat="1" ht="22.5" customHeight="1">
      <c r="B240" s="33"/>
      <c r="C240" s="217" t="s">
        <v>529</v>
      </c>
      <c r="D240" s="217" t="s">
        <v>232</v>
      </c>
      <c r="E240" s="218" t="s">
        <v>530</v>
      </c>
      <c r="F240" s="219" t="s">
        <v>531</v>
      </c>
      <c r="G240" s="220" t="s">
        <v>235</v>
      </c>
      <c r="H240" s="221">
        <v>3.038</v>
      </c>
      <c r="I240" s="222"/>
      <c r="J240" s="223"/>
      <c r="K240" s="224">
        <f>ROUND(P240*H240,2)</f>
        <v>0</v>
      </c>
      <c r="L240" s="219" t="s">
        <v>217</v>
      </c>
      <c r="M240" s="225"/>
      <c r="N240" s="226" t="s">
        <v>93</v>
      </c>
      <c r="O240" s="187" t="s">
        <v>119</v>
      </c>
      <c r="P240" s="115">
        <f>I240+J240</f>
        <v>0</v>
      </c>
      <c r="Q240" s="115">
        <f>ROUND(I240*H240,2)</f>
        <v>0</v>
      </c>
      <c r="R240" s="115">
        <f>ROUND(J240*H240,2)</f>
        <v>0</v>
      </c>
      <c r="S240" s="34"/>
      <c r="T240" s="188">
        <f>S240*H240</f>
        <v>0</v>
      </c>
      <c r="U240" s="188">
        <v>1</v>
      </c>
      <c r="V240" s="188">
        <f>U240*H240</f>
        <v>3.038</v>
      </c>
      <c r="W240" s="188">
        <v>0</v>
      </c>
      <c r="X240" s="189">
        <f>W240*H240</f>
        <v>0</v>
      </c>
      <c r="AR240" s="16" t="s">
        <v>236</v>
      </c>
      <c r="AT240" s="16" t="s">
        <v>232</v>
      </c>
      <c r="AU240" s="16" t="s">
        <v>160</v>
      </c>
      <c r="AY240" s="16" t="s">
        <v>212</v>
      </c>
      <c r="BE240" s="190">
        <f>IF(O240="základní",K240,0)</f>
        <v>0</v>
      </c>
      <c r="BF240" s="190">
        <f>IF(O240="snížená",K240,0)</f>
        <v>0</v>
      </c>
      <c r="BG240" s="190">
        <f>IF(O240="zákl. přenesená",K240,0)</f>
        <v>0</v>
      </c>
      <c r="BH240" s="190">
        <f>IF(O240="sníž. přenesená",K240,0)</f>
        <v>0</v>
      </c>
      <c r="BI240" s="190">
        <f>IF(O240="nulová",K240,0)</f>
        <v>0</v>
      </c>
      <c r="BJ240" s="16" t="s">
        <v>95</v>
      </c>
      <c r="BK240" s="190">
        <f>ROUND(P240*H240,2)</f>
        <v>0</v>
      </c>
      <c r="BL240" s="16" t="s">
        <v>218</v>
      </c>
      <c r="BM240" s="16" t="s">
        <v>532</v>
      </c>
    </row>
    <row r="241" spans="2:47" s="1" customFormat="1" ht="27">
      <c r="B241" s="33"/>
      <c r="C241" s="55"/>
      <c r="D241" s="191" t="s">
        <v>220</v>
      </c>
      <c r="E241" s="55"/>
      <c r="F241" s="192" t="s">
        <v>533</v>
      </c>
      <c r="G241" s="55"/>
      <c r="H241" s="55"/>
      <c r="I241" s="145"/>
      <c r="J241" s="145"/>
      <c r="K241" s="55"/>
      <c r="L241" s="55"/>
      <c r="M241" s="53"/>
      <c r="N241" s="69"/>
      <c r="O241" s="34"/>
      <c r="P241" s="34"/>
      <c r="Q241" s="34"/>
      <c r="R241" s="34"/>
      <c r="S241" s="34"/>
      <c r="T241" s="34"/>
      <c r="U241" s="34"/>
      <c r="V241" s="34"/>
      <c r="W241" s="34"/>
      <c r="X241" s="70"/>
      <c r="AT241" s="16" t="s">
        <v>220</v>
      </c>
      <c r="AU241" s="16" t="s">
        <v>160</v>
      </c>
    </row>
    <row r="242" spans="2:51" s="11" customFormat="1" ht="13.5">
      <c r="B242" s="193"/>
      <c r="C242" s="194"/>
      <c r="D242" s="191" t="s">
        <v>222</v>
      </c>
      <c r="E242" s="195" t="s">
        <v>93</v>
      </c>
      <c r="F242" s="196" t="s">
        <v>528</v>
      </c>
      <c r="G242" s="194"/>
      <c r="H242" s="197">
        <v>1.125</v>
      </c>
      <c r="I242" s="198"/>
      <c r="J242" s="198"/>
      <c r="K242" s="194"/>
      <c r="L242" s="194"/>
      <c r="M242" s="199"/>
      <c r="N242" s="200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AT242" s="203" t="s">
        <v>222</v>
      </c>
      <c r="AU242" s="203" t="s">
        <v>160</v>
      </c>
      <c r="AV242" s="11" t="s">
        <v>160</v>
      </c>
      <c r="AW242" s="11" t="s">
        <v>77</v>
      </c>
      <c r="AX242" s="11" t="s">
        <v>95</v>
      </c>
      <c r="AY242" s="203" t="s">
        <v>212</v>
      </c>
    </row>
    <row r="243" spans="2:51" s="11" customFormat="1" ht="13.5">
      <c r="B243" s="193"/>
      <c r="C243" s="194"/>
      <c r="D243" s="191" t="s">
        <v>222</v>
      </c>
      <c r="E243" s="194"/>
      <c r="F243" s="196" t="s">
        <v>534</v>
      </c>
      <c r="G243" s="194"/>
      <c r="H243" s="197">
        <v>3.038</v>
      </c>
      <c r="I243" s="198"/>
      <c r="J243" s="198"/>
      <c r="K243" s="194"/>
      <c r="L243" s="194"/>
      <c r="M243" s="199"/>
      <c r="N243" s="200"/>
      <c r="O243" s="201"/>
      <c r="P243" s="201"/>
      <c r="Q243" s="201"/>
      <c r="R243" s="201"/>
      <c r="S243" s="201"/>
      <c r="T243" s="201"/>
      <c r="U243" s="201"/>
      <c r="V243" s="201"/>
      <c r="W243" s="201"/>
      <c r="X243" s="202"/>
      <c r="AT243" s="203" t="s">
        <v>222</v>
      </c>
      <c r="AU243" s="203" t="s">
        <v>160</v>
      </c>
      <c r="AV243" s="11" t="s">
        <v>160</v>
      </c>
      <c r="AW243" s="11" t="s">
        <v>76</v>
      </c>
      <c r="AX243" s="11" t="s">
        <v>95</v>
      </c>
      <c r="AY243" s="203" t="s">
        <v>212</v>
      </c>
    </row>
    <row r="244" spans="2:63" s="10" customFormat="1" ht="29.85" customHeight="1">
      <c r="B244" s="161"/>
      <c r="C244" s="162"/>
      <c r="D244" s="176" t="s">
        <v>149</v>
      </c>
      <c r="E244" s="177" t="s">
        <v>244</v>
      </c>
      <c r="F244" s="177" t="s">
        <v>535</v>
      </c>
      <c r="G244" s="162"/>
      <c r="H244" s="162"/>
      <c r="I244" s="165"/>
      <c r="J244" s="165"/>
      <c r="K244" s="178">
        <f>BK244</f>
        <v>0</v>
      </c>
      <c r="L244" s="162"/>
      <c r="M244" s="167"/>
      <c r="N244" s="168"/>
      <c r="O244" s="169"/>
      <c r="P244" s="169"/>
      <c r="Q244" s="170">
        <f>SUM(Q245:Q247)</f>
        <v>0</v>
      </c>
      <c r="R244" s="170">
        <f>SUM(R245:R247)</f>
        <v>0</v>
      </c>
      <c r="S244" s="169"/>
      <c r="T244" s="171">
        <f>SUM(T245:T247)</f>
        <v>0</v>
      </c>
      <c r="U244" s="169"/>
      <c r="V244" s="171">
        <f>SUM(V245:V247)</f>
        <v>0</v>
      </c>
      <c r="W244" s="169"/>
      <c r="X244" s="172">
        <f>SUM(X245:X247)</f>
        <v>0</v>
      </c>
      <c r="AR244" s="173" t="s">
        <v>95</v>
      </c>
      <c r="AT244" s="174" t="s">
        <v>149</v>
      </c>
      <c r="AU244" s="174" t="s">
        <v>95</v>
      </c>
      <c r="AY244" s="173" t="s">
        <v>212</v>
      </c>
      <c r="BK244" s="175">
        <f>SUM(BK245:BK247)</f>
        <v>0</v>
      </c>
    </row>
    <row r="245" spans="2:65" s="1" customFormat="1" ht="31.5" customHeight="1">
      <c r="B245" s="33"/>
      <c r="C245" s="179" t="s">
        <v>536</v>
      </c>
      <c r="D245" s="179" t="s">
        <v>214</v>
      </c>
      <c r="E245" s="180" t="s">
        <v>537</v>
      </c>
      <c r="F245" s="181" t="s">
        <v>538</v>
      </c>
      <c r="G245" s="182" t="s">
        <v>163</v>
      </c>
      <c r="H245" s="183">
        <v>2.25</v>
      </c>
      <c r="I245" s="184"/>
      <c r="J245" s="184"/>
      <c r="K245" s="185">
        <f>ROUND(P245*H245,2)</f>
        <v>0</v>
      </c>
      <c r="L245" s="181" t="s">
        <v>217</v>
      </c>
      <c r="M245" s="53"/>
      <c r="N245" s="186" t="s">
        <v>93</v>
      </c>
      <c r="O245" s="187" t="s">
        <v>119</v>
      </c>
      <c r="P245" s="115">
        <f>I245+J245</f>
        <v>0</v>
      </c>
      <c r="Q245" s="115">
        <f>ROUND(I245*H245,2)</f>
        <v>0</v>
      </c>
      <c r="R245" s="115">
        <f>ROUND(J245*H245,2)</f>
        <v>0</v>
      </c>
      <c r="S245" s="34"/>
      <c r="T245" s="188">
        <f>S245*H245</f>
        <v>0</v>
      </c>
      <c r="U245" s="188">
        <v>0</v>
      </c>
      <c r="V245" s="188">
        <f>U245*H245</f>
        <v>0</v>
      </c>
      <c r="W245" s="188">
        <v>0</v>
      </c>
      <c r="X245" s="189">
        <f>W245*H245</f>
        <v>0</v>
      </c>
      <c r="AR245" s="16" t="s">
        <v>218</v>
      </c>
      <c r="AT245" s="16" t="s">
        <v>214</v>
      </c>
      <c r="AU245" s="16" t="s">
        <v>160</v>
      </c>
      <c r="AY245" s="16" t="s">
        <v>212</v>
      </c>
      <c r="BE245" s="190">
        <f>IF(O245="základní",K245,0)</f>
        <v>0</v>
      </c>
      <c r="BF245" s="190">
        <f>IF(O245="snížená",K245,0)</f>
        <v>0</v>
      </c>
      <c r="BG245" s="190">
        <f>IF(O245="zákl. přenesená",K245,0)</f>
        <v>0</v>
      </c>
      <c r="BH245" s="190">
        <f>IF(O245="sníž. přenesená",K245,0)</f>
        <v>0</v>
      </c>
      <c r="BI245" s="190">
        <f>IF(O245="nulová",K245,0)</f>
        <v>0</v>
      </c>
      <c r="BJ245" s="16" t="s">
        <v>95</v>
      </c>
      <c r="BK245" s="190">
        <f>ROUND(P245*H245,2)</f>
        <v>0</v>
      </c>
      <c r="BL245" s="16" t="s">
        <v>218</v>
      </c>
      <c r="BM245" s="16" t="s">
        <v>539</v>
      </c>
    </row>
    <row r="246" spans="2:47" s="1" customFormat="1" ht="27">
      <c r="B246" s="33"/>
      <c r="C246" s="55"/>
      <c r="D246" s="191" t="s">
        <v>220</v>
      </c>
      <c r="E246" s="55"/>
      <c r="F246" s="192" t="s">
        <v>540</v>
      </c>
      <c r="G246" s="55"/>
      <c r="H246" s="55"/>
      <c r="I246" s="145"/>
      <c r="J246" s="145"/>
      <c r="K246" s="55"/>
      <c r="L246" s="55"/>
      <c r="M246" s="53"/>
      <c r="N246" s="69"/>
      <c r="O246" s="34"/>
      <c r="P246" s="34"/>
      <c r="Q246" s="34"/>
      <c r="R246" s="34"/>
      <c r="S246" s="34"/>
      <c r="T246" s="34"/>
      <c r="U246" s="34"/>
      <c r="V246" s="34"/>
      <c r="W246" s="34"/>
      <c r="X246" s="70"/>
      <c r="AT246" s="16" t="s">
        <v>220</v>
      </c>
      <c r="AU246" s="16" t="s">
        <v>160</v>
      </c>
    </row>
    <row r="247" spans="2:51" s="11" customFormat="1" ht="13.5">
      <c r="B247" s="193"/>
      <c r="C247" s="194"/>
      <c r="D247" s="191" t="s">
        <v>222</v>
      </c>
      <c r="E247" s="195" t="s">
        <v>93</v>
      </c>
      <c r="F247" s="196" t="s">
        <v>541</v>
      </c>
      <c r="G247" s="194"/>
      <c r="H247" s="197">
        <v>2.25</v>
      </c>
      <c r="I247" s="198"/>
      <c r="J247" s="198"/>
      <c r="K247" s="194"/>
      <c r="L247" s="194"/>
      <c r="M247" s="199"/>
      <c r="N247" s="200"/>
      <c r="O247" s="201"/>
      <c r="P247" s="201"/>
      <c r="Q247" s="201"/>
      <c r="R247" s="201"/>
      <c r="S247" s="201"/>
      <c r="T247" s="201"/>
      <c r="U247" s="201"/>
      <c r="V247" s="201"/>
      <c r="W247" s="201"/>
      <c r="X247" s="202"/>
      <c r="AT247" s="203" t="s">
        <v>222</v>
      </c>
      <c r="AU247" s="203" t="s">
        <v>160</v>
      </c>
      <c r="AV247" s="11" t="s">
        <v>160</v>
      </c>
      <c r="AW247" s="11" t="s">
        <v>77</v>
      </c>
      <c r="AX247" s="11" t="s">
        <v>95</v>
      </c>
      <c r="AY247" s="203" t="s">
        <v>212</v>
      </c>
    </row>
    <row r="248" spans="2:63" s="10" customFormat="1" ht="29.85" customHeight="1">
      <c r="B248" s="161"/>
      <c r="C248" s="162"/>
      <c r="D248" s="176" t="s">
        <v>149</v>
      </c>
      <c r="E248" s="177" t="s">
        <v>261</v>
      </c>
      <c r="F248" s="177" t="s">
        <v>542</v>
      </c>
      <c r="G248" s="162"/>
      <c r="H248" s="162"/>
      <c r="I248" s="165"/>
      <c r="J248" s="165"/>
      <c r="K248" s="178">
        <f>BK248</f>
        <v>0</v>
      </c>
      <c r="L248" s="162"/>
      <c r="M248" s="167"/>
      <c r="N248" s="168"/>
      <c r="O248" s="169"/>
      <c r="P248" s="169"/>
      <c r="Q248" s="170">
        <f>SUM(Q249:Q253)</f>
        <v>0</v>
      </c>
      <c r="R248" s="170">
        <f>SUM(R249:R253)</f>
        <v>0</v>
      </c>
      <c r="S248" s="169"/>
      <c r="T248" s="171">
        <f>SUM(T249:T253)</f>
        <v>0</v>
      </c>
      <c r="U248" s="169"/>
      <c r="V248" s="171">
        <f>SUM(V249:V253)</f>
        <v>0.0033</v>
      </c>
      <c r="W248" s="169"/>
      <c r="X248" s="172">
        <f>SUM(X249:X253)</f>
        <v>0</v>
      </c>
      <c r="AR248" s="173" t="s">
        <v>95</v>
      </c>
      <c r="AT248" s="174" t="s">
        <v>149</v>
      </c>
      <c r="AU248" s="174" t="s">
        <v>95</v>
      </c>
      <c r="AY248" s="173" t="s">
        <v>212</v>
      </c>
      <c r="BK248" s="175">
        <f>SUM(BK249:BK253)</f>
        <v>0</v>
      </c>
    </row>
    <row r="249" spans="2:65" s="1" customFormat="1" ht="22.5" customHeight="1">
      <c r="B249" s="33"/>
      <c r="C249" s="179" t="s">
        <v>543</v>
      </c>
      <c r="D249" s="179" t="s">
        <v>214</v>
      </c>
      <c r="E249" s="180" t="s">
        <v>544</v>
      </c>
      <c r="F249" s="181" t="s">
        <v>545</v>
      </c>
      <c r="G249" s="182" t="s">
        <v>386</v>
      </c>
      <c r="H249" s="183">
        <v>6</v>
      </c>
      <c r="I249" s="184"/>
      <c r="J249" s="184"/>
      <c r="K249" s="185">
        <f>ROUND(P249*H249,2)</f>
        <v>0</v>
      </c>
      <c r="L249" s="181" t="s">
        <v>217</v>
      </c>
      <c r="M249" s="53"/>
      <c r="N249" s="186" t="s">
        <v>93</v>
      </c>
      <c r="O249" s="187" t="s">
        <v>119</v>
      </c>
      <c r="P249" s="115">
        <f>I249+J249</f>
        <v>0</v>
      </c>
      <c r="Q249" s="115">
        <f>ROUND(I249*H249,2)</f>
        <v>0</v>
      </c>
      <c r="R249" s="115">
        <f>ROUND(J249*H249,2)</f>
        <v>0</v>
      </c>
      <c r="S249" s="34"/>
      <c r="T249" s="188">
        <f>S249*H249</f>
        <v>0</v>
      </c>
      <c r="U249" s="188">
        <v>0</v>
      </c>
      <c r="V249" s="188">
        <f>U249*H249</f>
        <v>0</v>
      </c>
      <c r="W249" s="188">
        <v>0</v>
      </c>
      <c r="X249" s="189">
        <f>W249*H249</f>
        <v>0</v>
      </c>
      <c r="AR249" s="16" t="s">
        <v>218</v>
      </c>
      <c r="AT249" s="16" t="s">
        <v>214</v>
      </c>
      <c r="AU249" s="16" t="s">
        <v>160</v>
      </c>
      <c r="AY249" s="16" t="s">
        <v>212</v>
      </c>
      <c r="BE249" s="190">
        <f>IF(O249="základní",K249,0)</f>
        <v>0</v>
      </c>
      <c r="BF249" s="190">
        <f>IF(O249="snížená",K249,0)</f>
        <v>0</v>
      </c>
      <c r="BG249" s="190">
        <f>IF(O249="zákl. přenesená",K249,0)</f>
        <v>0</v>
      </c>
      <c r="BH249" s="190">
        <f>IF(O249="sníž. přenesená",K249,0)</f>
        <v>0</v>
      </c>
      <c r="BI249" s="190">
        <f>IF(O249="nulová",K249,0)</f>
        <v>0</v>
      </c>
      <c r="BJ249" s="16" t="s">
        <v>95</v>
      </c>
      <c r="BK249" s="190">
        <f>ROUND(P249*H249,2)</f>
        <v>0</v>
      </c>
      <c r="BL249" s="16" t="s">
        <v>218</v>
      </c>
      <c r="BM249" s="16" t="s">
        <v>546</v>
      </c>
    </row>
    <row r="250" spans="2:47" s="1" customFormat="1" ht="27">
      <c r="B250" s="33"/>
      <c r="C250" s="55"/>
      <c r="D250" s="206" t="s">
        <v>220</v>
      </c>
      <c r="E250" s="55"/>
      <c r="F250" s="216" t="s">
        <v>547</v>
      </c>
      <c r="G250" s="55"/>
      <c r="H250" s="55"/>
      <c r="I250" s="145"/>
      <c r="J250" s="145"/>
      <c r="K250" s="55"/>
      <c r="L250" s="55"/>
      <c r="M250" s="53"/>
      <c r="N250" s="69"/>
      <c r="O250" s="34"/>
      <c r="P250" s="34"/>
      <c r="Q250" s="34"/>
      <c r="R250" s="34"/>
      <c r="S250" s="34"/>
      <c r="T250" s="34"/>
      <c r="U250" s="34"/>
      <c r="V250" s="34"/>
      <c r="W250" s="34"/>
      <c r="X250" s="70"/>
      <c r="AT250" s="16" t="s">
        <v>220</v>
      </c>
      <c r="AU250" s="16" t="s">
        <v>160</v>
      </c>
    </row>
    <row r="251" spans="2:65" s="1" customFormat="1" ht="22.5" customHeight="1">
      <c r="B251" s="33"/>
      <c r="C251" s="217" t="s">
        <v>548</v>
      </c>
      <c r="D251" s="217" t="s">
        <v>232</v>
      </c>
      <c r="E251" s="218" t="s">
        <v>549</v>
      </c>
      <c r="F251" s="219" t="s">
        <v>550</v>
      </c>
      <c r="G251" s="220" t="s">
        <v>386</v>
      </c>
      <c r="H251" s="221">
        <v>6.6</v>
      </c>
      <c r="I251" s="222"/>
      <c r="J251" s="223"/>
      <c r="K251" s="224">
        <f>ROUND(P251*H251,2)</f>
        <v>0</v>
      </c>
      <c r="L251" s="219" t="s">
        <v>217</v>
      </c>
      <c r="M251" s="225"/>
      <c r="N251" s="226" t="s">
        <v>93</v>
      </c>
      <c r="O251" s="187" t="s">
        <v>119</v>
      </c>
      <c r="P251" s="115">
        <f>I251+J251</f>
        <v>0</v>
      </c>
      <c r="Q251" s="115">
        <f>ROUND(I251*H251,2)</f>
        <v>0</v>
      </c>
      <c r="R251" s="115">
        <f>ROUND(J251*H251,2)</f>
        <v>0</v>
      </c>
      <c r="S251" s="34"/>
      <c r="T251" s="188">
        <f>S251*H251</f>
        <v>0</v>
      </c>
      <c r="U251" s="188">
        <v>0.0005</v>
      </c>
      <c r="V251" s="188">
        <f>U251*H251</f>
        <v>0.0033</v>
      </c>
      <c r="W251" s="188">
        <v>0</v>
      </c>
      <c r="X251" s="189">
        <f>W251*H251</f>
        <v>0</v>
      </c>
      <c r="AR251" s="16" t="s">
        <v>236</v>
      </c>
      <c r="AT251" s="16" t="s">
        <v>232</v>
      </c>
      <c r="AU251" s="16" t="s">
        <v>160</v>
      </c>
      <c r="AY251" s="16" t="s">
        <v>212</v>
      </c>
      <c r="BE251" s="190">
        <f>IF(O251="základní",K251,0)</f>
        <v>0</v>
      </c>
      <c r="BF251" s="190">
        <f>IF(O251="snížená",K251,0)</f>
        <v>0</v>
      </c>
      <c r="BG251" s="190">
        <f>IF(O251="zákl. přenesená",K251,0)</f>
        <v>0</v>
      </c>
      <c r="BH251" s="190">
        <f>IF(O251="sníž. přenesená",K251,0)</f>
        <v>0</v>
      </c>
      <c r="BI251" s="190">
        <f>IF(O251="nulová",K251,0)</f>
        <v>0</v>
      </c>
      <c r="BJ251" s="16" t="s">
        <v>95</v>
      </c>
      <c r="BK251" s="190">
        <f>ROUND(P251*H251,2)</f>
        <v>0</v>
      </c>
      <c r="BL251" s="16" t="s">
        <v>218</v>
      </c>
      <c r="BM251" s="16" t="s">
        <v>551</v>
      </c>
    </row>
    <row r="252" spans="2:47" s="1" customFormat="1" ht="27">
      <c r="B252" s="33"/>
      <c r="C252" s="55"/>
      <c r="D252" s="191" t="s">
        <v>220</v>
      </c>
      <c r="E252" s="55"/>
      <c r="F252" s="192" t="s">
        <v>552</v>
      </c>
      <c r="G252" s="55"/>
      <c r="H252" s="55"/>
      <c r="I252" s="145"/>
      <c r="J252" s="145"/>
      <c r="K252" s="55"/>
      <c r="L252" s="55"/>
      <c r="M252" s="53"/>
      <c r="N252" s="69"/>
      <c r="O252" s="34"/>
      <c r="P252" s="34"/>
      <c r="Q252" s="34"/>
      <c r="R252" s="34"/>
      <c r="S252" s="34"/>
      <c r="T252" s="34"/>
      <c r="U252" s="34"/>
      <c r="V252" s="34"/>
      <c r="W252" s="34"/>
      <c r="X252" s="70"/>
      <c r="AT252" s="16" t="s">
        <v>220</v>
      </c>
      <c r="AU252" s="16" t="s">
        <v>160</v>
      </c>
    </row>
    <row r="253" spans="2:51" s="11" customFormat="1" ht="13.5">
      <c r="B253" s="193"/>
      <c r="C253" s="194"/>
      <c r="D253" s="191" t="s">
        <v>222</v>
      </c>
      <c r="E253" s="194"/>
      <c r="F253" s="196" t="s">
        <v>553</v>
      </c>
      <c r="G253" s="194"/>
      <c r="H253" s="197">
        <v>6.6</v>
      </c>
      <c r="I253" s="198"/>
      <c r="J253" s="198"/>
      <c r="K253" s="194"/>
      <c r="L253" s="194"/>
      <c r="M253" s="199"/>
      <c r="N253" s="200"/>
      <c r="O253" s="201"/>
      <c r="P253" s="201"/>
      <c r="Q253" s="201"/>
      <c r="R253" s="201"/>
      <c r="S253" s="201"/>
      <c r="T253" s="201"/>
      <c r="U253" s="201"/>
      <c r="V253" s="201"/>
      <c r="W253" s="201"/>
      <c r="X253" s="202"/>
      <c r="AT253" s="203" t="s">
        <v>222</v>
      </c>
      <c r="AU253" s="203" t="s">
        <v>160</v>
      </c>
      <c r="AV253" s="11" t="s">
        <v>160</v>
      </c>
      <c r="AW253" s="11" t="s">
        <v>76</v>
      </c>
      <c r="AX253" s="11" t="s">
        <v>95</v>
      </c>
      <c r="AY253" s="203" t="s">
        <v>212</v>
      </c>
    </row>
    <row r="254" spans="2:63" s="10" customFormat="1" ht="37.35" customHeight="1">
      <c r="B254" s="161"/>
      <c r="C254" s="162"/>
      <c r="D254" s="163" t="s">
        <v>149</v>
      </c>
      <c r="E254" s="164" t="s">
        <v>554</v>
      </c>
      <c r="F254" s="164" t="s">
        <v>555</v>
      </c>
      <c r="G254" s="162"/>
      <c r="H254" s="162"/>
      <c r="I254" s="165"/>
      <c r="J254" s="165"/>
      <c r="K254" s="166">
        <f>BK254</f>
        <v>0</v>
      </c>
      <c r="L254" s="162"/>
      <c r="M254" s="167"/>
      <c r="N254" s="168"/>
      <c r="O254" s="169"/>
      <c r="P254" s="169"/>
      <c r="Q254" s="170">
        <f>Q255+Q274</f>
        <v>0</v>
      </c>
      <c r="R254" s="170">
        <f>R255+R274</f>
        <v>0</v>
      </c>
      <c r="S254" s="169"/>
      <c r="T254" s="171">
        <f>T255+T274</f>
        <v>0</v>
      </c>
      <c r="U254" s="169"/>
      <c r="V254" s="171">
        <f>V255+V274</f>
        <v>0.32232518000000004</v>
      </c>
      <c r="W254" s="169"/>
      <c r="X254" s="172">
        <f>X255+X274</f>
        <v>0</v>
      </c>
      <c r="AR254" s="173" t="s">
        <v>160</v>
      </c>
      <c r="AT254" s="174" t="s">
        <v>149</v>
      </c>
      <c r="AU254" s="174" t="s">
        <v>150</v>
      </c>
      <c r="AY254" s="173" t="s">
        <v>212</v>
      </c>
      <c r="BK254" s="175">
        <f>BK255+BK274</f>
        <v>0</v>
      </c>
    </row>
    <row r="255" spans="2:63" s="10" customFormat="1" ht="19.9" customHeight="1">
      <c r="B255" s="161"/>
      <c r="C255" s="162"/>
      <c r="D255" s="176" t="s">
        <v>149</v>
      </c>
      <c r="E255" s="177" t="s">
        <v>556</v>
      </c>
      <c r="F255" s="177" t="s">
        <v>557</v>
      </c>
      <c r="G255" s="162"/>
      <c r="H255" s="162"/>
      <c r="I255" s="165"/>
      <c r="J255" s="165"/>
      <c r="K255" s="178">
        <f>BK255</f>
        <v>0</v>
      </c>
      <c r="L255" s="162"/>
      <c r="M255" s="167"/>
      <c r="N255" s="168"/>
      <c r="O255" s="169"/>
      <c r="P255" s="169"/>
      <c r="Q255" s="170">
        <f>SUM(Q256:Q273)</f>
        <v>0</v>
      </c>
      <c r="R255" s="170">
        <f>SUM(R256:R273)</f>
        <v>0</v>
      </c>
      <c r="S255" s="169"/>
      <c r="T255" s="171">
        <f>SUM(T256:T273)</f>
        <v>0</v>
      </c>
      <c r="U255" s="169"/>
      <c r="V255" s="171">
        <f>SUM(V256:V273)</f>
        <v>0.31473500000000004</v>
      </c>
      <c r="W255" s="169"/>
      <c r="X255" s="172">
        <f>SUM(X256:X273)</f>
        <v>0</v>
      </c>
      <c r="AR255" s="173" t="s">
        <v>160</v>
      </c>
      <c r="AT255" s="174" t="s">
        <v>149</v>
      </c>
      <c r="AU255" s="174" t="s">
        <v>95</v>
      </c>
      <c r="AY255" s="173" t="s">
        <v>212</v>
      </c>
      <c r="BK255" s="175">
        <f>SUM(BK256:BK273)</f>
        <v>0</v>
      </c>
    </row>
    <row r="256" spans="2:65" s="1" customFormat="1" ht="31.5" customHeight="1">
      <c r="B256" s="33"/>
      <c r="C256" s="179" t="s">
        <v>558</v>
      </c>
      <c r="D256" s="179" t="s">
        <v>214</v>
      </c>
      <c r="E256" s="180" t="s">
        <v>559</v>
      </c>
      <c r="F256" s="181" t="s">
        <v>560</v>
      </c>
      <c r="G256" s="182" t="s">
        <v>386</v>
      </c>
      <c r="H256" s="183">
        <v>5.1</v>
      </c>
      <c r="I256" s="184"/>
      <c r="J256" s="184"/>
      <c r="K256" s="185">
        <f>ROUND(P256*H256,2)</f>
        <v>0</v>
      </c>
      <c r="L256" s="181" t="s">
        <v>217</v>
      </c>
      <c r="M256" s="53"/>
      <c r="N256" s="186" t="s">
        <v>93</v>
      </c>
      <c r="O256" s="187" t="s">
        <v>119</v>
      </c>
      <c r="P256" s="115">
        <f>I256+J256</f>
        <v>0</v>
      </c>
      <c r="Q256" s="115">
        <f>ROUND(I256*H256,2)</f>
        <v>0</v>
      </c>
      <c r="R256" s="115">
        <f>ROUND(J256*H256,2)</f>
        <v>0</v>
      </c>
      <c r="S256" s="34"/>
      <c r="T256" s="188">
        <f>S256*H256</f>
        <v>0</v>
      </c>
      <c r="U256" s="188">
        <v>0</v>
      </c>
      <c r="V256" s="188">
        <f>U256*H256</f>
        <v>0</v>
      </c>
      <c r="W256" s="188">
        <v>0</v>
      </c>
      <c r="X256" s="189">
        <f>W256*H256</f>
        <v>0</v>
      </c>
      <c r="AR256" s="16" t="s">
        <v>296</v>
      </c>
      <c r="AT256" s="16" t="s">
        <v>214</v>
      </c>
      <c r="AU256" s="16" t="s">
        <v>160</v>
      </c>
      <c r="AY256" s="16" t="s">
        <v>212</v>
      </c>
      <c r="BE256" s="190">
        <f>IF(O256="základní",K256,0)</f>
        <v>0</v>
      </c>
      <c r="BF256" s="190">
        <f>IF(O256="snížená",K256,0)</f>
        <v>0</v>
      </c>
      <c r="BG256" s="190">
        <f>IF(O256="zákl. přenesená",K256,0)</f>
        <v>0</v>
      </c>
      <c r="BH256" s="190">
        <f>IF(O256="sníž. přenesená",K256,0)</f>
        <v>0</v>
      </c>
      <c r="BI256" s="190">
        <f>IF(O256="nulová",K256,0)</f>
        <v>0</v>
      </c>
      <c r="BJ256" s="16" t="s">
        <v>95</v>
      </c>
      <c r="BK256" s="190">
        <f>ROUND(P256*H256,2)</f>
        <v>0</v>
      </c>
      <c r="BL256" s="16" t="s">
        <v>296</v>
      </c>
      <c r="BM256" s="16" t="s">
        <v>561</v>
      </c>
    </row>
    <row r="257" spans="2:47" s="1" customFormat="1" ht="27">
      <c r="B257" s="33"/>
      <c r="C257" s="55"/>
      <c r="D257" s="206" t="s">
        <v>220</v>
      </c>
      <c r="E257" s="55"/>
      <c r="F257" s="216" t="s">
        <v>562</v>
      </c>
      <c r="G257" s="55"/>
      <c r="H257" s="55"/>
      <c r="I257" s="145"/>
      <c r="J257" s="145"/>
      <c r="K257" s="55"/>
      <c r="L257" s="55"/>
      <c r="M257" s="53"/>
      <c r="N257" s="69"/>
      <c r="O257" s="34"/>
      <c r="P257" s="34"/>
      <c r="Q257" s="34"/>
      <c r="R257" s="34"/>
      <c r="S257" s="34"/>
      <c r="T257" s="34"/>
      <c r="U257" s="34"/>
      <c r="V257" s="34"/>
      <c r="W257" s="34"/>
      <c r="X257" s="70"/>
      <c r="AT257" s="16" t="s">
        <v>220</v>
      </c>
      <c r="AU257" s="16" t="s">
        <v>160</v>
      </c>
    </row>
    <row r="258" spans="2:65" s="1" customFormat="1" ht="31.5" customHeight="1">
      <c r="B258" s="33"/>
      <c r="C258" s="179" t="s">
        <v>563</v>
      </c>
      <c r="D258" s="179" t="s">
        <v>214</v>
      </c>
      <c r="E258" s="180" t="s">
        <v>564</v>
      </c>
      <c r="F258" s="181" t="s">
        <v>565</v>
      </c>
      <c r="G258" s="182" t="s">
        <v>386</v>
      </c>
      <c r="H258" s="183">
        <v>5.1</v>
      </c>
      <c r="I258" s="184"/>
      <c r="J258" s="184"/>
      <c r="K258" s="185">
        <f>ROUND(P258*H258,2)</f>
        <v>0</v>
      </c>
      <c r="L258" s="181" t="s">
        <v>217</v>
      </c>
      <c r="M258" s="53"/>
      <c r="N258" s="186" t="s">
        <v>93</v>
      </c>
      <c r="O258" s="187" t="s">
        <v>119</v>
      </c>
      <c r="P258" s="115">
        <f>I258+J258</f>
        <v>0</v>
      </c>
      <c r="Q258" s="115">
        <f>ROUND(I258*H258,2)</f>
        <v>0</v>
      </c>
      <c r="R258" s="115">
        <f>ROUND(J258*H258,2)</f>
        <v>0</v>
      </c>
      <c r="S258" s="34"/>
      <c r="T258" s="188">
        <f>S258*H258</f>
        <v>0</v>
      </c>
      <c r="U258" s="188">
        <v>0</v>
      </c>
      <c r="V258" s="188">
        <f>U258*H258</f>
        <v>0</v>
      </c>
      <c r="W258" s="188">
        <v>0</v>
      </c>
      <c r="X258" s="189">
        <f>W258*H258</f>
        <v>0</v>
      </c>
      <c r="AR258" s="16" t="s">
        <v>296</v>
      </c>
      <c r="AT258" s="16" t="s">
        <v>214</v>
      </c>
      <c r="AU258" s="16" t="s">
        <v>160</v>
      </c>
      <c r="AY258" s="16" t="s">
        <v>212</v>
      </c>
      <c r="BE258" s="190">
        <f>IF(O258="základní",K258,0)</f>
        <v>0</v>
      </c>
      <c r="BF258" s="190">
        <f>IF(O258="snížená",K258,0)</f>
        <v>0</v>
      </c>
      <c r="BG258" s="190">
        <f>IF(O258="zákl. přenesená",K258,0)</f>
        <v>0</v>
      </c>
      <c r="BH258" s="190">
        <f>IF(O258="sníž. přenesená",K258,0)</f>
        <v>0</v>
      </c>
      <c r="BI258" s="190">
        <f>IF(O258="nulová",K258,0)</f>
        <v>0</v>
      </c>
      <c r="BJ258" s="16" t="s">
        <v>95</v>
      </c>
      <c r="BK258" s="190">
        <f>ROUND(P258*H258,2)</f>
        <v>0</v>
      </c>
      <c r="BL258" s="16" t="s">
        <v>296</v>
      </c>
      <c r="BM258" s="16" t="s">
        <v>566</v>
      </c>
    </row>
    <row r="259" spans="2:47" s="1" customFormat="1" ht="27">
      <c r="B259" s="33"/>
      <c r="C259" s="55"/>
      <c r="D259" s="191" t="s">
        <v>220</v>
      </c>
      <c r="E259" s="55"/>
      <c r="F259" s="192" t="s">
        <v>567</v>
      </c>
      <c r="G259" s="55"/>
      <c r="H259" s="55"/>
      <c r="I259" s="145"/>
      <c r="J259" s="145"/>
      <c r="K259" s="55"/>
      <c r="L259" s="55"/>
      <c r="M259" s="53"/>
      <c r="N259" s="69"/>
      <c r="O259" s="34"/>
      <c r="P259" s="34"/>
      <c r="Q259" s="34"/>
      <c r="R259" s="34"/>
      <c r="S259" s="34"/>
      <c r="T259" s="34"/>
      <c r="U259" s="34"/>
      <c r="V259" s="34"/>
      <c r="W259" s="34"/>
      <c r="X259" s="70"/>
      <c r="AT259" s="16" t="s">
        <v>220</v>
      </c>
      <c r="AU259" s="16" t="s">
        <v>160</v>
      </c>
    </row>
    <row r="260" spans="2:51" s="11" customFormat="1" ht="13.5">
      <c r="B260" s="193"/>
      <c r="C260" s="194"/>
      <c r="D260" s="191" t="s">
        <v>222</v>
      </c>
      <c r="E260" s="195" t="s">
        <v>93</v>
      </c>
      <c r="F260" s="196" t="s">
        <v>568</v>
      </c>
      <c r="G260" s="194"/>
      <c r="H260" s="197">
        <v>20.4</v>
      </c>
      <c r="I260" s="198"/>
      <c r="J260" s="198"/>
      <c r="K260" s="194"/>
      <c r="L260" s="194"/>
      <c r="M260" s="199"/>
      <c r="N260" s="200"/>
      <c r="O260" s="201"/>
      <c r="P260" s="201"/>
      <c r="Q260" s="201"/>
      <c r="R260" s="201"/>
      <c r="S260" s="201"/>
      <c r="T260" s="201"/>
      <c r="U260" s="201"/>
      <c r="V260" s="201"/>
      <c r="W260" s="201"/>
      <c r="X260" s="202"/>
      <c r="AT260" s="203" t="s">
        <v>222</v>
      </c>
      <c r="AU260" s="203" t="s">
        <v>160</v>
      </c>
      <c r="AV260" s="11" t="s">
        <v>160</v>
      </c>
      <c r="AW260" s="11" t="s">
        <v>77</v>
      </c>
      <c r="AX260" s="11" t="s">
        <v>150</v>
      </c>
      <c r="AY260" s="203" t="s">
        <v>212</v>
      </c>
    </row>
    <row r="261" spans="2:51" s="11" customFormat="1" ht="13.5">
      <c r="B261" s="193"/>
      <c r="C261" s="194"/>
      <c r="D261" s="206" t="s">
        <v>222</v>
      </c>
      <c r="E261" s="227" t="s">
        <v>93</v>
      </c>
      <c r="F261" s="228" t="s">
        <v>569</v>
      </c>
      <c r="G261" s="194"/>
      <c r="H261" s="229">
        <v>5.1</v>
      </c>
      <c r="I261" s="198"/>
      <c r="J261" s="198"/>
      <c r="K261" s="194"/>
      <c r="L261" s="194"/>
      <c r="M261" s="199"/>
      <c r="N261" s="200"/>
      <c r="O261" s="201"/>
      <c r="P261" s="201"/>
      <c r="Q261" s="201"/>
      <c r="R261" s="201"/>
      <c r="S261" s="201"/>
      <c r="T261" s="201"/>
      <c r="U261" s="201"/>
      <c r="V261" s="201"/>
      <c r="W261" s="201"/>
      <c r="X261" s="202"/>
      <c r="AT261" s="203" t="s">
        <v>222</v>
      </c>
      <c r="AU261" s="203" t="s">
        <v>160</v>
      </c>
      <c r="AV261" s="11" t="s">
        <v>160</v>
      </c>
      <c r="AW261" s="11" t="s">
        <v>77</v>
      </c>
      <c r="AX261" s="11" t="s">
        <v>95</v>
      </c>
      <c r="AY261" s="203" t="s">
        <v>212</v>
      </c>
    </row>
    <row r="262" spans="2:65" s="1" customFormat="1" ht="22.5" customHeight="1">
      <c r="B262" s="33"/>
      <c r="C262" s="217" t="s">
        <v>570</v>
      </c>
      <c r="D262" s="217" t="s">
        <v>232</v>
      </c>
      <c r="E262" s="218" t="s">
        <v>571</v>
      </c>
      <c r="F262" s="219" t="s">
        <v>572</v>
      </c>
      <c r="G262" s="220" t="s">
        <v>158</v>
      </c>
      <c r="H262" s="221">
        <v>0.55</v>
      </c>
      <c r="I262" s="222"/>
      <c r="J262" s="223"/>
      <c r="K262" s="224">
        <f>ROUND(P262*H262,2)</f>
        <v>0</v>
      </c>
      <c r="L262" s="219" t="s">
        <v>217</v>
      </c>
      <c r="M262" s="225"/>
      <c r="N262" s="226" t="s">
        <v>93</v>
      </c>
      <c r="O262" s="187" t="s">
        <v>119</v>
      </c>
      <c r="P262" s="115">
        <f>I262+J262</f>
        <v>0</v>
      </c>
      <c r="Q262" s="115">
        <f>ROUND(I262*H262,2)</f>
        <v>0</v>
      </c>
      <c r="R262" s="115">
        <f>ROUND(J262*H262,2)</f>
        <v>0</v>
      </c>
      <c r="S262" s="34"/>
      <c r="T262" s="188">
        <f>S262*H262</f>
        <v>0</v>
      </c>
      <c r="U262" s="188">
        <v>0.55</v>
      </c>
      <c r="V262" s="188">
        <f>U262*H262</f>
        <v>0.30250000000000005</v>
      </c>
      <c r="W262" s="188">
        <v>0</v>
      </c>
      <c r="X262" s="189">
        <f>W262*H262</f>
        <v>0</v>
      </c>
      <c r="AR262" s="16" t="s">
        <v>379</v>
      </c>
      <c r="AT262" s="16" t="s">
        <v>232</v>
      </c>
      <c r="AU262" s="16" t="s">
        <v>160</v>
      </c>
      <c r="AY262" s="16" t="s">
        <v>212</v>
      </c>
      <c r="BE262" s="190">
        <f>IF(O262="základní",K262,0)</f>
        <v>0</v>
      </c>
      <c r="BF262" s="190">
        <f>IF(O262="snížená",K262,0)</f>
        <v>0</v>
      </c>
      <c r="BG262" s="190">
        <f>IF(O262="zákl. přenesená",K262,0)</f>
        <v>0</v>
      </c>
      <c r="BH262" s="190">
        <f>IF(O262="sníž. přenesená",K262,0)</f>
        <v>0</v>
      </c>
      <c r="BI262" s="190">
        <f>IF(O262="nulová",K262,0)</f>
        <v>0</v>
      </c>
      <c r="BJ262" s="16" t="s">
        <v>95</v>
      </c>
      <c r="BK262" s="190">
        <f>ROUND(P262*H262,2)</f>
        <v>0</v>
      </c>
      <c r="BL262" s="16" t="s">
        <v>296</v>
      </c>
      <c r="BM262" s="16" t="s">
        <v>573</v>
      </c>
    </row>
    <row r="263" spans="2:47" s="1" customFormat="1" ht="40.5">
      <c r="B263" s="33"/>
      <c r="C263" s="55"/>
      <c r="D263" s="191" t="s">
        <v>220</v>
      </c>
      <c r="E263" s="55"/>
      <c r="F263" s="192" t="s">
        <v>574</v>
      </c>
      <c r="G263" s="55"/>
      <c r="H263" s="55"/>
      <c r="I263" s="145"/>
      <c r="J263" s="145"/>
      <c r="K263" s="55"/>
      <c r="L263" s="55"/>
      <c r="M263" s="53"/>
      <c r="N263" s="69"/>
      <c r="O263" s="34"/>
      <c r="P263" s="34"/>
      <c r="Q263" s="34"/>
      <c r="R263" s="34"/>
      <c r="S263" s="34"/>
      <c r="T263" s="34"/>
      <c r="U263" s="34"/>
      <c r="V263" s="34"/>
      <c r="W263" s="34"/>
      <c r="X263" s="70"/>
      <c r="AT263" s="16" t="s">
        <v>220</v>
      </c>
      <c r="AU263" s="16" t="s">
        <v>160</v>
      </c>
    </row>
    <row r="264" spans="2:51" s="11" customFormat="1" ht="13.5">
      <c r="B264" s="193"/>
      <c r="C264" s="194"/>
      <c r="D264" s="191" t="s">
        <v>222</v>
      </c>
      <c r="E264" s="195" t="s">
        <v>93</v>
      </c>
      <c r="F264" s="196" t="s">
        <v>575</v>
      </c>
      <c r="G264" s="194"/>
      <c r="H264" s="197">
        <v>0.4</v>
      </c>
      <c r="I264" s="198"/>
      <c r="J264" s="198"/>
      <c r="K264" s="194"/>
      <c r="L264" s="194"/>
      <c r="M264" s="199"/>
      <c r="N264" s="200"/>
      <c r="O264" s="201"/>
      <c r="P264" s="201"/>
      <c r="Q264" s="201"/>
      <c r="R264" s="201"/>
      <c r="S264" s="201"/>
      <c r="T264" s="201"/>
      <c r="U264" s="201"/>
      <c r="V264" s="201"/>
      <c r="W264" s="201"/>
      <c r="X264" s="202"/>
      <c r="AT264" s="203" t="s">
        <v>222</v>
      </c>
      <c r="AU264" s="203" t="s">
        <v>160</v>
      </c>
      <c r="AV264" s="11" t="s">
        <v>160</v>
      </c>
      <c r="AW264" s="11" t="s">
        <v>77</v>
      </c>
      <c r="AX264" s="11" t="s">
        <v>150</v>
      </c>
      <c r="AY264" s="203" t="s">
        <v>212</v>
      </c>
    </row>
    <row r="265" spans="2:51" s="11" customFormat="1" ht="13.5">
      <c r="B265" s="193"/>
      <c r="C265" s="194"/>
      <c r="D265" s="191" t="s">
        <v>222</v>
      </c>
      <c r="E265" s="195" t="s">
        <v>93</v>
      </c>
      <c r="F265" s="196" t="s">
        <v>576</v>
      </c>
      <c r="G265" s="194"/>
      <c r="H265" s="197">
        <v>0.1</v>
      </c>
      <c r="I265" s="198"/>
      <c r="J265" s="198"/>
      <c r="K265" s="194"/>
      <c r="L265" s="194"/>
      <c r="M265" s="199"/>
      <c r="N265" s="200"/>
      <c r="O265" s="201"/>
      <c r="P265" s="201"/>
      <c r="Q265" s="201"/>
      <c r="R265" s="201"/>
      <c r="S265" s="201"/>
      <c r="T265" s="201"/>
      <c r="U265" s="201"/>
      <c r="V265" s="201"/>
      <c r="W265" s="201"/>
      <c r="X265" s="202"/>
      <c r="AT265" s="203" t="s">
        <v>222</v>
      </c>
      <c r="AU265" s="203" t="s">
        <v>160</v>
      </c>
      <c r="AV265" s="11" t="s">
        <v>160</v>
      </c>
      <c r="AW265" s="11" t="s">
        <v>77</v>
      </c>
      <c r="AX265" s="11" t="s">
        <v>150</v>
      </c>
      <c r="AY265" s="203" t="s">
        <v>212</v>
      </c>
    </row>
    <row r="266" spans="2:51" s="12" customFormat="1" ht="13.5">
      <c r="B266" s="204"/>
      <c r="C266" s="205"/>
      <c r="D266" s="191" t="s">
        <v>222</v>
      </c>
      <c r="E266" s="230" t="s">
        <v>156</v>
      </c>
      <c r="F266" s="231" t="s">
        <v>226</v>
      </c>
      <c r="G266" s="205"/>
      <c r="H266" s="232">
        <v>0.5</v>
      </c>
      <c r="I266" s="210"/>
      <c r="J266" s="210"/>
      <c r="K266" s="205"/>
      <c r="L266" s="205"/>
      <c r="M266" s="211"/>
      <c r="N266" s="212"/>
      <c r="O266" s="213"/>
      <c r="P266" s="213"/>
      <c r="Q266" s="213"/>
      <c r="R266" s="213"/>
      <c r="S266" s="213"/>
      <c r="T266" s="213"/>
      <c r="U266" s="213"/>
      <c r="V266" s="213"/>
      <c r="W266" s="213"/>
      <c r="X266" s="214"/>
      <c r="AT266" s="215" t="s">
        <v>222</v>
      </c>
      <c r="AU266" s="215" t="s">
        <v>160</v>
      </c>
      <c r="AV266" s="12" t="s">
        <v>218</v>
      </c>
      <c r="AW266" s="12" t="s">
        <v>77</v>
      </c>
      <c r="AX266" s="12" t="s">
        <v>95</v>
      </c>
      <c r="AY266" s="215" t="s">
        <v>212</v>
      </c>
    </row>
    <row r="267" spans="2:51" s="11" customFormat="1" ht="13.5">
      <c r="B267" s="193"/>
      <c r="C267" s="194"/>
      <c r="D267" s="206" t="s">
        <v>222</v>
      </c>
      <c r="E267" s="194"/>
      <c r="F267" s="228" t="s">
        <v>577</v>
      </c>
      <c r="G267" s="194"/>
      <c r="H267" s="229">
        <v>0.55</v>
      </c>
      <c r="I267" s="198"/>
      <c r="J267" s="198"/>
      <c r="K267" s="194"/>
      <c r="L267" s="194"/>
      <c r="M267" s="199"/>
      <c r="N267" s="200"/>
      <c r="O267" s="201"/>
      <c r="P267" s="201"/>
      <c r="Q267" s="201"/>
      <c r="R267" s="201"/>
      <c r="S267" s="201"/>
      <c r="T267" s="201"/>
      <c r="U267" s="201"/>
      <c r="V267" s="201"/>
      <c r="W267" s="201"/>
      <c r="X267" s="202"/>
      <c r="AT267" s="203" t="s">
        <v>222</v>
      </c>
      <c r="AU267" s="203" t="s">
        <v>160</v>
      </c>
      <c r="AV267" s="11" t="s">
        <v>160</v>
      </c>
      <c r="AW267" s="11" t="s">
        <v>76</v>
      </c>
      <c r="AX267" s="11" t="s">
        <v>95</v>
      </c>
      <c r="AY267" s="203" t="s">
        <v>212</v>
      </c>
    </row>
    <row r="268" spans="2:65" s="1" customFormat="1" ht="22.5" customHeight="1">
      <c r="B268" s="33"/>
      <c r="C268" s="179" t="s">
        <v>578</v>
      </c>
      <c r="D268" s="179" t="s">
        <v>214</v>
      </c>
      <c r="E268" s="180" t="s">
        <v>579</v>
      </c>
      <c r="F268" s="181" t="s">
        <v>580</v>
      </c>
      <c r="G268" s="182" t="s">
        <v>158</v>
      </c>
      <c r="H268" s="183">
        <v>0.5</v>
      </c>
      <c r="I268" s="184"/>
      <c r="J268" s="184"/>
      <c r="K268" s="185">
        <f>ROUND(P268*H268,2)</f>
        <v>0</v>
      </c>
      <c r="L268" s="181" t="s">
        <v>217</v>
      </c>
      <c r="M268" s="53"/>
      <c r="N268" s="186" t="s">
        <v>93</v>
      </c>
      <c r="O268" s="187" t="s">
        <v>119</v>
      </c>
      <c r="P268" s="115">
        <f>I268+J268</f>
        <v>0</v>
      </c>
      <c r="Q268" s="115">
        <f>ROUND(I268*H268,2)</f>
        <v>0</v>
      </c>
      <c r="R268" s="115">
        <f>ROUND(J268*H268,2)</f>
        <v>0</v>
      </c>
      <c r="S268" s="34"/>
      <c r="T268" s="188">
        <f>S268*H268</f>
        <v>0</v>
      </c>
      <c r="U268" s="188">
        <v>0.02447</v>
      </c>
      <c r="V268" s="188">
        <f>U268*H268</f>
        <v>0.012235</v>
      </c>
      <c r="W268" s="188">
        <v>0</v>
      </c>
      <c r="X268" s="189">
        <f>W268*H268</f>
        <v>0</v>
      </c>
      <c r="AR268" s="16" t="s">
        <v>296</v>
      </c>
      <c r="AT268" s="16" t="s">
        <v>214</v>
      </c>
      <c r="AU268" s="16" t="s">
        <v>160</v>
      </c>
      <c r="AY268" s="16" t="s">
        <v>212</v>
      </c>
      <c r="BE268" s="190">
        <f>IF(O268="základní",K268,0)</f>
        <v>0</v>
      </c>
      <c r="BF268" s="190">
        <f>IF(O268="snížená",K268,0)</f>
        <v>0</v>
      </c>
      <c r="BG268" s="190">
        <f>IF(O268="zákl. přenesená",K268,0)</f>
        <v>0</v>
      </c>
      <c r="BH268" s="190">
        <f>IF(O268="sníž. přenesená",K268,0)</f>
        <v>0</v>
      </c>
      <c r="BI268" s="190">
        <f>IF(O268="nulová",K268,0)</f>
        <v>0</v>
      </c>
      <c r="BJ268" s="16" t="s">
        <v>95</v>
      </c>
      <c r="BK268" s="190">
        <f>ROUND(P268*H268,2)</f>
        <v>0</v>
      </c>
      <c r="BL268" s="16" t="s">
        <v>296</v>
      </c>
      <c r="BM268" s="16" t="s">
        <v>581</v>
      </c>
    </row>
    <row r="269" spans="2:51" s="11" customFormat="1" ht="13.5">
      <c r="B269" s="193"/>
      <c r="C269" s="194"/>
      <c r="D269" s="206" t="s">
        <v>222</v>
      </c>
      <c r="E269" s="227" t="s">
        <v>93</v>
      </c>
      <c r="F269" s="228" t="s">
        <v>156</v>
      </c>
      <c r="G269" s="194"/>
      <c r="H269" s="229">
        <v>0.5</v>
      </c>
      <c r="I269" s="198"/>
      <c r="J269" s="198"/>
      <c r="K269" s="194"/>
      <c r="L269" s="194"/>
      <c r="M269" s="199"/>
      <c r="N269" s="200"/>
      <c r="O269" s="201"/>
      <c r="P269" s="201"/>
      <c r="Q269" s="201"/>
      <c r="R269" s="201"/>
      <c r="S269" s="201"/>
      <c r="T269" s="201"/>
      <c r="U269" s="201"/>
      <c r="V269" s="201"/>
      <c r="W269" s="201"/>
      <c r="X269" s="202"/>
      <c r="AT269" s="203" t="s">
        <v>222</v>
      </c>
      <c r="AU269" s="203" t="s">
        <v>160</v>
      </c>
      <c r="AV269" s="11" t="s">
        <v>160</v>
      </c>
      <c r="AW269" s="11" t="s">
        <v>77</v>
      </c>
      <c r="AX269" s="11" t="s">
        <v>95</v>
      </c>
      <c r="AY269" s="203" t="s">
        <v>212</v>
      </c>
    </row>
    <row r="270" spans="2:65" s="1" customFormat="1" ht="31.5" customHeight="1">
      <c r="B270" s="33"/>
      <c r="C270" s="217" t="s">
        <v>582</v>
      </c>
      <c r="D270" s="217" t="s">
        <v>232</v>
      </c>
      <c r="E270" s="218" t="s">
        <v>583</v>
      </c>
      <c r="F270" s="219" t="s">
        <v>584</v>
      </c>
      <c r="G270" s="220" t="s">
        <v>273</v>
      </c>
      <c r="H270" s="221">
        <v>8</v>
      </c>
      <c r="I270" s="222"/>
      <c r="J270" s="223"/>
      <c r="K270" s="224">
        <f>ROUND(P270*H270,2)</f>
        <v>0</v>
      </c>
      <c r="L270" s="219" t="s">
        <v>93</v>
      </c>
      <c r="M270" s="225"/>
      <c r="N270" s="226" t="s">
        <v>93</v>
      </c>
      <c r="O270" s="187" t="s">
        <v>119</v>
      </c>
      <c r="P270" s="115">
        <f>I270+J270</f>
        <v>0</v>
      </c>
      <c r="Q270" s="115">
        <f>ROUND(I270*H270,2)</f>
        <v>0</v>
      </c>
      <c r="R270" s="115">
        <f>ROUND(J270*H270,2)</f>
        <v>0</v>
      </c>
      <c r="S270" s="34"/>
      <c r="T270" s="188">
        <f>S270*H270</f>
        <v>0</v>
      </c>
      <c r="U270" s="188">
        <v>0</v>
      </c>
      <c r="V270" s="188">
        <f>U270*H270</f>
        <v>0</v>
      </c>
      <c r="W270" s="188">
        <v>0</v>
      </c>
      <c r="X270" s="189">
        <f>W270*H270</f>
        <v>0</v>
      </c>
      <c r="AR270" s="16" t="s">
        <v>379</v>
      </c>
      <c r="AT270" s="16" t="s">
        <v>232</v>
      </c>
      <c r="AU270" s="16" t="s">
        <v>160</v>
      </c>
      <c r="AY270" s="16" t="s">
        <v>212</v>
      </c>
      <c r="BE270" s="190">
        <f>IF(O270="základní",K270,0)</f>
        <v>0</v>
      </c>
      <c r="BF270" s="190">
        <f>IF(O270="snížená",K270,0)</f>
        <v>0</v>
      </c>
      <c r="BG270" s="190">
        <f>IF(O270="zákl. přenesená",K270,0)</f>
        <v>0</v>
      </c>
      <c r="BH270" s="190">
        <f>IF(O270="sníž. přenesená",K270,0)</f>
        <v>0</v>
      </c>
      <c r="BI270" s="190">
        <f>IF(O270="nulová",K270,0)</f>
        <v>0</v>
      </c>
      <c r="BJ270" s="16" t="s">
        <v>95</v>
      </c>
      <c r="BK270" s="190">
        <f>ROUND(P270*H270,2)</f>
        <v>0</v>
      </c>
      <c r="BL270" s="16" t="s">
        <v>296</v>
      </c>
      <c r="BM270" s="16" t="s">
        <v>585</v>
      </c>
    </row>
    <row r="271" spans="2:47" s="1" customFormat="1" ht="27">
      <c r="B271" s="33"/>
      <c r="C271" s="55"/>
      <c r="D271" s="206" t="s">
        <v>220</v>
      </c>
      <c r="E271" s="55"/>
      <c r="F271" s="216" t="s">
        <v>586</v>
      </c>
      <c r="G271" s="55"/>
      <c r="H271" s="55"/>
      <c r="I271" s="145"/>
      <c r="J271" s="145"/>
      <c r="K271" s="55"/>
      <c r="L271" s="55"/>
      <c r="M271" s="53"/>
      <c r="N271" s="69"/>
      <c r="O271" s="34"/>
      <c r="P271" s="34"/>
      <c r="Q271" s="34"/>
      <c r="R271" s="34"/>
      <c r="S271" s="34"/>
      <c r="T271" s="34"/>
      <c r="U271" s="34"/>
      <c r="V271" s="34"/>
      <c r="W271" s="34"/>
      <c r="X271" s="70"/>
      <c r="AT271" s="16" t="s">
        <v>220</v>
      </c>
      <c r="AU271" s="16" t="s">
        <v>160</v>
      </c>
    </row>
    <row r="272" spans="2:65" s="1" customFormat="1" ht="22.5" customHeight="1">
      <c r="B272" s="33"/>
      <c r="C272" s="217" t="s">
        <v>587</v>
      </c>
      <c r="D272" s="217" t="s">
        <v>232</v>
      </c>
      <c r="E272" s="218" t="s">
        <v>588</v>
      </c>
      <c r="F272" s="219" t="s">
        <v>589</v>
      </c>
      <c r="G272" s="220" t="s">
        <v>273</v>
      </c>
      <c r="H272" s="221">
        <v>6</v>
      </c>
      <c r="I272" s="222"/>
      <c r="J272" s="223"/>
      <c r="K272" s="224">
        <f>ROUND(P272*H272,2)</f>
        <v>0</v>
      </c>
      <c r="L272" s="219" t="s">
        <v>93</v>
      </c>
      <c r="M272" s="225"/>
      <c r="N272" s="226" t="s">
        <v>93</v>
      </c>
      <c r="O272" s="187" t="s">
        <v>119</v>
      </c>
      <c r="P272" s="115">
        <f>I272+J272</f>
        <v>0</v>
      </c>
      <c r="Q272" s="115">
        <f>ROUND(I272*H272,2)</f>
        <v>0</v>
      </c>
      <c r="R272" s="115">
        <f>ROUND(J272*H272,2)</f>
        <v>0</v>
      </c>
      <c r="S272" s="34"/>
      <c r="T272" s="188">
        <f>S272*H272</f>
        <v>0</v>
      </c>
      <c r="U272" s="188">
        <v>0</v>
      </c>
      <c r="V272" s="188">
        <f>U272*H272</f>
        <v>0</v>
      </c>
      <c r="W272" s="188">
        <v>0</v>
      </c>
      <c r="X272" s="189">
        <f>W272*H272</f>
        <v>0</v>
      </c>
      <c r="AR272" s="16" t="s">
        <v>379</v>
      </c>
      <c r="AT272" s="16" t="s">
        <v>232</v>
      </c>
      <c r="AU272" s="16" t="s">
        <v>160</v>
      </c>
      <c r="AY272" s="16" t="s">
        <v>212</v>
      </c>
      <c r="BE272" s="190">
        <f>IF(O272="základní",K272,0)</f>
        <v>0</v>
      </c>
      <c r="BF272" s="190">
        <f>IF(O272="snížená",K272,0)</f>
        <v>0</v>
      </c>
      <c r="BG272" s="190">
        <f>IF(O272="zákl. přenesená",K272,0)</f>
        <v>0</v>
      </c>
      <c r="BH272" s="190">
        <f>IF(O272="sníž. přenesená",K272,0)</f>
        <v>0</v>
      </c>
      <c r="BI272" s="190">
        <f>IF(O272="nulová",K272,0)</f>
        <v>0</v>
      </c>
      <c r="BJ272" s="16" t="s">
        <v>95</v>
      </c>
      <c r="BK272" s="190">
        <f>ROUND(P272*H272,2)</f>
        <v>0</v>
      </c>
      <c r="BL272" s="16" t="s">
        <v>296</v>
      </c>
      <c r="BM272" s="16" t="s">
        <v>590</v>
      </c>
    </row>
    <row r="273" spans="2:47" s="1" customFormat="1" ht="27">
      <c r="B273" s="33"/>
      <c r="C273" s="55"/>
      <c r="D273" s="191" t="s">
        <v>220</v>
      </c>
      <c r="E273" s="55"/>
      <c r="F273" s="192" t="s">
        <v>591</v>
      </c>
      <c r="G273" s="55"/>
      <c r="H273" s="55"/>
      <c r="I273" s="145"/>
      <c r="J273" s="145"/>
      <c r="K273" s="55"/>
      <c r="L273" s="55"/>
      <c r="M273" s="53"/>
      <c r="N273" s="69"/>
      <c r="O273" s="34"/>
      <c r="P273" s="34"/>
      <c r="Q273" s="34"/>
      <c r="R273" s="34"/>
      <c r="S273" s="34"/>
      <c r="T273" s="34"/>
      <c r="U273" s="34"/>
      <c r="V273" s="34"/>
      <c r="W273" s="34"/>
      <c r="X273" s="70"/>
      <c r="AT273" s="16" t="s">
        <v>220</v>
      </c>
      <c r="AU273" s="16" t="s">
        <v>160</v>
      </c>
    </row>
    <row r="274" spans="2:63" s="10" customFormat="1" ht="29.85" customHeight="1">
      <c r="B274" s="161"/>
      <c r="C274" s="162"/>
      <c r="D274" s="176" t="s">
        <v>149</v>
      </c>
      <c r="E274" s="177" t="s">
        <v>592</v>
      </c>
      <c r="F274" s="177" t="s">
        <v>593</v>
      </c>
      <c r="G274" s="162"/>
      <c r="H274" s="162"/>
      <c r="I274" s="165"/>
      <c r="J274" s="165"/>
      <c r="K274" s="178">
        <f>BK274</f>
        <v>0</v>
      </c>
      <c r="L274" s="162"/>
      <c r="M274" s="167"/>
      <c r="N274" s="168"/>
      <c r="O274" s="169"/>
      <c r="P274" s="169"/>
      <c r="Q274" s="170">
        <f>SUM(Q275:Q285)</f>
        <v>0</v>
      </c>
      <c r="R274" s="170">
        <f>SUM(R275:R285)</f>
        <v>0</v>
      </c>
      <c r="S274" s="169"/>
      <c r="T274" s="171">
        <f>SUM(T275:T285)</f>
        <v>0</v>
      </c>
      <c r="U274" s="169"/>
      <c r="V274" s="171">
        <f>SUM(V275:V285)</f>
        <v>0.00759018</v>
      </c>
      <c r="W274" s="169"/>
      <c r="X274" s="172">
        <f>SUM(X275:X285)</f>
        <v>0</v>
      </c>
      <c r="AR274" s="173" t="s">
        <v>160</v>
      </c>
      <c r="AT274" s="174" t="s">
        <v>149</v>
      </c>
      <c r="AU274" s="174" t="s">
        <v>95</v>
      </c>
      <c r="AY274" s="173" t="s">
        <v>212</v>
      </c>
      <c r="BK274" s="175">
        <f>SUM(BK275:BK285)</f>
        <v>0</v>
      </c>
    </row>
    <row r="275" spans="2:65" s="1" customFormat="1" ht="31.5" customHeight="1">
      <c r="B275" s="33"/>
      <c r="C275" s="179" t="s">
        <v>594</v>
      </c>
      <c r="D275" s="179" t="s">
        <v>214</v>
      </c>
      <c r="E275" s="180" t="s">
        <v>595</v>
      </c>
      <c r="F275" s="181" t="s">
        <v>596</v>
      </c>
      <c r="G275" s="182" t="s">
        <v>163</v>
      </c>
      <c r="H275" s="183">
        <v>20.514</v>
      </c>
      <c r="I275" s="184"/>
      <c r="J275" s="184"/>
      <c r="K275" s="185">
        <f>ROUND(P275*H275,2)</f>
        <v>0</v>
      </c>
      <c r="L275" s="181" t="s">
        <v>217</v>
      </c>
      <c r="M275" s="53"/>
      <c r="N275" s="186" t="s">
        <v>93</v>
      </c>
      <c r="O275" s="187" t="s">
        <v>119</v>
      </c>
      <c r="P275" s="115">
        <f>I275+J275</f>
        <v>0</v>
      </c>
      <c r="Q275" s="115">
        <f>ROUND(I275*H275,2)</f>
        <v>0</v>
      </c>
      <c r="R275" s="115">
        <f>ROUND(J275*H275,2)</f>
        <v>0</v>
      </c>
      <c r="S275" s="34"/>
      <c r="T275" s="188">
        <f>S275*H275</f>
        <v>0</v>
      </c>
      <c r="U275" s="188">
        <v>0.00022</v>
      </c>
      <c r="V275" s="188">
        <f>U275*H275</f>
        <v>0.00451308</v>
      </c>
      <c r="W275" s="188">
        <v>0</v>
      </c>
      <c r="X275" s="189">
        <f>W275*H275</f>
        <v>0</v>
      </c>
      <c r="AR275" s="16" t="s">
        <v>296</v>
      </c>
      <c r="AT275" s="16" t="s">
        <v>214</v>
      </c>
      <c r="AU275" s="16" t="s">
        <v>160</v>
      </c>
      <c r="AY275" s="16" t="s">
        <v>212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6" t="s">
        <v>95</v>
      </c>
      <c r="BK275" s="190">
        <f>ROUND(P275*H275,2)</f>
        <v>0</v>
      </c>
      <c r="BL275" s="16" t="s">
        <v>296</v>
      </c>
      <c r="BM275" s="16" t="s">
        <v>597</v>
      </c>
    </row>
    <row r="276" spans="2:47" s="1" customFormat="1" ht="40.5">
      <c r="B276" s="33"/>
      <c r="C276" s="55"/>
      <c r="D276" s="191" t="s">
        <v>220</v>
      </c>
      <c r="E276" s="55"/>
      <c r="F276" s="192" t="s">
        <v>598</v>
      </c>
      <c r="G276" s="55"/>
      <c r="H276" s="55"/>
      <c r="I276" s="145"/>
      <c r="J276" s="145"/>
      <c r="K276" s="55"/>
      <c r="L276" s="55"/>
      <c r="M276" s="53"/>
      <c r="N276" s="69"/>
      <c r="O276" s="34"/>
      <c r="P276" s="34"/>
      <c r="Q276" s="34"/>
      <c r="R276" s="34"/>
      <c r="S276" s="34"/>
      <c r="T276" s="34"/>
      <c r="U276" s="34"/>
      <c r="V276" s="34"/>
      <c r="W276" s="34"/>
      <c r="X276" s="70"/>
      <c r="AT276" s="16" t="s">
        <v>220</v>
      </c>
      <c r="AU276" s="16" t="s">
        <v>160</v>
      </c>
    </row>
    <row r="277" spans="2:51" s="11" customFormat="1" ht="13.5">
      <c r="B277" s="193"/>
      <c r="C277" s="194"/>
      <c r="D277" s="191" t="s">
        <v>222</v>
      </c>
      <c r="E277" s="195" t="s">
        <v>93</v>
      </c>
      <c r="F277" s="196" t="s">
        <v>599</v>
      </c>
      <c r="G277" s="194"/>
      <c r="H277" s="197">
        <v>5.92</v>
      </c>
      <c r="I277" s="198"/>
      <c r="J277" s="198"/>
      <c r="K277" s="194"/>
      <c r="L277" s="194"/>
      <c r="M277" s="199"/>
      <c r="N277" s="200"/>
      <c r="O277" s="201"/>
      <c r="P277" s="201"/>
      <c r="Q277" s="201"/>
      <c r="R277" s="201"/>
      <c r="S277" s="201"/>
      <c r="T277" s="201"/>
      <c r="U277" s="201"/>
      <c r="V277" s="201"/>
      <c r="W277" s="201"/>
      <c r="X277" s="202"/>
      <c r="AT277" s="203" t="s">
        <v>222</v>
      </c>
      <c r="AU277" s="203" t="s">
        <v>160</v>
      </c>
      <c r="AV277" s="11" t="s">
        <v>160</v>
      </c>
      <c r="AW277" s="11" t="s">
        <v>77</v>
      </c>
      <c r="AX277" s="11" t="s">
        <v>150</v>
      </c>
      <c r="AY277" s="203" t="s">
        <v>212</v>
      </c>
    </row>
    <row r="278" spans="2:51" s="11" customFormat="1" ht="13.5">
      <c r="B278" s="193"/>
      <c r="C278" s="194"/>
      <c r="D278" s="191" t="s">
        <v>222</v>
      </c>
      <c r="E278" s="195" t="s">
        <v>93</v>
      </c>
      <c r="F278" s="196" t="s">
        <v>600</v>
      </c>
      <c r="G278" s="194"/>
      <c r="H278" s="197">
        <v>7.342</v>
      </c>
      <c r="I278" s="198"/>
      <c r="J278" s="198"/>
      <c r="K278" s="194"/>
      <c r="L278" s="194"/>
      <c r="M278" s="199"/>
      <c r="N278" s="200"/>
      <c r="O278" s="201"/>
      <c r="P278" s="201"/>
      <c r="Q278" s="201"/>
      <c r="R278" s="201"/>
      <c r="S278" s="201"/>
      <c r="T278" s="201"/>
      <c r="U278" s="201"/>
      <c r="V278" s="201"/>
      <c r="W278" s="201"/>
      <c r="X278" s="202"/>
      <c r="AT278" s="203" t="s">
        <v>222</v>
      </c>
      <c r="AU278" s="203" t="s">
        <v>160</v>
      </c>
      <c r="AV278" s="11" t="s">
        <v>160</v>
      </c>
      <c r="AW278" s="11" t="s">
        <v>77</v>
      </c>
      <c r="AX278" s="11" t="s">
        <v>150</v>
      </c>
      <c r="AY278" s="203" t="s">
        <v>212</v>
      </c>
    </row>
    <row r="279" spans="2:51" s="11" customFormat="1" ht="13.5">
      <c r="B279" s="193"/>
      <c r="C279" s="194"/>
      <c r="D279" s="191" t="s">
        <v>222</v>
      </c>
      <c r="E279" s="195" t="s">
        <v>93</v>
      </c>
      <c r="F279" s="196" t="s">
        <v>601</v>
      </c>
      <c r="G279" s="194"/>
      <c r="H279" s="197">
        <v>4.318</v>
      </c>
      <c r="I279" s="198"/>
      <c r="J279" s="198"/>
      <c r="K279" s="194"/>
      <c r="L279" s="194"/>
      <c r="M279" s="199"/>
      <c r="N279" s="200"/>
      <c r="O279" s="201"/>
      <c r="P279" s="201"/>
      <c r="Q279" s="201"/>
      <c r="R279" s="201"/>
      <c r="S279" s="201"/>
      <c r="T279" s="201"/>
      <c r="U279" s="201"/>
      <c r="V279" s="201"/>
      <c r="W279" s="201"/>
      <c r="X279" s="202"/>
      <c r="AT279" s="203" t="s">
        <v>222</v>
      </c>
      <c r="AU279" s="203" t="s">
        <v>160</v>
      </c>
      <c r="AV279" s="11" t="s">
        <v>160</v>
      </c>
      <c r="AW279" s="11" t="s">
        <v>77</v>
      </c>
      <c r="AX279" s="11" t="s">
        <v>150</v>
      </c>
      <c r="AY279" s="203" t="s">
        <v>212</v>
      </c>
    </row>
    <row r="280" spans="2:51" s="11" customFormat="1" ht="13.5">
      <c r="B280" s="193"/>
      <c r="C280" s="194"/>
      <c r="D280" s="191" t="s">
        <v>222</v>
      </c>
      <c r="E280" s="195" t="s">
        <v>93</v>
      </c>
      <c r="F280" s="196" t="s">
        <v>602</v>
      </c>
      <c r="G280" s="194"/>
      <c r="H280" s="197">
        <v>1.495</v>
      </c>
      <c r="I280" s="198"/>
      <c r="J280" s="198"/>
      <c r="K280" s="194"/>
      <c r="L280" s="194"/>
      <c r="M280" s="199"/>
      <c r="N280" s="200"/>
      <c r="O280" s="201"/>
      <c r="P280" s="201"/>
      <c r="Q280" s="201"/>
      <c r="R280" s="201"/>
      <c r="S280" s="201"/>
      <c r="T280" s="201"/>
      <c r="U280" s="201"/>
      <c r="V280" s="201"/>
      <c r="W280" s="201"/>
      <c r="X280" s="202"/>
      <c r="AT280" s="203" t="s">
        <v>222</v>
      </c>
      <c r="AU280" s="203" t="s">
        <v>160</v>
      </c>
      <c r="AV280" s="11" t="s">
        <v>160</v>
      </c>
      <c r="AW280" s="11" t="s">
        <v>77</v>
      </c>
      <c r="AX280" s="11" t="s">
        <v>150</v>
      </c>
      <c r="AY280" s="203" t="s">
        <v>212</v>
      </c>
    </row>
    <row r="281" spans="2:51" s="11" customFormat="1" ht="13.5">
      <c r="B281" s="193"/>
      <c r="C281" s="194"/>
      <c r="D281" s="191" t="s">
        <v>222</v>
      </c>
      <c r="E281" s="195" t="s">
        <v>93</v>
      </c>
      <c r="F281" s="196" t="s">
        <v>603</v>
      </c>
      <c r="G281" s="194"/>
      <c r="H281" s="197">
        <v>1.439</v>
      </c>
      <c r="I281" s="198"/>
      <c r="J281" s="198"/>
      <c r="K281" s="194"/>
      <c r="L281" s="194"/>
      <c r="M281" s="199"/>
      <c r="N281" s="200"/>
      <c r="O281" s="201"/>
      <c r="P281" s="201"/>
      <c r="Q281" s="201"/>
      <c r="R281" s="201"/>
      <c r="S281" s="201"/>
      <c r="T281" s="201"/>
      <c r="U281" s="201"/>
      <c r="V281" s="201"/>
      <c r="W281" s="201"/>
      <c r="X281" s="202"/>
      <c r="AT281" s="203" t="s">
        <v>222</v>
      </c>
      <c r="AU281" s="203" t="s">
        <v>160</v>
      </c>
      <c r="AV281" s="11" t="s">
        <v>160</v>
      </c>
      <c r="AW281" s="11" t="s">
        <v>77</v>
      </c>
      <c r="AX281" s="11" t="s">
        <v>150</v>
      </c>
      <c r="AY281" s="203" t="s">
        <v>212</v>
      </c>
    </row>
    <row r="282" spans="2:51" s="12" customFormat="1" ht="13.5">
      <c r="B282" s="204"/>
      <c r="C282" s="205"/>
      <c r="D282" s="206" t="s">
        <v>222</v>
      </c>
      <c r="E282" s="207" t="s">
        <v>161</v>
      </c>
      <c r="F282" s="208" t="s">
        <v>226</v>
      </c>
      <c r="G282" s="205"/>
      <c r="H282" s="209">
        <v>20.514</v>
      </c>
      <c r="I282" s="210"/>
      <c r="J282" s="210"/>
      <c r="K282" s="205"/>
      <c r="L282" s="205"/>
      <c r="M282" s="211"/>
      <c r="N282" s="212"/>
      <c r="O282" s="213"/>
      <c r="P282" s="213"/>
      <c r="Q282" s="213"/>
      <c r="R282" s="213"/>
      <c r="S282" s="213"/>
      <c r="T282" s="213"/>
      <c r="U282" s="213"/>
      <c r="V282" s="213"/>
      <c r="W282" s="213"/>
      <c r="X282" s="214"/>
      <c r="AT282" s="215" t="s">
        <v>222</v>
      </c>
      <c r="AU282" s="215" t="s">
        <v>160</v>
      </c>
      <c r="AV282" s="12" t="s">
        <v>218</v>
      </c>
      <c r="AW282" s="12" t="s">
        <v>77</v>
      </c>
      <c r="AX282" s="12" t="s">
        <v>95</v>
      </c>
      <c r="AY282" s="215" t="s">
        <v>212</v>
      </c>
    </row>
    <row r="283" spans="2:65" s="1" customFormat="1" ht="22.5" customHeight="1">
      <c r="B283" s="33"/>
      <c r="C283" s="179" t="s">
        <v>604</v>
      </c>
      <c r="D283" s="179" t="s">
        <v>214</v>
      </c>
      <c r="E283" s="180" t="s">
        <v>605</v>
      </c>
      <c r="F283" s="181" t="s">
        <v>606</v>
      </c>
      <c r="G283" s="182" t="s">
        <v>163</v>
      </c>
      <c r="H283" s="183">
        <v>20.514</v>
      </c>
      <c r="I283" s="184"/>
      <c r="J283" s="184"/>
      <c r="K283" s="185">
        <f>ROUND(P283*H283,2)</f>
        <v>0</v>
      </c>
      <c r="L283" s="181" t="s">
        <v>217</v>
      </c>
      <c r="M283" s="53"/>
      <c r="N283" s="186" t="s">
        <v>93</v>
      </c>
      <c r="O283" s="187" t="s">
        <v>119</v>
      </c>
      <c r="P283" s="115">
        <f>I283+J283</f>
        <v>0</v>
      </c>
      <c r="Q283" s="115">
        <f>ROUND(I283*H283,2)</f>
        <v>0</v>
      </c>
      <c r="R283" s="115">
        <f>ROUND(J283*H283,2)</f>
        <v>0</v>
      </c>
      <c r="S283" s="34"/>
      <c r="T283" s="188">
        <f>S283*H283</f>
        <v>0</v>
      </c>
      <c r="U283" s="188">
        <v>0.00015</v>
      </c>
      <c r="V283" s="188">
        <f>U283*H283</f>
        <v>0.0030770999999999997</v>
      </c>
      <c r="W283" s="188">
        <v>0</v>
      </c>
      <c r="X283" s="189">
        <f>W283*H283</f>
        <v>0</v>
      </c>
      <c r="AR283" s="16" t="s">
        <v>296</v>
      </c>
      <c r="AT283" s="16" t="s">
        <v>214</v>
      </c>
      <c r="AU283" s="16" t="s">
        <v>160</v>
      </c>
      <c r="AY283" s="16" t="s">
        <v>212</v>
      </c>
      <c r="BE283" s="190">
        <f>IF(O283="základní",K283,0)</f>
        <v>0</v>
      </c>
      <c r="BF283" s="190">
        <f>IF(O283="snížená",K283,0)</f>
        <v>0</v>
      </c>
      <c r="BG283" s="190">
        <f>IF(O283="zákl. přenesená",K283,0)</f>
        <v>0</v>
      </c>
      <c r="BH283" s="190">
        <f>IF(O283="sníž. přenesená",K283,0)</f>
        <v>0</v>
      </c>
      <c r="BI283" s="190">
        <f>IF(O283="nulová",K283,0)</f>
        <v>0</v>
      </c>
      <c r="BJ283" s="16" t="s">
        <v>95</v>
      </c>
      <c r="BK283" s="190">
        <f>ROUND(P283*H283,2)</f>
        <v>0</v>
      </c>
      <c r="BL283" s="16" t="s">
        <v>296</v>
      </c>
      <c r="BM283" s="16" t="s">
        <v>607</v>
      </c>
    </row>
    <row r="284" spans="2:47" s="1" customFormat="1" ht="27">
      <c r="B284" s="33"/>
      <c r="C284" s="55"/>
      <c r="D284" s="191" t="s">
        <v>220</v>
      </c>
      <c r="E284" s="55"/>
      <c r="F284" s="192" t="s">
        <v>608</v>
      </c>
      <c r="G284" s="55"/>
      <c r="H284" s="55"/>
      <c r="I284" s="145"/>
      <c r="J284" s="145"/>
      <c r="K284" s="55"/>
      <c r="L284" s="55"/>
      <c r="M284" s="53"/>
      <c r="N284" s="69"/>
      <c r="O284" s="34"/>
      <c r="P284" s="34"/>
      <c r="Q284" s="34"/>
      <c r="R284" s="34"/>
      <c r="S284" s="34"/>
      <c r="T284" s="34"/>
      <c r="U284" s="34"/>
      <c r="V284" s="34"/>
      <c r="W284" s="34"/>
      <c r="X284" s="70"/>
      <c r="AT284" s="16" t="s">
        <v>220</v>
      </c>
      <c r="AU284" s="16" t="s">
        <v>160</v>
      </c>
    </row>
    <row r="285" spans="2:51" s="11" customFormat="1" ht="13.5">
      <c r="B285" s="193"/>
      <c r="C285" s="194"/>
      <c r="D285" s="191" t="s">
        <v>222</v>
      </c>
      <c r="E285" s="195" t="s">
        <v>93</v>
      </c>
      <c r="F285" s="196" t="s">
        <v>161</v>
      </c>
      <c r="G285" s="194"/>
      <c r="H285" s="197">
        <v>20.514</v>
      </c>
      <c r="I285" s="198"/>
      <c r="J285" s="198"/>
      <c r="K285" s="194"/>
      <c r="L285" s="194"/>
      <c r="M285" s="199"/>
      <c r="N285" s="200"/>
      <c r="O285" s="201"/>
      <c r="P285" s="201"/>
      <c r="Q285" s="201"/>
      <c r="R285" s="201"/>
      <c r="S285" s="201"/>
      <c r="T285" s="201"/>
      <c r="U285" s="201"/>
      <c r="V285" s="201"/>
      <c r="W285" s="201"/>
      <c r="X285" s="202"/>
      <c r="AT285" s="203" t="s">
        <v>222</v>
      </c>
      <c r="AU285" s="203" t="s">
        <v>160</v>
      </c>
      <c r="AV285" s="11" t="s">
        <v>160</v>
      </c>
      <c r="AW285" s="11" t="s">
        <v>77</v>
      </c>
      <c r="AX285" s="11" t="s">
        <v>95</v>
      </c>
      <c r="AY285" s="203" t="s">
        <v>212</v>
      </c>
    </row>
    <row r="286" spans="2:63" s="10" customFormat="1" ht="37.35" customHeight="1">
      <c r="B286" s="161"/>
      <c r="C286" s="162"/>
      <c r="D286" s="163" t="s">
        <v>149</v>
      </c>
      <c r="E286" s="164" t="s">
        <v>609</v>
      </c>
      <c r="F286" s="164" t="s">
        <v>610</v>
      </c>
      <c r="G286" s="162"/>
      <c r="H286" s="162"/>
      <c r="I286" s="165"/>
      <c r="J286" s="165"/>
      <c r="K286" s="166">
        <f>BK286</f>
        <v>0</v>
      </c>
      <c r="L286" s="162"/>
      <c r="M286" s="167"/>
      <c r="N286" s="168"/>
      <c r="O286" s="169"/>
      <c r="P286" s="169"/>
      <c r="Q286" s="170">
        <f>Q287+Q331+Q336+Q342</f>
        <v>0</v>
      </c>
      <c r="R286" s="170">
        <f>R287+R331+R336+R342</f>
        <v>0</v>
      </c>
      <c r="S286" s="169"/>
      <c r="T286" s="171">
        <f>T287+T331+T336+T342</f>
        <v>0</v>
      </c>
      <c r="U286" s="169"/>
      <c r="V286" s="171">
        <f>V287+V331+V336+V342</f>
        <v>0.4</v>
      </c>
      <c r="W286" s="169"/>
      <c r="X286" s="172">
        <f>X287+X331+X336+X342</f>
        <v>0</v>
      </c>
      <c r="AR286" s="173" t="s">
        <v>218</v>
      </c>
      <c r="AT286" s="174" t="s">
        <v>149</v>
      </c>
      <c r="AU286" s="174" t="s">
        <v>150</v>
      </c>
      <c r="AY286" s="173" t="s">
        <v>212</v>
      </c>
      <c r="BK286" s="175">
        <f>BK287+BK331+BK336+BK342</f>
        <v>0</v>
      </c>
    </row>
    <row r="287" spans="2:63" s="10" customFormat="1" ht="19.9" customHeight="1">
      <c r="B287" s="161"/>
      <c r="C287" s="162"/>
      <c r="D287" s="176" t="s">
        <v>149</v>
      </c>
      <c r="E287" s="177" t="s">
        <v>611</v>
      </c>
      <c r="F287" s="177" t="s">
        <v>612</v>
      </c>
      <c r="G287" s="162"/>
      <c r="H287" s="162"/>
      <c r="I287" s="165"/>
      <c r="J287" s="165"/>
      <c r="K287" s="178">
        <f>BK287</f>
        <v>0</v>
      </c>
      <c r="L287" s="162"/>
      <c r="M287" s="167"/>
      <c r="N287" s="168"/>
      <c r="O287" s="169"/>
      <c r="P287" s="169"/>
      <c r="Q287" s="170">
        <f>SUM(Q288:Q330)</f>
        <v>0</v>
      </c>
      <c r="R287" s="170">
        <f>SUM(R288:R330)</f>
        <v>0</v>
      </c>
      <c r="S287" s="169"/>
      <c r="T287" s="171">
        <f>SUM(T288:T330)</f>
        <v>0</v>
      </c>
      <c r="U287" s="169"/>
      <c r="V287" s="171">
        <f>SUM(V288:V330)</f>
        <v>0</v>
      </c>
      <c r="W287" s="169"/>
      <c r="X287" s="172">
        <f>SUM(X288:X330)</f>
        <v>0</v>
      </c>
      <c r="AR287" s="173" t="s">
        <v>231</v>
      </c>
      <c r="AT287" s="174" t="s">
        <v>149</v>
      </c>
      <c r="AU287" s="174" t="s">
        <v>95</v>
      </c>
      <c r="AY287" s="173" t="s">
        <v>212</v>
      </c>
      <c r="BK287" s="175">
        <f>SUM(BK288:BK330)</f>
        <v>0</v>
      </c>
    </row>
    <row r="288" spans="2:65" s="1" customFormat="1" ht="22.5" customHeight="1">
      <c r="B288" s="33"/>
      <c r="C288" s="217" t="s">
        <v>613</v>
      </c>
      <c r="D288" s="217" t="s">
        <v>232</v>
      </c>
      <c r="E288" s="218" t="s">
        <v>614</v>
      </c>
      <c r="F288" s="219" t="s">
        <v>615</v>
      </c>
      <c r="G288" s="220" t="s">
        <v>273</v>
      </c>
      <c r="H288" s="221">
        <v>1</v>
      </c>
      <c r="I288" s="222"/>
      <c r="J288" s="223"/>
      <c r="K288" s="224">
        <f aca="true" t="shared" si="1" ref="K288:K300">ROUND(P288*H288,2)</f>
        <v>0</v>
      </c>
      <c r="L288" s="219" t="s">
        <v>93</v>
      </c>
      <c r="M288" s="225"/>
      <c r="N288" s="226" t="s">
        <v>93</v>
      </c>
      <c r="O288" s="187" t="s">
        <v>119</v>
      </c>
      <c r="P288" s="115">
        <f aca="true" t="shared" si="2" ref="P288:P300">I288+J288</f>
        <v>0</v>
      </c>
      <c r="Q288" s="115">
        <f aca="true" t="shared" si="3" ref="Q288:Q300">ROUND(I288*H288,2)</f>
        <v>0</v>
      </c>
      <c r="R288" s="115">
        <f aca="true" t="shared" si="4" ref="R288:R300">ROUND(J288*H288,2)</f>
        <v>0</v>
      </c>
      <c r="S288" s="34"/>
      <c r="T288" s="188">
        <f aca="true" t="shared" si="5" ref="T288:T300">S288*H288</f>
        <v>0</v>
      </c>
      <c r="U288" s="188">
        <v>0</v>
      </c>
      <c r="V288" s="188">
        <f aca="true" t="shared" si="6" ref="V288:V300">U288*H288</f>
        <v>0</v>
      </c>
      <c r="W288" s="188">
        <v>0</v>
      </c>
      <c r="X288" s="189">
        <f aca="true" t="shared" si="7" ref="X288:X300">W288*H288</f>
        <v>0</v>
      </c>
      <c r="AR288" s="16" t="s">
        <v>616</v>
      </c>
      <c r="AT288" s="16" t="s">
        <v>232</v>
      </c>
      <c r="AU288" s="16" t="s">
        <v>160</v>
      </c>
      <c r="AY288" s="16" t="s">
        <v>212</v>
      </c>
      <c r="BE288" s="190">
        <f aca="true" t="shared" si="8" ref="BE288:BE300">IF(O288="základní",K288,0)</f>
        <v>0</v>
      </c>
      <c r="BF288" s="190">
        <f aca="true" t="shared" si="9" ref="BF288:BF300">IF(O288="snížená",K288,0)</f>
        <v>0</v>
      </c>
      <c r="BG288" s="190">
        <f aca="true" t="shared" si="10" ref="BG288:BG300">IF(O288="zákl. přenesená",K288,0)</f>
        <v>0</v>
      </c>
      <c r="BH288" s="190">
        <f aca="true" t="shared" si="11" ref="BH288:BH300">IF(O288="sníž. přenesená",K288,0)</f>
        <v>0</v>
      </c>
      <c r="BI288" s="190">
        <f aca="true" t="shared" si="12" ref="BI288:BI300">IF(O288="nulová",K288,0)</f>
        <v>0</v>
      </c>
      <c r="BJ288" s="16" t="s">
        <v>95</v>
      </c>
      <c r="BK288" s="190">
        <f aca="true" t="shared" si="13" ref="BK288:BK300">ROUND(P288*H288,2)</f>
        <v>0</v>
      </c>
      <c r="BL288" s="16" t="s">
        <v>578</v>
      </c>
      <c r="BM288" s="16" t="s">
        <v>617</v>
      </c>
    </row>
    <row r="289" spans="2:65" s="1" customFormat="1" ht="22.5" customHeight="1">
      <c r="B289" s="33"/>
      <c r="C289" s="217" t="s">
        <v>618</v>
      </c>
      <c r="D289" s="217" t="s">
        <v>232</v>
      </c>
      <c r="E289" s="218" t="s">
        <v>619</v>
      </c>
      <c r="F289" s="219" t="s">
        <v>620</v>
      </c>
      <c r="G289" s="220" t="s">
        <v>273</v>
      </c>
      <c r="H289" s="221">
        <v>1</v>
      </c>
      <c r="I289" s="222"/>
      <c r="J289" s="223"/>
      <c r="K289" s="224">
        <f t="shared" si="1"/>
        <v>0</v>
      </c>
      <c r="L289" s="219" t="s">
        <v>93</v>
      </c>
      <c r="M289" s="225"/>
      <c r="N289" s="226" t="s">
        <v>93</v>
      </c>
      <c r="O289" s="187" t="s">
        <v>119</v>
      </c>
      <c r="P289" s="115">
        <f t="shared" si="2"/>
        <v>0</v>
      </c>
      <c r="Q289" s="115">
        <f t="shared" si="3"/>
        <v>0</v>
      </c>
      <c r="R289" s="115">
        <f t="shared" si="4"/>
        <v>0</v>
      </c>
      <c r="S289" s="34"/>
      <c r="T289" s="188">
        <f t="shared" si="5"/>
        <v>0</v>
      </c>
      <c r="U289" s="188">
        <v>0</v>
      </c>
      <c r="V289" s="188">
        <f t="shared" si="6"/>
        <v>0</v>
      </c>
      <c r="W289" s="188">
        <v>0</v>
      </c>
      <c r="X289" s="189">
        <f t="shared" si="7"/>
        <v>0</v>
      </c>
      <c r="AR289" s="16" t="s">
        <v>616</v>
      </c>
      <c r="AT289" s="16" t="s">
        <v>232</v>
      </c>
      <c r="AU289" s="16" t="s">
        <v>160</v>
      </c>
      <c r="AY289" s="16" t="s">
        <v>212</v>
      </c>
      <c r="BE289" s="190">
        <f t="shared" si="8"/>
        <v>0</v>
      </c>
      <c r="BF289" s="190">
        <f t="shared" si="9"/>
        <v>0</v>
      </c>
      <c r="BG289" s="190">
        <f t="shared" si="10"/>
        <v>0</v>
      </c>
      <c r="BH289" s="190">
        <f t="shared" si="11"/>
        <v>0</v>
      </c>
      <c r="BI289" s="190">
        <f t="shared" si="12"/>
        <v>0</v>
      </c>
      <c r="BJ289" s="16" t="s">
        <v>95</v>
      </c>
      <c r="BK289" s="190">
        <f t="shared" si="13"/>
        <v>0</v>
      </c>
      <c r="BL289" s="16" t="s">
        <v>578</v>
      </c>
      <c r="BM289" s="16" t="s">
        <v>621</v>
      </c>
    </row>
    <row r="290" spans="2:65" s="1" customFormat="1" ht="22.5" customHeight="1">
      <c r="B290" s="33"/>
      <c r="C290" s="217" t="s">
        <v>622</v>
      </c>
      <c r="D290" s="217" t="s">
        <v>232</v>
      </c>
      <c r="E290" s="218" t="s">
        <v>623</v>
      </c>
      <c r="F290" s="219" t="s">
        <v>624</v>
      </c>
      <c r="G290" s="220" t="s">
        <v>273</v>
      </c>
      <c r="H290" s="221">
        <v>1</v>
      </c>
      <c r="I290" s="222"/>
      <c r="J290" s="223"/>
      <c r="K290" s="224">
        <f t="shared" si="1"/>
        <v>0</v>
      </c>
      <c r="L290" s="219" t="s">
        <v>93</v>
      </c>
      <c r="M290" s="225"/>
      <c r="N290" s="226" t="s">
        <v>93</v>
      </c>
      <c r="O290" s="187" t="s">
        <v>119</v>
      </c>
      <c r="P290" s="115">
        <f t="shared" si="2"/>
        <v>0</v>
      </c>
      <c r="Q290" s="115">
        <f t="shared" si="3"/>
        <v>0</v>
      </c>
      <c r="R290" s="115">
        <f t="shared" si="4"/>
        <v>0</v>
      </c>
      <c r="S290" s="34"/>
      <c r="T290" s="188">
        <f t="shared" si="5"/>
        <v>0</v>
      </c>
      <c r="U290" s="188">
        <v>0</v>
      </c>
      <c r="V290" s="188">
        <f t="shared" si="6"/>
        <v>0</v>
      </c>
      <c r="W290" s="188">
        <v>0</v>
      </c>
      <c r="X290" s="189">
        <f t="shared" si="7"/>
        <v>0</v>
      </c>
      <c r="AR290" s="16" t="s">
        <v>616</v>
      </c>
      <c r="AT290" s="16" t="s">
        <v>232</v>
      </c>
      <c r="AU290" s="16" t="s">
        <v>160</v>
      </c>
      <c r="AY290" s="16" t="s">
        <v>212</v>
      </c>
      <c r="BE290" s="190">
        <f t="shared" si="8"/>
        <v>0</v>
      </c>
      <c r="BF290" s="190">
        <f t="shared" si="9"/>
        <v>0</v>
      </c>
      <c r="BG290" s="190">
        <f t="shared" si="10"/>
        <v>0</v>
      </c>
      <c r="BH290" s="190">
        <f t="shared" si="11"/>
        <v>0</v>
      </c>
      <c r="BI290" s="190">
        <f t="shared" si="12"/>
        <v>0</v>
      </c>
      <c r="BJ290" s="16" t="s">
        <v>95</v>
      </c>
      <c r="BK290" s="190">
        <f t="shared" si="13"/>
        <v>0</v>
      </c>
      <c r="BL290" s="16" t="s">
        <v>578</v>
      </c>
      <c r="BM290" s="16" t="s">
        <v>625</v>
      </c>
    </row>
    <row r="291" spans="2:65" s="1" customFormat="1" ht="22.5" customHeight="1">
      <c r="B291" s="33"/>
      <c r="C291" s="217" t="s">
        <v>626</v>
      </c>
      <c r="D291" s="217" t="s">
        <v>232</v>
      </c>
      <c r="E291" s="218" t="s">
        <v>627</v>
      </c>
      <c r="F291" s="219" t="s">
        <v>628</v>
      </c>
      <c r="G291" s="220" t="s">
        <v>273</v>
      </c>
      <c r="H291" s="221">
        <v>1</v>
      </c>
      <c r="I291" s="222"/>
      <c r="J291" s="223"/>
      <c r="K291" s="224">
        <f t="shared" si="1"/>
        <v>0</v>
      </c>
      <c r="L291" s="219" t="s">
        <v>93</v>
      </c>
      <c r="M291" s="225"/>
      <c r="N291" s="226" t="s">
        <v>93</v>
      </c>
      <c r="O291" s="187" t="s">
        <v>119</v>
      </c>
      <c r="P291" s="115">
        <f t="shared" si="2"/>
        <v>0</v>
      </c>
      <c r="Q291" s="115">
        <f t="shared" si="3"/>
        <v>0</v>
      </c>
      <c r="R291" s="115">
        <f t="shared" si="4"/>
        <v>0</v>
      </c>
      <c r="S291" s="34"/>
      <c r="T291" s="188">
        <f t="shared" si="5"/>
        <v>0</v>
      </c>
      <c r="U291" s="188">
        <v>0</v>
      </c>
      <c r="V291" s="188">
        <f t="shared" si="6"/>
        <v>0</v>
      </c>
      <c r="W291" s="188">
        <v>0</v>
      </c>
      <c r="X291" s="189">
        <f t="shared" si="7"/>
        <v>0</v>
      </c>
      <c r="AR291" s="16" t="s">
        <v>616</v>
      </c>
      <c r="AT291" s="16" t="s">
        <v>232</v>
      </c>
      <c r="AU291" s="16" t="s">
        <v>160</v>
      </c>
      <c r="AY291" s="16" t="s">
        <v>212</v>
      </c>
      <c r="BE291" s="190">
        <f t="shared" si="8"/>
        <v>0</v>
      </c>
      <c r="BF291" s="190">
        <f t="shared" si="9"/>
        <v>0</v>
      </c>
      <c r="BG291" s="190">
        <f t="shared" si="10"/>
        <v>0</v>
      </c>
      <c r="BH291" s="190">
        <f t="shared" si="11"/>
        <v>0</v>
      </c>
      <c r="BI291" s="190">
        <f t="shared" si="12"/>
        <v>0</v>
      </c>
      <c r="BJ291" s="16" t="s">
        <v>95</v>
      </c>
      <c r="BK291" s="190">
        <f t="shared" si="13"/>
        <v>0</v>
      </c>
      <c r="BL291" s="16" t="s">
        <v>578</v>
      </c>
      <c r="BM291" s="16" t="s">
        <v>629</v>
      </c>
    </row>
    <row r="292" spans="2:65" s="1" customFormat="1" ht="22.5" customHeight="1">
      <c r="B292" s="33"/>
      <c r="C292" s="217" t="s">
        <v>630</v>
      </c>
      <c r="D292" s="217" t="s">
        <v>232</v>
      </c>
      <c r="E292" s="218" t="s">
        <v>631</v>
      </c>
      <c r="F292" s="219" t="s">
        <v>632</v>
      </c>
      <c r="G292" s="220" t="s">
        <v>273</v>
      </c>
      <c r="H292" s="221">
        <v>1</v>
      </c>
      <c r="I292" s="222"/>
      <c r="J292" s="223"/>
      <c r="K292" s="224">
        <f t="shared" si="1"/>
        <v>0</v>
      </c>
      <c r="L292" s="219" t="s">
        <v>93</v>
      </c>
      <c r="M292" s="225"/>
      <c r="N292" s="226" t="s">
        <v>93</v>
      </c>
      <c r="O292" s="187" t="s">
        <v>119</v>
      </c>
      <c r="P292" s="115">
        <f t="shared" si="2"/>
        <v>0</v>
      </c>
      <c r="Q292" s="115">
        <f t="shared" si="3"/>
        <v>0</v>
      </c>
      <c r="R292" s="115">
        <f t="shared" si="4"/>
        <v>0</v>
      </c>
      <c r="S292" s="34"/>
      <c r="T292" s="188">
        <f t="shared" si="5"/>
        <v>0</v>
      </c>
      <c r="U292" s="188">
        <v>0</v>
      </c>
      <c r="V292" s="188">
        <f t="shared" si="6"/>
        <v>0</v>
      </c>
      <c r="W292" s="188">
        <v>0</v>
      </c>
      <c r="X292" s="189">
        <f t="shared" si="7"/>
        <v>0</v>
      </c>
      <c r="AR292" s="16" t="s">
        <v>616</v>
      </c>
      <c r="AT292" s="16" t="s">
        <v>232</v>
      </c>
      <c r="AU292" s="16" t="s">
        <v>160</v>
      </c>
      <c r="AY292" s="16" t="s">
        <v>212</v>
      </c>
      <c r="BE292" s="190">
        <f t="shared" si="8"/>
        <v>0</v>
      </c>
      <c r="BF292" s="190">
        <f t="shared" si="9"/>
        <v>0</v>
      </c>
      <c r="BG292" s="190">
        <f t="shared" si="10"/>
        <v>0</v>
      </c>
      <c r="BH292" s="190">
        <f t="shared" si="11"/>
        <v>0</v>
      </c>
      <c r="BI292" s="190">
        <f t="shared" si="12"/>
        <v>0</v>
      </c>
      <c r="BJ292" s="16" t="s">
        <v>95</v>
      </c>
      <c r="BK292" s="190">
        <f t="shared" si="13"/>
        <v>0</v>
      </c>
      <c r="BL292" s="16" t="s">
        <v>578</v>
      </c>
      <c r="BM292" s="16" t="s">
        <v>633</v>
      </c>
    </row>
    <row r="293" spans="2:65" s="1" customFormat="1" ht="22.5" customHeight="1">
      <c r="B293" s="33"/>
      <c r="C293" s="217" t="s">
        <v>634</v>
      </c>
      <c r="D293" s="217" t="s">
        <v>232</v>
      </c>
      <c r="E293" s="218" t="s">
        <v>635</v>
      </c>
      <c r="F293" s="219" t="s">
        <v>636</v>
      </c>
      <c r="G293" s="220" t="s">
        <v>273</v>
      </c>
      <c r="H293" s="221">
        <v>1</v>
      </c>
      <c r="I293" s="222"/>
      <c r="J293" s="223"/>
      <c r="K293" s="224">
        <f t="shared" si="1"/>
        <v>0</v>
      </c>
      <c r="L293" s="219" t="s">
        <v>93</v>
      </c>
      <c r="M293" s="225"/>
      <c r="N293" s="226" t="s">
        <v>93</v>
      </c>
      <c r="O293" s="187" t="s">
        <v>119</v>
      </c>
      <c r="P293" s="115">
        <f t="shared" si="2"/>
        <v>0</v>
      </c>
      <c r="Q293" s="115">
        <f t="shared" si="3"/>
        <v>0</v>
      </c>
      <c r="R293" s="115">
        <f t="shared" si="4"/>
        <v>0</v>
      </c>
      <c r="S293" s="34"/>
      <c r="T293" s="188">
        <f t="shared" si="5"/>
        <v>0</v>
      </c>
      <c r="U293" s="188">
        <v>0</v>
      </c>
      <c r="V293" s="188">
        <f t="shared" si="6"/>
        <v>0</v>
      </c>
      <c r="W293" s="188">
        <v>0</v>
      </c>
      <c r="X293" s="189">
        <f t="shared" si="7"/>
        <v>0</v>
      </c>
      <c r="AR293" s="16" t="s">
        <v>616</v>
      </c>
      <c r="AT293" s="16" t="s">
        <v>232</v>
      </c>
      <c r="AU293" s="16" t="s">
        <v>160</v>
      </c>
      <c r="AY293" s="16" t="s">
        <v>212</v>
      </c>
      <c r="BE293" s="190">
        <f t="shared" si="8"/>
        <v>0</v>
      </c>
      <c r="BF293" s="190">
        <f t="shared" si="9"/>
        <v>0</v>
      </c>
      <c r="BG293" s="190">
        <f t="shared" si="10"/>
        <v>0</v>
      </c>
      <c r="BH293" s="190">
        <f t="shared" si="11"/>
        <v>0</v>
      </c>
      <c r="BI293" s="190">
        <f t="shared" si="12"/>
        <v>0</v>
      </c>
      <c r="BJ293" s="16" t="s">
        <v>95</v>
      </c>
      <c r="BK293" s="190">
        <f t="shared" si="13"/>
        <v>0</v>
      </c>
      <c r="BL293" s="16" t="s">
        <v>578</v>
      </c>
      <c r="BM293" s="16" t="s">
        <v>637</v>
      </c>
    </row>
    <row r="294" spans="2:65" s="1" customFormat="1" ht="22.5" customHeight="1">
      <c r="B294" s="33"/>
      <c r="C294" s="217" t="s">
        <v>638</v>
      </c>
      <c r="D294" s="217" t="s">
        <v>232</v>
      </c>
      <c r="E294" s="218" t="s">
        <v>639</v>
      </c>
      <c r="F294" s="219" t="s">
        <v>640</v>
      </c>
      <c r="G294" s="220" t="s">
        <v>273</v>
      </c>
      <c r="H294" s="221">
        <v>1</v>
      </c>
      <c r="I294" s="222"/>
      <c r="J294" s="223"/>
      <c r="K294" s="224">
        <f t="shared" si="1"/>
        <v>0</v>
      </c>
      <c r="L294" s="219" t="s">
        <v>93</v>
      </c>
      <c r="M294" s="225"/>
      <c r="N294" s="226" t="s">
        <v>93</v>
      </c>
      <c r="O294" s="187" t="s">
        <v>119</v>
      </c>
      <c r="P294" s="115">
        <f t="shared" si="2"/>
        <v>0</v>
      </c>
      <c r="Q294" s="115">
        <f t="shared" si="3"/>
        <v>0</v>
      </c>
      <c r="R294" s="115">
        <f t="shared" si="4"/>
        <v>0</v>
      </c>
      <c r="S294" s="34"/>
      <c r="T294" s="188">
        <f t="shared" si="5"/>
        <v>0</v>
      </c>
      <c r="U294" s="188">
        <v>0</v>
      </c>
      <c r="V294" s="188">
        <f t="shared" si="6"/>
        <v>0</v>
      </c>
      <c r="W294" s="188">
        <v>0</v>
      </c>
      <c r="X294" s="189">
        <f t="shared" si="7"/>
        <v>0</v>
      </c>
      <c r="AR294" s="16" t="s">
        <v>616</v>
      </c>
      <c r="AT294" s="16" t="s">
        <v>232</v>
      </c>
      <c r="AU294" s="16" t="s">
        <v>160</v>
      </c>
      <c r="AY294" s="16" t="s">
        <v>212</v>
      </c>
      <c r="BE294" s="190">
        <f t="shared" si="8"/>
        <v>0</v>
      </c>
      <c r="BF294" s="190">
        <f t="shared" si="9"/>
        <v>0</v>
      </c>
      <c r="BG294" s="190">
        <f t="shared" si="10"/>
        <v>0</v>
      </c>
      <c r="BH294" s="190">
        <f t="shared" si="11"/>
        <v>0</v>
      </c>
      <c r="BI294" s="190">
        <f t="shared" si="12"/>
        <v>0</v>
      </c>
      <c r="BJ294" s="16" t="s">
        <v>95</v>
      </c>
      <c r="BK294" s="190">
        <f t="shared" si="13"/>
        <v>0</v>
      </c>
      <c r="BL294" s="16" t="s">
        <v>578</v>
      </c>
      <c r="BM294" s="16" t="s">
        <v>641</v>
      </c>
    </row>
    <row r="295" spans="2:65" s="1" customFormat="1" ht="22.5" customHeight="1">
      <c r="B295" s="33"/>
      <c r="C295" s="217" t="s">
        <v>642</v>
      </c>
      <c r="D295" s="217" t="s">
        <v>232</v>
      </c>
      <c r="E295" s="218" t="s">
        <v>643</v>
      </c>
      <c r="F295" s="219" t="s">
        <v>644</v>
      </c>
      <c r="G295" s="220" t="s">
        <v>273</v>
      </c>
      <c r="H295" s="221">
        <v>1</v>
      </c>
      <c r="I295" s="222"/>
      <c r="J295" s="223"/>
      <c r="K295" s="224">
        <f t="shared" si="1"/>
        <v>0</v>
      </c>
      <c r="L295" s="219" t="s">
        <v>93</v>
      </c>
      <c r="M295" s="225"/>
      <c r="N295" s="226" t="s">
        <v>93</v>
      </c>
      <c r="O295" s="187" t="s">
        <v>119</v>
      </c>
      <c r="P295" s="115">
        <f t="shared" si="2"/>
        <v>0</v>
      </c>
      <c r="Q295" s="115">
        <f t="shared" si="3"/>
        <v>0</v>
      </c>
      <c r="R295" s="115">
        <f t="shared" si="4"/>
        <v>0</v>
      </c>
      <c r="S295" s="34"/>
      <c r="T295" s="188">
        <f t="shared" si="5"/>
        <v>0</v>
      </c>
      <c r="U295" s="188">
        <v>0</v>
      </c>
      <c r="V295" s="188">
        <f t="shared" si="6"/>
        <v>0</v>
      </c>
      <c r="W295" s="188">
        <v>0</v>
      </c>
      <c r="X295" s="189">
        <f t="shared" si="7"/>
        <v>0</v>
      </c>
      <c r="AR295" s="16" t="s">
        <v>616</v>
      </c>
      <c r="AT295" s="16" t="s">
        <v>232</v>
      </c>
      <c r="AU295" s="16" t="s">
        <v>160</v>
      </c>
      <c r="AY295" s="16" t="s">
        <v>212</v>
      </c>
      <c r="BE295" s="190">
        <f t="shared" si="8"/>
        <v>0</v>
      </c>
      <c r="BF295" s="190">
        <f t="shared" si="9"/>
        <v>0</v>
      </c>
      <c r="BG295" s="190">
        <f t="shared" si="10"/>
        <v>0</v>
      </c>
      <c r="BH295" s="190">
        <f t="shared" si="11"/>
        <v>0</v>
      </c>
      <c r="BI295" s="190">
        <f t="shared" si="12"/>
        <v>0</v>
      </c>
      <c r="BJ295" s="16" t="s">
        <v>95</v>
      </c>
      <c r="BK295" s="190">
        <f t="shared" si="13"/>
        <v>0</v>
      </c>
      <c r="BL295" s="16" t="s">
        <v>578</v>
      </c>
      <c r="BM295" s="16" t="s">
        <v>645</v>
      </c>
    </row>
    <row r="296" spans="2:65" s="1" customFormat="1" ht="22.5" customHeight="1">
      <c r="B296" s="33"/>
      <c r="C296" s="217" t="s">
        <v>646</v>
      </c>
      <c r="D296" s="217" t="s">
        <v>232</v>
      </c>
      <c r="E296" s="218" t="s">
        <v>647</v>
      </c>
      <c r="F296" s="219" t="s">
        <v>648</v>
      </c>
      <c r="G296" s="220" t="s">
        <v>273</v>
      </c>
      <c r="H296" s="221">
        <v>1</v>
      </c>
      <c r="I296" s="222"/>
      <c r="J296" s="223"/>
      <c r="K296" s="224">
        <f t="shared" si="1"/>
        <v>0</v>
      </c>
      <c r="L296" s="219" t="s">
        <v>93</v>
      </c>
      <c r="M296" s="225"/>
      <c r="N296" s="226" t="s">
        <v>93</v>
      </c>
      <c r="O296" s="187" t="s">
        <v>119</v>
      </c>
      <c r="P296" s="115">
        <f t="shared" si="2"/>
        <v>0</v>
      </c>
      <c r="Q296" s="115">
        <f t="shared" si="3"/>
        <v>0</v>
      </c>
      <c r="R296" s="115">
        <f t="shared" si="4"/>
        <v>0</v>
      </c>
      <c r="S296" s="34"/>
      <c r="T296" s="188">
        <f t="shared" si="5"/>
        <v>0</v>
      </c>
      <c r="U296" s="188">
        <v>0</v>
      </c>
      <c r="V296" s="188">
        <f t="shared" si="6"/>
        <v>0</v>
      </c>
      <c r="W296" s="188">
        <v>0</v>
      </c>
      <c r="X296" s="189">
        <f t="shared" si="7"/>
        <v>0</v>
      </c>
      <c r="AR296" s="16" t="s">
        <v>616</v>
      </c>
      <c r="AT296" s="16" t="s">
        <v>232</v>
      </c>
      <c r="AU296" s="16" t="s">
        <v>160</v>
      </c>
      <c r="AY296" s="16" t="s">
        <v>212</v>
      </c>
      <c r="BE296" s="190">
        <f t="shared" si="8"/>
        <v>0</v>
      </c>
      <c r="BF296" s="190">
        <f t="shared" si="9"/>
        <v>0</v>
      </c>
      <c r="BG296" s="190">
        <f t="shared" si="10"/>
        <v>0</v>
      </c>
      <c r="BH296" s="190">
        <f t="shared" si="11"/>
        <v>0</v>
      </c>
      <c r="BI296" s="190">
        <f t="shared" si="12"/>
        <v>0</v>
      </c>
      <c r="BJ296" s="16" t="s">
        <v>95</v>
      </c>
      <c r="BK296" s="190">
        <f t="shared" si="13"/>
        <v>0</v>
      </c>
      <c r="BL296" s="16" t="s">
        <v>578</v>
      </c>
      <c r="BM296" s="16" t="s">
        <v>649</v>
      </c>
    </row>
    <row r="297" spans="2:65" s="1" customFormat="1" ht="22.5" customHeight="1">
      <c r="B297" s="33"/>
      <c r="C297" s="217" t="s">
        <v>650</v>
      </c>
      <c r="D297" s="217" t="s">
        <v>232</v>
      </c>
      <c r="E297" s="218" t="s">
        <v>651</v>
      </c>
      <c r="F297" s="219" t="s">
        <v>652</v>
      </c>
      <c r="G297" s="220" t="s">
        <v>273</v>
      </c>
      <c r="H297" s="221">
        <v>1</v>
      </c>
      <c r="I297" s="222"/>
      <c r="J297" s="223"/>
      <c r="K297" s="224">
        <f t="shared" si="1"/>
        <v>0</v>
      </c>
      <c r="L297" s="219" t="s">
        <v>93</v>
      </c>
      <c r="M297" s="225"/>
      <c r="N297" s="226" t="s">
        <v>93</v>
      </c>
      <c r="O297" s="187" t="s">
        <v>119</v>
      </c>
      <c r="P297" s="115">
        <f t="shared" si="2"/>
        <v>0</v>
      </c>
      <c r="Q297" s="115">
        <f t="shared" si="3"/>
        <v>0</v>
      </c>
      <c r="R297" s="115">
        <f t="shared" si="4"/>
        <v>0</v>
      </c>
      <c r="S297" s="34"/>
      <c r="T297" s="188">
        <f t="shared" si="5"/>
        <v>0</v>
      </c>
      <c r="U297" s="188">
        <v>0</v>
      </c>
      <c r="V297" s="188">
        <f t="shared" si="6"/>
        <v>0</v>
      </c>
      <c r="W297" s="188">
        <v>0</v>
      </c>
      <c r="X297" s="189">
        <f t="shared" si="7"/>
        <v>0</v>
      </c>
      <c r="AR297" s="16" t="s">
        <v>616</v>
      </c>
      <c r="AT297" s="16" t="s">
        <v>232</v>
      </c>
      <c r="AU297" s="16" t="s">
        <v>160</v>
      </c>
      <c r="AY297" s="16" t="s">
        <v>212</v>
      </c>
      <c r="BE297" s="190">
        <f t="shared" si="8"/>
        <v>0</v>
      </c>
      <c r="BF297" s="190">
        <f t="shared" si="9"/>
        <v>0</v>
      </c>
      <c r="BG297" s="190">
        <f t="shared" si="10"/>
        <v>0</v>
      </c>
      <c r="BH297" s="190">
        <f t="shared" si="11"/>
        <v>0</v>
      </c>
      <c r="BI297" s="190">
        <f t="shared" si="12"/>
        <v>0</v>
      </c>
      <c r="BJ297" s="16" t="s">
        <v>95</v>
      </c>
      <c r="BK297" s="190">
        <f t="shared" si="13"/>
        <v>0</v>
      </c>
      <c r="BL297" s="16" t="s">
        <v>578</v>
      </c>
      <c r="BM297" s="16" t="s">
        <v>653</v>
      </c>
    </row>
    <row r="298" spans="2:65" s="1" customFormat="1" ht="22.5" customHeight="1">
      <c r="B298" s="33"/>
      <c r="C298" s="217" t="s">
        <v>654</v>
      </c>
      <c r="D298" s="217" t="s">
        <v>232</v>
      </c>
      <c r="E298" s="218" t="s">
        <v>655</v>
      </c>
      <c r="F298" s="219" t="s">
        <v>656</v>
      </c>
      <c r="G298" s="220" t="s">
        <v>273</v>
      </c>
      <c r="H298" s="221">
        <v>1</v>
      </c>
      <c r="I298" s="222"/>
      <c r="J298" s="223"/>
      <c r="K298" s="224">
        <f t="shared" si="1"/>
        <v>0</v>
      </c>
      <c r="L298" s="219" t="s">
        <v>93</v>
      </c>
      <c r="M298" s="225"/>
      <c r="N298" s="226" t="s">
        <v>93</v>
      </c>
      <c r="O298" s="187" t="s">
        <v>119</v>
      </c>
      <c r="P298" s="115">
        <f t="shared" si="2"/>
        <v>0</v>
      </c>
      <c r="Q298" s="115">
        <f t="shared" si="3"/>
        <v>0</v>
      </c>
      <c r="R298" s="115">
        <f t="shared" si="4"/>
        <v>0</v>
      </c>
      <c r="S298" s="34"/>
      <c r="T298" s="188">
        <f t="shared" si="5"/>
        <v>0</v>
      </c>
      <c r="U298" s="188">
        <v>0</v>
      </c>
      <c r="V298" s="188">
        <f t="shared" si="6"/>
        <v>0</v>
      </c>
      <c r="W298" s="188">
        <v>0</v>
      </c>
      <c r="X298" s="189">
        <f t="shared" si="7"/>
        <v>0</v>
      </c>
      <c r="AR298" s="16" t="s">
        <v>616</v>
      </c>
      <c r="AT298" s="16" t="s">
        <v>232</v>
      </c>
      <c r="AU298" s="16" t="s">
        <v>160</v>
      </c>
      <c r="AY298" s="16" t="s">
        <v>212</v>
      </c>
      <c r="BE298" s="190">
        <f t="shared" si="8"/>
        <v>0</v>
      </c>
      <c r="BF298" s="190">
        <f t="shared" si="9"/>
        <v>0</v>
      </c>
      <c r="BG298" s="190">
        <f t="shared" si="10"/>
        <v>0</v>
      </c>
      <c r="BH298" s="190">
        <f t="shared" si="11"/>
        <v>0</v>
      </c>
      <c r="BI298" s="190">
        <f t="shared" si="12"/>
        <v>0</v>
      </c>
      <c r="BJ298" s="16" t="s">
        <v>95</v>
      </c>
      <c r="BK298" s="190">
        <f t="shared" si="13"/>
        <v>0</v>
      </c>
      <c r="BL298" s="16" t="s">
        <v>578</v>
      </c>
      <c r="BM298" s="16" t="s">
        <v>657</v>
      </c>
    </row>
    <row r="299" spans="2:65" s="1" customFormat="1" ht="22.5" customHeight="1">
      <c r="B299" s="33"/>
      <c r="C299" s="217" t="s">
        <v>658</v>
      </c>
      <c r="D299" s="217" t="s">
        <v>232</v>
      </c>
      <c r="E299" s="218" t="s">
        <v>659</v>
      </c>
      <c r="F299" s="219" t="s">
        <v>660</v>
      </c>
      <c r="G299" s="220" t="s">
        <v>273</v>
      </c>
      <c r="H299" s="221">
        <v>1</v>
      </c>
      <c r="I299" s="222"/>
      <c r="J299" s="223"/>
      <c r="K299" s="224">
        <f t="shared" si="1"/>
        <v>0</v>
      </c>
      <c r="L299" s="219" t="s">
        <v>93</v>
      </c>
      <c r="M299" s="225"/>
      <c r="N299" s="226" t="s">
        <v>93</v>
      </c>
      <c r="O299" s="187" t="s">
        <v>119</v>
      </c>
      <c r="P299" s="115">
        <f t="shared" si="2"/>
        <v>0</v>
      </c>
      <c r="Q299" s="115">
        <f t="shared" si="3"/>
        <v>0</v>
      </c>
      <c r="R299" s="115">
        <f t="shared" si="4"/>
        <v>0</v>
      </c>
      <c r="S299" s="34"/>
      <c r="T299" s="188">
        <f t="shared" si="5"/>
        <v>0</v>
      </c>
      <c r="U299" s="188">
        <v>0</v>
      </c>
      <c r="V299" s="188">
        <f t="shared" si="6"/>
        <v>0</v>
      </c>
      <c r="W299" s="188">
        <v>0</v>
      </c>
      <c r="X299" s="189">
        <f t="shared" si="7"/>
        <v>0</v>
      </c>
      <c r="AR299" s="16" t="s">
        <v>616</v>
      </c>
      <c r="AT299" s="16" t="s">
        <v>232</v>
      </c>
      <c r="AU299" s="16" t="s">
        <v>160</v>
      </c>
      <c r="AY299" s="16" t="s">
        <v>212</v>
      </c>
      <c r="BE299" s="190">
        <f t="shared" si="8"/>
        <v>0</v>
      </c>
      <c r="BF299" s="190">
        <f t="shared" si="9"/>
        <v>0</v>
      </c>
      <c r="BG299" s="190">
        <f t="shared" si="10"/>
        <v>0</v>
      </c>
      <c r="BH299" s="190">
        <f t="shared" si="11"/>
        <v>0</v>
      </c>
      <c r="BI299" s="190">
        <f t="shared" si="12"/>
        <v>0</v>
      </c>
      <c r="BJ299" s="16" t="s">
        <v>95</v>
      </c>
      <c r="BK299" s="190">
        <f t="shared" si="13"/>
        <v>0</v>
      </c>
      <c r="BL299" s="16" t="s">
        <v>578</v>
      </c>
      <c r="BM299" s="16" t="s">
        <v>661</v>
      </c>
    </row>
    <row r="300" spans="2:65" s="1" customFormat="1" ht="22.5" customHeight="1">
      <c r="B300" s="33"/>
      <c r="C300" s="217" t="s">
        <v>662</v>
      </c>
      <c r="D300" s="217" t="s">
        <v>232</v>
      </c>
      <c r="E300" s="218" t="s">
        <v>663</v>
      </c>
      <c r="F300" s="219" t="s">
        <v>664</v>
      </c>
      <c r="G300" s="220" t="s">
        <v>273</v>
      </c>
      <c r="H300" s="221">
        <v>1</v>
      </c>
      <c r="I300" s="222"/>
      <c r="J300" s="223"/>
      <c r="K300" s="224">
        <f t="shared" si="1"/>
        <v>0</v>
      </c>
      <c r="L300" s="219" t="s">
        <v>93</v>
      </c>
      <c r="M300" s="225"/>
      <c r="N300" s="226" t="s">
        <v>93</v>
      </c>
      <c r="O300" s="187" t="s">
        <v>119</v>
      </c>
      <c r="P300" s="115">
        <f t="shared" si="2"/>
        <v>0</v>
      </c>
      <c r="Q300" s="115">
        <f t="shared" si="3"/>
        <v>0</v>
      </c>
      <c r="R300" s="115">
        <f t="shared" si="4"/>
        <v>0</v>
      </c>
      <c r="S300" s="34"/>
      <c r="T300" s="188">
        <f t="shared" si="5"/>
        <v>0</v>
      </c>
      <c r="U300" s="188">
        <v>0</v>
      </c>
      <c r="V300" s="188">
        <f t="shared" si="6"/>
        <v>0</v>
      </c>
      <c r="W300" s="188">
        <v>0</v>
      </c>
      <c r="X300" s="189">
        <f t="shared" si="7"/>
        <v>0</v>
      </c>
      <c r="AR300" s="16" t="s">
        <v>616</v>
      </c>
      <c r="AT300" s="16" t="s">
        <v>232</v>
      </c>
      <c r="AU300" s="16" t="s">
        <v>160</v>
      </c>
      <c r="AY300" s="16" t="s">
        <v>212</v>
      </c>
      <c r="BE300" s="190">
        <f t="shared" si="8"/>
        <v>0</v>
      </c>
      <c r="BF300" s="190">
        <f t="shared" si="9"/>
        <v>0</v>
      </c>
      <c r="BG300" s="190">
        <f t="shared" si="10"/>
        <v>0</v>
      </c>
      <c r="BH300" s="190">
        <f t="shared" si="11"/>
        <v>0</v>
      </c>
      <c r="BI300" s="190">
        <f t="shared" si="12"/>
        <v>0</v>
      </c>
      <c r="BJ300" s="16" t="s">
        <v>95</v>
      </c>
      <c r="BK300" s="190">
        <f t="shared" si="13"/>
        <v>0</v>
      </c>
      <c r="BL300" s="16" t="s">
        <v>578</v>
      </c>
      <c r="BM300" s="16" t="s">
        <v>665</v>
      </c>
    </row>
    <row r="301" spans="2:47" s="1" customFormat="1" ht="27">
      <c r="B301" s="33"/>
      <c r="C301" s="55"/>
      <c r="D301" s="206" t="s">
        <v>220</v>
      </c>
      <c r="E301" s="55"/>
      <c r="F301" s="216" t="s">
        <v>666</v>
      </c>
      <c r="G301" s="55"/>
      <c r="H301" s="55"/>
      <c r="I301" s="145"/>
      <c r="J301" s="145"/>
      <c r="K301" s="55"/>
      <c r="L301" s="55"/>
      <c r="M301" s="53"/>
      <c r="N301" s="69"/>
      <c r="O301" s="34"/>
      <c r="P301" s="34"/>
      <c r="Q301" s="34"/>
      <c r="R301" s="34"/>
      <c r="S301" s="34"/>
      <c r="T301" s="34"/>
      <c r="U301" s="34"/>
      <c r="V301" s="34"/>
      <c r="W301" s="34"/>
      <c r="X301" s="70"/>
      <c r="AT301" s="16" t="s">
        <v>220</v>
      </c>
      <c r="AU301" s="16" t="s">
        <v>160</v>
      </c>
    </row>
    <row r="302" spans="2:65" s="1" customFormat="1" ht="22.5" customHeight="1">
      <c r="B302" s="33"/>
      <c r="C302" s="217" t="s">
        <v>667</v>
      </c>
      <c r="D302" s="217" t="s">
        <v>232</v>
      </c>
      <c r="E302" s="218" t="s">
        <v>668</v>
      </c>
      <c r="F302" s="219" t="s">
        <v>669</v>
      </c>
      <c r="G302" s="220" t="s">
        <v>273</v>
      </c>
      <c r="H302" s="221">
        <v>1</v>
      </c>
      <c r="I302" s="222"/>
      <c r="J302" s="223"/>
      <c r="K302" s="224">
        <f>ROUND(P302*H302,2)</f>
        <v>0</v>
      </c>
      <c r="L302" s="219" t="s">
        <v>93</v>
      </c>
      <c r="M302" s="225"/>
      <c r="N302" s="226" t="s">
        <v>93</v>
      </c>
      <c r="O302" s="187" t="s">
        <v>119</v>
      </c>
      <c r="P302" s="115">
        <f>I302+J302</f>
        <v>0</v>
      </c>
      <c r="Q302" s="115">
        <f>ROUND(I302*H302,2)</f>
        <v>0</v>
      </c>
      <c r="R302" s="115">
        <f>ROUND(J302*H302,2)</f>
        <v>0</v>
      </c>
      <c r="S302" s="34"/>
      <c r="T302" s="188">
        <f>S302*H302</f>
        <v>0</v>
      </c>
      <c r="U302" s="188">
        <v>0</v>
      </c>
      <c r="V302" s="188">
        <f>U302*H302</f>
        <v>0</v>
      </c>
      <c r="W302" s="188">
        <v>0</v>
      </c>
      <c r="X302" s="189">
        <f>W302*H302</f>
        <v>0</v>
      </c>
      <c r="AR302" s="16" t="s">
        <v>616</v>
      </c>
      <c r="AT302" s="16" t="s">
        <v>232</v>
      </c>
      <c r="AU302" s="16" t="s">
        <v>160</v>
      </c>
      <c r="AY302" s="16" t="s">
        <v>212</v>
      </c>
      <c r="BE302" s="190">
        <f>IF(O302="základní",K302,0)</f>
        <v>0</v>
      </c>
      <c r="BF302" s="190">
        <f>IF(O302="snížená",K302,0)</f>
        <v>0</v>
      </c>
      <c r="BG302" s="190">
        <f>IF(O302="zákl. přenesená",K302,0)</f>
        <v>0</v>
      </c>
      <c r="BH302" s="190">
        <f>IF(O302="sníž. přenesená",K302,0)</f>
        <v>0</v>
      </c>
      <c r="BI302" s="190">
        <f>IF(O302="nulová",K302,0)</f>
        <v>0</v>
      </c>
      <c r="BJ302" s="16" t="s">
        <v>95</v>
      </c>
      <c r="BK302" s="190">
        <f>ROUND(P302*H302,2)</f>
        <v>0</v>
      </c>
      <c r="BL302" s="16" t="s">
        <v>578</v>
      </c>
      <c r="BM302" s="16" t="s">
        <v>670</v>
      </c>
    </row>
    <row r="303" spans="2:47" s="1" customFormat="1" ht="27">
      <c r="B303" s="33"/>
      <c r="C303" s="55"/>
      <c r="D303" s="206" t="s">
        <v>220</v>
      </c>
      <c r="E303" s="55"/>
      <c r="F303" s="216" t="s">
        <v>666</v>
      </c>
      <c r="G303" s="55"/>
      <c r="H303" s="55"/>
      <c r="I303" s="145"/>
      <c r="J303" s="145"/>
      <c r="K303" s="55"/>
      <c r="L303" s="55"/>
      <c r="M303" s="53"/>
      <c r="N303" s="69"/>
      <c r="O303" s="34"/>
      <c r="P303" s="34"/>
      <c r="Q303" s="34"/>
      <c r="R303" s="34"/>
      <c r="S303" s="34"/>
      <c r="T303" s="34"/>
      <c r="U303" s="34"/>
      <c r="V303" s="34"/>
      <c r="W303" s="34"/>
      <c r="X303" s="70"/>
      <c r="AT303" s="16" t="s">
        <v>220</v>
      </c>
      <c r="AU303" s="16" t="s">
        <v>160</v>
      </c>
    </row>
    <row r="304" spans="2:65" s="1" customFormat="1" ht="22.5" customHeight="1">
      <c r="B304" s="33"/>
      <c r="C304" s="217" t="s">
        <v>671</v>
      </c>
      <c r="D304" s="217" t="s">
        <v>232</v>
      </c>
      <c r="E304" s="218" t="s">
        <v>672</v>
      </c>
      <c r="F304" s="219" t="s">
        <v>673</v>
      </c>
      <c r="G304" s="220" t="s">
        <v>273</v>
      </c>
      <c r="H304" s="221">
        <v>1</v>
      </c>
      <c r="I304" s="222"/>
      <c r="J304" s="223"/>
      <c r="K304" s="224">
        <f>ROUND(P304*H304,2)</f>
        <v>0</v>
      </c>
      <c r="L304" s="219" t="s">
        <v>93</v>
      </c>
      <c r="M304" s="225"/>
      <c r="N304" s="226" t="s">
        <v>93</v>
      </c>
      <c r="O304" s="187" t="s">
        <v>119</v>
      </c>
      <c r="P304" s="115">
        <f>I304+J304</f>
        <v>0</v>
      </c>
      <c r="Q304" s="115">
        <f>ROUND(I304*H304,2)</f>
        <v>0</v>
      </c>
      <c r="R304" s="115">
        <f>ROUND(J304*H304,2)</f>
        <v>0</v>
      </c>
      <c r="S304" s="34"/>
      <c r="T304" s="188">
        <f>S304*H304</f>
        <v>0</v>
      </c>
      <c r="U304" s="188">
        <v>0</v>
      </c>
      <c r="V304" s="188">
        <f>U304*H304</f>
        <v>0</v>
      </c>
      <c r="W304" s="188">
        <v>0</v>
      </c>
      <c r="X304" s="189">
        <f>W304*H304</f>
        <v>0</v>
      </c>
      <c r="AR304" s="16" t="s">
        <v>616</v>
      </c>
      <c r="AT304" s="16" t="s">
        <v>232</v>
      </c>
      <c r="AU304" s="16" t="s">
        <v>160</v>
      </c>
      <c r="AY304" s="16" t="s">
        <v>212</v>
      </c>
      <c r="BE304" s="190">
        <f>IF(O304="základní",K304,0)</f>
        <v>0</v>
      </c>
      <c r="BF304" s="190">
        <f>IF(O304="snížená",K304,0)</f>
        <v>0</v>
      </c>
      <c r="BG304" s="190">
        <f>IF(O304="zákl. přenesená",K304,0)</f>
        <v>0</v>
      </c>
      <c r="BH304" s="190">
        <f>IF(O304="sníž. přenesená",K304,0)</f>
        <v>0</v>
      </c>
      <c r="BI304" s="190">
        <f>IF(O304="nulová",K304,0)</f>
        <v>0</v>
      </c>
      <c r="BJ304" s="16" t="s">
        <v>95</v>
      </c>
      <c r="BK304" s="190">
        <f>ROUND(P304*H304,2)</f>
        <v>0</v>
      </c>
      <c r="BL304" s="16" t="s">
        <v>578</v>
      </c>
      <c r="BM304" s="16" t="s">
        <v>674</v>
      </c>
    </row>
    <row r="305" spans="2:47" s="1" customFormat="1" ht="27">
      <c r="B305" s="33"/>
      <c r="C305" s="55"/>
      <c r="D305" s="206" t="s">
        <v>220</v>
      </c>
      <c r="E305" s="55"/>
      <c r="F305" s="216" t="s">
        <v>666</v>
      </c>
      <c r="G305" s="55"/>
      <c r="H305" s="55"/>
      <c r="I305" s="145"/>
      <c r="J305" s="145"/>
      <c r="K305" s="55"/>
      <c r="L305" s="55"/>
      <c r="M305" s="53"/>
      <c r="N305" s="69"/>
      <c r="O305" s="34"/>
      <c r="P305" s="34"/>
      <c r="Q305" s="34"/>
      <c r="R305" s="34"/>
      <c r="S305" s="34"/>
      <c r="T305" s="34"/>
      <c r="U305" s="34"/>
      <c r="V305" s="34"/>
      <c r="W305" s="34"/>
      <c r="X305" s="70"/>
      <c r="AT305" s="16" t="s">
        <v>220</v>
      </c>
      <c r="AU305" s="16" t="s">
        <v>160</v>
      </c>
    </row>
    <row r="306" spans="2:65" s="1" customFormat="1" ht="22.5" customHeight="1">
      <c r="B306" s="33"/>
      <c r="C306" s="217" t="s">
        <v>675</v>
      </c>
      <c r="D306" s="217" t="s">
        <v>232</v>
      </c>
      <c r="E306" s="218" t="s">
        <v>676</v>
      </c>
      <c r="F306" s="219" t="s">
        <v>677</v>
      </c>
      <c r="G306" s="220" t="s">
        <v>273</v>
      </c>
      <c r="H306" s="221">
        <v>3</v>
      </c>
      <c r="I306" s="222"/>
      <c r="J306" s="223"/>
      <c r="K306" s="224">
        <f aca="true" t="shared" si="14" ref="K306:K330">ROUND(P306*H306,2)</f>
        <v>0</v>
      </c>
      <c r="L306" s="219" t="s">
        <v>93</v>
      </c>
      <c r="M306" s="225"/>
      <c r="N306" s="226" t="s">
        <v>93</v>
      </c>
      <c r="O306" s="187" t="s">
        <v>119</v>
      </c>
      <c r="P306" s="115">
        <f aca="true" t="shared" si="15" ref="P306:P330">I306+J306</f>
        <v>0</v>
      </c>
      <c r="Q306" s="115">
        <f aca="true" t="shared" si="16" ref="Q306:Q330">ROUND(I306*H306,2)</f>
        <v>0</v>
      </c>
      <c r="R306" s="115">
        <f aca="true" t="shared" si="17" ref="R306:R330">ROUND(J306*H306,2)</f>
        <v>0</v>
      </c>
      <c r="S306" s="34"/>
      <c r="T306" s="188">
        <f aca="true" t="shared" si="18" ref="T306:T330">S306*H306</f>
        <v>0</v>
      </c>
      <c r="U306" s="188">
        <v>0</v>
      </c>
      <c r="V306" s="188">
        <f aca="true" t="shared" si="19" ref="V306:V330">U306*H306</f>
        <v>0</v>
      </c>
      <c r="W306" s="188">
        <v>0</v>
      </c>
      <c r="X306" s="189">
        <f aca="true" t="shared" si="20" ref="X306:X330">W306*H306</f>
        <v>0</v>
      </c>
      <c r="AR306" s="16" t="s">
        <v>616</v>
      </c>
      <c r="AT306" s="16" t="s">
        <v>232</v>
      </c>
      <c r="AU306" s="16" t="s">
        <v>160</v>
      </c>
      <c r="AY306" s="16" t="s">
        <v>212</v>
      </c>
      <c r="BE306" s="190">
        <f aca="true" t="shared" si="21" ref="BE306:BE330">IF(O306="základní",K306,0)</f>
        <v>0</v>
      </c>
      <c r="BF306" s="190">
        <f aca="true" t="shared" si="22" ref="BF306:BF330">IF(O306="snížená",K306,0)</f>
        <v>0</v>
      </c>
      <c r="BG306" s="190">
        <f aca="true" t="shared" si="23" ref="BG306:BG330">IF(O306="zákl. přenesená",K306,0)</f>
        <v>0</v>
      </c>
      <c r="BH306" s="190">
        <f aca="true" t="shared" si="24" ref="BH306:BH330">IF(O306="sníž. přenesená",K306,0)</f>
        <v>0</v>
      </c>
      <c r="BI306" s="190">
        <f aca="true" t="shared" si="25" ref="BI306:BI330">IF(O306="nulová",K306,0)</f>
        <v>0</v>
      </c>
      <c r="BJ306" s="16" t="s">
        <v>95</v>
      </c>
      <c r="BK306" s="190">
        <f aca="true" t="shared" si="26" ref="BK306:BK330">ROUND(P306*H306,2)</f>
        <v>0</v>
      </c>
      <c r="BL306" s="16" t="s">
        <v>578</v>
      </c>
      <c r="BM306" s="16" t="s">
        <v>678</v>
      </c>
    </row>
    <row r="307" spans="2:65" s="1" customFormat="1" ht="22.5" customHeight="1">
      <c r="B307" s="33"/>
      <c r="C307" s="217" t="s">
        <v>679</v>
      </c>
      <c r="D307" s="217" t="s">
        <v>232</v>
      </c>
      <c r="E307" s="218" t="s">
        <v>680</v>
      </c>
      <c r="F307" s="219" t="s">
        <v>681</v>
      </c>
      <c r="G307" s="220" t="s">
        <v>273</v>
      </c>
      <c r="H307" s="221">
        <v>8</v>
      </c>
      <c r="I307" s="222"/>
      <c r="J307" s="223"/>
      <c r="K307" s="224">
        <f t="shared" si="14"/>
        <v>0</v>
      </c>
      <c r="L307" s="219" t="s">
        <v>93</v>
      </c>
      <c r="M307" s="225"/>
      <c r="N307" s="226" t="s">
        <v>93</v>
      </c>
      <c r="O307" s="187" t="s">
        <v>119</v>
      </c>
      <c r="P307" s="115">
        <f t="shared" si="15"/>
        <v>0</v>
      </c>
      <c r="Q307" s="115">
        <f t="shared" si="16"/>
        <v>0</v>
      </c>
      <c r="R307" s="115">
        <f t="shared" si="17"/>
        <v>0</v>
      </c>
      <c r="S307" s="34"/>
      <c r="T307" s="188">
        <f t="shared" si="18"/>
        <v>0</v>
      </c>
      <c r="U307" s="188">
        <v>0</v>
      </c>
      <c r="V307" s="188">
        <f t="shared" si="19"/>
        <v>0</v>
      </c>
      <c r="W307" s="188">
        <v>0</v>
      </c>
      <c r="X307" s="189">
        <f t="shared" si="20"/>
        <v>0</v>
      </c>
      <c r="AR307" s="16" t="s">
        <v>616</v>
      </c>
      <c r="AT307" s="16" t="s">
        <v>232</v>
      </c>
      <c r="AU307" s="16" t="s">
        <v>160</v>
      </c>
      <c r="AY307" s="16" t="s">
        <v>212</v>
      </c>
      <c r="BE307" s="190">
        <f t="shared" si="21"/>
        <v>0</v>
      </c>
      <c r="BF307" s="190">
        <f t="shared" si="22"/>
        <v>0</v>
      </c>
      <c r="BG307" s="190">
        <f t="shared" si="23"/>
        <v>0</v>
      </c>
      <c r="BH307" s="190">
        <f t="shared" si="24"/>
        <v>0</v>
      </c>
      <c r="BI307" s="190">
        <f t="shared" si="25"/>
        <v>0</v>
      </c>
      <c r="BJ307" s="16" t="s">
        <v>95</v>
      </c>
      <c r="BK307" s="190">
        <f t="shared" si="26"/>
        <v>0</v>
      </c>
      <c r="BL307" s="16" t="s">
        <v>578</v>
      </c>
      <c r="BM307" s="16" t="s">
        <v>682</v>
      </c>
    </row>
    <row r="308" spans="2:65" s="1" customFormat="1" ht="22.5" customHeight="1">
      <c r="B308" s="33"/>
      <c r="C308" s="217" t="s">
        <v>683</v>
      </c>
      <c r="D308" s="217" t="s">
        <v>232</v>
      </c>
      <c r="E308" s="218" t="s">
        <v>684</v>
      </c>
      <c r="F308" s="219" t="s">
        <v>685</v>
      </c>
      <c r="G308" s="220" t="s">
        <v>273</v>
      </c>
      <c r="H308" s="221">
        <v>19</v>
      </c>
      <c r="I308" s="222"/>
      <c r="J308" s="223"/>
      <c r="K308" s="224">
        <f t="shared" si="14"/>
        <v>0</v>
      </c>
      <c r="L308" s="219" t="s">
        <v>93</v>
      </c>
      <c r="M308" s="225"/>
      <c r="N308" s="226" t="s">
        <v>93</v>
      </c>
      <c r="O308" s="187" t="s">
        <v>119</v>
      </c>
      <c r="P308" s="115">
        <f t="shared" si="15"/>
        <v>0</v>
      </c>
      <c r="Q308" s="115">
        <f t="shared" si="16"/>
        <v>0</v>
      </c>
      <c r="R308" s="115">
        <f t="shared" si="17"/>
        <v>0</v>
      </c>
      <c r="S308" s="34"/>
      <c r="T308" s="188">
        <f t="shared" si="18"/>
        <v>0</v>
      </c>
      <c r="U308" s="188">
        <v>0</v>
      </c>
      <c r="V308" s="188">
        <f t="shared" si="19"/>
        <v>0</v>
      </c>
      <c r="W308" s="188">
        <v>0</v>
      </c>
      <c r="X308" s="189">
        <f t="shared" si="20"/>
        <v>0</v>
      </c>
      <c r="AR308" s="16" t="s">
        <v>616</v>
      </c>
      <c r="AT308" s="16" t="s">
        <v>232</v>
      </c>
      <c r="AU308" s="16" t="s">
        <v>160</v>
      </c>
      <c r="AY308" s="16" t="s">
        <v>212</v>
      </c>
      <c r="BE308" s="190">
        <f t="shared" si="21"/>
        <v>0</v>
      </c>
      <c r="BF308" s="190">
        <f t="shared" si="22"/>
        <v>0</v>
      </c>
      <c r="BG308" s="190">
        <f t="shared" si="23"/>
        <v>0</v>
      </c>
      <c r="BH308" s="190">
        <f t="shared" si="24"/>
        <v>0</v>
      </c>
      <c r="BI308" s="190">
        <f t="shared" si="25"/>
        <v>0</v>
      </c>
      <c r="BJ308" s="16" t="s">
        <v>95</v>
      </c>
      <c r="BK308" s="190">
        <f t="shared" si="26"/>
        <v>0</v>
      </c>
      <c r="BL308" s="16" t="s">
        <v>578</v>
      </c>
      <c r="BM308" s="16" t="s">
        <v>686</v>
      </c>
    </row>
    <row r="309" spans="2:65" s="1" customFormat="1" ht="22.5" customHeight="1">
      <c r="B309" s="33"/>
      <c r="C309" s="217" t="s">
        <v>687</v>
      </c>
      <c r="D309" s="217" t="s">
        <v>232</v>
      </c>
      <c r="E309" s="218" t="s">
        <v>688</v>
      </c>
      <c r="F309" s="219" t="s">
        <v>689</v>
      </c>
      <c r="G309" s="220" t="s">
        <v>273</v>
      </c>
      <c r="H309" s="221">
        <v>11</v>
      </c>
      <c r="I309" s="222"/>
      <c r="J309" s="223"/>
      <c r="K309" s="224">
        <f t="shared" si="14"/>
        <v>0</v>
      </c>
      <c r="L309" s="219" t="s">
        <v>93</v>
      </c>
      <c r="M309" s="225"/>
      <c r="N309" s="226" t="s">
        <v>93</v>
      </c>
      <c r="O309" s="187" t="s">
        <v>119</v>
      </c>
      <c r="P309" s="115">
        <f t="shared" si="15"/>
        <v>0</v>
      </c>
      <c r="Q309" s="115">
        <f t="shared" si="16"/>
        <v>0</v>
      </c>
      <c r="R309" s="115">
        <f t="shared" si="17"/>
        <v>0</v>
      </c>
      <c r="S309" s="34"/>
      <c r="T309" s="188">
        <f t="shared" si="18"/>
        <v>0</v>
      </c>
      <c r="U309" s="188">
        <v>0</v>
      </c>
      <c r="V309" s="188">
        <f t="shared" si="19"/>
        <v>0</v>
      </c>
      <c r="W309" s="188">
        <v>0</v>
      </c>
      <c r="X309" s="189">
        <f t="shared" si="20"/>
        <v>0</v>
      </c>
      <c r="AR309" s="16" t="s">
        <v>616</v>
      </c>
      <c r="AT309" s="16" t="s">
        <v>232</v>
      </c>
      <c r="AU309" s="16" t="s">
        <v>160</v>
      </c>
      <c r="AY309" s="16" t="s">
        <v>212</v>
      </c>
      <c r="BE309" s="190">
        <f t="shared" si="21"/>
        <v>0</v>
      </c>
      <c r="BF309" s="190">
        <f t="shared" si="22"/>
        <v>0</v>
      </c>
      <c r="BG309" s="190">
        <f t="shared" si="23"/>
        <v>0</v>
      </c>
      <c r="BH309" s="190">
        <f t="shared" si="24"/>
        <v>0</v>
      </c>
      <c r="BI309" s="190">
        <f t="shared" si="25"/>
        <v>0</v>
      </c>
      <c r="BJ309" s="16" t="s">
        <v>95</v>
      </c>
      <c r="BK309" s="190">
        <f t="shared" si="26"/>
        <v>0</v>
      </c>
      <c r="BL309" s="16" t="s">
        <v>578</v>
      </c>
      <c r="BM309" s="16" t="s">
        <v>690</v>
      </c>
    </row>
    <row r="310" spans="2:65" s="1" customFormat="1" ht="22.5" customHeight="1">
      <c r="B310" s="33"/>
      <c r="C310" s="217" t="s">
        <v>691</v>
      </c>
      <c r="D310" s="217" t="s">
        <v>232</v>
      </c>
      <c r="E310" s="218" t="s">
        <v>692</v>
      </c>
      <c r="F310" s="219" t="s">
        <v>693</v>
      </c>
      <c r="G310" s="220" t="s">
        <v>273</v>
      </c>
      <c r="H310" s="221">
        <v>13</v>
      </c>
      <c r="I310" s="222"/>
      <c r="J310" s="223"/>
      <c r="K310" s="224">
        <f t="shared" si="14"/>
        <v>0</v>
      </c>
      <c r="L310" s="219" t="s">
        <v>93</v>
      </c>
      <c r="M310" s="225"/>
      <c r="N310" s="226" t="s">
        <v>93</v>
      </c>
      <c r="O310" s="187" t="s">
        <v>119</v>
      </c>
      <c r="P310" s="115">
        <f t="shared" si="15"/>
        <v>0</v>
      </c>
      <c r="Q310" s="115">
        <f t="shared" si="16"/>
        <v>0</v>
      </c>
      <c r="R310" s="115">
        <f t="shared" si="17"/>
        <v>0</v>
      </c>
      <c r="S310" s="34"/>
      <c r="T310" s="188">
        <f t="shared" si="18"/>
        <v>0</v>
      </c>
      <c r="U310" s="188">
        <v>0</v>
      </c>
      <c r="V310" s="188">
        <f t="shared" si="19"/>
        <v>0</v>
      </c>
      <c r="W310" s="188">
        <v>0</v>
      </c>
      <c r="X310" s="189">
        <f t="shared" si="20"/>
        <v>0</v>
      </c>
      <c r="AR310" s="16" t="s">
        <v>616</v>
      </c>
      <c r="AT310" s="16" t="s">
        <v>232</v>
      </c>
      <c r="AU310" s="16" t="s">
        <v>160</v>
      </c>
      <c r="AY310" s="16" t="s">
        <v>212</v>
      </c>
      <c r="BE310" s="190">
        <f t="shared" si="21"/>
        <v>0</v>
      </c>
      <c r="BF310" s="190">
        <f t="shared" si="22"/>
        <v>0</v>
      </c>
      <c r="BG310" s="190">
        <f t="shared" si="23"/>
        <v>0</v>
      </c>
      <c r="BH310" s="190">
        <f t="shared" si="24"/>
        <v>0</v>
      </c>
      <c r="BI310" s="190">
        <f t="shared" si="25"/>
        <v>0</v>
      </c>
      <c r="BJ310" s="16" t="s">
        <v>95</v>
      </c>
      <c r="BK310" s="190">
        <f t="shared" si="26"/>
        <v>0</v>
      </c>
      <c r="BL310" s="16" t="s">
        <v>578</v>
      </c>
      <c r="BM310" s="16" t="s">
        <v>694</v>
      </c>
    </row>
    <row r="311" spans="2:65" s="1" customFormat="1" ht="22.5" customHeight="1">
      <c r="B311" s="33"/>
      <c r="C311" s="217" t="s">
        <v>695</v>
      </c>
      <c r="D311" s="217" t="s">
        <v>232</v>
      </c>
      <c r="E311" s="218" t="s">
        <v>696</v>
      </c>
      <c r="F311" s="219" t="s">
        <v>697</v>
      </c>
      <c r="G311" s="220" t="s">
        <v>273</v>
      </c>
      <c r="H311" s="221">
        <v>6</v>
      </c>
      <c r="I311" s="222"/>
      <c r="J311" s="223"/>
      <c r="K311" s="224">
        <f t="shared" si="14"/>
        <v>0</v>
      </c>
      <c r="L311" s="219" t="s">
        <v>93</v>
      </c>
      <c r="M311" s="225"/>
      <c r="N311" s="226" t="s">
        <v>93</v>
      </c>
      <c r="O311" s="187" t="s">
        <v>119</v>
      </c>
      <c r="P311" s="115">
        <f t="shared" si="15"/>
        <v>0</v>
      </c>
      <c r="Q311" s="115">
        <f t="shared" si="16"/>
        <v>0</v>
      </c>
      <c r="R311" s="115">
        <f t="shared" si="17"/>
        <v>0</v>
      </c>
      <c r="S311" s="34"/>
      <c r="T311" s="188">
        <f t="shared" si="18"/>
        <v>0</v>
      </c>
      <c r="U311" s="188">
        <v>0</v>
      </c>
      <c r="V311" s="188">
        <f t="shared" si="19"/>
        <v>0</v>
      </c>
      <c r="W311" s="188">
        <v>0</v>
      </c>
      <c r="X311" s="189">
        <f t="shared" si="20"/>
        <v>0</v>
      </c>
      <c r="AR311" s="16" t="s">
        <v>616</v>
      </c>
      <c r="AT311" s="16" t="s">
        <v>232</v>
      </c>
      <c r="AU311" s="16" t="s">
        <v>160</v>
      </c>
      <c r="AY311" s="16" t="s">
        <v>212</v>
      </c>
      <c r="BE311" s="190">
        <f t="shared" si="21"/>
        <v>0</v>
      </c>
      <c r="BF311" s="190">
        <f t="shared" si="22"/>
        <v>0</v>
      </c>
      <c r="BG311" s="190">
        <f t="shared" si="23"/>
        <v>0</v>
      </c>
      <c r="BH311" s="190">
        <f t="shared" si="24"/>
        <v>0</v>
      </c>
      <c r="BI311" s="190">
        <f t="shared" si="25"/>
        <v>0</v>
      </c>
      <c r="BJ311" s="16" t="s">
        <v>95</v>
      </c>
      <c r="BK311" s="190">
        <f t="shared" si="26"/>
        <v>0</v>
      </c>
      <c r="BL311" s="16" t="s">
        <v>578</v>
      </c>
      <c r="BM311" s="16" t="s">
        <v>698</v>
      </c>
    </row>
    <row r="312" spans="2:65" s="1" customFormat="1" ht="22.5" customHeight="1">
      <c r="B312" s="33"/>
      <c r="C312" s="217" t="s">
        <v>699</v>
      </c>
      <c r="D312" s="217" t="s">
        <v>232</v>
      </c>
      <c r="E312" s="218" t="s">
        <v>700</v>
      </c>
      <c r="F312" s="219" t="s">
        <v>701</v>
      </c>
      <c r="G312" s="220" t="s">
        <v>273</v>
      </c>
      <c r="H312" s="221">
        <v>7</v>
      </c>
      <c r="I312" s="222"/>
      <c r="J312" s="223"/>
      <c r="K312" s="224">
        <f t="shared" si="14"/>
        <v>0</v>
      </c>
      <c r="L312" s="219" t="s">
        <v>93</v>
      </c>
      <c r="M312" s="225"/>
      <c r="N312" s="226" t="s">
        <v>93</v>
      </c>
      <c r="O312" s="187" t="s">
        <v>119</v>
      </c>
      <c r="P312" s="115">
        <f t="shared" si="15"/>
        <v>0</v>
      </c>
      <c r="Q312" s="115">
        <f t="shared" si="16"/>
        <v>0</v>
      </c>
      <c r="R312" s="115">
        <f t="shared" si="17"/>
        <v>0</v>
      </c>
      <c r="S312" s="34"/>
      <c r="T312" s="188">
        <f t="shared" si="18"/>
        <v>0</v>
      </c>
      <c r="U312" s="188">
        <v>0</v>
      </c>
      <c r="V312" s="188">
        <f t="shared" si="19"/>
        <v>0</v>
      </c>
      <c r="W312" s="188">
        <v>0</v>
      </c>
      <c r="X312" s="189">
        <f t="shared" si="20"/>
        <v>0</v>
      </c>
      <c r="AR312" s="16" t="s">
        <v>616</v>
      </c>
      <c r="AT312" s="16" t="s">
        <v>232</v>
      </c>
      <c r="AU312" s="16" t="s">
        <v>160</v>
      </c>
      <c r="AY312" s="16" t="s">
        <v>212</v>
      </c>
      <c r="BE312" s="190">
        <f t="shared" si="21"/>
        <v>0</v>
      </c>
      <c r="BF312" s="190">
        <f t="shared" si="22"/>
        <v>0</v>
      </c>
      <c r="BG312" s="190">
        <f t="shared" si="23"/>
        <v>0</v>
      </c>
      <c r="BH312" s="190">
        <f t="shared" si="24"/>
        <v>0</v>
      </c>
      <c r="BI312" s="190">
        <f t="shared" si="25"/>
        <v>0</v>
      </c>
      <c r="BJ312" s="16" t="s">
        <v>95</v>
      </c>
      <c r="BK312" s="190">
        <f t="shared" si="26"/>
        <v>0</v>
      </c>
      <c r="BL312" s="16" t="s">
        <v>578</v>
      </c>
      <c r="BM312" s="16" t="s">
        <v>702</v>
      </c>
    </row>
    <row r="313" spans="2:65" s="1" customFormat="1" ht="22.5" customHeight="1">
      <c r="B313" s="33"/>
      <c r="C313" s="217" t="s">
        <v>703</v>
      </c>
      <c r="D313" s="217" t="s">
        <v>232</v>
      </c>
      <c r="E313" s="218" t="s">
        <v>704</v>
      </c>
      <c r="F313" s="219" t="s">
        <v>705</v>
      </c>
      <c r="G313" s="220" t="s">
        <v>273</v>
      </c>
      <c r="H313" s="221">
        <v>10</v>
      </c>
      <c r="I313" s="222"/>
      <c r="J313" s="223"/>
      <c r="K313" s="224">
        <f t="shared" si="14"/>
        <v>0</v>
      </c>
      <c r="L313" s="219" t="s">
        <v>93</v>
      </c>
      <c r="M313" s="225"/>
      <c r="N313" s="226" t="s">
        <v>93</v>
      </c>
      <c r="O313" s="187" t="s">
        <v>119</v>
      </c>
      <c r="P313" s="115">
        <f t="shared" si="15"/>
        <v>0</v>
      </c>
      <c r="Q313" s="115">
        <f t="shared" si="16"/>
        <v>0</v>
      </c>
      <c r="R313" s="115">
        <f t="shared" si="17"/>
        <v>0</v>
      </c>
      <c r="S313" s="34"/>
      <c r="T313" s="188">
        <f t="shared" si="18"/>
        <v>0</v>
      </c>
      <c r="U313" s="188">
        <v>0</v>
      </c>
      <c r="V313" s="188">
        <f t="shared" si="19"/>
        <v>0</v>
      </c>
      <c r="W313" s="188">
        <v>0</v>
      </c>
      <c r="X313" s="189">
        <f t="shared" si="20"/>
        <v>0</v>
      </c>
      <c r="AR313" s="16" t="s">
        <v>616</v>
      </c>
      <c r="AT313" s="16" t="s">
        <v>232</v>
      </c>
      <c r="AU313" s="16" t="s">
        <v>160</v>
      </c>
      <c r="AY313" s="16" t="s">
        <v>212</v>
      </c>
      <c r="BE313" s="190">
        <f t="shared" si="21"/>
        <v>0</v>
      </c>
      <c r="BF313" s="190">
        <f t="shared" si="22"/>
        <v>0</v>
      </c>
      <c r="BG313" s="190">
        <f t="shared" si="23"/>
        <v>0</v>
      </c>
      <c r="BH313" s="190">
        <f t="shared" si="24"/>
        <v>0</v>
      </c>
      <c r="BI313" s="190">
        <f t="shared" si="25"/>
        <v>0</v>
      </c>
      <c r="BJ313" s="16" t="s">
        <v>95</v>
      </c>
      <c r="BK313" s="190">
        <f t="shared" si="26"/>
        <v>0</v>
      </c>
      <c r="BL313" s="16" t="s">
        <v>578</v>
      </c>
      <c r="BM313" s="16" t="s">
        <v>706</v>
      </c>
    </row>
    <row r="314" spans="2:65" s="1" customFormat="1" ht="22.5" customHeight="1">
      <c r="B314" s="33"/>
      <c r="C314" s="217" t="s">
        <v>707</v>
      </c>
      <c r="D314" s="217" t="s">
        <v>232</v>
      </c>
      <c r="E314" s="218" t="s">
        <v>708</v>
      </c>
      <c r="F314" s="219" t="s">
        <v>709</v>
      </c>
      <c r="G314" s="220" t="s">
        <v>273</v>
      </c>
      <c r="H314" s="221">
        <v>10</v>
      </c>
      <c r="I314" s="222"/>
      <c r="J314" s="223"/>
      <c r="K314" s="224">
        <f t="shared" si="14"/>
        <v>0</v>
      </c>
      <c r="L314" s="219" t="s">
        <v>93</v>
      </c>
      <c r="M314" s="225"/>
      <c r="N314" s="226" t="s">
        <v>93</v>
      </c>
      <c r="O314" s="187" t="s">
        <v>119</v>
      </c>
      <c r="P314" s="115">
        <f t="shared" si="15"/>
        <v>0</v>
      </c>
      <c r="Q314" s="115">
        <f t="shared" si="16"/>
        <v>0</v>
      </c>
      <c r="R314" s="115">
        <f t="shared" si="17"/>
        <v>0</v>
      </c>
      <c r="S314" s="34"/>
      <c r="T314" s="188">
        <f t="shared" si="18"/>
        <v>0</v>
      </c>
      <c r="U314" s="188">
        <v>0</v>
      </c>
      <c r="V314" s="188">
        <f t="shared" si="19"/>
        <v>0</v>
      </c>
      <c r="W314" s="188">
        <v>0</v>
      </c>
      <c r="X314" s="189">
        <f t="shared" si="20"/>
        <v>0</v>
      </c>
      <c r="AR314" s="16" t="s">
        <v>616</v>
      </c>
      <c r="AT314" s="16" t="s">
        <v>232</v>
      </c>
      <c r="AU314" s="16" t="s">
        <v>160</v>
      </c>
      <c r="AY314" s="16" t="s">
        <v>212</v>
      </c>
      <c r="BE314" s="190">
        <f t="shared" si="21"/>
        <v>0</v>
      </c>
      <c r="BF314" s="190">
        <f t="shared" si="22"/>
        <v>0</v>
      </c>
      <c r="BG314" s="190">
        <f t="shared" si="23"/>
        <v>0</v>
      </c>
      <c r="BH314" s="190">
        <f t="shared" si="24"/>
        <v>0</v>
      </c>
      <c r="BI314" s="190">
        <f t="shared" si="25"/>
        <v>0</v>
      </c>
      <c r="BJ314" s="16" t="s">
        <v>95</v>
      </c>
      <c r="BK314" s="190">
        <f t="shared" si="26"/>
        <v>0</v>
      </c>
      <c r="BL314" s="16" t="s">
        <v>578</v>
      </c>
      <c r="BM314" s="16" t="s">
        <v>710</v>
      </c>
    </row>
    <row r="315" spans="2:65" s="1" customFormat="1" ht="22.5" customHeight="1">
      <c r="B315" s="33"/>
      <c r="C315" s="217" t="s">
        <v>711</v>
      </c>
      <c r="D315" s="217" t="s">
        <v>232</v>
      </c>
      <c r="E315" s="218" t="s">
        <v>712</v>
      </c>
      <c r="F315" s="219" t="s">
        <v>713</v>
      </c>
      <c r="G315" s="220" t="s">
        <v>273</v>
      </c>
      <c r="H315" s="221">
        <v>3</v>
      </c>
      <c r="I315" s="222"/>
      <c r="J315" s="223"/>
      <c r="K315" s="224">
        <f t="shared" si="14"/>
        <v>0</v>
      </c>
      <c r="L315" s="219" t="s">
        <v>93</v>
      </c>
      <c r="M315" s="225"/>
      <c r="N315" s="226" t="s">
        <v>93</v>
      </c>
      <c r="O315" s="187" t="s">
        <v>119</v>
      </c>
      <c r="P315" s="115">
        <f t="shared" si="15"/>
        <v>0</v>
      </c>
      <c r="Q315" s="115">
        <f t="shared" si="16"/>
        <v>0</v>
      </c>
      <c r="R315" s="115">
        <f t="shared" si="17"/>
        <v>0</v>
      </c>
      <c r="S315" s="34"/>
      <c r="T315" s="188">
        <f t="shared" si="18"/>
        <v>0</v>
      </c>
      <c r="U315" s="188">
        <v>0</v>
      </c>
      <c r="V315" s="188">
        <f t="shared" si="19"/>
        <v>0</v>
      </c>
      <c r="W315" s="188">
        <v>0</v>
      </c>
      <c r="X315" s="189">
        <f t="shared" si="20"/>
        <v>0</v>
      </c>
      <c r="AR315" s="16" t="s">
        <v>616</v>
      </c>
      <c r="AT315" s="16" t="s">
        <v>232</v>
      </c>
      <c r="AU315" s="16" t="s">
        <v>160</v>
      </c>
      <c r="AY315" s="16" t="s">
        <v>212</v>
      </c>
      <c r="BE315" s="190">
        <f t="shared" si="21"/>
        <v>0</v>
      </c>
      <c r="BF315" s="190">
        <f t="shared" si="22"/>
        <v>0</v>
      </c>
      <c r="BG315" s="190">
        <f t="shared" si="23"/>
        <v>0</v>
      </c>
      <c r="BH315" s="190">
        <f t="shared" si="24"/>
        <v>0</v>
      </c>
      <c r="BI315" s="190">
        <f t="shared" si="25"/>
        <v>0</v>
      </c>
      <c r="BJ315" s="16" t="s">
        <v>95</v>
      </c>
      <c r="BK315" s="190">
        <f t="shared" si="26"/>
        <v>0</v>
      </c>
      <c r="BL315" s="16" t="s">
        <v>578</v>
      </c>
      <c r="BM315" s="16" t="s">
        <v>714</v>
      </c>
    </row>
    <row r="316" spans="2:65" s="1" customFormat="1" ht="22.5" customHeight="1">
      <c r="B316" s="33"/>
      <c r="C316" s="217" t="s">
        <v>715</v>
      </c>
      <c r="D316" s="217" t="s">
        <v>232</v>
      </c>
      <c r="E316" s="218" t="s">
        <v>716</v>
      </c>
      <c r="F316" s="219" t="s">
        <v>717</v>
      </c>
      <c r="G316" s="220" t="s">
        <v>273</v>
      </c>
      <c r="H316" s="221">
        <v>3</v>
      </c>
      <c r="I316" s="222"/>
      <c r="J316" s="223"/>
      <c r="K316" s="224">
        <f t="shared" si="14"/>
        <v>0</v>
      </c>
      <c r="L316" s="219" t="s">
        <v>93</v>
      </c>
      <c r="M316" s="225"/>
      <c r="N316" s="226" t="s">
        <v>93</v>
      </c>
      <c r="O316" s="187" t="s">
        <v>119</v>
      </c>
      <c r="P316" s="115">
        <f t="shared" si="15"/>
        <v>0</v>
      </c>
      <c r="Q316" s="115">
        <f t="shared" si="16"/>
        <v>0</v>
      </c>
      <c r="R316" s="115">
        <f t="shared" si="17"/>
        <v>0</v>
      </c>
      <c r="S316" s="34"/>
      <c r="T316" s="188">
        <f t="shared" si="18"/>
        <v>0</v>
      </c>
      <c r="U316" s="188">
        <v>0</v>
      </c>
      <c r="V316" s="188">
        <f t="shared" si="19"/>
        <v>0</v>
      </c>
      <c r="W316" s="188">
        <v>0</v>
      </c>
      <c r="X316" s="189">
        <f t="shared" si="20"/>
        <v>0</v>
      </c>
      <c r="AR316" s="16" t="s">
        <v>616</v>
      </c>
      <c r="AT316" s="16" t="s">
        <v>232</v>
      </c>
      <c r="AU316" s="16" t="s">
        <v>160</v>
      </c>
      <c r="AY316" s="16" t="s">
        <v>212</v>
      </c>
      <c r="BE316" s="190">
        <f t="shared" si="21"/>
        <v>0</v>
      </c>
      <c r="BF316" s="190">
        <f t="shared" si="22"/>
        <v>0</v>
      </c>
      <c r="BG316" s="190">
        <f t="shared" si="23"/>
        <v>0</v>
      </c>
      <c r="BH316" s="190">
        <f t="shared" si="24"/>
        <v>0</v>
      </c>
      <c r="BI316" s="190">
        <f t="shared" si="25"/>
        <v>0</v>
      </c>
      <c r="BJ316" s="16" t="s">
        <v>95</v>
      </c>
      <c r="BK316" s="190">
        <f t="shared" si="26"/>
        <v>0</v>
      </c>
      <c r="BL316" s="16" t="s">
        <v>578</v>
      </c>
      <c r="BM316" s="16" t="s">
        <v>718</v>
      </c>
    </row>
    <row r="317" spans="2:65" s="1" customFormat="1" ht="22.5" customHeight="1">
      <c r="B317" s="33"/>
      <c r="C317" s="217" t="s">
        <v>719</v>
      </c>
      <c r="D317" s="217" t="s">
        <v>232</v>
      </c>
      <c r="E317" s="218" t="s">
        <v>720</v>
      </c>
      <c r="F317" s="219" t="s">
        <v>721</v>
      </c>
      <c r="G317" s="220" t="s">
        <v>273</v>
      </c>
      <c r="H317" s="221">
        <v>3</v>
      </c>
      <c r="I317" s="222"/>
      <c r="J317" s="223"/>
      <c r="K317" s="224">
        <f t="shared" si="14"/>
        <v>0</v>
      </c>
      <c r="L317" s="219" t="s">
        <v>93</v>
      </c>
      <c r="M317" s="225"/>
      <c r="N317" s="226" t="s">
        <v>93</v>
      </c>
      <c r="O317" s="187" t="s">
        <v>119</v>
      </c>
      <c r="P317" s="115">
        <f t="shared" si="15"/>
        <v>0</v>
      </c>
      <c r="Q317" s="115">
        <f t="shared" si="16"/>
        <v>0</v>
      </c>
      <c r="R317" s="115">
        <f t="shared" si="17"/>
        <v>0</v>
      </c>
      <c r="S317" s="34"/>
      <c r="T317" s="188">
        <f t="shared" si="18"/>
        <v>0</v>
      </c>
      <c r="U317" s="188">
        <v>0</v>
      </c>
      <c r="V317" s="188">
        <f t="shared" si="19"/>
        <v>0</v>
      </c>
      <c r="W317" s="188">
        <v>0</v>
      </c>
      <c r="X317" s="189">
        <f t="shared" si="20"/>
        <v>0</v>
      </c>
      <c r="AR317" s="16" t="s">
        <v>616</v>
      </c>
      <c r="AT317" s="16" t="s">
        <v>232</v>
      </c>
      <c r="AU317" s="16" t="s">
        <v>160</v>
      </c>
      <c r="AY317" s="16" t="s">
        <v>212</v>
      </c>
      <c r="BE317" s="190">
        <f t="shared" si="21"/>
        <v>0</v>
      </c>
      <c r="BF317" s="190">
        <f t="shared" si="22"/>
        <v>0</v>
      </c>
      <c r="BG317" s="190">
        <f t="shared" si="23"/>
        <v>0</v>
      </c>
      <c r="BH317" s="190">
        <f t="shared" si="24"/>
        <v>0</v>
      </c>
      <c r="BI317" s="190">
        <f t="shared" si="25"/>
        <v>0</v>
      </c>
      <c r="BJ317" s="16" t="s">
        <v>95</v>
      </c>
      <c r="BK317" s="190">
        <f t="shared" si="26"/>
        <v>0</v>
      </c>
      <c r="BL317" s="16" t="s">
        <v>578</v>
      </c>
      <c r="BM317" s="16" t="s">
        <v>722</v>
      </c>
    </row>
    <row r="318" spans="2:65" s="1" customFormat="1" ht="22.5" customHeight="1">
      <c r="B318" s="33"/>
      <c r="C318" s="217" t="s">
        <v>723</v>
      </c>
      <c r="D318" s="217" t="s">
        <v>232</v>
      </c>
      <c r="E318" s="218" t="s">
        <v>724</v>
      </c>
      <c r="F318" s="219" t="s">
        <v>725</v>
      </c>
      <c r="G318" s="220" t="s">
        <v>273</v>
      </c>
      <c r="H318" s="221">
        <v>1</v>
      </c>
      <c r="I318" s="222"/>
      <c r="J318" s="223"/>
      <c r="K318" s="224">
        <f t="shared" si="14"/>
        <v>0</v>
      </c>
      <c r="L318" s="219" t="s">
        <v>93</v>
      </c>
      <c r="M318" s="225"/>
      <c r="N318" s="226" t="s">
        <v>93</v>
      </c>
      <c r="O318" s="187" t="s">
        <v>119</v>
      </c>
      <c r="P318" s="115">
        <f t="shared" si="15"/>
        <v>0</v>
      </c>
      <c r="Q318" s="115">
        <f t="shared" si="16"/>
        <v>0</v>
      </c>
      <c r="R318" s="115">
        <f t="shared" si="17"/>
        <v>0</v>
      </c>
      <c r="S318" s="34"/>
      <c r="T318" s="188">
        <f t="shared" si="18"/>
        <v>0</v>
      </c>
      <c r="U318" s="188">
        <v>0</v>
      </c>
      <c r="V318" s="188">
        <f t="shared" si="19"/>
        <v>0</v>
      </c>
      <c r="W318" s="188">
        <v>0</v>
      </c>
      <c r="X318" s="189">
        <f t="shared" si="20"/>
        <v>0</v>
      </c>
      <c r="AR318" s="16" t="s">
        <v>616</v>
      </c>
      <c r="AT318" s="16" t="s">
        <v>232</v>
      </c>
      <c r="AU318" s="16" t="s">
        <v>160</v>
      </c>
      <c r="AY318" s="16" t="s">
        <v>212</v>
      </c>
      <c r="BE318" s="190">
        <f t="shared" si="21"/>
        <v>0</v>
      </c>
      <c r="BF318" s="190">
        <f t="shared" si="22"/>
        <v>0</v>
      </c>
      <c r="BG318" s="190">
        <f t="shared" si="23"/>
        <v>0</v>
      </c>
      <c r="BH318" s="190">
        <f t="shared" si="24"/>
        <v>0</v>
      </c>
      <c r="BI318" s="190">
        <f t="shared" si="25"/>
        <v>0</v>
      </c>
      <c r="BJ318" s="16" t="s">
        <v>95</v>
      </c>
      <c r="BK318" s="190">
        <f t="shared" si="26"/>
        <v>0</v>
      </c>
      <c r="BL318" s="16" t="s">
        <v>578</v>
      </c>
      <c r="BM318" s="16" t="s">
        <v>726</v>
      </c>
    </row>
    <row r="319" spans="2:65" s="1" customFormat="1" ht="22.5" customHeight="1">
      <c r="B319" s="33"/>
      <c r="C319" s="217" t="s">
        <v>727</v>
      </c>
      <c r="D319" s="217" t="s">
        <v>232</v>
      </c>
      <c r="E319" s="218" t="s">
        <v>728</v>
      </c>
      <c r="F319" s="219" t="s">
        <v>729</v>
      </c>
      <c r="G319" s="220" t="s">
        <v>273</v>
      </c>
      <c r="H319" s="221">
        <v>2</v>
      </c>
      <c r="I319" s="222"/>
      <c r="J319" s="223"/>
      <c r="K319" s="224">
        <f t="shared" si="14"/>
        <v>0</v>
      </c>
      <c r="L319" s="219" t="s">
        <v>93</v>
      </c>
      <c r="M319" s="225"/>
      <c r="N319" s="226" t="s">
        <v>93</v>
      </c>
      <c r="O319" s="187" t="s">
        <v>119</v>
      </c>
      <c r="P319" s="115">
        <f t="shared" si="15"/>
        <v>0</v>
      </c>
      <c r="Q319" s="115">
        <f t="shared" si="16"/>
        <v>0</v>
      </c>
      <c r="R319" s="115">
        <f t="shared" si="17"/>
        <v>0</v>
      </c>
      <c r="S319" s="34"/>
      <c r="T319" s="188">
        <f t="shared" si="18"/>
        <v>0</v>
      </c>
      <c r="U319" s="188">
        <v>0</v>
      </c>
      <c r="V319" s="188">
        <f t="shared" si="19"/>
        <v>0</v>
      </c>
      <c r="W319" s="188">
        <v>0</v>
      </c>
      <c r="X319" s="189">
        <f t="shared" si="20"/>
        <v>0</v>
      </c>
      <c r="AR319" s="16" t="s">
        <v>616</v>
      </c>
      <c r="AT319" s="16" t="s">
        <v>232</v>
      </c>
      <c r="AU319" s="16" t="s">
        <v>160</v>
      </c>
      <c r="AY319" s="16" t="s">
        <v>212</v>
      </c>
      <c r="BE319" s="190">
        <f t="shared" si="21"/>
        <v>0</v>
      </c>
      <c r="BF319" s="190">
        <f t="shared" si="22"/>
        <v>0</v>
      </c>
      <c r="BG319" s="190">
        <f t="shared" si="23"/>
        <v>0</v>
      </c>
      <c r="BH319" s="190">
        <f t="shared" si="24"/>
        <v>0</v>
      </c>
      <c r="BI319" s="190">
        <f t="shared" si="25"/>
        <v>0</v>
      </c>
      <c r="BJ319" s="16" t="s">
        <v>95</v>
      </c>
      <c r="BK319" s="190">
        <f t="shared" si="26"/>
        <v>0</v>
      </c>
      <c r="BL319" s="16" t="s">
        <v>578</v>
      </c>
      <c r="BM319" s="16" t="s">
        <v>730</v>
      </c>
    </row>
    <row r="320" spans="2:65" s="1" customFormat="1" ht="22.5" customHeight="1">
      <c r="B320" s="33"/>
      <c r="C320" s="217" t="s">
        <v>731</v>
      </c>
      <c r="D320" s="217" t="s">
        <v>232</v>
      </c>
      <c r="E320" s="218" t="s">
        <v>732</v>
      </c>
      <c r="F320" s="219" t="s">
        <v>733</v>
      </c>
      <c r="G320" s="220" t="s">
        <v>273</v>
      </c>
      <c r="H320" s="221">
        <v>1</v>
      </c>
      <c r="I320" s="222"/>
      <c r="J320" s="223"/>
      <c r="K320" s="224">
        <f t="shared" si="14"/>
        <v>0</v>
      </c>
      <c r="L320" s="219" t="s">
        <v>93</v>
      </c>
      <c r="M320" s="225"/>
      <c r="N320" s="226" t="s">
        <v>93</v>
      </c>
      <c r="O320" s="187" t="s">
        <v>119</v>
      </c>
      <c r="P320" s="115">
        <f t="shared" si="15"/>
        <v>0</v>
      </c>
      <c r="Q320" s="115">
        <f t="shared" si="16"/>
        <v>0</v>
      </c>
      <c r="R320" s="115">
        <f t="shared" si="17"/>
        <v>0</v>
      </c>
      <c r="S320" s="34"/>
      <c r="T320" s="188">
        <f t="shared" si="18"/>
        <v>0</v>
      </c>
      <c r="U320" s="188">
        <v>0</v>
      </c>
      <c r="V320" s="188">
        <f t="shared" si="19"/>
        <v>0</v>
      </c>
      <c r="W320" s="188">
        <v>0</v>
      </c>
      <c r="X320" s="189">
        <f t="shared" si="20"/>
        <v>0</v>
      </c>
      <c r="AR320" s="16" t="s">
        <v>616</v>
      </c>
      <c r="AT320" s="16" t="s">
        <v>232</v>
      </c>
      <c r="AU320" s="16" t="s">
        <v>160</v>
      </c>
      <c r="AY320" s="16" t="s">
        <v>212</v>
      </c>
      <c r="BE320" s="190">
        <f t="shared" si="21"/>
        <v>0</v>
      </c>
      <c r="BF320" s="190">
        <f t="shared" si="22"/>
        <v>0</v>
      </c>
      <c r="BG320" s="190">
        <f t="shared" si="23"/>
        <v>0</v>
      </c>
      <c r="BH320" s="190">
        <f t="shared" si="24"/>
        <v>0</v>
      </c>
      <c r="BI320" s="190">
        <f t="shared" si="25"/>
        <v>0</v>
      </c>
      <c r="BJ320" s="16" t="s">
        <v>95</v>
      </c>
      <c r="BK320" s="190">
        <f t="shared" si="26"/>
        <v>0</v>
      </c>
      <c r="BL320" s="16" t="s">
        <v>578</v>
      </c>
      <c r="BM320" s="16" t="s">
        <v>734</v>
      </c>
    </row>
    <row r="321" spans="2:65" s="1" customFormat="1" ht="22.5" customHeight="1">
      <c r="B321" s="33"/>
      <c r="C321" s="217" t="s">
        <v>735</v>
      </c>
      <c r="D321" s="217" t="s">
        <v>232</v>
      </c>
      <c r="E321" s="218" t="s">
        <v>736</v>
      </c>
      <c r="F321" s="219" t="s">
        <v>737</v>
      </c>
      <c r="G321" s="220" t="s">
        <v>273</v>
      </c>
      <c r="H321" s="221">
        <v>1</v>
      </c>
      <c r="I321" s="222"/>
      <c r="J321" s="223"/>
      <c r="K321" s="224">
        <f t="shared" si="14"/>
        <v>0</v>
      </c>
      <c r="L321" s="219" t="s">
        <v>93</v>
      </c>
      <c r="M321" s="225"/>
      <c r="N321" s="226" t="s">
        <v>93</v>
      </c>
      <c r="O321" s="187" t="s">
        <v>119</v>
      </c>
      <c r="P321" s="115">
        <f t="shared" si="15"/>
        <v>0</v>
      </c>
      <c r="Q321" s="115">
        <f t="shared" si="16"/>
        <v>0</v>
      </c>
      <c r="R321" s="115">
        <f t="shared" si="17"/>
        <v>0</v>
      </c>
      <c r="S321" s="34"/>
      <c r="T321" s="188">
        <f t="shared" si="18"/>
        <v>0</v>
      </c>
      <c r="U321" s="188">
        <v>0</v>
      </c>
      <c r="V321" s="188">
        <f t="shared" si="19"/>
        <v>0</v>
      </c>
      <c r="W321" s="188">
        <v>0</v>
      </c>
      <c r="X321" s="189">
        <f t="shared" si="20"/>
        <v>0</v>
      </c>
      <c r="AR321" s="16" t="s">
        <v>616</v>
      </c>
      <c r="AT321" s="16" t="s">
        <v>232</v>
      </c>
      <c r="AU321" s="16" t="s">
        <v>160</v>
      </c>
      <c r="AY321" s="16" t="s">
        <v>212</v>
      </c>
      <c r="BE321" s="190">
        <f t="shared" si="21"/>
        <v>0</v>
      </c>
      <c r="BF321" s="190">
        <f t="shared" si="22"/>
        <v>0</v>
      </c>
      <c r="BG321" s="190">
        <f t="shared" si="23"/>
        <v>0</v>
      </c>
      <c r="BH321" s="190">
        <f t="shared" si="24"/>
        <v>0</v>
      </c>
      <c r="BI321" s="190">
        <f t="shared" si="25"/>
        <v>0</v>
      </c>
      <c r="BJ321" s="16" t="s">
        <v>95</v>
      </c>
      <c r="BK321" s="190">
        <f t="shared" si="26"/>
        <v>0</v>
      </c>
      <c r="BL321" s="16" t="s">
        <v>578</v>
      </c>
      <c r="BM321" s="16" t="s">
        <v>738</v>
      </c>
    </row>
    <row r="322" spans="2:65" s="1" customFormat="1" ht="22.5" customHeight="1">
      <c r="B322" s="33"/>
      <c r="C322" s="217" t="s">
        <v>101</v>
      </c>
      <c r="D322" s="217" t="s">
        <v>232</v>
      </c>
      <c r="E322" s="218" t="s">
        <v>739</v>
      </c>
      <c r="F322" s="219" t="s">
        <v>740</v>
      </c>
      <c r="G322" s="220" t="s">
        <v>273</v>
      </c>
      <c r="H322" s="221">
        <v>20</v>
      </c>
      <c r="I322" s="222"/>
      <c r="J322" s="223"/>
      <c r="K322" s="224">
        <f t="shared" si="14"/>
        <v>0</v>
      </c>
      <c r="L322" s="219" t="s">
        <v>93</v>
      </c>
      <c r="M322" s="225"/>
      <c r="N322" s="226" t="s">
        <v>93</v>
      </c>
      <c r="O322" s="187" t="s">
        <v>119</v>
      </c>
      <c r="P322" s="115">
        <f t="shared" si="15"/>
        <v>0</v>
      </c>
      <c r="Q322" s="115">
        <f t="shared" si="16"/>
        <v>0</v>
      </c>
      <c r="R322" s="115">
        <f t="shared" si="17"/>
        <v>0</v>
      </c>
      <c r="S322" s="34"/>
      <c r="T322" s="188">
        <f t="shared" si="18"/>
        <v>0</v>
      </c>
      <c r="U322" s="188">
        <v>0</v>
      </c>
      <c r="V322" s="188">
        <f t="shared" si="19"/>
        <v>0</v>
      </c>
      <c r="W322" s="188">
        <v>0</v>
      </c>
      <c r="X322" s="189">
        <f t="shared" si="20"/>
        <v>0</v>
      </c>
      <c r="AR322" s="16" t="s">
        <v>616</v>
      </c>
      <c r="AT322" s="16" t="s">
        <v>232</v>
      </c>
      <c r="AU322" s="16" t="s">
        <v>160</v>
      </c>
      <c r="AY322" s="16" t="s">
        <v>212</v>
      </c>
      <c r="BE322" s="190">
        <f t="shared" si="21"/>
        <v>0</v>
      </c>
      <c r="BF322" s="190">
        <f t="shared" si="22"/>
        <v>0</v>
      </c>
      <c r="BG322" s="190">
        <f t="shared" si="23"/>
        <v>0</v>
      </c>
      <c r="BH322" s="190">
        <f t="shared" si="24"/>
        <v>0</v>
      </c>
      <c r="BI322" s="190">
        <f t="shared" si="25"/>
        <v>0</v>
      </c>
      <c r="BJ322" s="16" t="s">
        <v>95</v>
      </c>
      <c r="BK322" s="190">
        <f t="shared" si="26"/>
        <v>0</v>
      </c>
      <c r="BL322" s="16" t="s">
        <v>578</v>
      </c>
      <c r="BM322" s="16" t="s">
        <v>741</v>
      </c>
    </row>
    <row r="323" spans="2:65" s="1" customFormat="1" ht="22.5" customHeight="1">
      <c r="B323" s="33"/>
      <c r="C323" s="217" t="s">
        <v>742</v>
      </c>
      <c r="D323" s="217" t="s">
        <v>232</v>
      </c>
      <c r="E323" s="218" t="s">
        <v>743</v>
      </c>
      <c r="F323" s="219" t="s">
        <v>744</v>
      </c>
      <c r="G323" s="220" t="s">
        <v>273</v>
      </c>
      <c r="H323" s="221">
        <v>5</v>
      </c>
      <c r="I323" s="222"/>
      <c r="J323" s="223"/>
      <c r="K323" s="224">
        <f t="shared" si="14"/>
        <v>0</v>
      </c>
      <c r="L323" s="219" t="s">
        <v>93</v>
      </c>
      <c r="M323" s="225"/>
      <c r="N323" s="226" t="s">
        <v>93</v>
      </c>
      <c r="O323" s="187" t="s">
        <v>119</v>
      </c>
      <c r="P323" s="115">
        <f t="shared" si="15"/>
        <v>0</v>
      </c>
      <c r="Q323" s="115">
        <f t="shared" si="16"/>
        <v>0</v>
      </c>
      <c r="R323" s="115">
        <f t="shared" si="17"/>
        <v>0</v>
      </c>
      <c r="S323" s="34"/>
      <c r="T323" s="188">
        <f t="shared" si="18"/>
        <v>0</v>
      </c>
      <c r="U323" s="188">
        <v>0</v>
      </c>
      <c r="V323" s="188">
        <f t="shared" si="19"/>
        <v>0</v>
      </c>
      <c r="W323" s="188">
        <v>0</v>
      </c>
      <c r="X323" s="189">
        <f t="shared" si="20"/>
        <v>0</v>
      </c>
      <c r="AR323" s="16" t="s">
        <v>616</v>
      </c>
      <c r="AT323" s="16" t="s">
        <v>232</v>
      </c>
      <c r="AU323" s="16" t="s">
        <v>160</v>
      </c>
      <c r="AY323" s="16" t="s">
        <v>212</v>
      </c>
      <c r="BE323" s="190">
        <f t="shared" si="21"/>
        <v>0</v>
      </c>
      <c r="BF323" s="190">
        <f t="shared" si="22"/>
        <v>0</v>
      </c>
      <c r="BG323" s="190">
        <f t="shared" si="23"/>
        <v>0</v>
      </c>
      <c r="BH323" s="190">
        <f t="shared" si="24"/>
        <v>0</v>
      </c>
      <c r="BI323" s="190">
        <f t="shared" si="25"/>
        <v>0</v>
      </c>
      <c r="BJ323" s="16" t="s">
        <v>95</v>
      </c>
      <c r="BK323" s="190">
        <f t="shared" si="26"/>
        <v>0</v>
      </c>
      <c r="BL323" s="16" t="s">
        <v>578</v>
      </c>
      <c r="BM323" s="16" t="s">
        <v>745</v>
      </c>
    </row>
    <row r="324" spans="2:65" s="1" customFormat="1" ht="22.5" customHeight="1">
      <c r="B324" s="33"/>
      <c r="C324" s="217" t="s">
        <v>746</v>
      </c>
      <c r="D324" s="217" t="s">
        <v>232</v>
      </c>
      <c r="E324" s="218" t="s">
        <v>747</v>
      </c>
      <c r="F324" s="219" t="s">
        <v>748</v>
      </c>
      <c r="G324" s="220" t="s">
        <v>273</v>
      </c>
      <c r="H324" s="221">
        <v>3</v>
      </c>
      <c r="I324" s="222"/>
      <c r="J324" s="223"/>
      <c r="K324" s="224">
        <f t="shared" si="14"/>
        <v>0</v>
      </c>
      <c r="L324" s="219" t="s">
        <v>93</v>
      </c>
      <c r="M324" s="225"/>
      <c r="N324" s="226" t="s">
        <v>93</v>
      </c>
      <c r="O324" s="187" t="s">
        <v>119</v>
      </c>
      <c r="P324" s="115">
        <f t="shared" si="15"/>
        <v>0</v>
      </c>
      <c r="Q324" s="115">
        <f t="shared" si="16"/>
        <v>0</v>
      </c>
      <c r="R324" s="115">
        <f t="shared" si="17"/>
        <v>0</v>
      </c>
      <c r="S324" s="34"/>
      <c r="T324" s="188">
        <f t="shared" si="18"/>
        <v>0</v>
      </c>
      <c r="U324" s="188">
        <v>0</v>
      </c>
      <c r="V324" s="188">
        <f t="shared" si="19"/>
        <v>0</v>
      </c>
      <c r="W324" s="188">
        <v>0</v>
      </c>
      <c r="X324" s="189">
        <f t="shared" si="20"/>
        <v>0</v>
      </c>
      <c r="AR324" s="16" t="s">
        <v>616</v>
      </c>
      <c r="AT324" s="16" t="s">
        <v>232</v>
      </c>
      <c r="AU324" s="16" t="s">
        <v>160</v>
      </c>
      <c r="AY324" s="16" t="s">
        <v>212</v>
      </c>
      <c r="BE324" s="190">
        <f t="shared" si="21"/>
        <v>0</v>
      </c>
      <c r="BF324" s="190">
        <f t="shared" si="22"/>
        <v>0</v>
      </c>
      <c r="BG324" s="190">
        <f t="shared" si="23"/>
        <v>0</v>
      </c>
      <c r="BH324" s="190">
        <f t="shared" si="24"/>
        <v>0</v>
      </c>
      <c r="BI324" s="190">
        <f t="shared" si="25"/>
        <v>0</v>
      </c>
      <c r="BJ324" s="16" t="s">
        <v>95</v>
      </c>
      <c r="BK324" s="190">
        <f t="shared" si="26"/>
        <v>0</v>
      </c>
      <c r="BL324" s="16" t="s">
        <v>578</v>
      </c>
      <c r="BM324" s="16" t="s">
        <v>749</v>
      </c>
    </row>
    <row r="325" spans="2:65" s="1" customFormat="1" ht="22.5" customHeight="1">
      <c r="B325" s="33"/>
      <c r="C325" s="217" t="s">
        <v>750</v>
      </c>
      <c r="D325" s="217" t="s">
        <v>232</v>
      </c>
      <c r="E325" s="218" t="s">
        <v>751</v>
      </c>
      <c r="F325" s="219" t="s">
        <v>752</v>
      </c>
      <c r="G325" s="220" t="s">
        <v>273</v>
      </c>
      <c r="H325" s="221">
        <v>4</v>
      </c>
      <c r="I325" s="222"/>
      <c r="J325" s="223"/>
      <c r="K325" s="224">
        <f t="shared" si="14"/>
        <v>0</v>
      </c>
      <c r="L325" s="219" t="s">
        <v>93</v>
      </c>
      <c r="M325" s="225"/>
      <c r="N325" s="226" t="s">
        <v>93</v>
      </c>
      <c r="O325" s="187" t="s">
        <v>119</v>
      </c>
      <c r="P325" s="115">
        <f t="shared" si="15"/>
        <v>0</v>
      </c>
      <c r="Q325" s="115">
        <f t="shared" si="16"/>
        <v>0</v>
      </c>
      <c r="R325" s="115">
        <f t="shared" si="17"/>
        <v>0</v>
      </c>
      <c r="S325" s="34"/>
      <c r="T325" s="188">
        <f t="shared" si="18"/>
        <v>0</v>
      </c>
      <c r="U325" s="188">
        <v>0</v>
      </c>
      <c r="V325" s="188">
        <f t="shared" si="19"/>
        <v>0</v>
      </c>
      <c r="W325" s="188">
        <v>0</v>
      </c>
      <c r="X325" s="189">
        <f t="shared" si="20"/>
        <v>0</v>
      </c>
      <c r="AR325" s="16" t="s">
        <v>616</v>
      </c>
      <c r="AT325" s="16" t="s">
        <v>232</v>
      </c>
      <c r="AU325" s="16" t="s">
        <v>160</v>
      </c>
      <c r="AY325" s="16" t="s">
        <v>212</v>
      </c>
      <c r="BE325" s="190">
        <f t="shared" si="21"/>
        <v>0</v>
      </c>
      <c r="BF325" s="190">
        <f t="shared" si="22"/>
        <v>0</v>
      </c>
      <c r="BG325" s="190">
        <f t="shared" si="23"/>
        <v>0</v>
      </c>
      <c r="BH325" s="190">
        <f t="shared" si="24"/>
        <v>0</v>
      </c>
      <c r="BI325" s="190">
        <f t="shared" si="25"/>
        <v>0</v>
      </c>
      <c r="BJ325" s="16" t="s">
        <v>95</v>
      </c>
      <c r="BK325" s="190">
        <f t="shared" si="26"/>
        <v>0</v>
      </c>
      <c r="BL325" s="16" t="s">
        <v>578</v>
      </c>
      <c r="BM325" s="16" t="s">
        <v>753</v>
      </c>
    </row>
    <row r="326" spans="2:65" s="1" customFormat="1" ht="22.5" customHeight="1">
      <c r="B326" s="33"/>
      <c r="C326" s="217" t="s">
        <v>754</v>
      </c>
      <c r="D326" s="217" t="s">
        <v>232</v>
      </c>
      <c r="E326" s="218" t="s">
        <v>755</v>
      </c>
      <c r="F326" s="219" t="s">
        <v>756</v>
      </c>
      <c r="G326" s="220" t="s">
        <v>273</v>
      </c>
      <c r="H326" s="221">
        <v>4</v>
      </c>
      <c r="I326" s="222"/>
      <c r="J326" s="223"/>
      <c r="K326" s="224">
        <f t="shared" si="14"/>
        <v>0</v>
      </c>
      <c r="L326" s="219" t="s">
        <v>93</v>
      </c>
      <c r="M326" s="225"/>
      <c r="N326" s="226" t="s">
        <v>93</v>
      </c>
      <c r="O326" s="187" t="s">
        <v>119</v>
      </c>
      <c r="P326" s="115">
        <f t="shared" si="15"/>
        <v>0</v>
      </c>
      <c r="Q326" s="115">
        <f t="shared" si="16"/>
        <v>0</v>
      </c>
      <c r="R326" s="115">
        <f t="shared" si="17"/>
        <v>0</v>
      </c>
      <c r="S326" s="34"/>
      <c r="T326" s="188">
        <f t="shared" si="18"/>
        <v>0</v>
      </c>
      <c r="U326" s="188">
        <v>0</v>
      </c>
      <c r="V326" s="188">
        <f t="shared" si="19"/>
        <v>0</v>
      </c>
      <c r="W326" s="188">
        <v>0</v>
      </c>
      <c r="X326" s="189">
        <f t="shared" si="20"/>
        <v>0</v>
      </c>
      <c r="AR326" s="16" t="s">
        <v>616</v>
      </c>
      <c r="AT326" s="16" t="s">
        <v>232</v>
      </c>
      <c r="AU326" s="16" t="s">
        <v>160</v>
      </c>
      <c r="AY326" s="16" t="s">
        <v>212</v>
      </c>
      <c r="BE326" s="190">
        <f t="shared" si="21"/>
        <v>0</v>
      </c>
      <c r="BF326" s="190">
        <f t="shared" si="22"/>
        <v>0</v>
      </c>
      <c r="BG326" s="190">
        <f t="shared" si="23"/>
        <v>0</v>
      </c>
      <c r="BH326" s="190">
        <f t="shared" si="24"/>
        <v>0</v>
      </c>
      <c r="BI326" s="190">
        <f t="shared" si="25"/>
        <v>0</v>
      </c>
      <c r="BJ326" s="16" t="s">
        <v>95</v>
      </c>
      <c r="BK326" s="190">
        <f t="shared" si="26"/>
        <v>0</v>
      </c>
      <c r="BL326" s="16" t="s">
        <v>578</v>
      </c>
      <c r="BM326" s="16" t="s">
        <v>757</v>
      </c>
    </row>
    <row r="327" spans="2:65" s="1" customFormat="1" ht="22.5" customHeight="1">
      <c r="B327" s="33"/>
      <c r="C327" s="217" t="s">
        <v>758</v>
      </c>
      <c r="D327" s="217" t="s">
        <v>232</v>
      </c>
      <c r="E327" s="218" t="s">
        <v>759</v>
      </c>
      <c r="F327" s="219" t="s">
        <v>760</v>
      </c>
      <c r="G327" s="220" t="s">
        <v>273</v>
      </c>
      <c r="H327" s="221">
        <v>2</v>
      </c>
      <c r="I327" s="222"/>
      <c r="J327" s="223"/>
      <c r="K327" s="224">
        <f t="shared" si="14"/>
        <v>0</v>
      </c>
      <c r="L327" s="219" t="s">
        <v>93</v>
      </c>
      <c r="M327" s="225"/>
      <c r="N327" s="226" t="s">
        <v>93</v>
      </c>
      <c r="O327" s="187" t="s">
        <v>119</v>
      </c>
      <c r="P327" s="115">
        <f t="shared" si="15"/>
        <v>0</v>
      </c>
      <c r="Q327" s="115">
        <f t="shared" si="16"/>
        <v>0</v>
      </c>
      <c r="R327" s="115">
        <f t="shared" si="17"/>
        <v>0</v>
      </c>
      <c r="S327" s="34"/>
      <c r="T327" s="188">
        <f t="shared" si="18"/>
        <v>0</v>
      </c>
      <c r="U327" s="188">
        <v>0</v>
      </c>
      <c r="V327" s="188">
        <f t="shared" si="19"/>
        <v>0</v>
      </c>
      <c r="W327" s="188">
        <v>0</v>
      </c>
      <c r="X327" s="189">
        <f t="shared" si="20"/>
        <v>0</v>
      </c>
      <c r="AR327" s="16" t="s">
        <v>616</v>
      </c>
      <c r="AT327" s="16" t="s">
        <v>232</v>
      </c>
      <c r="AU327" s="16" t="s">
        <v>160</v>
      </c>
      <c r="AY327" s="16" t="s">
        <v>212</v>
      </c>
      <c r="BE327" s="190">
        <f t="shared" si="21"/>
        <v>0</v>
      </c>
      <c r="BF327" s="190">
        <f t="shared" si="22"/>
        <v>0</v>
      </c>
      <c r="BG327" s="190">
        <f t="shared" si="23"/>
        <v>0</v>
      </c>
      <c r="BH327" s="190">
        <f t="shared" si="24"/>
        <v>0</v>
      </c>
      <c r="BI327" s="190">
        <f t="shared" si="25"/>
        <v>0</v>
      </c>
      <c r="BJ327" s="16" t="s">
        <v>95</v>
      </c>
      <c r="BK327" s="190">
        <f t="shared" si="26"/>
        <v>0</v>
      </c>
      <c r="BL327" s="16" t="s">
        <v>578</v>
      </c>
      <c r="BM327" s="16" t="s">
        <v>761</v>
      </c>
    </row>
    <row r="328" spans="2:65" s="1" customFormat="1" ht="22.5" customHeight="1">
      <c r="B328" s="33"/>
      <c r="C328" s="217" t="s">
        <v>762</v>
      </c>
      <c r="D328" s="217" t="s">
        <v>232</v>
      </c>
      <c r="E328" s="218" t="s">
        <v>763</v>
      </c>
      <c r="F328" s="219" t="s">
        <v>764</v>
      </c>
      <c r="G328" s="220" t="s">
        <v>273</v>
      </c>
      <c r="H328" s="221">
        <v>4</v>
      </c>
      <c r="I328" s="222"/>
      <c r="J328" s="223"/>
      <c r="K328" s="224">
        <f t="shared" si="14"/>
        <v>0</v>
      </c>
      <c r="L328" s="219" t="s">
        <v>93</v>
      </c>
      <c r="M328" s="225"/>
      <c r="N328" s="226" t="s">
        <v>93</v>
      </c>
      <c r="O328" s="187" t="s">
        <v>119</v>
      </c>
      <c r="P328" s="115">
        <f t="shared" si="15"/>
        <v>0</v>
      </c>
      <c r="Q328" s="115">
        <f t="shared" si="16"/>
        <v>0</v>
      </c>
      <c r="R328" s="115">
        <f t="shared" si="17"/>
        <v>0</v>
      </c>
      <c r="S328" s="34"/>
      <c r="T328" s="188">
        <f t="shared" si="18"/>
        <v>0</v>
      </c>
      <c r="U328" s="188">
        <v>0</v>
      </c>
      <c r="V328" s="188">
        <f t="shared" si="19"/>
        <v>0</v>
      </c>
      <c r="W328" s="188">
        <v>0</v>
      </c>
      <c r="X328" s="189">
        <f t="shared" si="20"/>
        <v>0</v>
      </c>
      <c r="AR328" s="16" t="s">
        <v>616</v>
      </c>
      <c r="AT328" s="16" t="s">
        <v>232</v>
      </c>
      <c r="AU328" s="16" t="s">
        <v>160</v>
      </c>
      <c r="AY328" s="16" t="s">
        <v>212</v>
      </c>
      <c r="BE328" s="190">
        <f t="shared" si="21"/>
        <v>0</v>
      </c>
      <c r="BF328" s="190">
        <f t="shared" si="22"/>
        <v>0</v>
      </c>
      <c r="BG328" s="190">
        <f t="shared" si="23"/>
        <v>0</v>
      </c>
      <c r="BH328" s="190">
        <f t="shared" si="24"/>
        <v>0</v>
      </c>
      <c r="BI328" s="190">
        <f t="shared" si="25"/>
        <v>0</v>
      </c>
      <c r="BJ328" s="16" t="s">
        <v>95</v>
      </c>
      <c r="BK328" s="190">
        <f t="shared" si="26"/>
        <v>0</v>
      </c>
      <c r="BL328" s="16" t="s">
        <v>578</v>
      </c>
      <c r="BM328" s="16" t="s">
        <v>765</v>
      </c>
    </row>
    <row r="329" spans="2:65" s="1" customFormat="1" ht="22.5" customHeight="1">
      <c r="B329" s="33"/>
      <c r="C329" s="217" t="s">
        <v>766</v>
      </c>
      <c r="D329" s="217" t="s">
        <v>232</v>
      </c>
      <c r="E329" s="218" t="s">
        <v>767</v>
      </c>
      <c r="F329" s="219" t="s">
        <v>768</v>
      </c>
      <c r="G329" s="220" t="s">
        <v>273</v>
      </c>
      <c r="H329" s="221">
        <v>6</v>
      </c>
      <c r="I329" s="222"/>
      <c r="J329" s="223"/>
      <c r="K329" s="224">
        <f t="shared" si="14"/>
        <v>0</v>
      </c>
      <c r="L329" s="219" t="s">
        <v>93</v>
      </c>
      <c r="M329" s="225"/>
      <c r="N329" s="226" t="s">
        <v>93</v>
      </c>
      <c r="O329" s="187" t="s">
        <v>119</v>
      </c>
      <c r="P329" s="115">
        <f t="shared" si="15"/>
        <v>0</v>
      </c>
      <c r="Q329" s="115">
        <f t="shared" si="16"/>
        <v>0</v>
      </c>
      <c r="R329" s="115">
        <f t="shared" si="17"/>
        <v>0</v>
      </c>
      <c r="S329" s="34"/>
      <c r="T329" s="188">
        <f t="shared" si="18"/>
        <v>0</v>
      </c>
      <c r="U329" s="188">
        <v>0</v>
      </c>
      <c r="V329" s="188">
        <f t="shared" si="19"/>
        <v>0</v>
      </c>
      <c r="W329" s="188">
        <v>0</v>
      </c>
      <c r="X329" s="189">
        <f t="shared" si="20"/>
        <v>0</v>
      </c>
      <c r="AR329" s="16" t="s">
        <v>616</v>
      </c>
      <c r="AT329" s="16" t="s">
        <v>232</v>
      </c>
      <c r="AU329" s="16" t="s">
        <v>160</v>
      </c>
      <c r="AY329" s="16" t="s">
        <v>212</v>
      </c>
      <c r="BE329" s="190">
        <f t="shared" si="21"/>
        <v>0</v>
      </c>
      <c r="BF329" s="190">
        <f t="shared" si="22"/>
        <v>0</v>
      </c>
      <c r="BG329" s="190">
        <f t="shared" si="23"/>
        <v>0</v>
      </c>
      <c r="BH329" s="190">
        <f t="shared" si="24"/>
        <v>0</v>
      </c>
      <c r="BI329" s="190">
        <f t="shared" si="25"/>
        <v>0</v>
      </c>
      <c r="BJ329" s="16" t="s">
        <v>95</v>
      </c>
      <c r="BK329" s="190">
        <f t="shared" si="26"/>
        <v>0</v>
      </c>
      <c r="BL329" s="16" t="s">
        <v>578</v>
      </c>
      <c r="BM329" s="16" t="s">
        <v>769</v>
      </c>
    </row>
    <row r="330" spans="2:65" s="1" customFormat="1" ht="22.5" customHeight="1">
      <c r="B330" s="33"/>
      <c r="C330" s="217" t="s">
        <v>770</v>
      </c>
      <c r="D330" s="217" t="s">
        <v>232</v>
      </c>
      <c r="E330" s="218" t="s">
        <v>771</v>
      </c>
      <c r="F330" s="219" t="s">
        <v>772</v>
      </c>
      <c r="G330" s="220" t="s">
        <v>273</v>
      </c>
      <c r="H330" s="221">
        <v>20</v>
      </c>
      <c r="I330" s="222"/>
      <c r="J330" s="223"/>
      <c r="K330" s="224">
        <f t="shared" si="14"/>
        <v>0</v>
      </c>
      <c r="L330" s="219" t="s">
        <v>93</v>
      </c>
      <c r="M330" s="225"/>
      <c r="N330" s="226" t="s">
        <v>93</v>
      </c>
      <c r="O330" s="187" t="s">
        <v>119</v>
      </c>
      <c r="P330" s="115">
        <f t="shared" si="15"/>
        <v>0</v>
      </c>
      <c r="Q330" s="115">
        <f t="shared" si="16"/>
        <v>0</v>
      </c>
      <c r="R330" s="115">
        <f t="shared" si="17"/>
        <v>0</v>
      </c>
      <c r="S330" s="34"/>
      <c r="T330" s="188">
        <f t="shared" si="18"/>
        <v>0</v>
      </c>
      <c r="U330" s="188">
        <v>0</v>
      </c>
      <c r="V330" s="188">
        <f t="shared" si="19"/>
        <v>0</v>
      </c>
      <c r="W330" s="188">
        <v>0</v>
      </c>
      <c r="X330" s="189">
        <f t="shared" si="20"/>
        <v>0</v>
      </c>
      <c r="AR330" s="16" t="s">
        <v>616</v>
      </c>
      <c r="AT330" s="16" t="s">
        <v>232</v>
      </c>
      <c r="AU330" s="16" t="s">
        <v>160</v>
      </c>
      <c r="AY330" s="16" t="s">
        <v>212</v>
      </c>
      <c r="BE330" s="190">
        <f t="shared" si="21"/>
        <v>0</v>
      </c>
      <c r="BF330" s="190">
        <f t="shared" si="22"/>
        <v>0</v>
      </c>
      <c r="BG330" s="190">
        <f t="shared" si="23"/>
        <v>0</v>
      </c>
      <c r="BH330" s="190">
        <f t="shared" si="24"/>
        <v>0</v>
      </c>
      <c r="BI330" s="190">
        <f t="shared" si="25"/>
        <v>0</v>
      </c>
      <c r="BJ330" s="16" t="s">
        <v>95</v>
      </c>
      <c r="BK330" s="190">
        <f t="shared" si="26"/>
        <v>0</v>
      </c>
      <c r="BL330" s="16" t="s">
        <v>578</v>
      </c>
      <c r="BM330" s="16" t="s">
        <v>773</v>
      </c>
    </row>
    <row r="331" spans="2:63" s="10" customFormat="1" ht="29.85" customHeight="1">
      <c r="B331" s="161"/>
      <c r="C331" s="162"/>
      <c r="D331" s="176" t="s">
        <v>149</v>
      </c>
      <c r="E331" s="177" t="s">
        <v>774</v>
      </c>
      <c r="F331" s="177" t="s">
        <v>775</v>
      </c>
      <c r="G331" s="162"/>
      <c r="H331" s="162"/>
      <c r="I331" s="165"/>
      <c r="J331" s="165"/>
      <c r="K331" s="178">
        <f>BK331</f>
        <v>0</v>
      </c>
      <c r="L331" s="162"/>
      <c r="M331" s="167"/>
      <c r="N331" s="168"/>
      <c r="O331" s="169"/>
      <c r="P331" s="169"/>
      <c r="Q331" s="170">
        <f>SUM(Q332:Q335)</f>
        <v>0</v>
      </c>
      <c r="R331" s="170">
        <f>SUM(R332:R335)</f>
        <v>0</v>
      </c>
      <c r="S331" s="169"/>
      <c r="T331" s="171">
        <f>SUM(T332:T335)</f>
        <v>0</v>
      </c>
      <c r="U331" s="169"/>
      <c r="V331" s="171">
        <f>SUM(V332:V335)</f>
        <v>0.4</v>
      </c>
      <c r="W331" s="169"/>
      <c r="X331" s="172">
        <f>SUM(X332:X335)</f>
        <v>0</v>
      </c>
      <c r="AR331" s="173" t="s">
        <v>218</v>
      </c>
      <c r="AT331" s="174" t="s">
        <v>149</v>
      </c>
      <c r="AU331" s="174" t="s">
        <v>95</v>
      </c>
      <c r="AY331" s="173" t="s">
        <v>212</v>
      </c>
      <c r="BK331" s="175">
        <f>SUM(BK332:BK335)</f>
        <v>0</v>
      </c>
    </row>
    <row r="332" spans="2:65" s="1" customFormat="1" ht="22.5" customHeight="1">
      <c r="B332" s="33"/>
      <c r="C332" s="217" t="s">
        <v>776</v>
      </c>
      <c r="D332" s="217" t="s">
        <v>232</v>
      </c>
      <c r="E332" s="218" t="s">
        <v>777</v>
      </c>
      <c r="F332" s="219" t="s">
        <v>778</v>
      </c>
      <c r="G332" s="220" t="s">
        <v>273</v>
      </c>
      <c r="H332" s="221">
        <v>4</v>
      </c>
      <c r="I332" s="222"/>
      <c r="J332" s="223"/>
      <c r="K332" s="224">
        <f>ROUND(P332*H332,2)</f>
        <v>0</v>
      </c>
      <c r="L332" s="219" t="s">
        <v>93</v>
      </c>
      <c r="M332" s="225"/>
      <c r="N332" s="226" t="s">
        <v>93</v>
      </c>
      <c r="O332" s="187" t="s">
        <v>119</v>
      </c>
      <c r="P332" s="115">
        <f>I332+J332</f>
        <v>0</v>
      </c>
      <c r="Q332" s="115">
        <f>ROUND(I332*H332,2)</f>
        <v>0</v>
      </c>
      <c r="R332" s="115">
        <f>ROUND(J332*H332,2)</f>
        <v>0</v>
      </c>
      <c r="S332" s="34"/>
      <c r="T332" s="188">
        <f>S332*H332</f>
        <v>0</v>
      </c>
      <c r="U332" s="188">
        <v>0.1</v>
      </c>
      <c r="V332" s="188">
        <f>U332*H332</f>
        <v>0.4</v>
      </c>
      <c r="W332" s="188">
        <v>0</v>
      </c>
      <c r="X332" s="189">
        <f>W332*H332</f>
        <v>0</v>
      </c>
      <c r="AR332" s="16" t="s">
        <v>779</v>
      </c>
      <c r="AT332" s="16" t="s">
        <v>232</v>
      </c>
      <c r="AU332" s="16" t="s">
        <v>160</v>
      </c>
      <c r="AY332" s="16" t="s">
        <v>212</v>
      </c>
      <c r="BE332" s="190">
        <f>IF(O332="základní",K332,0)</f>
        <v>0</v>
      </c>
      <c r="BF332" s="190">
        <f>IF(O332="snížená",K332,0)</f>
        <v>0</v>
      </c>
      <c r="BG332" s="190">
        <f>IF(O332="zákl. přenesená",K332,0)</f>
        <v>0</v>
      </c>
      <c r="BH332" s="190">
        <f>IF(O332="sníž. přenesená",K332,0)</f>
        <v>0</v>
      </c>
      <c r="BI332" s="190">
        <f>IF(O332="nulová",K332,0)</f>
        <v>0</v>
      </c>
      <c r="BJ332" s="16" t="s">
        <v>95</v>
      </c>
      <c r="BK332" s="190">
        <f>ROUND(P332*H332,2)</f>
        <v>0</v>
      </c>
      <c r="BL332" s="16" t="s">
        <v>779</v>
      </c>
      <c r="BM332" s="16" t="s">
        <v>780</v>
      </c>
    </row>
    <row r="333" spans="2:47" s="1" customFormat="1" ht="135">
      <c r="B333" s="33"/>
      <c r="C333" s="55"/>
      <c r="D333" s="206" t="s">
        <v>220</v>
      </c>
      <c r="E333" s="55"/>
      <c r="F333" s="216" t="s">
        <v>781</v>
      </c>
      <c r="G333" s="55"/>
      <c r="H333" s="55"/>
      <c r="I333" s="145"/>
      <c r="J333" s="145"/>
      <c r="K333" s="55"/>
      <c r="L333" s="55"/>
      <c r="M333" s="53"/>
      <c r="N333" s="69"/>
      <c r="O333" s="34"/>
      <c r="P333" s="34"/>
      <c r="Q333" s="34"/>
      <c r="R333" s="34"/>
      <c r="S333" s="34"/>
      <c r="T333" s="34"/>
      <c r="U333" s="34"/>
      <c r="V333" s="34"/>
      <c r="W333" s="34"/>
      <c r="X333" s="70"/>
      <c r="AT333" s="16" t="s">
        <v>220</v>
      </c>
      <c r="AU333" s="16" t="s">
        <v>160</v>
      </c>
    </row>
    <row r="334" spans="2:65" s="1" customFormat="1" ht="22.5" customHeight="1">
      <c r="B334" s="33"/>
      <c r="C334" s="179" t="s">
        <v>782</v>
      </c>
      <c r="D334" s="179" t="s">
        <v>214</v>
      </c>
      <c r="E334" s="180" t="s">
        <v>783</v>
      </c>
      <c r="F334" s="181" t="s">
        <v>784</v>
      </c>
      <c r="G334" s="182" t="s">
        <v>785</v>
      </c>
      <c r="H334" s="183">
        <v>4</v>
      </c>
      <c r="I334" s="184"/>
      <c r="J334" s="184"/>
      <c r="K334" s="185">
        <f>ROUND(P334*H334,2)</f>
        <v>0</v>
      </c>
      <c r="L334" s="181" t="s">
        <v>93</v>
      </c>
      <c r="M334" s="53"/>
      <c r="N334" s="186" t="s">
        <v>93</v>
      </c>
      <c r="O334" s="187" t="s">
        <v>119</v>
      </c>
      <c r="P334" s="115">
        <f>I334+J334</f>
        <v>0</v>
      </c>
      <c r="Q334" s="115">
        <f>ROUND(I334*H334,2)</f>
        <v>0</v>
      </c>
      <c r="R334" s="115">
        <f>ROUND(J334*H334,2)</f>
        <v>0</v>
      </c>
      <c r="S334" s="34"/>
      <c r="T334" s="188">
        <f>S334*H334</f>
        <v>0</v>
      </c>
      <c r="U334" s="188">
        <v>0</v>
      </c>
      <c r="V334" s="188">
        <f>U334*H334</f>
        <v>0</v>
      </c>
      <c r="W334" s="188">
        <v>0</v>
      </c>
      <c r="X334" s="189">
        <f>W334*H334</f>
        <v>0</v>
      </c>
      <c r="AR334" s="16" t="s">
        <v>779</v>
      </c>
      <c r="AT334" s="16" t="s">
        <v>214</v>
      </c>
      <c r="AU334" s="16" t="s">
        <v>160</v>
      </c>
      <c r="AY334" s="16" t="s">
        <v>212</v>
      </c>
      <c r="BE334" s="190">
        <f>IF(O334="základní",K334,0)</f>
        <v>0</v>
      </c>
      <c r="BF334" s="190">
        <f>IF(O334="snížená",K334,0)</f>
        <v>0</v>
      </c>
      <c r="BG334" s="190">
        <f>IF(O334="zákl. přenesená",K334,0)</f>
        <v>0</v>
      </c>
      <c r="BH334" s="190">
        <f>IF(O334="sníž. přenesená",K334,0)</f>
        <v>0</v>
      </c>
      <c r="BI334" s="190">
        <f>IF(O334="nulová",K334,0)</f>
        <v>0</v>
      </c>
      <c r="BJ334" s="16" t="s">
        <v>95</v>
      </c>
      <c r="BK334" s="190">
        <f>ROUND(P334*H334,2)</f>
        <v>0</v>
      </c>
      <c r="BL334" s="16" t="s">
        <v>779</v>
      </c>
      <c r="BM334" s="16" t="s">
        <v>786</v>
      </c>
    </row>
    <row r="335" spans="2:47" s="1" customFormat="1" ht="27">
      <c r="B335" s="33"/>
      <c r="C335" s="55"/>
      <c r="D335" s="191" t="s">
        <v>220</v>
      </c>
      <c r="E335" s="55"/>
      <c r="F335" s="192" t="s">
        <v>787</v>
      </c>
      <c r="G335" s="55"/>
      <c r="H335" s="55"/>
      <c r="I335" s="145"/>
      <c r="J335" s="145"/>
      <c r="K335" s="55"/>
      <c r="L335" s="55"/>
      <c r="M335" s="53"/>
      <c r="N335" s="69"/>
      <c r="O335" s="34"/>
      <c r="P335" s="34"/>
      <c r="Q335" s="34"/>
      <c r="R335" s="34"/>
      <c r="S335" s="34"/>
      <c r="T335" s="34"/>
      <c r="U335" s="34"/>
      <c r="V335" s="34"/>
      <c r="W335" s="34"/>
      <c r="X335" s="70"/>
      <c r="AT335" s="16" t="s">
        <v>220</v>
      </c>
      <c r="AU335" s="16" t="s">
        <v>160</v>
      </c>
    </row>
    <row r="336" spans="2:63" s="10" customFormat="1" ht="29.85" customHeight="1">
      <c r="B336" s="161"/>
      <c r="C336" s="162"/>
      <c r="D336" s="176" t="s">
        <v>149</v>
      </c>
      <c r="E336" s="177" t="s">
        <v>788</v>
      </c>
      <c r="F336" s="177" t="s">
        <v>789</v>
      </c>
      <c r="G336" s="162"/>
      <c r="H336" s="162"/>
      <c r="I336" s="165"/>
      <c r="J336" s="165"/>
      <c r="K336" s="178">
        <f>BK336</f>
        <v>0</v>
      </c>
      <c r="L336" s="162"/>
      <c r="M336" s="167"/>
      <c r="N336" s="168"/>
      <c r="O336" s="169"/>
      <c r="P336" s="169"/>
      <c r="Q336" s="170">
        <f>SUM(Q337:Q341)</f>
        <v>0</v>
      </c>
      <c r="R336" s="170">
        <f>SUM(R337:R341)</f>
        <v>0</v>
      </c>
      <c r="S336" s="169"/>
      <c r="T336" s="171">
        <f>SUM(T337:T341)</f>
        <v>0</v>
      </c>
      <c r="U336" s="169"/>
      <c r="V336" s="171">
        <f>SUM(V337:V341)</f>
        <v>0</v>
      </c>
      <c r="W336" s="169"/>
      <c r="X336" s="172">
        <f>SUM(X337:X341)</f>
        <v>0</v>
      </c>
      <c r="AR336" s="173" t="s">
        <v>218</v>
      </c>
      <c r="AT336" s="174" t="s">
        <v>149</v>
      </c>
      <c r="AU336" s="174" t="s">
        <v>95</v>
      </c>
      <c r="AY336" s="173" t="s">
        <v>212</v>
      </c>
      <c r="BK336" s="175">
        <f>SUM(BK337:BK341)</f>
        <v>0</v>
      </c>
    </row>
    <row r="337" spans="2:65" s="1" customFormat="1" ht="22.5" customHeight="1">
      <c r="B337" s="33"/>
      <c r="C337" s="217" t="s">
        <v>790</v>
      </c>
      <c r="D337" s="217" t="s">
        <v>232</v>
      </c>
      <c r="E337" s="218" t="s">
        <v>791</v>
      </c>
      <c r="F337" s="219" t="s">
        <v>792</v>
      </c>
      <c r="G337" s="220" t="s">
        <v>273</v>
      </c>
      <c r="H337" s="221">
        <v>1</v>
      </c>
      <c r="I337" s="222"/>
      <c r="J337" s="223"/>
      <c r="K337" s="224">
        <f>ROUND(P337*H337,2)</f>
        <v>0</v>
      </c>
      <c r="L337" s="219" t="s">
        <v>93</v>
      </c>
      <c r="M337" s="225"/>
      <c r="N337" s="226" t="s">
        <v>93</v>
      </c>
      <c r="O337" s="187" t="s">
        <v>119</v>
      </c>
      <c r="P337" s="115">
        <f>I337+J337</f>
        <v>0</v>
      </c>
      <c r="Q337" s="115">
        <f>ROUND(I337*H337,2)</f>
        <v>0</v>
      </c>
      <c r="R337" s="115">
        <f>ROUND(J337*H337,2)</f>
        <v>0</v>
      </c>
      <c r="S337" s="34"/>
      <c r="T337" s="188">
        <f>S337*H337</f>
        <v>0</v>
      </c>
      <c r="U337" s="188">
        <v>0</v>
      </c>
      <c r="V337" s="188">
        <f>U337*H337</f>
        <v>0</v>
      </c>
      <c r="W337" s="188">
        <v>0</v>
      </c>
      <c r="X337" s="189">
        <f>W337*H337</f>
        <v>0</v>
      </c>
      <c r="AR337" s="16" t="s">
        <v>779</v>
      </c>
      <c r="AT337" s="16" t="s">
        <v>232</v>
      </c>
      <c r="AU337" s="16" t="s">
        <v>160</v>
      </c>
      <c r="AY337" s="16" t="s">
        <v>212</v>
      </c>
      <c r="BE337" s="190">
        <f>IF(O337="základní",K337,0)</f>
        <v>0</v>
      </c>
      <c r="BF337" s="190">
        <f>IF(O337="snížená",K337,0)</f>
        <v>0</v>
      </c>
      <c r="BG337" s="190">
        <f>IF(O337="zákl. přenesená",K337,0)</f>
        <v>0</v>
      </c>
      <c r="BH337" s="190">
        <f>IF(O337="sníž. přenesená",K337,0)</f>
        <v>0</v>
      </c>
      <c r="BI337" s="190">
        <f>IF(O337="nulová",K337,0)</f>
        <v>0</v>
      </c>
      <c r="BJ337" s="16" t="s">
        <v>95</v>
      </c>
      <c r="BK337" s="190">
        <f>ROUND(P337*H337,2)</f>
        <v>0</v>
      </c>
      <c r="BL337" s="16" t="s">
        <v>779</v>
      </c>
      <c r="BM337" s="16" t="s">
        <v>793</v>
      </c>
    </row>
    <row r="338" spans="2:65" s="1" customFormat="1" ht="22.5" customHeight="1">
      <c r="B338" s="33"/>
      <c r="C338" s="179" t="s">
        <v>794</v>
      </c>
      <c r="D338" s="179" t="s">
        <v>214</v>
      </c>
      <c r="E338" s="180" t="s">
        <v>795</v>
      </c>
      <c r="F338" s="181" t="s">
        <v>796</v>
      </c>
      <c r="G338" s="182" t="s">
        <v>273</v>
      </c>
      <c r="H338" s="183">
        <v>1</v>
      </c>
      <c r="I338" s="184"/>
      <c r="J338" s="184"/>
      <c r="K338" s="185">
        <f>ROUND(P338*H338,2)</f>
        <v>0</v>
      </c>
      <c r="L338" s="181" t="s">
        <v>93</v>
      </c>
      <c r="M338" s="53"/>
      <c r="N338" s="186" t="s">
        <v>93</v>
      </c>
      <c r="O338" s="187" t="s">
        <v>119</v>
      </c>
      <c r="P338" s="115">
        <f>I338+J338</f>
        <v>0</v>
      </c>
      <c r="Q338" s="115">
        <f>ROUND(I338*H338,2)</f>
        <v>0</v>
      </c>
      <c r="R338" s="115">
        <f>ROUND(J338*H338,2)</f>
        <v>0</v>
      </c>
      <c r="S338" s="34"/>
      <c r="T338" s="188">
        <f>S338*H338</f>
        <v>0</v>
      </c>
      <c r="U338" s="188">
        <v>0</v>
      </c>
      <c r="V338" s="188">
        <f>U338*H338</f>
        <v>0</v>
      </c>
      <c r="W338" s="188">
        <v>0</v>
      </c>
      <c r="X338" s="189">
        <f>W338*H338</f>
        <v>0</v>
      </c>
      <c r="AR338" s="16" t="s">
        <v>779</v>
      </c>
      <c r="AT338" s="16" t="s">
        <v>214</v>
      </c>
      <c r="AU338" s="16" t="s">
        <v>160</v>
      </c>
      <c r="AY338" s="16" t="s">
        <v>212</v>
      </c>
      <c r="BE338" s="190">
        <f>IF(O338="základní",K338,0)</f>
        <v>0</v>
      </c>
      <c r="BF338" s="190">
        <f>IF(O338="snížená",K338,0)</f>
        <v>0</v>
      </c>
      <c r="BG338" s="190">
        <f>IF(O338="zákl. přenesená",K338,0)</f>
        <v>0</v>
      </c>
      <c r="BH338" s="190">
        <f>IF(O338="sníž. přenesená",K338,0)</f>
        <v>0</v>
      </c>
      <c r="BI338" s="190">
        <f>IF(O338="nulová",K338,0)</f>
        <v>0</v>
      </c>
      <c r="BJ338" s="16" t="s">
        <v>95</v>
      </c>
      <c r="BK338" s="190">
        <f>ROUND(P338*H338,2)</f>
        <v>0</v>
      </c>
      <c r="BL338" s="16" t="s">
        <v>779</v>
      </c>
      <c r="BM338" s="16" t="s">
        <v>797</v>
      </c>
    </row>
    <row r="339" spans="2:65" s="1" customFormat="1" ht="31.5" customHeight="1">
      <c r="B339" s="33"/>
      <c r="C339" s="179" t="s">
        <v>798</v>
      </c>
      <c r="D339" s="179" t="s">
        <v>214</v>
      </c>
      <c r="E339" s="180" t="s">
        <v>799</v>
      </c>
      <c r="F339" s="181" t="s">
        <v>800</v>
      </c>
      <c r="G339" s="182" t="s">
        <v>273</v>
      </c>
      <c r="H339" s="183">
        <v>1</v>
      </c>
      <c r="I339" s="184"/>
      <c r="J339" s="184"/>
      <c r="K339" s="185">
        <f>ROUND(P339*H339,2)</f>
        <v>0</v>
      </c>
      <c r="L339" s="181" t="s">
        <v>93</v>
      </c>
      <c r="M339" s="53"/>
      <c r="N339" s="186" t="s">
        <v>93</v>
      </c>
      <c r="O339" s="187" t="s">
        <v>119</v>
      </c>
      <c r="P339" s="115">
        <f>I339+J339</f>
        <v>0</v>
      </c>
      <c r="Q339" s="115">
        <f>ROUND(I339*H339,2)</f>
        <v>0</v>
      </c>
      <c r="R339" s="115">
        <f>ROUND(J339*H339,2)</f>
        <v>0</v>
      </c>
      <c r="S339" s="34"/>
      <c r="T339" s="188">
        <f>S339*H339</f>
        <v>0</v>
      </c>
      <c r="U339" s="188">
        <v>0</v>
      </c>
      <c r="V339" s="188">
        <f>U339*H339</f>
        <v>0</v>
      </c>
      <c r="W339" s="188">
        <v>0</v>
      </c>
      <c r="X339" s="189">
        <f>W339*H339</f>
        <v>0</v>
      </c>
      <c r="AR339" s="16" t="s">
        <v>779</v>
      </c>
      <c r="AT339" s="16" t="s">
        <v>214</v>
      </c>
      <c r="AU339" s="16" t="s">
        <v>160</v>
      </c>
      <c r="AY339" s="16" t="s">
        <v>212</v>
      </c>
      <c r="BE339" s="190">
        <f>IF(O339="základní",K339,0)</f>
        <v>0</v>
      </c>
      <c r="BF339" s="190">
        <f>IF(O339="snížená",K339,0)</f>
        <v>0</v>
      </c>
      <c r="BG339" s="190">
        <f>IF(O339="zákl. přenesená",K339,0)</f>
        <v>0</v>
      </c>
      <c r="BH339" s="190">
        <f>IF(O339="sníž. přenesená",K339,0)</f>
        <v>0</v>
      </c>
      <c r="BI339" s="190">
        <f>IF(O339="nulová",K339,0)</f>
        <v>0</v>
      </c>
      <c r="BJ339" s="16" t="s">
        <v>95</v>
      </c>
      <c r="BK339" s="190">
        <f>ROUND(P339*H339,2)</f>
        <v>0</v>
      </c>
      <c r="BL339" s="16" t="s">
        <v>779</v>
      </c>
      <c r="BM339" s="16" t="s">
        <v>801</v>
      </c>
    </row>
    <row r="340" spans="2:65" s="1" customFormat="1" ht="31.5" customHeight="1">
      <c r="B340" s="33"/>
      <c r="C340" s="179" t="s">
        <v>802</v>
      </c>
      <c r="D340" s="179" t="s">
        <v>214</v>
      </c>
      <c r="E340" s="180" t="s">
        <v>516</v>
      </c>
      <c r="F340" s="181" t="s">
        <v>803</v>
      </c>
      <c r="G340" s="182" t="s">
        <v>273</v>
      </c>
      <c r="H340" s="183">
        <v>2</v>
      </c>
      <c r="I340" s="184"/>
      <c r="J340" s="184"/>
      <c r="K340" s="185">
        <f>ROUND(P340*H340,2)</f>
        <v>0</v>
      </c>
      <c r="L340" s="181" t="s">
        <v>93</v>
      </c>
      <c r="M340" s="53"/>
      <c r="N340" s="186" t="s">
        <v>93</v>
      </c>
      <c r="O340" s="187" t="s">
        <v>119</v>
      </c>
      <c r="P340" s="115">
        <f>I340+J340</f>
        <v>0</v>
      </c>
      <c r="Q340" s="115">
        <f>ROUND(I340*H340,2)</f>
        <v>0</v>
      </c>
      <c r="R340" s="115">
        <f>ROUND(J340*H340,2)</f>
        <v>0</v>
      </c>
      <c r="S340" s="34"/>
      <c r="T340" s="188">
        <f>S340*H340</f>
        <v>0</v>
      </c>
      <c r="U340" s="188">
        <v>0</v>
      </c>
      <c r="V340" s="188">
        <f>U340*H340</f>
        <v>0</v>
      </c>
      <c r="W340" s="188">
        <v>0</v>
      </c>
      <c r="X340" s="189">
        <f>W340*H340</f>
        <v>0</v>
      </c>
      <c r="AR340" s="16" t="s">
        <v>779</v>
      </c>
      <c r="AT340" s="16" t="s">
        <v>214</v>
      </c>
      <c r="AU340" s="16" t="s">
        <v>160</v>
      </c>
      <c r="AY340" s="16" t="s">
        <v>212</v>
      </c>
      <c r="BE340" s="190">
        <f>IF(O340="základní",K340,0)</f>
        <v>0</v>
      </c>
      <c r="BF340" s="190">
        <f>IF(O340="snížená",K340,0)</f>
        <v>0</v>
      </c>
      <c r="BG340" s="190">
        <f>IF(O340="zákl. přenesená",K340,0)</f>
        <v>0</v>
      </c>
      <c r="BH340" s="190">
        <f>IF(O340="sníž. přenesená",K340,0)</f>
        <v>0</v>
      </c>
      <c r="BI340" s="190">
        <f>IF(O340="nulová",K340,0)</f>
        <v>0</v>
      </c>
      <c r="BJ340" s="16" t="s">
        <v>95</v>
      </c>
      <c r="BK340" s="190">
        <f>ROUND(P340*H340,2)</f>
        <v>0</v>
      </c>
      <c r="BL340" s="16" t="s">
        <v>779</v>
      </c>
      <c r="BM340" s="16" t="s">
        <v>804</v>
      </c>
    </row>
    <row r="341" spans="2:65" s="1" customFormat="1" ht="31.5" customHeight="1">
      <c r="B341" s="33"/>
      <c r="C341" s="179" t="s">
        <v>805</v>
      </c>
      <c r="D341" s="179" t="s">
        <v>214</v>
      </c>
      <c r="E341" s="180" t="s">
        <v>806</v>
      </c>
      <c r="F341" s="181" t="s">
        <v>807</v>
      </c>
      <c r="G341" s="182" t="s">
        <v>273</v>
      </c>
      <c r="H341" s="183">
        <v>2</v>
      </c>
      <c r="I341" s="184"/>
      <c r="J341" s="184"/>
      <c r="K341" s="185">
        <f>ROUND(P341*H341,2)</f>
        <v>0</v>
      </c>
      <c r="L341" s="181" t="s">
        <v>93</v>
      </c>
      <c r="M341" s="53"/>
      <c r="N341" s="186" t="s">
        <v>93</v>
      </c>
      <c r="O341" s="187" t="s">
        <v>119</v>
      </c>
      <c r="P341" s="115">
        <f>I341+J341</f>
        <v>0</v>
      </c>
      <c r="Q341" s="115">
        <f>ROUND(I341*H341,2)</f>
        <v>0</v>
      </c>
      <c r="R341" s="115">
        <f>ROUND(J341*H341,2)</f>
        <v>0</v>
      </c>
      <c r="S341" s="34"/>
      <c r="T341" s="188">
        <f>S341*H341</f>
        <v>0</v>
      </c>
      <c r="U341" s="188">
        <v>0</v>
      </c>
      <c r="V341" s="188">
        <f>U341*H341</f>
        <v>0</v>
      </c>
      <c r="W341" s="188">
        <v>0</v>
      </c>
      <c r="X341" s="189">
        <f>W341*H341</f>
        <v>0</v>
      </c>
      <c r="AR341" s="16" t="s">
        <v>779</v>
      </c>
      <c r="AT341" s="16" t="s">
        <v>214</v>
      </c>
      <c r="AU341" s="16" t="s">
        <v>160</v>
      </c>
      <c r="AY341" s="16" t="s">
        <v>212</v>
      </c>
      <c r="BE341" s="190">
        <f>IF(O341="základní",K341,0)</f>
        <v>0</v>
      </c>
      <c r="BF341" s="190">
        <f>IF(O341="snížená",K341,0)</f>
        <v>0</v>
      </c>
      <c r="BG341" s="190">
        <f>IF(O341="zákl. přenesená",K341,0)</f>
        <v>0</v>
      </c>
      <c r="BH341" s="190">
        <f>IF(O341="sníž. přenesená",K341,0)</f>
        <v>0</v>
      </c>
      <c r="BI341" s="190">
        <f>IF(O341="nulová",K341,0)</f>
        <v>0</v>
      </c>
      <c r="BJ341" s="16" t="s">
        <v>95</v>
      </c>
      <c r="BK341" s="190">
        <f>ROUND(P341*H341,2)</f>
        <v>0</v>
      </c>
      <c r="BL341" s="16" t="s">
        <v>779</v>
      </c>
      <c r="BM341" s="16" t="s">
        <v>808</v>
      </c>
    </row>
    <row r="342" spans="2:63" s="10" customFormat="1" ht="29.85" customHeight="1">
      <c r="B342" s="161"/>
      <c r="C342" s="162"/>
      <c r="D342" s="176" t="s">
        <v>149</v>
      </c>
      <c r="E342" s="177" t="s">
        <v>809</v>
      </c>
      <c r="F342" s="177" t="s">
        <v>810</v>
      </c>
      <c r="G342" s="162"/>
      <c r="H342" s="162"/>
      <c r="I342" s="165"/>
      <c r="J342" s="165"/>
      <c r="K342" s="178">
        <f>BK342</f>
        <v>0</v>
      </c>
      <c r="L342" s="162"/>
      <c r="M342" s="167"/>
      <c r="N342" s="168"/>
      <c r="O342" s="169"/>
      <c r="P342" s="169"/>
      <c r="Q342" s="170">
        <f>SUM(Q343:Q354)</f>
        <v>0</v>
      </c>
      <c r="R342" s="170">
        <f>SUM(R343:R354)</f>
        <v>0</v>
      </c>
      <c r="S342" s="169"/>
      <c r="T342" s="171">
        <f>SUM(T343:T354)</f>
        <v>0</v>
      </c>
      <c r="U342" s="169"/>
      <c r="V342" s="171">
        <f>SUM(V343:V354)</f>
        <v>0</v>
      </c>
      <c r="W342" s="169"/>
      <c r="X342" s="172">
        <f>SUM(X343:X354)</f>
        <v>0</v>
      </c>
      <c r="AR342" s="173" t="s">
        <v>95</v>
      </c>
      <c r="AT342" s="174" t="s">
        <v>149</v>
      </c>
      <c r="AU342" s="174" t="s">
        <v>95</v>
      </c>
      <c r="AY342" s="173" t="s">
        <v>212</v>
      </c>
      <c r="BK342" s="175">
        <f>SUM(BK343:BK354)</f>
        <v>0</v>
      </c>
    </row>
    <row r="343" spans="2:65" s="1" customFormat="1" ht="22.5" customHeight="1">
      <c r="B343" s="33"/>
      <c r="C343" s="179" t="s">
        <v>811</v>
      </c>
      <c r="D343" s="179" t="s">
        <v>214</v>
      </c>
      <c r="E343" s="180" t="s">
        <v>812</v>
      </c>
      <c r="F343" s="181" t="s">
        <v>813</v>
      </c>
      <c r="G343" s="182" t="s">
        <v>273</v>
      </c>
      <c r="H343" s="183">
        <v>1</v>
      </c>
      <c r="I343" s="184"/>
      <c r="J343" s="184"/>
      <c r="K343" s="185">
        <f aca="true" t="shared" si="27" ref="K343:K351">ROUND(P343*H343,2)</f>
        <v>0</v>
      </c>
      <c r="L343" s="181" t="s">
        <v>93</v>
      </c>
      <c r="M343" s="53"/>
      <c r="N343" s="186" t="s">
        <v>93</v>
      </c>
      <c r="O343" s="187" t="s">
        <v>119</v>
      </c>
      <c r="P343" s="115">
        <f aca="true" t="shared" si="28" ref="P343:P351">I343+J343</f>
        <v>0</v>
      </c>
      <c r="Q343" s="115">
        <f aca="true" t="shared" si="29" ref="Q343:Q351">ROUND(I343*H343,2)</f>
        <v>0</v>
      </c>
      <c r="R343" s="115">
        <f aca="true" t="shared" si="30" ref="R343:R351">ROUND(J343*H343,2)</f>
        <v>0</v>
      </c>
      <c r="S343" s="34"/>
      <c r="T343" s="188">
        <f aca="true" t="shared" si="31" ref="T343:T351">S343*H343</f>
        <v>0</v>
      </c>
      <c r="U343" s="188">
        <v>0</v>
      </c>
      <c r="V343" s="188">
        <f aca="true" t="shared" si="32" ref="V343:V351">U343*H343</f>
        <v>0</v>
      </c>
      <c r="W343" s="188">
        <v>0</v>
      </c>
      <c r="X343" s="189">
        <f aca="true" t="shared" si="33" ref="X343:X351">W343*H343</f>
        <v>0</v>
      </c>
      <c r="AR343" s="16" t="s">
        <v>218</v>
      </c>
      <c r="AT343" s="16" t="s">
        <v>214</v>
      </c>
      <c r="AU343" s="16" t="s">
        <v>160</v>
      </c>
      <c r="AY343" s="16" t="s">
        <v>212</v>
      </c>
      <c r="BE343" s="190">
        <f aca="true" t="shared" si="34" ref="BE343:BE351">IF(O343="základní",K343,0)</f>
        <v>0</v>
      </c>
      <c r="BF343" s="190">
        <f aca="true" t="shared" si="35" ref="BF343:BF351">IF(O343="snížená",K343,0)</f>
        <v>0</v>
      </c>
      <c r="BG343" s="190">
        <f aca="true" t="shared" si="36" ref="BG343:BG351">IF(O343="zákl. přenesená",K343,0)</f>
        <v>0</v>
      </c>
      <c r="BH343" s="190">
        <f aca="true" t="shared" si="37" ref="BH343:BH351">IF(O343="sníž. přenesená",K343,0)</f>
        <v>0</v>
      </c>
      <c r="BI343" s="190">
        <f aca="true" t="shared" si="38" ref="BI343:BI351">IF(O343="nulová",K343,0)</f>
        <v>0</v>
      </c>
      <c r="BJ343" s="16" t="s">
        <v>95</v>
      </c>
      <c r="BK343" s="190">
        <f aca="true" t="shared" si="39" ref="BK343:BK351">ROUND(P343*H343,2)</f>
        <v>0</v>
      </c>
      <c r="BL343" s="16" t="s">
        <v>218</v>
      </c>
      <c r="BM343" s="16" t="s">
        <v>814</v>
      </c>
    </row>
    <row r="344" spans="2:65" s="1" customFormat="1" ht="22.5" customHeight="1">
      <c r="B344" s="33"/>
      <c r="C344" s="217" t="s">
        <v>815</v>
      </c>
      <c r="D344" s="217" t="s">
        <v>232</v>
      </c>
      <c r="E344" s="218" t="s">
        <v>816</v>
      </c>
      <c r="F344" s="219" t="s">
        <v>817</v>
      </c>
      <c r="G344" s="220" t="s">
        <v>273</v>
      </c>
      <c r="H344" s="221">
        <v>1</v>
      </c>
      <c r="I344" s="222"/>
      <c r="J344" s="223"/>
      <c r="K344" s="224">
        <f t="shared" si="27"/>
        <v>0</v>
      </c>
      <c r="L344" s="219" t="s">
        <v>93</v>
      </c>
      <c r="M344" s="225"/>
      <c r="N344" s="226" t="s">
        <v>93</v>
      </c>
      <c r="O344" s="187" t="s">
        <v>119</v>
      </c>
      <c r="P344" s="115">
        <f t="shared" si="28"/>
        <v>0</v>
      </c>
      <c r="Q344" s="115">
        <f t="shared" si="29"/>
        <v>0</v>
      </c>
      <c r="R344" s="115">
        <f t="shared" si="30"/>
        <v>0</v>
      </c>
      <c r="S344" s="34"/>
      <c r="T344" s="188">
        <f t="shared" si="31"/>
        <v>0</v>
      </c>
      <c r="U344" s="188">
        <v>0</v>
      </c>
      <c r="V344" s="188">
        <f t="shared" si="32"/>
        <v>0</v>
      </c>
      <c r="W344" s="188">
        <v>0</v>
      </c>
      <c r="X344" s="189">
        <f t="shared" si="33"/>
        <v>0</v>
      </c>
      <c r="AR344" s="16" t="s">
        <v>236</v>
      </c>
      <c r="AT344" s="16" t="s">
        <v>232</v>
      </c>
      <c r="AU344" s="16" t="s">
        <v>160</v>
      </c>
      <c r="AY344" s="16" t="s">
        <v>212</v>
      </c>
      <c r="BE344" s="190">
        <f t="shared" si="34"/>
        <v>0</v>
      </c>
      <c r="BF344" s="190">
        <f t="shared" si="35"/>
        <v>0</v>
      </c>
      <c r="BG344" s="190">
        <f t="shared" si="36"/>
        <v>0</v>
      </c>
      <c r="BH344" s="190">
        <f t="shared" si="37"/>
        <v>0</v>
      </c>
      <c r="BI344" s="190">
        <f t="shared" si="38"/>
        <v>0</v>
      </c>
      <c r="BJ344" s="16" t="s">
        <v>95</v>
      </c>
      <c r="BK344" s="190">
        <f t="shared" si="39"/>
        <v>0</v>
      </c>
      <c r="BL344" s="16" t="s">
        <v>218</v>
      </c>
      <c r="BM344" s="16" t="s">
        <v>818</v>
      </c>
    </row>
    <row r="345" spans="2:65" s="1" customFormat="1" ht="31.5" customHeight="1">
      <c r="B345" s="33"/>
      <c r="C345" s="217" t="s">
        <v>819</v>
      </c>
      <c r="D345" s="217" t="s">
        <v>232</v>
      </c>
      <c r="E345" s="218" t="s">
        <v>820</v>
      </c>
      <c r="F345" s="219" t="s">
        <v>821</v>
      </c>
      <c r="G345" s="220" t="s">
        <v>273</v>
      </c>
      <c r="H345" s="221">
        <v>1</v>
      </c>
      <c r="I345" s="222"/>
      <c r="J345" s="223"/>
      <c r="K345" s="224">
        <f t="shared" si="27"/>
        <v>0</v>
      </c>
      <c r="L345" s="219" t="s">
        <v>93</v>
      </c>
      <c r="M345" s="225"/>
      <c r="N345" s="226" t="s">
        <v>93</v>
      </c>
      <c r="O345" s="187" t="s">
        <v>119</v>
      </c>
      <c r="P345" s="115">
        <f t="shared" si="28"/>
        <v>0</v>
      </c>
      <c r="Q345" s="115">
        <f t="shared" si="29"/>
        <v>0</v>
      </c>
      <c r="R345" s="115">
        <f t="shared" si="30"/>
        <v>0</v>
      </c>
      <c r="S345" s="34"/>
      <c r="T345" s="188">
        <f t="shared" si="31"/>
        <v>0</v>
      </c>
      <c r="U345" s="188">
        <v>0</v>
      </c>
      <c r="V345" s="188">
        <f t="shared" si="32"/>
        <v>0</v>
      </c>
      <c r="W345" s="188">
        <v>0</v>
      </c>
      <c r="X345" s="189">
        <f t="shared" si="33"/>
        <v>0</v>
      </c>
      <c r="AR345" s="16" t="s">
        <v>236</v>
      </c>
      <c r="AT345" s="16" t="s">
        <v>232</v>
      </c>
      <c r="AU345" s="16" t="s">
        <v>160</v>
      </c>
      <c r="AY345" s="16" t="s">
        <v>212</v>
      </c>
      <c r="BE345" s="190">
        <f t="shared" si="34"/>
        <v>0</v>
      </c>
      <c r="BF345" s="190">
        <f t="shared" si="35"/>
        <v>0</v>
      </c>
      <c r="BG345" s="190">
        <f t="shared" si="36"/>
        <v>0</v>
      </c>
      <c r="BH345" s="190">
        <f t="shared" si="37"/>
        <v>0</v>
      </c>
      <c r="BI345" s="190">
        <f t="shared" si="38"/>
        <v>0</v>
      </c>
      <c r="BJ345" s="16" t="s">
        <v>95</v>
      </c>
      <c r="BK345" s="190">
        <f t="shared" si="39"/>
        <v>0</v>
      </c>
      <c r="BL345" s="16" t="s">
        <v>218</v>
      </c>
      <c r="BM345" s="16" t="s">
        <v>822</v>
      </c>
    </row>
    <row r="346" spans="2:65" s="1" customFormat="1" ht="44.25" customHeight="1">
      <c r="B346" s="33"/>
      <c r="C346" s="217" t="s">
        <v>823</v>
      </c>
      <c r="D346" s="217" t="s">
        <v>232</v>
      </c>
      <c r="E346" s="218" t="s">
        <v>824</v>
      </c>
      <c r="F346" s="219" t="s">
        <v>825</v>
      </c>
      <c r="G346" s="220" t="s">
        <v>163</v>
      </c>
      <c r="H346" s="221">
        <v>2</v>
      </c>
      <c r="I346" s="222"/>
      <c r="J346" s="223"/>
      <c r="K346" s="224">
        <f t="shared" si="27"/>
        <v>0</v>
      </c>
      <c r="L346" s="219" t="s">
        <v>93</v>
      </c>
      <c r="M346" s="225"/>
      <c r="N346" s="226" t="s">
        <v>93</v>
      </c>
      <c r="O346" s="187" t="s">
        <v>119</v>
      </c>
      <c r="P346" s="115">
        <f t="shared" si="28"/>
        <v>0</v>
      </c>
      <c r="Q346" s="115">
        <f t="shared" si="29"/>
        <v>0</v>
      </c>
      <c r="R346" s="115">
        <f t="shared" si="30"/>
        <v>0</v>
      </c>
      <c r="S346" s="34"/>
      <c r="T346" s="188">
        <f t="shared" si="31"/>
        <v>0</v>
      </c>
      <c r="U346" s="188">
        <v>0</v>
      </c>
      <c r="V346" s="188">
        <f t="shared" si="32"/>
        <v>0</v>
      </c>
      <c r="W346" s="188">
        <v>0</v>
      </c>
      <c r="X346" s="189">
        <f t="shared" si="33"/>
        <v>0</v>
      </c>
      <c r="AR346" s="16" t="s">
        <v>236</v>
      </c>
      <c r="AT346" s="16" t="s">
        <v>232</v>
      </c>
      <c r="AU346" s="16" t="s">
        <v>160</v>
      </c>
      <c r="AY346" s="16" t="s">
        <v>212</v>
      </c>
      <c r="BE346" s="190">
        <f t="shared" si="34"/>
        <v>0</v>
      </c>
      <c r="BF346" s="190">
        <f t="shared" si="35"/>
        <v>0</v>
      </c>
      <c r="BG346" s="190">
        <f t="shared" si="36"/>
        <v>0</v>
      </c>
      <c r="BH346" s="190">
        <f t="shared" si="37"/>
        <v>0</v>
      </c>
      <c r="BI346" s="190">
        <f t="shared" si="38"/>
        <v>0</v>
      </c>
      <c r="BJ346" s="16" t="s">
        <v>95</v>
      </c>
      <c r="BK346" s="190">
        <f t="shared" si="39"/>
        <v>0</v>
      </c>
      <c r="BL346" s="16" t="s">
        <v>218</v>
      </c>
      <c r="BM346" s="16" t="s">
        <v>826</v>
      </c>
    </row>
    <row r="347" spans="2:65" s="1" customFormat="1" ht="69.75" customHeight="1">
      <c r="B347" s="33"/>
      <c r="C347" s="217" t="s">
        <v>827</v>
      </c>
      <c r="D347" s="217" t="s">
        <v>232</v>
      </c>
      <c r="E347" s="218" t="s">
        <v>828</v>
      </c>
      <c r="F347" s="219" t="s">
        <v>829</v>
      </c>
      <c r="G347" s="220" t="s">
        <v>830</v>
      </c>
      <c r="H347" s="221">
        <v>1</v>
      </c>
      <c r="I347" s="222"/>
      <c r="J347" s="223"/>
      <c r="K347" s="224">
        <f t="shared" si="27"/>
        <v>0</v>
      </c>
      <c r="L347" s="219" t="s">
        <v>93</v>
      </c>
      <c r="M347" s="225"/>
      <c r="N347" s="226" t="s">
        <v>93</v>
      </c>
      <c r="O347" s="187" t="s">
        <v>119</v>
      </c>
      <c r="P347" s="115">
        <f t="shared" si="28"/>
        <v>0</v>
      </c>
      <c r="Q347" s="115">
        <f t="shared" si="29"/>
        <v>0</v>
      </c>
      <c r="R347" s="115">
        <f t="shared" si="30"/>
        <v>0</v>
      </c>
      <c r="S347" s="34"/>
      <c r="T347" s="188">
        <f t="shared" si="31"/>
        <v>0</v>
      </c>
      <c r="U347" s="188">
        <v>0</v>
      </c>
      <c r="V347" s="188">
        <f t="shared" si="32"/>
        <v>0</v>
      </c>
      <c r="W347" s="188">
        <v>0</v>
      </c>
      <c r="X347" s="189">
        <f t="shared" si="33"/>
        <v>0</v>
      </c>
      <c r="AR347" s="16" t="s">
        <v>236</v>
      </c>
      <c r="AT347" s="16" t="s">
        <v>232</v>
      </c>
      <c r="AU347" s="16" t="s">
        <v>160</v>
      </c>
      <c r="AY347" s="16" t="s">
        <v>212</v>
      </c>
      <c r="BE347" s="190">
        <f t="shared" si="34"/>
        <v>0</v>
      </c>
      <c r="BF347" s="190">
        <f t="shared" si="35"/>
        <v>0</v>
      </c>
      <c r="BG347" s="190">
        <f t="shared" si="36"/>
        <v>0</v>
      </c>
      <c r="BH347" s="190">
        <f t="shared" si="37"/>
        <v>0</v>
      </c>
      <c r="BI347" s="190">
        <f t="shared" si="38"/>
        <v>0</v>
      </c>
      <c r="BJ347" s="16" t="s">
        <v>95</v>
      </c>
      <c r="BK347" s="190">
        <f t="shared" si="39"/>
        <v>0</v>
      </c>
      <c r="BL347" s="16" t="s">
        <v>218</v>
      </c>
      <c r="BM347" s="16" t="s">
        <v>831</v>
      </c>
    </row>
    <row r="348" spans="2:65" s="1" customFormat="1" ht="22.5" customHeight="1">
      <c r="B348" s="33"/>
      <c r="C348" s="217" t="s">
        <v>832</v>
      </c>
      <c r="D348" s="217" t="s">
        <v>232</v>
      </c>
      <c r="E348" s="218" t="s">
        <v>833</v>
      </c>
      <c r="F348" s="219" t="s">
        <v>834</v>
      </c>
      <c r="G348" s="220" t="s">
        <v>835</v>
      </c>
      <c r="H348" s="221">
        <v>1</v>
      </c>
      <c r="I348" s="222"/>
      <c r="J348" s="223"/>
      <c r="K348" s="224">
        <f t="shared" si="27"/>
        <v>0</v>
      </c>
      <c r="L348" s="219" t="s">
        <v>93</v>
      </c>
      <c r="M348" s="225"/>
      <c r="N348" s="226" t="s">
        <v>93</v>
      </c>
      <c r="O348" s="187" t="s">
        <v>119</v>
      </c>
      <c r="P348" s="115">
        <f t="shared" si="28"/>
        <v>0</v>
      </c>
      <c r="Q348" s="115">
        <f t="shared" si="29"/>
        <v>0</v>
      </c>
      <c r="R348" s="115">
        <f t="shared" si="30"/>
        <v>0</v>
      </c>
      <c r="S348" s="34"/>
      <c r="T348" s="188">
        <f t="shared" si="31"/>
        <v>0</v>
      </c>
      <c r="U348" s="188">
        <v>0</v>
      </c>
      <c r="V348" s="188">
        <f t="shared" si="32"/>
        <v>0</v>
      </c>
      <c r="W348" s="188">
        <v>0</v>
      </c>
      <c r="X348" s="189">
        <f t="shared" si="33"/>
        <v>0</v>
      </c>
      <c r="AR348" s="16" t="s">
        <v>236</v>
      </c>
      <c r="AT348" s="16" t="s">
        <v>232</v>
      </c>
      <c r="AU348" s="16" t="s">
        <v>160</v>
      </c>
      <c r="AY348" s="16" t="s">
        <v>212</v>
      </c>
      <c r="BE348" s="190">
        <f t="shared" si="34"/>
        <v>0</v>
      </c>
      <c r="BF348" s="190">
        <f t="shared" si="35"/>
        <v>0</v>
      </c>
      <c r="BG348" s="190">
        <f t="shared" si="36"/>
        <v>0</v>
      </c>
      <c r="BH348" s="190">
        <f t="shared" si="37"/>
        <v>0</v>
      </c>
      <c r="BI348" s="190">
        <f t="shared" si="38"/>
        <v>0</v>
      </c>
      <c r="BJ348" s="16" t="s">
        <v>95</v>
      </c>
      <c r="BK348" s="190">
        <f t="shared" si="39"/>
        <v>0</v>
      </c>
      <c r="BL348" s="16" t="s">
        <v>218</v>
      </c>
      <c r="BM348" s="16" t="s">
        <v>836</v>
      </c>
    </row>
    <row r="349" spans="2:65" s="1" customFormat="1" ht="31.5" customHeight="1">
      <c r="B349" s="33"/>
      <c r="C349" s="217" t="s">
        <v>837</v>
      </c>
      <c r="D349" s="217" t="s">
        <v>232</v>
      </c>
      <c r="E349" s="218" t="s">
        <v>838</v>
      </c>
      <c r="F349" s="219" t="s">
        <v>839</v>
      </c>
      <c r="G349" s="220" t="s">
        <v>835</v>
      </c>
      <c r="H349" s="221">
        <v>1</v>
      </c>
      <c r="I349" s="222"/>
      <c r="J349" s="223"/>
      <c r="K349" s="224">
        <f t="shared" si="27"/>
        <v>0</v>
      </c>
      <c r="L349" s="219" t="s">
        <v>93</v>
      </c>
      <c r="M349" s="225"/>
      <c r="N349" s="226" t="s">
        <v>93</v>
      </c>
      <c r="O349" s="187" t="s">
        <v>119</v>
      </c>
      <c r="P349" s="115">
        <f t="shared" si="28"/>
        <v>0</v>
      </c>
      <c r="Q349" s="115">
        <f t="shared" si="29"/>
        <v>0</v>
      </c>
      <c r="R349" s="115">
        <f t="shared" si="30"/>
        <v>0</v>
      </c>
      <c r="S349" s="34"/>
      <c r="T349" s="188">
        <f t="shared" si="31"/>
        <v>0</v>
      </c>
      <c r="U349" s="188">
        <v>0</v>
      </c>
      <c r="V349" s="188">
        <f t="shared" si="32"/>
        <v>0</v>
      </c>
      <c r="W349" s="188">
        <v>0</v>
      </c>
      <c r="X349" s="189">
        <f t="shared" si="33"/>
        <v>0</v>
      </c>
      <c r="AR349" s="16" t="s">
        <v>236</v>
      </c>
      <c r="AT349" s="16" t="s">
        <v>232</v>
      </c>
      <c r="AU349" s="16" t="s">
        <v>160</v>
      </c>
      <c r="AY349" s="16" t="s">
        <v>212</v>
      </c>
      <c r="BE349" s="190">
        <f t="shared" si="34"/>
        <v>0</v>
      </c>
      <c r="BF349" s="190">
        <f t="shared" si="35"/>
        <v>0</v>
      </c>
      <c r="BG349" s="190">
        <f t="shared" si="36"/>
        <v>0</v>
      </c>
      <c r="BH349" s="190">
        <f t="shared" si="37"/>
        <v>0</v>
      </c>
      <c r="BI349" s="190">
        <f t="shared" si="38"/>
        <v>0</v>
      </c>
      <c r="BJ349" s="16" t="s">
        <v>95</v>
      </c>
      <c r="BK349" s="190">
        <f t="shared" si="39"/>
        <v>0</v>
      </c>
      <c r="BL349" s="16" t="s">
        <v>218</v>
      </c>
      <c r="BM349" s="16" t="s">
        <v>840</v>
      </c>
    </row>
    <row r="350" spans="2:65" s="1" customFormat="1" ht="44.25" customHeight="1">
      <c r="B350" s="33"/>
      <c r="C350" s="217" t="s">
        <v>841</v>
      </c>
      <c r="D350" s="217" t="s">
        <v>232</v>
      </c>
      <c r="E350" s="218" t="s">
        <v>842</v>
      </c>
      <c r="F350" s="219" t="s">
        <v>843</v>
      </c>
      <c r="G350" s="220" t="s">
        <v>835</v>
      </c>
      <c r="H350" s="221">
        <v>1</v>
      </c>
      <c r="I350" s="222"/>
      <c r="J350" s="223"/>
      <c r="K350" s="224">
        <f t="shared" si="27"/>
        <v>0</v>
      </c>
      <c r="L350" s="219" t="s">
        <v>93</v>
      </c>
      <c r="M350" s="225"/>
      <c r="N350" s="226" t="s">
        <v>93</v>
      </c>
      <c r="O350" s="187" t="s">
        <v>119</v>
      </c>
      <c r="P350" s="115">
        <f t="shared" si="28"/>
        <v>0</v>
      </c>
      <c r="Q350" s="115">
        <f t="shared" si="29"/>
        <v>0</v>
      </c>
      <c r="R350" s="115">
        <f t="shared" si="30"/>
        <v>0</v>
      </c>
      <c r="S350" s="34"/>
      <c r="T350" s="188">
        <f t="shared" si="31"/>
        <v>0</v>
      </c>
      <c r="U350" s="188">
        <v>0</v>
      </c>
      <c r="V350" s="188">
        <f t="shared" si="32"/>
        <v>0</v>
      </c>
      <c r="W350" s="188">
        <v>0</v>
      </c>
      <c r="X350" s="189">
        <f t="shared" si="33"/>
        <v>0</v>
      </c>
      <c r="AR350" s="16" t="s">
        <v>236</v>
      </c>
      <c r="AT350" s="16" t="s">
        <v>232</v>
      </c>
      <c r="AU350" s="16" t="s">
        <v>160</v>
      </c>
      <c r="AY350" s="16" t="s">
        <v>212</v>
      </c>
      <c r="BE350" s="190">
        <f t="shared" si="34"/>
        <v>0</v>
      </c>
      <c r="BF350" s="190">
        <f t="shared" si="35"/>
        <v>0</v>
      </c>
      <c r="BG350" s="190">
        <f t="shared" si="36"/>
        <v>0</v>
      </c>
      <c r="BH350" s="190">
        <f t="shared" si="37"/>
        <v>0</v>
      </c>
      <c r="BI350" s="190">
        <f t="shared" si="38"/>
        <v>0</v>
      </c>
      <c r="BJ350" s="16" t="s">
        <v>95</v>
      </c>
      <c r="BK350" s="190">
        <f t="shared" si="39"/>
        <v>0</v>
      </c>
      <c r="BL350" s="16" t="s">
        <v>218</v>
      </c>
      <c r="BM350" s="16" t="s">
        <v>844</v>
      </c>
    </row>
    <row r="351" spans="2:65" s="1" customFormat="1" ht="22.5" customHeight="1">
      <c r="B351" s="33"/>
      <c r="C351" s="179" t="s">
        <v>845</v>
      </c>
      <c r="D351" s="179" t="s">
        <v>214</v>
      </c>
      <c r="E351" s="180" t="s">
        <v>846</v>
      </c>
      <c r="F351" s="181" t="s">
        <v>847</v>
      </c>
      <c r="G351" s="182" t="s">
        <v>835</v>
      </c>
      <c r="H351" s="183">
        <v>1</v>
      </c>
      <c r="I351" s="184"/>
      <c r="J351" s="184"/>
      <c r="K351" s="185">
        <f t="shared" si="27"/>
        <v>0</v>
      </c>
      <c r="L351" s="181" t="s">
        <v>93</v>
      </c>
      <c r="M351" s="53"/>
      <c r="N351" s="186" t="s">
        <v>93</v>
      </c>
      <c r="O351" s="187" t="s">
        <v>119</v>
      </c>
      <c r="P351" s="115">
        <f t="shared" si="28"/>
        <v>0</v>
      </c>
      <c r="Q351" s="115">
        <f t="shared" si="29"/>
        <v>0</v>
      </c>
      <c r="R351" s="115">
        <f t="shared" si="30"/>
        <v>0</v>
      </c>
      <c r="S351" s="34"/>
      <c r="T351" s="188">
        <f t="shared" si="31"/>
        <v>0</v>
      </c>
      <c r="U351" s="188">
        <v>0</v>
      </c>
      <c r="V351" s="188">
        <f t="shared" si="32"/>
        <v>0</v>
      </c>
      <c r="W351" s="188">
        <v>0</v>
      </c>
      <c r="X351" s="189">
        <f t="shared" si="33"/>
        <v>0</v>
      </c>
      <c r="AR351" s="16" t="s">
        <v>218</v>
      </c>
      <c r="AT351" s="16" t="s">
        <v>214</v>
      </c>
      <c r="AU351" s="16" t="s">
        <v>160</v>
      </c>
      <c r="AY351" s="16" t="s">
        <v>212</v>
      </c>
      <c r="BE351" s="190">
        <f t="shared" si="34"/>
        <v>0</v>
      </c>
      <c r="BF351" s="190">
        <f t="shared" si="35"/>
        <v>0</v>
      </c>
      <c r="BG351" s="190">
        <f t="shared" si="36"/>
        <v>0</v>
      </c>
      <c r="BH351" s="190">
        <f t="shared" si="37"/>
        <v>0</v>
      </c>
      <c r="BI351" s="190">
        <f t="shared" si="38"/>
        <v>0</v>
      </c>
      <c r="BJ351" s="16" t="s">
        <v>95</v>
      </c>
      <c r="BK351" s="190">
        <f t="shared" si="39"/>
        <v>0</v>
      </c>
      <c r="BL351" s="16" t="s">
        <v>218</v>
      </c>
      <c r="BM351" s="16" t="s">
        <v>848</v>
      </c>
    </row>
    <row r="352" spans="2:47" s="1" customFormat="1" ht="27">
      <c r="B352" s="33"/>
      <c r="C352" s="55"/>
      <c r="D352" s="206" t="s">
        <v>220</v>
      </c>
      <c r="E352" s="55"/>
      <c r="F352" s="216" t="s">
        <v>849</v>
      </c>
      <c r="G352" s="55"/>
      <c r="H352" s="55"/>
      <c r="I352" s="145"/>
      <c r="J352" s="145"/>
      <c r="K352" s="55"/>
      <c r="L352" s="55"/>
      <c r="M352" s="53"/>
      <c r="N352" s="69"/>
      <c r="O352" s="34"/>
      <c r="P352" s="34"/>
      <c r="Q352" s="34"/>
      <c r="R352" s="34"/>
      <c r="S352" s="34"/>
      <c r="T352" s="34"/>
      <c r="U352" s="34"/>
      <c r="V352" s="34"/>
      <c r="W352" s="34"/>
      <c r="X352" s="70"/>
      <c r="AT352" s="16" t="s">
        <v>220</v>
      </c>
      <c r="AU352" s="16" t="s">
        <v>160</v>
      </c>
    </row>
    <row r="353" spans="2:65" s="1" customFormat="1" ht="44.25" customHeight="1">
      <c r="B353" s="33"/>
      <c r="C353" s="179" t="s">
        <v>850</v>
      </c>
      <c r="D353" s="179" t="s">
        <v>214</v>
      </c>
      <c r="E353" s="180" t="s">
        <v>851</v>
      </c>
      <c r="F353" s="181" t="s">
        <v>852</v>
      </c>
      <c r="G353" s="182" t="s">
        <v>835</v>
      </c>
      <c r="H353" s="183">
        <v>1</v>
      </c>
      <c r="I353" s="184"/>
      <c r="J353" s="184"/>
      <c r="K353" s="185">
        <f>ROUND(P353*H353,2)</f>
        <v>0</v>
      </c>
      <c r="L353" s="181" t="s">
        <v>93</v>
      </c>
      <c r="M353" s="53"/>
      <c r="N353" s="186" t="s">
        <v>93</v>
      </c>
      <c r="O353" s="187" t="s">
        <v>119</v>
      </c>
      <c r="P353" s="115">
        <f>I353+J353</f>
        <v>0</v>
      </c>
      <c r="Q353" s="115">
        <f>ROUND(I353*H353,2)</f>
        <v>0</v>
      </c>
      <c r="R353" s="115">
        <f>ROUND(J353*H353,2)</f>
        <v>0</v>
      </c>
      <c r="S353" s="34"/>
      <c r="T353" s="188">
        <f>S353*H353</f>
        <v>0</v>
      </c>
      <c r="U353" s="188">
        <v>0</v>
      </c>
      <c r="V353" s="188">
        <f>U353*H353</f>
        <v>0</v>
      </c>
      <c r="W353" s="188">
        <v>0</v>
      </c>
      <c r="X353" s="189">
        <f>W353*H353</f>
        <v>0</v>
      </c>
      <c r="AR353" s="16" t="s">
        <v>218</v>
      </c>
      <c r="AT353" s="16" t="s">
        <v>214</v>
      </c>
      <c r="AU353" s="16" t="s">
        <v>160</v>
      </c>
      <c r="AY353" s="16" t="s">
        <v>212</v>
      </c>
      <c r="BE353" s="190">
        <f>IF(O353="základní",K353,0)</f>
        <v>0</v>
      </c>
      <c r="BF353" s="190">
        <f>IF(O353="snížená",K353,0)</f>
        <v>0</v>
      </c>
      <c r="BG353" s="190">
        <f>IF(O353="zákl. přenesená",K353,0)</f>
        <v>0</v>
      </c>
      <c r="BH353" s="190">
        <f>IF(O353="sníž. přenesená",K353,0)</f>
        <v>0</v>
      </c>
      <c r="BI353" s="190">
        <f>IF(O353="nulová",K353,0)</f>
        <v>0</v>
      </c>
      <c r="BJ353" s="16" t="s">
        <v>95</v>
      </c>
      <c r="BK353" s="190">
        <f>ROUND(P353*H353,2)</f>
        <v>0</v>
      </c>
      <c r="BL353" s="16" t="s">
        <v>218</v>
      </c>
      <c r="BM353" s="16" t="s">
        <v>853</v>
      </c>
    </row>
    <row r="354" spans="2:65" s="1" customFormat="1" ht="69.75" customHeight="1">
      <c r="B354" s="33"/>
      <c r="C354" s="179" t="s">
        <v>854</v>
      </c>
      <c r="D354" s="179" t="s">
        <v>214</v>
      </c>
      <c r="E354" s="180" t="s">
        <v>855</v>
      </c>
      <c r="F354" s="181" t="s">
        <v>856</v>
      </c>
      <c r="G354" s="182" t="s">
        <v>273</v>
      </c>
      <c r="H354" s="183">
        <v>1</v>
      </c>
      <c r="I354" s="184"/>
      <c r="J354" s="184"/>
      <c r="K354" s="185">
        <f>ROUND(P354*H354,2)</f>
        <v>0</v>
      </c>
      <c r="L354" s="181" t="s">
        <v>93</v>
      </c>
      <c r="M354" s="53"/>
      <c r="N354" s="186" t="s">
        <v>93</v>
      </c>
      <c r="O354" s="187" t="s">
        <v>119</v>
      </c>
      <c r="P354" s="115">
        <f>I354+J354</f>
        <v>0</v>
      </c>
      <c r="Q354" s="115">
        <f>ROUND(I354*H354,2)</f>
        <v>0</v>
      </c>
      <c r="R354" s="115">
        <f>ROUND(J354*H354,2)</f>
        <v>0</v>
      </c>
      <c r="S354" s="34"/>
      <c r="T354" s="188">
        <f>S354*H354</f>
        <v>0</v>
      </c>
      <c r="U354" s="188">
        <v>0</v>
      </c>
      <c r="V354" s="188">
        <f>U354*H354</f>
        <v>0</v>
      </c>
      <c r="W354" s="188">
        <v>0</v>
      </c>
      <c r="X354" s="189">
        <f>W354*H354</f>
        <v>0</v>
      </c>
      <c r="AR354" s="16" t="s">
        <v>218</v>
      </c>
      <c r="AT354" s="16" t="s">
        <v>214</v>
      </c>
      <c r="AU354" s="16" t="s">
        <v>160</v>
      </c>
      <c r="AY354" s="16" t="s">
        <v>212</v>
      </c>
      <c r="BE354" s="190">
        <f>IF(O354="základní",K354,0)</f>
        <v>0</v>
      </c>
      <c r="BF354" s="190">
        <f>IF(O354="snížená",K354,0)</f>
        <v>0</v>
      </c>
      <c r="BG354" s="190">
        <f>IF(O354="zákl. přenesená",K354,0)</f>
        <v>0</v>
      </c>
      <c r="BH354" s="190">
        <f>IF(O354="sníž. přenesená",K354,0)</f>
        <v>0</v>
      </c>
      <c r="BI354" s="190">
        <f>IF(O354="nulová",K354,0)</f>
        <v>0</v>
      </c>
      <c r="BJ354" s="16" t="s">
        <v>95</v>
      </c>
      <c r="BK354" s="190">
        <f>ROUND(P354*H354,2)</f>
        <v>0</v>
      </c>
      <c r="BL354" s="16" t="s">
        <v>218</v>
      </c>
      <c r="BM354" s="16" t="s">
        <v>857</v>
      </c>
    </row>
    <row r="355" spans="2:63" s="10" customFormat="1" ht="37.35" customHeight="1">
      <c r="B355" s="161"/>
      <c r="C355" s="162"/>
      <c r="D355" s="163" t="s">
        <v>149</v>
      </c>
      <c r="E355" s="164" t="s">
        <v>858</v>
      </c>
      <c r="F355" s="164" t="s">
        <v>859</v>
      </c>
      <c r="G355" s="162"/>
      <c r="H355" s="162"/>
      <c r="I355" s="165"/>
      <c r="J355" s="165"/>
      <c r="K355" s="166">
        <f>BK355</f>
        <v>0</v>
      </c>
      <c r="L355" s="162"/>
      <c r="M355" s="167"/>
      <c r="N355" s="168"/>
      <c r="O355" s="169"/>
      <c r="P355" s="169"/>
      <c r="Q355" s="170">
        <f>Q356+Q358</f>
        <v>0</v>
      </c>
      <c r="R355" s="170">
        <f>R356+R358</f>
        <v>0</v>
      </c>
      <c r="S355" s="169"/>
      <c r="T355" s="171">
        <f>T356+T358</f>
        <v>0</v>
      </c>
      <c r="U355" s="169"/>
      <c r="V355" s="171">
        <f>V356+V358</f>
        <v>0</v>
      </c>
      <c r="W355" s="169"/>
      <c r="X355" s="172">
        <f>X356+X358</f>
        <v>0</v>
      </c>
      <c r="AR355" s="173" t="s">
        <v>244</v>
      </c>
      <c r="AT355" s="174" t="s">
        <v>149</v>
      </c>
      <c r="AU355" s="174" t="s">
        <v>150</v>
      </c>
      <c r="AY355" s="173" t="s">
        <v>212</v>
      </c>
      <c r="BK355" s="175">
        <f>BK356+BK358</f>
        <v>0</v>
      </c>
    </row>
    <row r="356" spans="2:63" s="10" customFormat="1" ht="19.9" customHeight="1">
      <c r="B356" s="161"/>
      <c r="C356" s="162"/>
      <c r="D356" s="176" t="s">
        <v>149</v>
      </c>
      <c r="E356" s="177" t="s">
        <v>860</v>
      </c>
      <c r="F356" s="177" t="s">
        <v>861</v>
      </c>
      <c r="G356" s="162"/>
      <c r="H356" s="162"/>
      <c r="I356" s="165"/>
      <c r="J356" s="165"/>
      <c r="K356" s="178">
        <f>BK356</f>
        <v>0</v>
      </c>
      <c r="L356" s="162"/>
      <c r="M356" s="167"/>
      <c r="N356" s="168"/>
      <c r="O356" s="169"/>
      <c r="P356" s="169"/>
      <c r="Q356" s="170">
        <f>Q357</f>
        <v>0</v>
      </c>
      <c r="R356" s="170">
        <f>R357</f>
        <v>0</v>
      </c>
      <c r="S356" s="169"/>
      <c r="T356" s="171">
        <f>T357</f>
        <v>0</v>
      </c>
      <c r="U356" s="169"/>
      <c r="V356" s="171">
        <f>V357</f>
        <v>0</v>
      </c>
      <c r="W356" s="169"/>
      <c r="X356" s="172">
        <f>X357</f>
        <v>0</v>
      </c>
      <c r="AR356" s="173" t="s">
        <v>244</v>
      </c>
      <c r="AT356" s="174" t="s">
        <v>149</v>
      </c>
      <c r="AU356" s="174" t="s">
        <v>95</v>
      </c>
      <c r="AY356" s="173" t="s">
        <v>212</v>
      </c>
      <c r="BK356" s="175">
        <f>BK357</f>
        <v>0</v>
      </c>
    </row>
    <row r="357" spans="2:65" s="1" customFormat="1" ht="31.5" customHeight="1">
      <c r="B357" s="33"/>
      <c r="C357" s="179" t="s">
        <v>862</v>
      </c>
      <c r="D357" s="179" t="s">
        <v>214</v>
      </c>
      <c r="E357" s="180" t="s">
        <v>863</v>
      </c>
      <c r="F357" s="181" t="s">
        <v>864</v>
      </c>
      <c r="G357" s="182" t="s">
        <v>830</v>
      </c>
      <c r="H357" s="183">
        <v>1</v>
      </c>
      <c r="I357" s="184"/>
      <c r="J357" s="184"/>
      <c r="K357" s="185">
        <f>ROUND(P357*H357,2)</f>
        <v>0</v>
      </c>
      <c r="L357" s="181" t="s">
        <v>217</v>
      </c>
      <c r="M357" s="53"/>
      <c r="N357" s="186" t="s">
        <v>93</v>
      </c>
      <c r="O357" s="187" t="s">
        <v>119</v>
      </c>
      <c r="P357" s="115">
        <f>I357+J357</f>
        <v>0</v>
      </c>
      <c r="Q357" s="115">
        <f>ROUND(I357*H357,2)</f>
        <v>0</v>
      </c>
      <c r="R357" s="115">
        <f>ROUND(J357*H357,2)</f>
        <v>0</v>
      </c>
      <c r="S357" s="34"/>
      <c r="T357" s="188">
        <f>S357*H357</f>
        <v>0</v>
      </c>
      <c r="U357" s="188">
        <v>0</v>
      </c>
      <c r="V357" s="188">
        <f>U357*H357</f>
        <v>0</v>
      </c>
      <c r="W357" s="188">
        <v>0</v>
      </c>
      <c r="X357" s="189">
        <f>W357*H357</f>
        <v>0</v>
      </c>
      <c r="AR357" s="16" t="s">
        <v>865</v>
      </c>
      <c r="AT357" s="16" t="s">
        <v>214</v>
      </c>
      <c r="AU357" s="16" t="s">
        <v>160</v>
      </c>
      <c r="AY357" s="16" t="s">
        <v>212</v>
      </c>
      <c r="BE357" s="190">
        <f>IF(O357="základní",K357,0)</f>
        <v>0</v>
      </c>
      <c r="BF357" s="190">
        <f>IF(O357="snížená",K357,0)</f>
        <v>0</v>
      </c>
      <c r="BG357" s="190">
        <f>IF(O357="zákl. přenesená",K357,0)</f>
        <v>0</v>
      </c>
      <c r="BH357" s="190">
        <f>IF(O357="sníž. přenesená",K357,0)</f>
        <v>0</v>
      </c>
      <c r="BI357" s="190">
        <f>IF(O357="nulová",K357,0)</f>
        <v>0</v>
      </c>
      <c r="BJ357" s="16" t="s">
        <v>95</v>
      </c>
      <c r="BK357" s="190">
        <f>ROUND(P357*H357,2)</f>
        <v>0</v>
      </c>
      <c r="BL357" s="16" t="s">
        <v>865</v>
      </c>
      <c r="BM357" s="16" t="s">
        <v>866</v>
      </c>
    </row>
    <row r="358" spans="2:63" s="10" customFormat="1" ht="29.85" customHeight="1">
      <c r="B358" s="161"/>
      <c r="C358" s="162"/>
      <c r="D358" s="176" t="s">
        <v>149</v>
      </c>
      <c r="E358" s="177" t="s">
        <v>867</v>
      </c>
      <c r="F358" s="177" t="s">
        <v>868</v>
      </c>
      <c r="G358" s="162"/>
      <c r="H358" s="162"/>
      <c r="I358" s="165"/>
      <c r="J358" s="165"/>
      <c r="K358" s="178">
        <f>BK358</f>
        <v>0</v>
      </c>
      <c r="L358" s="162"/>
      <c r="M358" s="167"/>
      <c r="N358" s="168"/>
      <c r="O358" s="169"/>
      <c r="P358" s="169"/>
      <c r="Q358" s="170">
        <f>SUM(Q359:Q361)</f>
        <v>0</v>
      </c>
      <c r="R358" s="170">
        <f>SUM(R359:R361)</f>
        <v>0</v>
      </c>
      <c r="S358" s="169"/>
      <c r="T358" s="171">
        <f>SUM(T359:T361)</f>
        <v>0</v>
      </c>
      <c r="U358" s="169"/>
      <c r="V358" s="171">
        <f>SUM(V359:V361)</f>
        <v>0</v>
      </c>
      <c r="W358" s="169"/>
      <c r="X358" s="172">
        <f>SUM(X359:X361)</f>
        <v>0</v>
      </c>
      <c r="AR358" s="173" t="s">
        <v>244</v>
      </c>
      <c r="AT358" s="174" t="s">
        <v>149</v>
      </c>
      <c r="AU358" s="174" t="s">
        <v>95</v>
      </c>
      <c r="AY358" s="173" t="s">
        <v>212</v>
      </c>
      <c r="BK358" s="175">
        <f>SUM(BK359:BK361)</f>
        <v>0</v>
      </c>
    </row>
    <row r="359" spans="2:65" s="1" customFormat="1" ht="31.5" customHeight="1">
      <c r="B359" s="33"/>
      <c r="C359" s="179" t="s">
        <v>869</v>
      </c>
      <c r="D359" s="179" t="s">
        <v>214</v>
      </c>
      <c r="E359" s="180" t="s">
        <v>870</v>
      </c>
      <c r="F359" s="181" t="s">
        <v>871</v>
      </c>
      <c r="G359" s="182" t="s">
        <v>830</v>
      </c>
      <c r="H359" s="183">
        <v>1</v>
      </c>
      <c r="I359" s="184"/>
      <c r="J359" s="184"/>
      <c r="K359" s="185">
        <f>ROUND(P359*H359,2)</f>
        <v>0</v>
      </c>
      <c r="L359" s="181" t="s">
        <v>217</v>
      </c>
      <c r="M359" s="53"/>
      <c r="N359" s="186" t="s">
        <v>93</v>
      </c>
      <c r="O359" s="187" t="s">
        <v>119</v>
      </c>
      <c r="P359" s="115">
        <f>I359+J359</f>
        <v>0</v>
      </c>
      <c r="Q359" s="115">
        <f>ROUND(I359*H359,2)</f>
        <v>0</v>
      </c>
      <c r="R359" s="115">
        <f>ROUND(J359*H359,2)</f>
        <v>0</v>
      </c>
      <c r="S359" s="34"/>
      <c r="T359" s="188">
        <f>S359*H359</f>
        <v>0</v>
      </c>
      <c r="U359" s="188">
        <v>0</v>
      </c>
      <c r="V359" s="188">
        <f>U359*H359</f>
        <v>0</v>
      </c>
      <c r="W359" s="188">
        <v>0</v>
      </c>
      <c r="X359" s="189">
        <f>W359*H359</f>
        <v>0</v>
      </c>
      <c r="AR359" s="16" t="s">
        <v>865</v>
      </c>
      <c r="AT359" s="16" t="s">
        <v>214</v>
      </c>
      <c r="AU359" s="16" t="s">
        <v>160</v>
      </c>
      <c r="AY359" s="16" t="s">
        <v>212</v>
      </c>
      <c r="BE359" s="190">
        <f>IF(O359="základní",K359,0)</f>
        <v>0</v>
      </c>
      <c r="BF359" s="190">
        <f>IF(O359="snížená",K359,0)</f>
        <v>0</v>
      </c>
      <c r="BG359" s="190">
        <f>IF(O359="zákl. přenesená",K359,0)</f>
        <v>0</v>
      </c>
      <c r="BH359" s="190">
        <f>IF(O359="sníž. přenesená",K359,0)</f>
        <v>0</v>
      </c>
      <c r="BI359" s="190">
        <f>IF(O359="nulová",K359,0)</f>
        <v>0</v>
      </c>
      <c r="BJ359" s="16" t="s">
        <v>95</v>
      </c>
      <c r="BK359" s="190">
        <f>ROUND(P359*H359,2)</f>
        <v>0</v>
      </c>
      <c r="BL359" s="16" t="s">
        <v>865</v>
      </c>
      <c r="BM359" s="16" t="s">
        <v>872</v>
      </c>
    </row>
    <row r="360" spans="2:65" s="1" customFormat="1" ht="22.5" customHeight="1">
      <c r="B360" s="33"/>
      <c r="C360" s="179" t="s">
        <v>873</v>
      </c>
      <c r="D360" s="179" t="s">
        <v>214</v>
      </c>
      <c r="E360" s="180" t="s">
        <v>874</v>
      </c>
      <c r="F360" s="181" t="s">
        <v>875</v>
      </c>
      <c r="G360" s="182" t="s">
        <v>830</v>
      </c>
      <c r="H360" s="183">
        <v>1</v>
      </c>
      <c r="I360" s="184"/>
      <c r="J360" s="184"/>
      <c r="K360" s="185">
        <f>ROUND(P360*H360,2)</f>
        <v>0</v>
      </c>
      <c r="L360" s="181" t="s">
        <v>217</v>
      </c>
      <c r="M360" s="53"/>
      <c r="N360" s="186" t="s">
        <v>93</v>
      </c>
      <c r="O360" s="187" t="s">
        <v>119</v>
      </c>
      <c r="P360" s="115">
        <f>I360+J360</f>
        <v>0</v>
      </c>
      <c r="Q360" s="115">
        <f>ROUND(I360*H360,2)</f>
        <v>0</v>
      </c>
      <c r="R360" s="115">
        <f>ROUND(J360*H360,2)</f>
        <v>0</v>
      </c>
      <c r="S360" s="34"/>
      <c r="T360" s="188">
        <f>S360*H360</f>
        <v>0</v>
      </c>
      <c r="U360" s="188">
        <v>0</v>
      </c>
      <c r="V360" s="188">
        <f>U360*H360</f>
        <v>0</v>
      </c>
      <c r="W360" s="188">
        <v>0</v>
      </c>
      <c r="X360" s="189">
        <f>W360*H360</f>
        <v>0</v>
      </c>
      <c r="AR360" s="16" t="s">
        <v>865</v>
      </c>
      <c r="AT360" s="16" t="s">
        <v>214</v>
      </c>
      <c r="AU360" s="16" t="s">
        <v>160</v>
      </c>
      <c r="AY360" s="16" t="s">
        <v>212</v>
      </c>
      <c r="BE360" s="190">
        <f>IF(O360="základní",K360,0)</f>
        <v>0</v>
      </c>
      <c r="BF360" s="190">
        <f>IF(O360="snížená",K360,0)</f>
        <v>0</v>
      </c>
      <c r="BG360" s="190">
        <f>IF(O360="zákl. přenesená",K360,0)</f>
        <v>0</v>
      </c>
      <c r="BH360" s="190">
        <f>IF(O360="sníž. přenesená",K360,0)</f>
        <v>0</v>
      </c>
      <c r="BI360" s="190">
        <f>IF(O360="nulová",K360,0)</f>
        <v>0</v>
      </c>
      <c r="BJ360" s="16" t="s">
        <v>95</v>
      </c>
      <c r="BK360" s="190">
        <f>ROUND(P360*H360,2)</f>
        <v>0</v>
      </c>
      <c r="BL360" s="16" t="s">
        <v>865</v>
      </c>
      <c r="BM360" s="16" t="s">
        <v>876</v>
      </c>
    </row>
    <row r="361" spans="2:65" s="1" customFormat="1" ht="31.5" customHeight="1">
      <c r="B361" s="33"/>
      <c r="C361" s="179" t="s">
        <v>877</v>
      </c>
      <c r="D361" s="179" t="s">
        <v>214</v>
      </c>
      <c r="E361" s="180" t="s">
        <v>878</v>
      </c>
      <c r="F361" s="181" t="s">
        <v>879</v>
      </c>
      <c r="G361" s="182" t="s">
        <v>830</v>
      </c>
      <c r="H361" s="183">
        <v>1</v>
      </c>
      <c r="I361" s="184"/>
      <c r="J361" s="184"/>
      <c r="K361" s="185">
        <f>ROUND(P361*H361,2)</f>
        <v>0</v>
      </c>
      <c r="L361" s="181" t="s">
        <v>217</v>
      </c>
      <c r="M361" s="53"/>
      <c r="N361" s="186" t="s">
        <v>93</v>
      </c>
      <c r="O361" s="233" t="s">
        <v>119</v>
      </c>
      <c r="P361" s="234">
        <f>I361+J361</f>
        <v>0</v>
      </c>
      <c r="Q361" s="234">
        <f>ROUND(I361*H361,2)</f>
        <v>0</v>
      </c>
      <c r="R361" s="234">
        <f>ROUND(J361*H361,2)</f>
        <v>0</v>
      </c>
      <c r="S361" s="235"/>
      <c r="T361" s="236">
        <f>S361*H361</f>
        <v>0</v>
      </c>
      <c r="U361" s="236">
        <v>0</v>
      </c>
      <c r="V361" s="236">
        <f>U361*H361</f>
        <v>0</v>
      </c>
      <c r="W361" s="236">
        <v>0</v>
      </c>
      <c r="X361" s="237">
        <f>W361*H361</f>
        <v>0</v>
      </c>
      <c r="AR361" s="16" t="s">
        <v>865</v>
      </c>
      <c r="AT361" s="16" t="s">
        <v>214</v>
      </c>
      <c r="AU361" s="16" t="s">
        <v>160</v>
      </c>
      <c r="AY361" s="16" t="s">
        <v>212</v>
      </c>
      <c r="BE361" s="190">
        <f>IF(O361="základní",K361,0)</f>
        <v>0</v>
      </c>
      <c r="BF361" s="190">
        <f>IF(O361="snížená",K361,0)</f>
        <v>0</v>
      </c>
      <c r="BG361" s="190">
        <f>IF(O361="zákl. přenesená",K361,0)</f>
        <v>0</v>
      </c>
      <c r="BH361" s="190">
        <f>IF(O361="sníž. přenesená",K361,0)</f>
        <v>0</v>
      </c>
      <c r="BI361" s="190">
        <f>IF(O361="nulová",K361,0)</f>
        <v>0</v>
      </c>
      <c r="BJ361" s="16" t="s">
        <v>95</v>
      </c>
      <c r="BK361" s="190">
        <f>ROUND(P361*H361,2)</f>
        <v>0</v>
      </c>
      <c r="BL361" s="16" t="s">
        <v>865</v>
      </c>
      <c r="BM361" s="16" t="s">
        <v>880</v>
      </c>
    </row>
    <row r="362" spans="2:13" s="1" customFormat="1" ht="6.95" customHeight="1">
      <c r="B362" s="48"/>
      <c r="C362" s="49"/>
      <c r="D362" s="49"/>
      <c r="E362" s="49"/>
      <c r="F362" s="49"/>
      <c r="G362" s="49"/>
      <c r="H362" s="49"/>
      <c r="I362" s="121"/>
      <c r="J362" s="121"/>
      <c r="K362" s="49"/>
      <c r="L362" s="49"/>
      <c r="M362" s="53"/>
    </row>
  </sheetData>
  <sheetProtection password="CC35" sheet="1" objects="1" scenarios="1" formatColumns="0" formatRows="0" sort="0" autoFilter="0"/>
  <autoFilter ref="C88:L88"/>
  <mergeCells count="6">
    <mergeCell ref="E81:H81"/>
    <mergeCell ref="G1:H1"/>
    <mergeCell ref="M2:Z2"/>
    <mergeCell ref="E7:H7"/>
    <mergeCell ref="E22:H22"/>
    <mergeCell ref="E45:H45"/>
  </mergeCells>
  <hyperlinks>
    <hyperlink ref="F1:G1" location="C2" tooltip="Krycí list soupisu" display="1) Krycí list soupisu"/>
    <hyperlink ref="G1:H1" location="C52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4" customFormat="1" ht="45" customHeight="1">
      <c r="B3" s="252"/>
      <c r="C3" s="378" t="s">
        <v>888</v>
      </c>
      <c r="D3" s="378"/>
      <c r="E3" s="378"/>
      <c r="F3" s="378"/>
      <c r="G3" s="378"/>
      <c r="H3" s="378"/>
      <c r="I3" s="378"/>
      <c r="J3" s="378"/>
      <c r="K3" s="253"/>
    </row>
    <row r="4" spans="2:11" ht="25.5" customHeight="1">
      <c r="B4" s="255"/>
      <c r="C4" s="379" t="s">
        <v>889</v>
      </c>
      <c r="D4" s="379"/>
      <c r="E4" s="379"/>
      <c r="F4" s="379"/>
      <c r="G4" s="379"/>
      <c r="H4" s="379"/>
      <c r="I4" s="379"/>
      <c r="J4" s="379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7" t="s">
        <v>890</v>
      </c>
      <c r="D6" s="377"/>
      <c r="E6" s="377"/>
      <c r="F6" s="377"/>
      <c r="G6" s="377"/>
      <c r="H6" s="377"/>
      <c r="I6" s="377"/>
      <c r="J6" s="377"/>
      <c r="K6" s="256"/>
    </row>
    <row r="7" spans="2:11" ht="15" customHeight="1">
      <c r="B7" s="259"/>
      <c r="C7" s="377" t="s">
        <v>891</v>
      </c>
      <c r="D7" s="377"/>
      <c r="E7" s="377"/>
      <c r="F7" s="377"/>
      <c r="G7" s="377"/>
      <c r="H7" s="377"/>
      <c r="I7" s="377"/>
      <c r="J7" s="377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377" t="s">
        <v>65</v>
      </c>
      <c r="D9" s="377"/>
      <c r="E9" s="377"/>
      <c r="F9" s="377"/>
      <c r="G9" s="377"/>
      <c r="H9" s="377"/>
      <c r="I9" s="377"/>
      <c r="J9" s="377"/>
      <c r="K9" s="256"/>
    </row>
    <row r="10" spans="2:11" ht="15" customHeight="1">
      <c r="B10" s="259"/>
      <c r="C10" s="258"/>
      <c r="D10" s="377" t="s">
        <v>66</v>
      </c>
      <c r="E10" s="377"/>
      <c r="F10" s="377"/>
      <c r="G10" s="377"/>
      <c r="H10" s="377"/>
      <c r="I10" s="377"/>
      <c r="J10" s="377"/>
      <c r="K10" s="256"/>
    </row>
    <row r="11" spans="2:11" ht="15" customHeight="1">
      <c r="B11" s="259"/>
      <c r="C11" s="260"/>
      <c r="D11" s="377" t="s">
        <v>892</v>
      </c>
      <c r="E11" s="377"/>
      <c r="F11" s="377"/>
      <c r="G11" s="377"/>
      <c r="H11" s="377"/>
      <c r="I11" s="377"/>
      <c r="J11" s="377"/>
      <c r="K11" s="256"/>
    </row>
    <row r="12" spans="2:11" ht="12.75" customHeight="1">
      <c r="B12" s="259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9"/>
      <c r="C13" s="260"/>
      <c r="D13" s="377" t="s">
        <v>67</v>
      </c>
      <c r="E13" s="377"/>
      <c r="F13" s="377"/>
      <c r="G13" s="377"/>
      <c r="H13" s="377"/>
      <c r="I13" s="377"/>
      <c r="J13" s="377"/>
      <c r="K13" s="256"/>
    </row>
    <row r="14" spans="2:11" ht="15" customHeight="1">
      <c r="B14" s="259"/>
      <c r="C14" s="260"/>
      <c r="D14" s="377" t="s">
        <v>893</v>
      </c>
      <c r="E14" s="377"/>
      <c r="F14" s="377"/>
      <c r="G14" s="377"/>
      <c r="H14" s="377"/>
      <c r="I14" s="377"/>
      <c r="J14" s="377"/>
      <c r="K14" s="256"/>
    </row>
    <row r="15" spans="2:11" ht="15" customHeight="1">
      <c r="B15" s="259"/>
      <c r="C15" s="260"/>
      <c r="D15" s="377" t="s">
        <v>894</v>
      </c>
      <c r="E15" s="377"/>
      <c r="F15" s="377"/>
      <c r="G15" s="377"/>
      <c r="H15" s="377"/>
      <c r="I15" s="377"/>
      <c r="J15" s="377"/>
      <c r="K15" s="256"/>
    </row>
    <row r="16" spans="2:11" ht="15" customHeight="1">
      <c r="B16" s="259"/>
      <c r="C16" s="260"/>
      <c r="D16" s="260"/>
      <c r="E16" s="261" t="s">
        <v>153</v>
      </c>
      <c r="F16" s="377" t="s">
        <v>895</v>
      </c>
      <c r="G16" s="377"/>
      <c r="H16" s="377"/>
      <c r="I16" s="377"/>
      <c r="J16" s="377"/>
      <c r="K16" s="256"/>
    </row>
    <row r="17" spans="2:11" ht="15" customHeight="1">
      <c r="B17" s="259"/>
      <c r="C17" s="260"/>
      <c r="D17" s="260"/>
      <c r="E17" s="261" t="s">
        <v>896</v>
      </c>
      <c r="F17" s="377" t="s">
        <v>897</v>
      </c>
      <c r="G17" s="377"/>
      <c r="H17" s="377"/>
      <c r="I17" s="377"/>
      <c r="J17" s="377"/>
      <c r="K17" s="256"/>
    </row>
    <row r="18" spans="2:11" ht="15" customHeight="1">
      <c r="B18" s="259"/>
      <c r="C18" s="260"/>
      <c r="D18" s="260"/>
      <c r="E18" s="261" t="s">
        <v>898</v>
      </c>
      <c r="F18" s="377" t="s">
        <v>899</v>
      </c>
      <c r="G18" s="377"/>
      <c r="H18" s="377"/>
      <c r="I18" s="377"/>
      <c r="J18" s="377"/>
      <c r="K18" s="256"/>
    </row>
    <row r="19" spans="2:11" ht="15" customHeight="1">
      <c r="B19" s="259"/>
      <c r="C19" s="260"/>
      <c r="D19" s="260"/>
      <c r="E19" s="261" t="s">
        <v>900</v>
      </c>
      <c r="F19" s="377" t="s">
        <v>901</v>
      </c>
      <c r="G19" s="377"/>
      <c r="H19" s="377"/>
      <c r="I19" s="377"/>
      <c r="J19" s="377"/>
      <c r="K19" s="256"/>
    </row>
    <row r="20" spans="2:11" ht="15" customHeight="1">
      <c r="B20" s="259"/>
      <c r="C20" s="260"/>
      <c r="D20" s="260"/>
      <c r="E20" s="261" t="s">
        <v>902</v>
      </c>
      <c r="F20" s="377" t="s">
        <v>903</v>
      </c>
      <c r="G20" s="377"/>
      <c r="H20" s="377"/>
      <c r="I20" s="377"/>
      <c r="J20" s="377"/>
      <c r="K20" s="256"/>
    </row>
    <row r="21" spans="2:11" ht="15" customHeight="1">
      <c r="B21" s="259"/>
      <c r="C21" s="260"/>
      <c r="D21" s="260"/>
      <c r="E21" s="261" t="s">
        <v>904</v>
      </c>
      <c r="F21" s="377" t="s">
        <v>905</v>
      </c>
      <c r="G21" s="377"/>
      <c r="H21" s="377"/>
      <c r="I21" s="377"/>
      <c r="J21" s="377"/>
      <c r="K21" s="256"/>
    </row>
    <row r="22" spans="2:11" ht="12.75" customHeight="1">
      <c r="B22" s="259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9"/>
      <c r="C23" s="377" t="s">
        <v>68</v>
      </c>
      <c r="D23" s="377"/>
      <c r="E23" s="377"/>
      <c r="F23" s="377"/>
      <c r="G23" s="377"/>
      <c r="H23" s="377"/>
      <c r="I23" s="377"/>
      <c r="J23" s="377"/>
      <c r="K23" s="256"/>
    </row>
    <row r="24" spans="2:11" ht="15" customHeight="1">
      <c r="B24" s="259"/>
      <c r="C24" s="377" t="s">
        <v>906</v>
      </c>
      <c r="D24" s="377"/>
      <c r="E24" s="377"/>
      <c r="F24" s="377"/>
      <c r="G24" s="377"/>
      <c r="H24" s="377"/>
      <c r="I24" s="377"/>
      <c r="J24" s="377"/>
      <c r="K24" s="256"/>
    </row>
    <row r="25" spans="2:11" ht="15" customHeight="1">
      <c r="B25" s="259"/>
      <c r="C25" s="258"/>
      <c r="D25" s="377" t="s">
        <v>69</v>
      </c>
      <c r="E25" s="377"/>
      <c r="F25" s="377"/>
      <c r="G25" s="377"/>
      <c r="H25" s="377"/>
      <c r="I25" s="377"/>
      <c r="J25" s="377"/>
      <c r="K25" s="256"/>
    </row>
    <row r="26" spans="2:11" ht="15" customHeight="1">
      <c r="B26" s="259"/>
      <c r="C26" s="260"/>
      <c r="D26" s="377" t="s">
        <v>907</v>
      </c>
      <c r="E26" s="377"/>
      <c r="F26" s="377"/>
      <c r="G26" s="377"/>
      <c r="H26" s="377"/>
      <c r="I26" s="377"/>
      <c r="J26" s="377"/>
      <c r="K26" s="256"/>
    </row>
    <row r="27" spans="2:11" ht="12.7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9"/>
      <c r="C28" s="260"/>
      <c r="D28" s="377" t="s">
        <v>70</v>
      </c>
      <c r="E28" s="377"/>
      <c r="F28" s="377"/>
      <c r="G28" s="377"/>
      <c r="H28" s="377"/>
      <c r="I28" s="377"/>
      <c r="J28" s="377"/>
      <c r="K28" s="256"/>
    </row>
    <row r="29" spans="2:11" ht="15" customHeight="1">
      <c r="B29" s="259"/>
      <c r="C29" s="260"/>
      <c r="D29" s="377" t="s">
        <v>908</v>
      </c>
      <c r="E29" s="377"/>
      <c r="F29" s="377"/>
      <c r="G29" s="377"/>
      <c r="H29" s="377"/>
      <c r="I29" s="377"/>
      <c r="J29" s="377"/>
      <c r="K29" s="256"/>
    </row>
    <row r="30" spans="2:11" ht="12.75" customHeight="1">
      <c r="B30" s="259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9"/>
      <c r="C31" s="260"/>
      <c r="D31" s="377" t="s">
        <v>71</v>
      </c>
      <c r="E31" s="377"/>
      <c r="F31" s="377"/>
      <c r="G31" s="377"/>
      <c r="H31" s="377"/>
      <c r="I31" s="377"/>
      <c r="J31" s="377"/>
      <c r="K31" s="256"/>
    </row>
    <row r="32" spans="2:11" ht="15" customHeight="1">
      <c r="B32" s="259"/>
      <c r="C32" s="260"/>
      <c r="D32" s="377" t="s">
        <v>909</v>
      </c>
      <c r="E32" s="377"/>
      <c r="F32" s="377"/>
      <c r="G32" s="377"/>
      <c r="H32" s="377"/>
      <c r="I32" s="377"/>
      <c r="J32" s="377"/>
      <c r="K32" s="256"/>
    </row>
    <row r="33" spans="2:11" ht="15" customHeight="1">
      <c r="B33" s="259"/>
      <c r="C33" s="260"/>
      <c r="D33" s="377" t="s">
        <v>910</v>
      </c>
      <c r="E33" s="377"/>
      <c r="F33" s="377"/>
      <c r="G33" s="377"/>
      <c r="H33" s="377"/>
      <c r="I33" s="377"/>
      <c r="J33" s="377"/>
      <c r="K33" s="256"/>
    </row>
    <row r="34" spans="2:11" ht="15" customHeight="1">
      <c r="B34" s="259"/>
      <c r="C34" s="260"/>
      <c r="D34" s="258"/>
      <c r="E34" s="262" t="s">
        <v>193</v>
      </c>
      <c r="F34" s="258"/>
      <c r="G34" s="377" t="s">
        <v>911</v>
      </c>
      <c r="H34" s="377"/>
      <c r="I34" s="377"/>
      <c r="J34" s="377"/>
      <c r="K34" s="256"/>
    </row>
    <row r="35" spans="2:11" ht="30.75" customHeight="1">
      <c r="B35" s="259"/>
      <c r="C35" s="260"/>
      <c r="D35" s="258"/>
      <c r="E35" s="262" t="s">
        <v>912</v>
      </c>
      <c r="F35" s="258"/>
      <c r="G35" s="377" t="s">
        <v>913</v>
      </c>
      <c r="H35" s="377"/>
      <c r="I35" s="377"/>
      <c r="J35" s="377"/>
      <c r="K35" s="256"/>
    </row>
    <row r="36" spans="2:11" ht="15" customHeight="1">
      <c r="B36" s="259"/>
      <c r="C36" s="260"/>
      <c r="D36" s="258"/>
      <c r="E36" s="262" t="s">
        <v>129</v>
      </c>
      <c r="F36" s="258"/>
      <c r="G36" s="377" t="s">
        <v>914</v>
      </c>
      <c r="H36" s="377"/>
      <c r="I36" s="377"/>
      <c r="J36" s="377"/>
      <c r="K36" s="256"/>
    </row>
    <row r="37" spans="2:11" ht="15" customHeight="1">
      <c r="B37" s="259"/>
      <c r="C37" s="260"/>
      <c r="D37" s="258"/>
      <c r="E37" s="262" t="s">
        <v>194</v>
      </c>
      <c r="F37" s="258"/>
      <c r="G37" s="377" t="s">
        <v>915</v>
      </c>
      <c r="H37" s="377"/>
      <c r="I37" s="377"/>
      <c r="J37" s="377"/>
      <c r="K37" s="256"/>
    </row>
    <row r="38" spans="2:11" ht="15" customHeight="1">
      <c r="B38" s="259"/>
      <c r="C38" s="260"/>
      <c r="D38" s="258"/>
      <c r="E38" s="262" t="s">
        <v>195</v>
      </c>
      <c r="F38" s="258"/>
      <c r="G38" s="377" t="s">
        <v>916</v>
      </c>
      <c r="H38" s="377"/>
      <c r="I38" s="377"/>
      <c r="J38" s="377"/>
      <c r="K38" s="256"/>
    </row>
    <row r="39" spans="2:11" ht="15" customHeight="1">
      <c r="B39" s="259"/>
      <c r="C39" s="260"/>
      <c r="D39" s="258"/>
      <c r="E39" s="262" t="s">
        <v>196</v>
      </c>
      <c r="F39" s="258"/>
      <c r="G39" s="377" t="s">
        <v>917</v>
      </c>
      <c r="H39" s="377"/>
      <c r="I39" s="377"/>
      <c r="J39" s="377"/>
      <c r="K39" s="256"/>
    </row>
    <row r="40" spans="2:11" ht="15" customHeight="1">
      <c r="B40" s="259"/>
      <c r="C40" s="260"/>
      <c r="D40" s="258"/>
      <c r="E40" s="262" t="s">
        <v>918</v>
      </c>
      <c r="F40" s="258"/>
      <c r="G40" s="377" t="s">
        <v>919</v>
      </c>
      <c r="H40" s="377"/>
      <c r="I40" s="377"/>
      <c r="J40" s="377"/>
      <c r="K40" s="256"/>
    </row>
    <row r="41" spans="2:11" ht="15" customHeight="1">
      <c r="B41" s="259"/>
      <c r="C41" s="260"/>
      <c r="D41" s="258"/>
      <c r="E41" s="262"/>
      <c r="F41" s="258"/>
      <c r="G41" s="377" t="s">
        <v>920</v>
      </c>
      <c r="H41" s="377"/>
      <c r="I41" s="377"/>
      <c r="J41" s="377"/>
      <c r="K41" s="256"/>
    </row>
    <row r="42" spans="2:11" ht="15" customHeight="1">
      <c r="B42" s="259"/>
      <c r="C42" s="260"/>
      <c r="D42" s="258"/>
      <c r="E42" s="262" t="s">
        <v>921</v>
      </c>
      <c r="F42" s="258"/>
      <c r="G42" s="377" t="s">
        <v>922</v>
      </c>
      <c r="H42" s="377"/>
      <c r="I42" s="377"/>
      <c r="J42" s="377"/>
      <c r="K42" s="256"/>
    </row>
    <row r="43" spans="2:11" ht="15" customHeight="1">
      <c r="B43" s="259"/>
      <c r="C43" s="260"/>
      <c r="D43" s="258"/>
      <c r="E43" s="262" t="s">
        <v>199</v>
      </c>
      <c r="F43" s="258"/>
      <c r="G43" s="377" t="s">
        <v>923</v>
      </c>
      <c r="H43" s="377"/>
      <c r="I43" s="377"/>
      <c r="J43" s="377"/>
      <c r="K43" s="256"/>
    </row>
    <row r="44" spans="2:11" ht="12.75" customHeight="1">
      <c r="B44" s="259"/>
      <c r="C44" s="260"/>
      <c r="D44" s="258"/>
      <c r="E44" s="258"/>
      <c r="F44" s="258"/>
      <c r="G44" s="258"/>
      <c r="H44" s="258"/>
      <c r="I44" s="258"/>
      <c r="J44" s="258"/>
      <c r="K44" s="256"/>
    </row>
    <row r="45" spans="2:11" ht="15" customHeight="1">
      <c r="B45" s="259"/>
      <c r="C45" s="260"/>
      <c r="D45" s="377" t="s">
        <v>924</v>
      </c>
      <c r="E45" s="377"/>
      <c r="F45" s="377"/>
      <c r="G45" s="377"/>
      <c r="H45" s="377"/>
      <c r="I45" s="377"/>
      <c r="J45" s="377"/>
      <c r="K45" s="256"/>
    </row>
    <row r="46" spans="2:11" ht="15" customHeight="1">
      <c r="B46" s="259"/>
      <c r="C46" s="260"/>
      <c r="D46" s="260"/>
      <c r="E46" s="377" t="s">
        <v>925</v>
      </c>
      <c r="F46" s="377"/>
      <c r="G46" s="377"/>
      <c r="H46" s="377"/>
      <c r="I46" s="377"/>
      <c r="J46" s="377"/>
      <c r="K46" s="256"/>
    </row>
    <row r="47" spans="2:11" ht="15" customHeight="1">
      <c r="B47" s="259"/>
      <c r="C47" s="260"/>
      <c r="D47" s="260"/>
      <c r="E47" s="377" t="s">
        <v>926</v>
      </c>
      <c r="F47" s="377"/>
      <c r="G47" s="377"/>
      <c r="H47" s="377"/>
      <c r="I47" s="377"/>
      <c r="J47" s="377"/>
      <c r="K47" s="256"/>
    </row>
    <row r="48" spans="2:11" ht="15" customHeight="1">
      <c r="B48" s="259"/>
      <c r="C48" s="260"/>
      <c r="D48" s="260"/>
      <c r="E48" s="377" t="s">
        <v>927</v>
      </c>
      <c r="F48" s="377"/>
      <c r="G48" s="377"/>
      <c r="H48" s="377"/>
      <c r="I48" s="377"/>
      <c r="J48" s="377"/>
      <c r="K48" s="256"/>
    </row>
    <row r="49" spans="2:11" ht="15" customHeight="1">
      <c r="B49" s="259"/>
      <c r="C49" s="260"/>
      <c r="D49" s="377" t="s">
        <v>928</v>
      </c>
      <c r="E49" s="377"/>
      <c r="F49" s="377"/>
      <c r="G49" s="377"/>
      <c r="H49" s="377"/>
      <c r="I49" s="377"/>
      <c r="J49" s="377"/>
      <c r="K49" s="256"/>
    </row>
    <row r="50" spans="2:11" ht="25.5" customHeight="1">
      <c r="B50" s="255"/>
      <c r="C50" s="379" t="s">
        <v>929</v>
      </c>
      <c r="D50" s="379"/>
      <c r="E50" s="379"/>
      <c r="F50" s="379"/>
      <c r="G50" s="379"/>
      <c r="H50" s="379"/>
      <c r="I50" s="379"/>
      <c r="J50" s="379"/>
      <c r="K50" s="256"/>
    </row>
    <row r="51" spans="2:11" ht="5.25" customHeight="1">
      <c r="B51" s="255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5"/>
      <c r="C52" s="377" t="s">
        <v>930</v>
      </c>
      <c r="D52" s="377"/>
      <c r="E52" s="377"/>
      <c r="F52" s="377"/>
      <c r="G52" s="377"/>
      <c r="H52" s="377"/>
      <c r="I52" s="377"/>
      <c r="J52" s="377"/>
      <c r="K52" s="256"/>
    </row>
    <row r="53" spans="2:11" ht="15" customHeight="1">
      <c r="B53" s="255"/>
      <c r="C53" s="377" t="s">
        <v>931</v>
      </c>
      <c r="D53" s="377"/>
      <c r="E53" s="377"/>
      <c r="F53" s="377"/>
      <c r="G53" s="377"/>
      <c r="H53" s="377"/>
      <c r="I53" s="377"/>
      <c r="J53" s="377"/>
      <c r="K53" s="256"/>
    </row>
    <row r="54" spans="2:11" ht="12.75" customHeight="1">
      <c r="B54" s="255"/>
      <c r="C54" s="258"/>
      <c r="D54" s="258"/>
      <c r="E54" s="258"/>
      <c r="F54" s="258"/>
      <c r="G54" s="258"/>
      <c r="H54" s="258"/>
      <c r="I54" s="258"/>
      <c r="J54" s="258"/>
      <c r="K54" s="256"/>
    </row>
    <row r="55" spans="2:11" ht="15" customHeight="1">
      <c r="B55" s="255"/>
      <c r="C55" s="377" t="s">
        <v>932</v>
      </c>
      <c r="D55" s="377"/>
      <c r="E55" s="377"/>
      <c r="F55" s="377"/>
      <c r="G55" s="377"/>
      <c r="H55" s="377"/>
      <c r="I55" s="377"/>
      <c r="J55" s="377"/>
      <c r="K55" s="256"/>
    </row>
    <row r="56" spans="2:11" ht="15" customHeight="1">
      <c r="B56" s="255"/>
      <c r="C56" s="260"/>
      <c r="D56" s="377" t="s">
        <v>933</v>
      </c>
      <c r="E56" s="377"/>
      <c r="F56" s="377"/>
      <c r="G56" s="377"/>
      <c r="H56" s="377"/>
      <c r="I56" s="377"/>
      <c r="J56" s="377"/>
      <c r="K56" s="256"/>
    </row>
    <row r="57" spans="2:11" ht="15" customHeight="1">
      <c r="B57" s="255"/>
      <c r="C57" s="260"/>
      <c r="D57" s="377" t="s">
        <v>934</v>
      </c>
      <c r="E57" s="377"/>
      <c r="F57" s="377"/>
      <c r="G57" s="377"/>
      <c r="H57" s="377"/>
      <c r="I57" s="377"/>
      <c r="J57" s="377"/>
      <c r="K57" s="256"/>
    </row>
    <row r="58" spans="2:11" ht="15" customHeight="1">
      <c r="B58" s="255"/>
      <c r="C58" s="260"/>
      <c r="D58" s="377" t="s">
        <v>935</v>
      </c>
      <c r="E58" s="377"/>
      <c r="F58" s="377"/>
      <c r="G58" s="377"/>
      <c r="H58" s="377"/>
      <c r="I58" s="377"/>
      <c r="J58" s="377"/>
      <c r="K58" s="256"/>
    </row>
    <row r="59" spans="2:11" ht="15" customHeight="1">
      <c r="B59" s="255"/>
      <c r="C59" s="260"/>
      <c r="D59" s="377" t="s">
        <v>936</v>
      </c>
      <c r="E59" s="377"/>
      <c r="F59" s="377"/>
      <c r="G59" s="377"/>
      <c r="H59" s="377"/>
      <c r="I59" s="377"/>
      <c r="J59" s="377"/>
      <c r="K59" s="256"/>
    </row>
    <row r="60" spans="2:11" ht="15" customHeight="1">
      <c r="B60" s="255"/>
      <c r="C60" s="260"/>
      <c r="D60" s="381" t="s">
        <v>937</v>
      </c>
      <c r="E60" s="381"/>
      <c r="F60" s="381"/>
      <c r="G60" s="381"/>
      <c r="H60" s="381"/>
      <c r="I60" s="381"/>
      <c r="J60" s="381"/>
      <c r="K60" s="256"/>
    </row>
    <row r="61" spans="2:11" ht="15" customHeight="1">
      <c r="B61" s="255"/>
      <c r="C61" s="260"/>
      <c r="D61" s="377" t="s">
        <v>938</v>
      </c>
      <c r="E61" s="377"/>
      <c r="F61" s="377"/>
      <c r="G61" s="377"/>
      <c r="H61" s="377"/>
      <c r="I61" s="377"/>
      <c r="J61" s="377"/>
      <c r="K61" s="256"/>
    </row>
    <row r="62" spans="2:11" ht="12.75" customHeight="1">
      <c r="B62" s="255"/>
      <c r="C62" s="260"/>
      <c r="D62" s="260"/>
      <c r="E62" s="263"/>
      <c r="F62" s="260"/>
      <c r="G62" s="260"/>
      <c r="H62" s="260"/>
      <c r="I62" s="260"/>
      <c r="J62" s="260"/>
      <c r="K62" s="256"/>
    </row>
    <row r="63" spans="2:11" ht="15" customHeight="1">
      <c r="B63" s="255"/>
      <c r="C63" s="260"/>
      <c r="D63" s="377" t="s">
        <v>939</v>
      </c>
      <c r="E63" s="377"/>
      <c r="F63" s="377"/>
      <c r="G63" s="377"/>
      <c r="H63" s="377"/>
      <c r="I63" s="377"/>
      <c r="J63" s="377"/>
      <c r="K63" s="256"/>
    </row>
    <row r="64" spans="2:11" ht="15" customHeight="1">
      <c r="B64" s="255"/>
      <c r="C64" s="260"/>
      <c r="D64" s="381" t="s">
        <v>940</v>
      </c>
      <c r="E64" s="381"/>
      <c r="F64" s="381"/>
      <c r="G64" s="381"/>
      <c r="H64" s="381"/>
      <c r="I64" s="381"/>
      <c r="J64" s="381"/>
      <c r="K64" s="256"/>
    </row>
    <row r="65" spans="2:11" ht="15" customHeight="1">
      <c r="B65" s="255"/>
      <c r="C65" s="260"/>
      <c r="D65" s="377" t="s">
        <v>941</v>
      </c>
      <c r="E65" s="377"/>
      <c r="F65" s="377"/>
      <c r="G65" s="377"/>
      <c r="H65" s="377"/>
      <c r="I65" s="377"/>
      <c r="J65" s="377"/>
      <c r="K65" s="256"/>
    </row>
    <row r="66" spans="2:11" ht="15" customHeight="1">
      <c r="B66" s="255"/>
      <c r="C66" s="260"/>
      <c r="D66" s="377" t="s">
        <v>942</v>
      </c>
      <c r="E66" s="377"/>
      <c r="F66" s="377"/>
      <c r="G66" s="377"/>
      <c r="H66" s="377"/>
      <c r="I66" s="377"/>
      <c r="J66" s="377"/>
      <c r="K66" s="256"/>
    </row>
    <row r="67" spans="2:11" ht="15" customHeight="1">
      <c r="B67" s="255"/>
      <c r="C67" s="260"/>
      <c r="D67" s="377" t="s">
        <v>943</v>
      </c>
      <c r="E67" s="377"/>
      <c r="F67" s="377"/>
      <c r="G67" s="377"/>
      <c r="H67" s="377"/>
      <c r="I67" s="377"/>
      <c r="J67" s="377"/>
      <c r="K67" s="256"/>
    </row>
    <row r="68" spans="2:11" ht="15" customHeight="1">
      <c r="B68" s="255"/>
      <c r="C68" s="260"/>
      <c r="D68" s="377" t="s">
        <v>944</v>
      </c>
      <c r="E68" s="377"/>
      <c r="F68" s="377"/>
      <c r="G68" s="377"/>
      <c r="H68" s="377"/>
      <c r="I68" s="377"/>
      <c r="J68" s="377"/>
      <c r="K68" s="256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380" t="s">
        <v>887</v>
      </c>
      <c r="D73" s="380"/>
      <c r="E73" s="380"/>
      <c r="F73" s="380"/>
      <c r="G73" s="380"/>
      <c r="H73" s="380"/>
      <c r="I73" s="380"/>
      <c r="J73" s="380"/>
      <c r="K73" s="273"/>
    </row>
    <row r="74" spans="2:11" ht="17.25" customHeight="1">
      <c r="B74" s="272"/>
      <c r="C74" s="274" t="s">
        <v>945</v>
      </c>
      <c r="D74" s="274"/>
      <c r="E74" s="274"/>
      <c r="F74" s="274" t="s">
        <v>946</v>
      </c>
      <c r="G74" s="275"/>
      <c r="H74" s="274" t="s">
        <v>194</v>
      </c>
      <c r="I74" s="274" t="s">
        <v>133</v>
      </c>
      <c r="J74" s="274" t="s">
        <v>947</v>
      </c>
      <c r="K74" s="273"/>
    </row>
    <row r="75" spans="2:11" ht="17.25" customHeight="1">
      <c r="B75" s="272"/>
      <c r="C75" s="276" t="s">
        <v>948</v>
      </c>
      <c r="D75" s="276"/>
      <c r="E75" s="276"/>
      <c r="F75" s="277" t="s">
        <v>949</v>
      </c>
      <c r="G75" s="278"/>
      <c r="H75" s="276"/>
      <c r="I75" s="276"/>
      <c r="J75" s="276" t="s">
        <v>950</v>
      </c>
      <c r="K75" s="273"/>
    </row>
    <row r="76" spans="2:11" ht="5.25" customHeight="1">
      <c r="B76" s="272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2"/>
      <c r="C77" s="262" t="s">
        <v>129</v>
      </c>
      <c r="D77" s="279"/>
      <c r="E77" s="279"/>
      <c r="F77" s="281" t="s">
        <v>951</v>
      </c>
      <c r="G77" s="280"/>
      <c r="H77" s="262" t="s">
        <v>952</v>
      </c>
      <c r="I77" s="262" t="s">
        <v>953</v>
      </c>
      <c r="J77" s="262">
        <v>20</v>
      </c>
      <c r="K77" s="273"/>
    </row>
    <row r="78" spans="2:11" ht="15" customHeight="1">
      <c r="B78" s="272"/>
      <c r="C78" s="262" t="s">
        <v>954</v>
      </c>
      <c r="D78" s="262"/>
      <c r="E78" s="262"/>
      <c r="F78" s="281" t="s">
        <v>951</v>
      </c>
      <c r="G78" s="280"/>
      <c r="H78" s="262" t="s">
        <v>955</v>
      </c>
      <c r="I78" s="262" t="s">
        <v>953</v>
      </c>
      <c r="J78" s="262">
        <v>120</v>
      </c>
      <c r="K78" s="273"/>
    </row>
    <row r="79" spans="2:11" ht="15" customHeight="1">
      <c r="B79" s="282"/>
      <c r="C79" s="262" t="s">
        <v>956</v>
      </c>
      <c r="D79" s="262"/>
      <c r="E79" s="262"/>
      <c r="F79" s="281" t="s">
        <v>957</v>
      </c>
      <c r="G79" s="280"/>
      <c r="H79" s="262" t="s">
        <v>958</v>
      </c>
      <c r="I79" s="262" t="s">
        <v>953</v>
      </c>
      <c r="J79" s="262">
        <v>50</v>
      </c>
      <c r="K79" s="273"/>
    </row>
    <row r="80" spans="2:11" ht="15" customHeight="1">
      <c r="B80" s="282"/>
      <c r="C80" s="262" t="s">
        <v>959</v>
      </c>
      <c r="D80" s="262"/>
      <c r="E80" s="262"/>
      <c r="F80" s="281" t="s">
        <v>951</v>
      </c>
      <c r="G80" s="280"/>
      <c r="H80" s="262" t="s">
        <v>960</v>
      </c>
      <c r="I80" s="262" t="s">
        <v>961</v>
      </c>
      <c r="J80" s="262"/>
      <c r="K80" s="273"/>
    </row>
    <row r="81" spans="2:11" ht="15" customHeight="1">
      <c r="B81" s="282"/>
      <c r="C81" s="283" t="s">
        <v>962</v>
      </c>
      <c r="D81" s="283"/>
      <c r="E81" s="283"/>
      <c r="F81" s="284" t="s">
        <v>957</v>
      </c>
      <c r="G81" s="283"/>
      <c r="H81" s="283" t="s">
        <v>963</v>
      </c>
      <c r="I81" s="283" t="s">
        <v>953</v>
      </c>
      <c r="J81" s="283">
        <v>15</v>
      </c>
      <c r="K81" s="273"/>
    </row>
    <row r="82" spans="2:11" ht="15" customHeight="1">
      <c r="B82" s="282"/>
      <c r="C82" s="283" t="s">
        <v>964</v>
      </c>
      <c r="D82" s="283"/>
      <c r="E82" s="283"/>
      <c r="F82" s="284" t="s">
        <v>957</v>
      </c>
      <c r="G82" s="283"/>
      <c r="H82" s="283" t="s">
        <v>965</v>
      </c>
      <c r="I82" s="283" t="s">
        <v>953</v>
      </c>
      <c r="J82" s="283">
        <v>15</v>
      </c>
      <c r="K82" s="273"/>
    </row>
    <row r="83" spans="2:11" ht="15" customHeight="1">
      <c r="B83" s="282"/>
      <c r="C83" s="283" t="s">
        <v>966</v>
      </c>
      <c r="D83" s="283"/>
      <c r="E83" s="283"/>
      <c r="F83" s="284" t="s">
        <v>957</v>
      </c>
      <c r="G83" s="283"/>
      <c r="H83" s="283" t="s">
        <v>967</v>
      </c>
      <c r="I83" s="283" t="s">
        <v>953</v>
      </c>
      <c r="J83" s="283">
        <v>20</v>
      </c>
      <c r="K83" s="273"/>
    </row>
    <row r="84" spans="2:11" ht="15" customHeight="1">
      <c r="B84" s="282"/>
      <c r="C84" s="283" t="s">
        <v>968</v>
      </c>
      <c r="D84" s="283"/>
      <c r="E84" s="283"/>
      <c r="F84" s="284" t="s">
        <v>957</v>
      </c>
      <c r="G84" s="283"/>
      <c r="H84" s="283" t="s">
        <v>969</v>
      </c>
      <c r="I84" s="283" t="s">
        <v>953</v>
      </c>
      <c r="J84" s="283">
        <v>20</v>
      </c>
      <c r="K84" s="273"/>
    </row>
    <row r="85" spans="2:11" ht="15" customHeight="1">
      <c r="B85" s="282"/>
      <c r="C85" s="262" t="s">
        <v>970</v>
      </c>
      <c r="D85" s="262"/>
      <c r="E85" s="262"/>
      <c r="F85" s="281" t="s">
        <v>957</v>
      </c>
      <c r="G85" s="280"/>
      <c r="H85" s="262" t="s">
        <v>971</v>
      </c>
      <c r="I85" s="262" t="s">
        <v>953</v>
      </c>
      <c r="J85" s="262">
        <v>50</v>
      </c>
      <c r="K85" s="273"/>
    </row>
    <row r="86" spans="2:11" ht="15" customHeight="1">
      <c r="B86" s="282"/>
      <c r="C86" s="262" t="s">
        <v>972</v>
      </c>
      <c r="D86" s="262"/>
      <c r="E86" s="262"/>
      <c r="F86" s="281" t="s">
        <v>957</v>
      </c>
      <c r="G86" s="280"/>
      <c r="H86" s="262" t="s">
        <v>973</v>
      </c>
      <c r="I86" s="262" t="s">
        <v>953</v>
      </c>
      <c r="J86" s="262">
        <v>20</v>
      </c>
      <c r="K86" s="273"/>
    </row>
    <row r="87" spans="2:11" ht="15" customHeight="1">
      <c r="B87" s="282"/>
      <c r="C87" s="262" t="s">
        <v>974</v>
      </c>
      <c r="D87" s="262"/>
      <c r="E87" s="262"/>
      <c r="F87" s="281" t="s">
        <v>957</v>
      </c>
      <c r="G87" s="280"/>
      <c r="H87" s="262" t="s">
        <v>975</v>
      </c>
      <c r="I87" s="262" t="s">
        <v>953</v>
      </c>
      <c r="J87" s="262">
        <v>20</v>
      </c>
      <c r="K87" s="273"/>
    </row>
    <row r="88" spans="2:11" ht="15" customHeight="1">
      <c r="B88" s="282"/>
      <c r="C88" s="262" t="s">
        <v>976</v>
      </c>
      <c r="D88" s="262"/>
      <c r="E88" s="262"/>
      <c r="F88" s="281" t="s">
        <v>957</v>
      </c>
      <c r="G88" s="280"/>
      <c r="H88" s="262" t="s">
        <v>977</v>
      </c>
      <c r="I88" s="262" t="s">
        <v>953</v>
      </c>
      <c r="J88" s="262">
        <v>50</v>
      </c>
      <c r="K88" s="273"/>
    </row>
    <row r="89" spans="2:11" ht="15" customHeight="1">
      <c r="B89" s="282"/>
      <c r="C89" s="262" t="s">
        <v>978</v>
      </c>
      <c r="D89" s="262"/>
      <c r="E89" s="262"/>
      <c r="F89" s="281" t="s">
        <v>957</v>
      </c>
      <c r="G89" s="280"/>
      <c r="H89" s="262" t="s">
        <v>978</v>
      </c>
      <c r="I89" s="262" t="s">
        <v>953</v>
      </c>
      <c r="J89" s="262">
        <v>50</v>
      </c>
      <c r="K89" s="273"/>
    </row>
    <row r="90" spans="2:11" ht="15" customHeight="1">
      <c r="B90" s="282"/>
      <c r="C90" s="262" t="s">
        <v>200</v>
      </c>
      <c r="D90" s="262"/>
      <c r="E90" s="262"/>
      <c r="F90" s="281" t="s">
        <v>957</v>
      </c>
      <c r="G90" s="280"/>
      <c r="H90" s="262" t="s">
        <v>979</v>
      </c>
      <c r="I90" s="262" t="s">
        <v>953</v>
      </c>
      <c r="J90" s="262">
        <v>255</v>
      </c>
      <c r="K90" s="273"/>
    </row>
    <row r="91" spans="2:11" ht="15" customHeight="1">
      <c r="B91" s="282"/>
      <c r="C91" s="262" t="s">
        <v>980</v>
      </c>
      <c r="D91" s="262"/>
      <c r="E91" s="262"/>
      <c r="F91" s="281" t="s">
        <v>951</v>
      </c>
      <c r="G91" s="280"/>
      <c r="H91" s="262" t="s">
        <v>981</v>
      </c>
      <c r="I91" s="262" t="s">
        <v>982</v>
      </c>
      <c r="J91" s="262"/>
      <c r="K91" s="273"/>
    </row>
    <row r="92" spans="2:11" ht="15" customHeight="1">
      <c r="B92" s="282"/>
      <c r="C92" s="262" t="s">
        <v>983</v>
      </c>
      <c r="D92" s="262"/>
      <c r="E92" s="262"/>
      <c r="F92" s="281" t="s">
        <v>951</v>
      </c>
      <c r="G92" s="280"/>
      <c r="H92" s="262" t="s">
        <v>984</v>
      </c>
      <c r="I92" s="262" t="s">
        <v>985</v>
      </c>
      <c r="J92" s="262"/>
      <c r="K92" s="273"/>
    </row>
    <row r="93" spans="2:11" ht="15" customHeight="1">
      <c r="B93" s="282"/>
      <c r="C93" s="262" t="s">
        <v>986</v>
      </c>
      <c r="D93" s="262"/>
      <c r="E93" s="262"/>
      <c r="F93" s="281" t="s">
        <v>951</v>
      </c>
      <c r="G93" s="280"/>
      <c r="H93" s="262" t="s">
        <v>986</v>
      </c>
      <c r="I93" s="262" t="s">
        <v>985</v>
      </c>
      <c r="J93" s="262"/>
      <c r="K93" s="273"/>
    </row>
    <row r="94" spans="2:11" ht="15" customHeight="1">
      <c r="B94" s="282"/>
      <c r="C94" s="262" t="s">
        <v>114</v>
      </c>
      <c r="D94" s="262"/>
      <c r="E94" s="262"/>
      <c r="F94" s="281" t="s">
        <v>951</v>
      </c>
      <c r="G94" s="280"/>
      <c r="H94" s="262" t="s">
        <v>987</v>
      </c>
      <c r="I94" s="262" t="s">
        <v>985</v>
      </c>
      <c r="J94" s="262"/>
      <c r="K94" s="273"/>
    </row>
    <row r="95" spans="2:11" ht="15" customHeight="1">
      <c r="B95" s="282"/>
      <c r="C95" s="262" t="s">
        <v>124</v>
      </c>
      <c r="D95" s="262"/>
      <c r="E95" s="262"/>
      <c r="F95" s="281" t="s">
        <v>951</v>
      </c>
      <c r="G95" s="280"/>
      <c r="H95" s="262" t="s">
        <v>988</v>
      </c>
      <c r="I95" s="262" t="s">
        <v>985</v>
      </c>
      <c r="J95" s="262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380" t="s">
        <v>989</v>
      </c>
      <c r="D100" s="380"/>
      <c r="E100" s="380"/>
      <c r="F100" s="380"/>
      <c r="G100" s="380"/>
      <c r="H100" s="380"/>
      <c r="I100" s="380"/>
      <c r="J100" s="380"/>
      <c r="K100" s="273"/>
    </row>
    <row r="101" spans="2:11" ht="17.25" customHeight="1">
      <c r="B101" s="272"/>
      <c r="C101" s="274" t="s">
        <v>945</v>
      </c>
      <c r="D101" s="274"/>
      <c r="E101" s="274"/>
      <c r="F101" s="274" t="s">
        <v>946</v>
      </c>
      <c r="G101" s="275"/>
      <c r="H101" s="274" t="s">
        <v>194</v>
      </c>
      <c r="I101" s="274" t="s">
        <v>133</v>
      </c>
      <c r="J101" s="274" t="s">
        <v>947</v>
      </c>
      <c r="K101" s="273"/>
    </row>
    <row r="102" spans="2:11" ht="17.25" customHeight="1">
      <c r="B102" s="272"/>
      <c r="C102" s="276" t="s">
        <v>948</v>
      </c>
      <c r="D102" s="276"/>
      <c r="E102" s="276"/>
      <c r="F102" s="277" t="s">
        <v>949</v>
      </c>
      <c r="G102" s="278"/>
      <c r="H102" s="276"/>
      <c r="I102" s="276"/>
      <c r="J102" s="276" t="s">
        <v>950</v>
      </c>
      <c r="K102" s="273"/>
    </row>
    <row r="103" spans="2:11" ht="5.25" customHeight="1">
      <c r="B103" s="272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2"/>
      <c r="C104" s="262" t="s">
        <v>129</v>
      </c>
      <c r="D104" s="279"/>
      <c r="E104" s="279"/>
      <c r="F104" s="281" t="s">
        <v>951</v>
      </c>
      <c r="G104" s="290"/>
      <c r="H104" s="262" t="s">
        <v>990</v>
      </c>
      <c r="I104" s="262" t="s">
        <v>953</v>
      </c>
      <c r="J104" s="262">
        <v>20</v>
      </c>
      <c r="K104" s="273"/>
    </row>
    <row r="105" spans="2:11" ht="15" customHeight="1">
      <c r="B105" s="272"/>
      <c r="C105" s="262" t="s">
        <v>954</v>
      </c>
      <c r="D105" s="262"/>
      <c r="E105" s="262"/>
      <c r="F105" s="281" t="s">
        <v>951</v>
      </c>
      <c r="G105" s="262"/>
      <c r="H105" s="262" t="s">
        <v>990</v>
      </c>
      <c r="I105" s="262" t="s">
        <v>953</v>
      </c>
      <c r="J105" s="262">
        <v>120</v>
      </c>
      <c r="K105" s="273"/>
    </row>
    <row r="106" spans="2:11" ht="15" customHeight="1">
      <c r="B106" s="282"/>
      <c r="C106" s="262" t="s">
        <v>956</v>
      </c>
      <c r="D106" s="262"/>
      <c r="E106" s="262"/>
      <c r="F106" s="281" t="s">
        <v>957</v>
      </c>
      <c r="G106" s="262"/>
      <c r="H106" s="262" t="s">
        <v>990</v>
      </c>
      <c r="I106" s="262" t="s">
        <v>953</v>
      </c>
      <c r="J106" s="262">
        <v>50</v>
      </c>
      <c r="K106" s="273"/>
    </row>
    <row r="107" spans="2:11" ht="15" customHeight="1">
      <c r="B107" s="282"/>
      <c r="C107" s="262" t="s">
        <v>959</v>
      </c>
      <c r="D107" s="262"/>
      <c r="E107" s="262"/>
      <c r="F107" s="281" t="s">
        <v>951</v>
      </c>
      <c r="G107" s="262"/>
      <c r="H107" s="262" t="s">
        <v>990</v>
      </c>
      <c r="I107" s="262" t="s">
        <v>961</v>
      </c>
      <c r="J107" s="262"/>
      <c r="K107" s="273"/>
    </row>
    <row r="108" spans="2:11" ht="15" customHeight="1">
      <c r="B108" s="282"/>
      <c r="C108" s="262" t="s">
        <v>970</v>
      </c>
      <c r="D108" s="262"/>
      <c r="E108" s="262"/>
      <c r="F108" s="281" t="s">
        <v>957</v>
      </c>
      <c r="G108" s="262"/>
      <c r="H108" s="262" t="s">
        <v>990</v>
      </c>
      <c r="I108" s="262" t="s">
        <v>953</v>
      </c>
      <c r="J108" s="262">
        <v>50</v>
      </c>
      <c r="K108" s="273"/>
    </row>
    <row r="109" spans="2:11" ht="15" customHeight="1">
      <c r="B109" s="282"/>
      <c r="C109" s="262" t="s">
        <v>978</v>
      </c>
      <c r="D109" s="262"/>
      <c r="E109" s="262"/>
      <c r="F109" s="281" t="s">
        <v>957</v>
      </c>
      <c r="G109" s="262"/>
      <c r="H109" s="262" t="s">
        <v>990</v>
      </c>
      <c r="I109" s="262" t="s">
        <v>953</v>
      </c>
      <c r="J109" s="262">
        <v>50</v>
      </c>
      <c r="K109" s="273"/>
    </row>
    <row r="110" spans="2:11" ht="15" customHeight="1">
      <c r="B110" s="282"/>
      <c r="C110" s="262" t="s">
        <v>976</v>
      </c>
      <c r="D110" s="262"/>
      <c r="E110" s="262"/>
      <c r="F110" s="281" t="s">
        <v>957</v>
      </c>
      <c r="G110" s="262"/>
      <c r="H110" s="262" t="s">
        <v>990</v>
      </c>
      <c r="I110" s="262" t="s">
        <v>953</v>
      </c>
      <c r="J110" s="262">
        <v>50</v>
      </c>
      <c r="K110" s="273"/>
    </row>
    <row r="111" spans="2:11" ht="15" customHeight="1">
      <c r="B111" s="282"/>
      <c r="C111" s="262" t="s">
        <v>129</v>
      </c>
      <c r="D111" s="262"/>
      <c r="E111" s="262"/>
      <c r="F111" s="281" t="s">
        <v>951</v>
      </c>
      <c r="G111" s="262"/>
      <c r="H111" s="262" t="s">
        <v>991</v>
      </c>
      <c r="I111" s="262" t="s">
        <v>953</v>
      </c>
      <c r="J111" s="262">
        <v>20</v>
      </c>
      <c r="K111" s="273"/>
    </row>
    <row r="112" spans="2:11" ht="15" customHeight="1">
      <c r="B112" s="282"/>
      <c r="C112" s="262" t="s">
        <v>992</v>
      </c>
      <c r="D112" s="262"/>
      <c r="E112" s="262"/>
      <c r="F112" s="281" t="s">
        <v>951</v>
      </c>
      <c r="G112" s="262"/>
      <c r="H112" s="262" t="s">
        <v>993</v>
      </c>
      <c r="I112" s="262" t="s">
        <v>953</v>
      </c>
      <c r="J112" s="262">
        <v>120</v>
      </c>
      <c r="K112" s="273"/>
    </row>
    <row r="113" spans="2:11" ht="15" customHeight="1">
      <c r="B113" s="282"/>
      <c r="C113" s="262" t="s">
        <v>114</v>
      </c>
      <c r="D113" s="262"/>
      <c r="E113" s="262"/>
      <c r="F113" s="281" t="s">
        <v>951</v>
      </c>
      <c r="G113" s="262"/>
      <c r="H113" s="262" t="s">
        <v>994</v>
      </c>
      <c r="I113" s="262" t="s">
        <v>985</v>
      </c>
      <c r="J113" s="262"/>
      <c r="K113" s="273"/>
    </row>
    <row r="114" spans="2:11" ht="15" customHeight="1">
      <c r="B114" s="282"/>
      <c r="C114" s="262" t="s">
        <v>124</v>
      </c>
      <c r="D114" s="262"/>
      <c r="E114" s="262"/>
      <c r="F114" s="281" t="s">
        <v>951</v>
      </c>
      <c r="G114" s="262"/>
      <c r="H114" s="262" t="s">
        <v>995</v>
      </c>
      <c r="I114" s="262" t="s">
        <v>985</v>
      </c>
      <c r="J114" s="262"/>
      <c r="K114" s="273"/>
    </row>
    <row r="115" spans="2:11" ht="15" customHeight="1">
      <c r="B115" s="282"/>
      <c r="C115" s="262" t="s">
        <v>133</v>
      </c>
      <c r="D115" s="262"/>
      <c r="E115" s="262"/>
      <c r="F115" s="281" t="s">
        <v>951</v>
      </c>
      <c r="G115" s="262"/>
      <c r="H115" s="262" t="s">
        <v>996</v>
      </c>
      <c r="I115" s="262" t="s">
        <v>997</v>
      </c>
      <c r="J115" s="262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8"/>
      <c r="D117" s="258"/>
      <c r="E117" s="258"/>
      <c r="F117" s="293"/>
      <c r="G117" s="258"/>
      <c r="H117" s="258"/>
      <c r="I117" s="258"/>
      <c r="J117" s="258"/>
      <c r="K117" s="292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378" t="s">
        <v>998</v>
      </c>
      <c r="D120" s="378"/>
      <c r="E120" s="378"/>
      <c r="F120" s="378"/>
      <c r="G120" s="378"/>
      <c r="H120" s="378"/>
      <c r="I120" s="378"/>
      <c r="J120" s="378"/>
      <c r="K120" s="298"/>
    </row>
    <row r="121" spans="2:11" ht="17.25" customHeight="1">
      <c r="B121" s="299"/>
      <c r="C121" s="274" t="s">
        <v>945</v>
      </c>
      <c r="D121" s="274"/>
      <c r="E121" s="274"/>
      <c r="F121" s="274" t="s">
        <v>946</v>
      </c>
      <c r="G121" s="275"/>
      <c r="H121" s="274" t="s">
        <v>194</v>
      </c>
      <c r="I121" s="274" t="s">
        <v>133</v>
      </c>
      <c r="J121" s="274" t="s">
        <v>947</v>
      </c>
      <c r="K121" s="300"/>
    </row>
    <row r="122" spans="2:11" ht="17.25" customHeight="1">
      <c r="B122" s="299"/>
      <c r="C122" s="276" t="s">
        <v>948</v>
      </c>
      <c r="D122" s="276"/>
      <c r="E122" s="276"/>
      <c r="F122" s="277" t="s">
        <v>949</v>
      </c>
      <c r="G122" s="278"/>
      <c r="H122" s="276"/>
      <c r="I122" s="276"/>
      <c r="J122" s="276" t="s">
        <v>950</v>
      </c>
      <c r="K122" s="300"/>
    </row>
    <row r="123" spans="2:11" ht="5.25" customHeight="1">
      <c r="B123" s="301"/>
      <c r="C123" s="279"/>
      <c r="D123" s="279"/>
      <c r="E123" s="279"/>
      <c r="F123" s="279"/>
      <c r="G123" s="262"/>
      <c r="H123" s="279"/>
      <c r="I123" s="279"/>
      <c r="J123" s="279"/>
      <c r="K123" s="302"/>
    </row>
    <row r="124" spans="2:11" ht="15" customHeight="1">
      <c r="B124" s="301"/>
      <c r="C124" s="262" t="s">
        <v>954</v>
      </c>
      <c r="D124" s="279"/>
      <c r="E124" s="279"/>
      <c r="F124" s="281" t="s">
        <v>951</v>
      </c>
      <c r="G124" s="262"/>
      <c r="H124" s="262" t="s">
        <v>990</v>
      </c>
      <c r="I124" s="262" t="s">
        <v>953</v>
      </c>
      <c r="J124" s="262">
        <v>120</v>
      </c>
      <c r="K124" s="303"/>
    </row>
    <row r="125" spans="2:11" ht="15" customHeight="1">
      <c r="B125" s="301"/>
      <c r="C125" s="262" t="s">
        <v>999</v>
      </c>
      <c r="D125" s="262"/>
      <c r="E125" s="262"/>
      <c r="F125" s="281" t="s">
        <v>951</v>
      </c>
      <c r="G125" s="262"/>
      <c r="H125" s="262" t="s">
        <v>1000</v>
      </c>
      <c r="I125" s="262" t="s">
        <v>953</v>
      </c>
      <c r="J125" s="262" t="s">
        <v>1001</v>
      </c>
      <c r="K125" s="303"/>
    </row>
    <row r="126" spans="2:11" ht="15" customHeight="1">
      <c r="B126" s="301"/>
      <c r="C126" s="262" t="s">
        <v>904</v>
      </c>
      <c r="D126" s="262"/>
      <c r="E126" s="262"/>
      <c r="F126" s="281" t="s">
        <v>951</v>
      </c>
      <c r="G126" s="262"/>
      <c r="H126" s="262" t="s">
        <v>1002</v>
      </c>
      <c r="I126" s="262" t="s">
        <v>953</v>
      </c>
      <c r="J126" s="262" t="s">
        <v>1001</v>
      </c>
      <c r="K126" s="303"/>
    </row>
    <row r="127" spans="2:11" ht="15" customHeight="1">
      <c r="B127" s="301"/>
      <c r="C127" s="262" t="s">
        <v>962</v>
      </c>
      <c r="D127" s="262"/>
      <c r="E127" s="262"/>
      <c r="F127" s="281" t="s">
        <v>957</v>
      </c>
      <c r="G127" s="262"/>
      <c r="H127" s="262" t="s">
        <v>963</v>
      </c>
      <c r="I127" s="262" t="s">
        <v>953</v>
      </c>
      <c r="J127" s="262">
        <v>15</v>
      </c>
      <c r="K127" s="303"/>
    </row>
    <row r="128" spans="2:11" ht="15" customHeight="1">
      <c r="B128" s="301"/>
      <c r="C128" s="283" t="s">
        <v>964</v>
      </c>
      <c r="D128" s="283"/>
      <c r="E128" s="283"/>
      <c r="F128" s="284" t="s">
        <v>957</v>
      </c>
      <c r="G128" s="283"/>
      <c r="H128" s="283" t="s">
        <v>965</v>
      </c>
      <c r="I128" s="283" t="s">
        <v>953</v>
      </c>
      <c r="J128" s="283">
        <v>15</v>
      </c>
      <c r="K128" s="303"/>
    </row>
    <row r="129" spans="2:11" ht="15" customHeight="1">
      <c r="B129" s="301"/>
      <c r="C129" s="283" t="s">
        <v>966</v>
      </c>
      <c r="D129" s="283"/>
      <c r="E129" s="283"/>
      <c r="F129" s="284" t="s">
        <v>957</v>
      </c>
      <c r="G129" s="283"/>
      <c r="H129" s="283" t="s">
        <v>967</v>
      </c>
      <c r="I129" s="283" t="s">
        <v>953</v>
      </c>
      <c r="J129" s="283">
        <v>20</v>
      </c>
      <c r="K129" s="303"/>
    </row>
    <row r="130" spans="2:11" ht="15" customHeight="1">
      <c r="B130" s="301"/>
      <c r="C130" s="283" t="s">
        <v>968</v>
      </c>
      <c r="D130" s="283"/>
      <c r="E130" s="283"/>
      <c r="F130" s="284" t="s">
        <v>957</v>
      </c>
      <c r="G130" s="283"/>
      <c r="H130" s="283" t="s">
        <v>969</v>
      </c>
      <c r="I130" s="283" t="s">
        <v>953</v>
      </c>
      <c r="J130" s="283">
        <v>20</v>
      </c>
      <c r="K130" s="303"/>
    </row>
    <row r="131" spans="2:11" ht="15" customHeight="1">
      <c r="B131" s="301"/>
      <c r="C131" s="262" t="s">
        <v>956</v>
      </c>
      <c r="D131" s="262"/>
      <c r="E131" s="262"/>
      <c r="F131" s="281" t="s">
        <v>957</v>
      </c>
      <c r="G131" s="262"/>
      <c r="H131" s="262" t="s">
        <v>990</v>
      </c>
      <c r="I131" s="262" t="s">
        <v>953</v>
      </c>
      <c r="J131" s="262">
        <v>50</v>
      </c>
      <c r="K131" s="303"/>
    </row>
    <row r="132" spans="2:11" ht="15" customHeight="1">
      <c r="B132" s="301"/>
      <c r="C132" s="262" t="s">
        <v>970</v>
      </c>
      <c r="D132" s="262"/>
      <c r="E132" s="262"/>
      <c r="F132" s="281" t="s">
        <v>957</v>
      </c>
      <c r="G132" s="262"/>
      <c r="H132" s="262" t="s">
        <v>990</v>
      </c>
      <c r="I132" s="262" t="s">
        <v>953</v>
      </c>
      <c r="J132" s="262">
        <v>50</v>
      </c>
      <c r="K132" s="303"/>
    </row>
    <row r="133" spans="2:11" ht="15" customHeight="1">
      <c r="B133" s="301"/>
      <c r="C133" s="262" t="s">
        <v>976</v>
      </c>
      <c r="D133" s="262"/>
      <c r="E133" s="262"/>
      <c r="F133" s="281" t="s">
        <v>957</v>
      </c>
      <c r="G133" s="262"/>
      <c r="H133" s="262" t="s">
        <v>990</v>
      </c>
      <c r="I133" s="262" t="s">
        <v>953</v>
      </c>
      <c r="J133" s="262">
        <v>50</v>
      </c>
      <c r="K133" s="303"/>
    </row>
    <row r="134" spans="2:11" ht="15" customHeight="1">
      <c r="B134" s="301"/>
      <c r="C134" s="262" t="s">
        <v>978</v>
      </c>
      <c r="D134" s="262"/>
      <c r="E134" s="262"/>
      <c r="F134" s="281" t="s">
        <v>957</v>
      </c>
      <c r="G134" s="262"/>
      <c r="H134" s="262" t="s">
        <v>990</v>
      </c>
      <c r="I134" s="262" t="s">
        <v>953</v>
      </c>
      <c r="J134" s="262">
        <v>50</v>
      </c>
      <c r="K134" s="303"/>
    </row>
    <row r="135" spans="2:11" ht="15" customHeight="1">
      <c r="B135" s="301"/>
      <c r="C135" s="262" t="s">
        <v>200</v>
      </c>
      <c r="D135" s="262"/>
      <c r="E135" s="262"/>
      <c r="F135" s="281" t="s">
        <v>957</v>
      </c>
      <c r="G135" s="262"/>
      <c r="H135" s="262" t="s">
        <v>1003</v>
      </c>
      <c r="I135" s="262" t="s">
        <v>953</v>
      </c>
      <c r="J135" s="262">
        <v>255</v>
      </c>
      <c r="K135" s="303"/>
    </row>
    <row r="136" spans="2:11" ht="15" customHeight="1">
      <c r="B136" s="301"/>
      <c r="C136" s="262" t="s">
        <v>980</v>
      </c>
      <c r="D136" s="262"/>
      <c r="E136" s="262"/>
      <c r="F136" s="281" t="s">
        <v>951</v>
      </c>
      <c r="G136" s="262"/>
      <c r="H136" s="262" t="s">
        <v>0</v>
      </c>
      <c r="I136" s="262" t="s">
        <v>982</v>
      </c>
      <c r="J136" s="262"/>
      <c r="K136" s="303"/>
    </row>
    <row r="137" spans="2:11" ht="15" customHeight="1">
      <c r="B137" s="301"/>
      <c r="C137" s="262" t="s">
        <v>983</v>
      </c>
      <c r="D137" s="262"/>
      <c r="E137" s="262"/>
      <c r="F137" s="281" t="s">
        <v>951</v>
      </c>
      <c r="G137" s="262"/>
      <c r="H137" s="262" t="s">
        <v>1</v>
      </c>
      <c r="I137" s="262" t="s">
        <v>985</v>
      </c>
      <c r="J137" s="262"/>
      <c r="K137" s="303"/>
    </row>
    <row r="138" spans="2:11" ht="15" customHeight="1">
      <c r="B138" s="301"/>
      <c r="C138" s="262" t="s">
        <v>986</v>
      </c>
      <c r="D138" s="262"/>
      <c r="E138" s="262"/>
      <c r="F138" s="281" t="s">
        <v>951</v>
      </c>
      <c r="G138" s="262"/>
      <c r="H138" s="262" t="s">
        <v>986</v>
      </c>
      <c r="I138" s="262" t="s">
        <v>985</v>
      </c>
      <c r="J138" s="262"/>
      <c r="K138" s="303"/>
    </row>
    <row r="139" spans="2:11" ht="15" customHeight="1">
      <c r="B139" s="301"/>
      <c r="C139" s="262" t="s">
        <v>114</v>
      </c>
      <c r="D139" s="262"/>
      <c r="E139" s="262"/>
      <c r="F139" s="281" t="s">
        <v>951</v>
      </c>
      <c r="G139" s="262"/>
      <c r="H139" s="262" t="s">
        <v>2</v>
      </c>
      <c r="I139" s="262" t="s">
        <v>985</v>
      </c>
      <c r="J139" s="262"/>
      <c r="K139" s="303"/>
    </row>
    <row r="140" spans="2:11" ht="15" customHeight="1">
      <c r="B140" s="301"/>
      <c r="C140" s="262" t="s">
        <v>3</v>
      </c>
      <c r="D140" s="262"/>
      <c r="E140" s="262"/>
      <c r="F140" s="281" t="s">
        <v>951</v>
      </c>
      <c r="G140" s="262"/>
      <c r="H140" s="262" t="s">
        <v>4</v>
      </c>
      <c r="I140" s="262" t="s">
        <v>985</v>
      </c>
      <c r="J140" s="262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8"/>
      <c r="C142" s="258"/>
      <c r="D142" s="258"/>
      <c r="E142" s="258"/>
      <c r="F142" s="293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380" t="s">
        <v>5</v>
      </c>
      <c r="D145" s="380"/>
      <c r="E145" s="380"/>
      <c r="F145" s="380"/>
      <c r="G145" s="380"/>
      <c r="H145" s="380"/>
      <c r="I145" s="380"/>
      <c r="J145" s="380"/>
      <c r="K145" s="273"/>
    </row>
    <row r="146" spans="2:11" ht="17.25" customHeight="1">
      <c r="B146" s="272"/>
      <c r="C146" s="274" t="s">
        <v>945</v>
      </c>
      <c r="D146" s="274"/>
      <c r="E146" s="274"/>
      <c r="F146" s="274" t="s">
        <v>946</v>
      </c>
      <c r="G146" s="275"/>
      <c r="H146" s="274" t="s">
        <v>194</v>
      </c>
      <c r="I146" s="274" t="s">
        <v>133</v>
      </c>
      <c r="J146" s="274" t="s">
        <v>947</v>
      </c>
      <c r="K146" s="273"/>
    </row>
    <row r="147" spans="2:11" ht="17.25" customHeight="1">
      <c r="B147" s="272"/>
      <c r="C147" s="276" t="s">
        <v>948</v>
      </c>
      <c r="D147" s="276"/>
      <c r="E147" s="276"/>
      <c r="F147" s="277" t="s">
        <v>949</v>
      </c>
      <c r="G147" s="278"/>
      <c r="H147" s="276"/>
      <c r="I147" s="276"/>
      <c r="J147" s="276" t="s">
        <v>950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954</v>
      </c>
      <c r="D149" s="262"/>
      <c r="E149" s="262"/>
      <c r="F149" s="308" t="s">
        <v>951</v>
      </c>
      <c r="G149" s="262"/>
      <c r="H149" s="307" t="s">
        <v>990</v>
      </c>
      <c r="I149" s="307" t="s">
        <v>953</v>
      </c>
      <c r="J149" s="307">
        <v>120</v>
      </c>
      <c r="K149" s="303"/>
    </row>
    <row r="150" spans="2:11" ht="15" customHeight="1">
      <c r="B150" s="282"/>
      <c r="C150" s="307" t="s">
        <v>999</v>
      </c>
      <c r="D150" s="262"/>
      <c r="E150" s="262"/>
      <c r="F150" s="308" t="s">
        <v>951</v>
      </c>
      <c r="G150" s="262"/>
      <c r="H150" s="307" t="s">
        <v>6</v>
      </c>
      <c r="I150" s="307" t="s">
        <v>953</v>
      </c>
      <c r="J150" s="307" t="s">
        <v>1001</v>
      </c>
      <c r="K150" s="303"/>
    </row>
    <row r="151" spans="2:11" ht="15" customHeight="1">
      <c r="B151" s="282"/>
      <c r="C151" s="307" t="s">
        <v>904</v>
      </c>
      <c r="D151" s="262"/>
      <c r="E151" s="262"/>
      <c r="F151" s="308" t="s">
        <v>951</v>
      </c>
      <c r="G151" s="262"/>
      <c r="H151" s="307" t="s">
        <v>7</v>
      </c>
      <c r="I151" s="307" t="s">
        <v>953</v>
      </c>
      <c r="J151" s="307" t="s">
        <v>1001</v>
      </c>
      <c r="K151" s="303"/>
    </row>
    <row r="152" spans="2:11" ht="15" customHeight="1">
      <c r="B152" s="282"/>
      <c r="C152" s="307" t="s">
        <v>956</v>
      </c>
      <c r="D152" s="262"/>
      <c r="E152" s="262"/>
      <c r="F152" s="308" t="s">
        <v>957</v>
      </c>
      <c r="G152" s="262"/>
      <c r="H152" s="307" t="s">
        <v>990</v>
      </c>
      <c r="I152" s="307" t="s">
        <v>953</v>
      </c>
      <c r="J152" s="307">
        <v>50</v>
      </c>
      <c r="K152" s="303"/>
    </row>
    <row r="153" spans="2:11" ht="15" customHeight="1">
      <c r="B153" s="282"/>
      <c r="C153" s="307" t="s">
        <v>959</v>
      </c>
      <c r="D153" s="262"/>
      <c r="E153" s="262"/>
      <c r="F153" s="308" t="s">
        <v>951</v>
      </c>
      <c r="G153" s="262"/>
      <c r="H153" s="307" t="s">
        <v>990</v>
      </c>
      <c r="I153" s="307" t="s">
        <v>961</v>
      </c>
      <c r="J153" s="307"/>
      <c r="K153" s="303"/>
    </row>
    <row r="154" spans="2:11" ht="15" customHeight="1">
      <c r="B154" s="282"/>
      <c r="C154" s="307" t="s">
        <v>970</v>
      </c>
      <c r="D154" s="262"/>
      <c r="E154" s="262"/>
      <c r="F154" s="308" t="s">
        <v>957</v>
      </c>
      <c r="G154" s="262"/>
      <c r="H154" s="307" t="s">
        <v>990</v>
      </c>
      <c r="I154" s="307" t="s">
        <v>953</v>
      </c>
      <c r="J154" s="307">
        <v>50</v>
      </c>
      <c r="K154" s="303"/>
    </row>
    <row r="155" spans="2:11" ht="15" customHeight="1">
      <c r="B155" s="282"/>
      <c r="C155" s="307" t="s">
        <v>978</v>
      </c>
      <c r="D155" s="262"/>
      <c r="E155" s="262"/>
      <c r="F155" s="308" t="s">
        <v>957</v>
      </c>
      <c r="G155" s="262"/>
      <c r="H155" s="307" t="s">
        <v>990</v>
      </c>
      <c r="I155" s="307" t="s">
        <v>953</v>
      </c>
      <c r="J155" s="307">
        <v>50</v>
      </c>
      <c r="K155" s="303"/>
    </row>
    <row r="156" spans="2:11" ht="15" customHeight="1">
      <c r="B156" s="282"/>
      <c r="C156" s="307" t="s">
        <v>976</v>
      </c>
      <c r="D156" s="262"/>
      <c r="E156" s="262"/>
      <c r="F156" s="308" t="s">
        <v>957</v>
      </c>
      <c r="G156" s="262"/>
      <c r="H156" s="307" t="s">
        <v>990</v>
      </c>
      <c r="I156" s="307" t="s">
        <v>953</v>
      </c>
      <c r="J156" s="307">
        <v>50</v>
      </c>
      <c r="K156" s="303"/>
    </row>
    <row r="157" spans="2:11" ht="15" customHeight="1">
      <c r="B157" s="282"/>
      <c r="C157" s="307" t="s">
        <v>169</v>
      </c>
      <c r="D157" s="262"/>
      <c r="E157" s="262"/>
      <c r="F157" s="308" t="s">
        <v>951</v>
      </c>
      <c r="G157" s="262"/>
      <c r="H157" s="307" t="s">
        <v>8</v>
      </c>
      <c r="I157" s="307" t="s">
        <v>953</v>
      </c>
      <c r="J157" s="307" t="s">
        <v>9</v>
      </c>
      <c r="K157" s="303"/>
    </row>
    <row r="158" spans="2:11" ht="15" customHeight="1">
      <c r="B158" s="282"/>
      <c r="C158" s="307" t="s">
        <v>10</v>
      </c>
      <c r="D158" s="262"/>
      <c r="E158" s="262"/>
      <c r="F158" s="308" t="s">
        <v>951</v>
      </c>
      <c r="G158" s="262"/>
      <c r="H158" s="307" t="s">
        <v>11</v>
      </c>
      <c r="I158" s="307" t="s">
        <v>985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8"/>
      <c r="C160" s="262"/>
      <c r="D160" s="262"/>
      <c r="E160" s="262"/>
      <c r="F160" s="281"/>
      <c r="G160" s="262"/>
      <c r="H160" s="262"/>
      <c r="I160" s="262"/>
      <c r="J160" s="262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8" t="s">
        <v>12</v>
      </c>
      <c r="D163" s="378"/>
      <c r="E163" s="378"/>
      <c r="F163" s="378"/>
      <c r="G163" s="378"/>
      <c r="H163" s="378"/>
      <c r="I163" s="378"/>
      <c r="J163" s="378"/>
      <c r="K163" s="253"/>
    </row>
    <row r="164" spans="2:11" ht="17.25" customHeight="1">
      <c r="B164" s="252"/>
      <c r="C164" s="274" t="s">
        <v>945</v>
      </c>
      <c r="D164" s="274"/>
      <c r="E164" s="274"/>
      <c r="F164" s="274" t="s">
        <v>946</v>
      </c>
      <c r="G164" s="311"/>
      <c r="H164" s="312" t="s">
        <v>194</v>
      </c>
      <c r="I164" s="312" t="s">
        <v>133</v>
      </c>
      <c r="J164" s="274" t="s">
        <v>947</v>
      </c>
      <c r="K164" s="253"/>
    </row>
    <row r="165" spans="2:11" ht="17.25" customHeight="1">
      <c r="B165" s="255"/>
      <c r="C165" s="276" t="s">
        <v>948</v>
      </c>
      <c r="D165" s="276"/>
      <c r="E165" s="276"/>
      <c r="F165" s="277" t="s">
        <v>949</v>
      </c>
      <c r="G165" s="313"/>
      <c r="H165" s="314"/>
      <c r="I165" s="314"/>
      <c r="J165" s="276" t="s">
        <v>950</v>
      </c>
      <c r="K165" s="256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2" t="s">
        <v>954</v>
      </c>
      <c r="D167" s="262"/>
      <c r="E167" s="262"/>
      <c r="F167" s="281" t="s">
        <v>951</v>
      </c>
      <c r="G167" s="262"/>
      <c r="H167" s="262" t="s">
        <v>990</v>
      </c>
      <c r="I167" s="262" t="s">
        <v>953</v>
      </c>
      <c r="J167" s="262">
        <v>120</v>
      </c>
      <c r="K167" s="303"/>
    </row>
    <row r="168" spans="2:11" ht="15" customHeight="1">
      <c r="B168" s="282"/>
      <c r="C168" s="262" t="s">
        <v>999</v>
      </c>
      <c r="D168" s="262"/>
      <c r="E168" s="262"/>
      <c r="F168" s="281" t="s">
        <v>951</v>
      </c>
      <c r="G168" s="262"/>
      <c r="H168" s="262" t="s">
        <v>1000</v>
      </c>
      <c r="I168" s="262" t="s">
        <v>953</v>
      </c>
      <c r="J168" s="262" t="s">
        <v>1001</v>
      </c>
      <c r="K168" s="303"/>
    </row>
    <row r="169" spans="2:11" ht="15" customHeight="1">
      <c r="B169" s="282"/>
      <c r="C169" s="262" t="s">
        <v>904</v>
      </c>
      <c r="D169" s="262"/>
      <c r="E169" s="262"/>
      <c r="F169" s="281" t="s">
        <v>951</v>
      </c>
      <c r="G169" s="262"/>
      <c r="H169" s="262" t="s">
        <v>13</v>
      </c>
      <c r="I169" s="262" t="s">
        <v>953</v>
      </c>
      <c r="J169" s="262" t="s">
        <v>1001</v>
      </c>
      <c r="K169" s="303"/>
    </row>
    <row r="170" spans="2:11" ht="15" customHeight="1">
      <c r="B170" s="282"/>
      <c r="C170" s="262" t="s">
        <v>956</v>
      </c>
      <c r="D170" s="262"/>
      <c r="E170" s="262"/>
      <c r="F170" s="281" t="s">
        <v>957</v>
      </c>
      <c r="G170" s="262"/>
      <c r="H170" s="262" t="s">
        <v>13</v>
      </c>
      <c r="I170" s="262" t="s">
        <v>953</v>
      </c>
      <c r="J170" s="262">
        <v>50</v>
      </c>
      <c r="K170" s="303"/>
    </row>
    <row r="171" spans="2:11" ht="15" customHeight="1">
      <c r="B171" s="282"/>
      <c r="C171" s="262" t="s">
        <v>959</v>
      </c>
      <c r="D171" s="262"/>
      <c r="E171" s="262"/>
      <c r="F171" s="281" t="s">
        <v>951</v>
      </c>
      <c r="G171" s="262"/>
      <c r="H171" s="262" t="s">
        <v>13</v>
      </c>
      <c r="I171" s="262" t="s">
        <v>961</v>
      </c>
      <c r="J171" s="262"/>
      <c r="K171" s="303"/>
    </row>
    <row r="172" spans="2:11" ht="15" customHeight="1">
      <c r="B172" s="282"/>
      <c r="C172" s="262" t="s">
        <v>970</v>
      </c>
      <c r="D172" s="262"/>
      <c r="E172" s="262"/>
      <c r="F172" s="281" t="s">
        <v>957</v>
      </c>
      <c r="G172" s="262"/>
      <c r="H172" s="262" t="s">
        <v>13</v>
      </c>
      <c r="I172" s="262" t="s">
        <v>953</v>
      </c>
      <c r="J172" s="262">
        <v>50</v>
      </c>
      <c r="K172" s="303"/>
    </row>
    <row r="173" spans="2:11" ht="15" customHeight="1">
      <c r="B173" s="282"/>
      <c r="C173" s="262" t="s">
        <v>978</v>
      </c>
      <c r="D173" s="262"/>
      <c r="E173" s="262"/>
      <c r="F173" s="281" t="s">
        <v>957</v>
      </c>
      <c r="G173" s="262"/>
      <c r="H173" s="262" t="s">
        <v>13</v>
      </c>
      <c r="I173" s="262" t="s">
        <v>953</v>
      </c>
      <c r="J173" s="262">
        <v>50</v>
      </c>
      <c r="K173" s="303"/>
    </row>
    <row r="174" spans="2:11" ht="15" customHeight="1">
      <c r="B174" s="282"/>
      <c r="C174" s="262" t="s">
        <v>976</v>
      </c>
      <c r="D174" s="262"/>
      <c r="E174" s="262"/>
      <c r="F174" s="281" t="s">
        <v>957</v>
      </c>
      <c r="G174" s="262"/>
      <c r="H174" s="262" t="s">
        <v>13</v>
      </c>
      <c r="I174" s="262" t="s">
        <v>953</v>
      </c>
      <c r="J174" s="262">
        <v>50</v>
      </c>
      <c r="K174" s="303"/>
    </row>
    <row r="175" spans="2:11" ht="15" customHeight="1">
      <c r="B175" s="282"/>
      <c r="C175" s="262" t="s">
        <v>193</v>
      </c>
      <c r="D175" s="262"/>
      <c r="E175" s="262"/>
      <c r="F175" s="281" t="s">
        <v>951</v>
      </c>
      <c r="G175" s="262"/>
      <c r="H175" s="262" t="s">
        <v>14</v>
      </c>
      <c r="I175" s="262" t="s">
        <v>15</v>
      </c>
      <c r="J175" s="262"/>
      <c r="K175" s="303"/>
    </row>
    <row r="176" spans="2:11" ht="15" customHeight="1">
      <c r="B176" s="282"/>
      <c r="C176" s="262" t="s">
        <v>133</v>
      </c>
      <c r="D176" s="262"/>
      <c r="E176" s="262"/>
      <c r="F176" s="281" t="s">
        <v>951</v>
      </c>
      <c r="G176" s="262"/>
      <c r="H176" s="262" t="s">
        <v>16</v>
      </c>
      <c r="I176" s="262" t="s">
        <v>17</v>
      </c>
      <c r="J176" s="262">
        <v>1</v>
      </c>
      <c r="K176" s="303"/>
    </row>
    <row r="177" spans="2:11" ht="15" customHeight="1">
      <c r="B177" s="282"/>
      <c r="C177" s="262" t="s">
        <v>129</v>
      </c>
      <c r="D177" s="262"/>
      <c r="E177" s="262"/>
      <c r="F177" s="281" t="s">
        <v>951</v>
      </c>
      <c r="G177" s="262"/>
      <c r="H177" s="262" t="s">
        <v>18</v>
      </c>
      <c r="I177" s="262" t="s">
        <v>953</v>
      </c>
      <c r="J177" s="262">
        <v>20</v>
      </c>
      <c r="K177" s="303"/>
    </row>
    <row r="178" spans="2:11" ht="15" customHeight="1">
      <c r="B178" s="282"/>
      <c r="C178" s="262" t="s">
        <v>194</v>
      </c>
      <c r="D178" s="262"/>
      <c r="E178" s="262"/>
      <c r="F178" s="281" t="s">
        <v>951</v>
      </c>
      <c r="G178" s="262"/>
      <c r="H178" s="262" t="s">
        <v>19</v>
      </c>
      <c r="I178" s="262" t="s">
        <v>953</v>
      </c>
      <c r="J178" s="262">
        <v>255</v>
      </c>
      <c r="K178" s="303"/>
    </row>
    <row r="179" spans="2:11" ht="15" customHeight="1">
      <c r="B179" s="282"/>
      <c r="C179" s="262" t="s">
        <v>195</v>
      </c>
      <c r="D179" s="262"/>
      <c r="E179" s="262"/>
      <c r="F179" s="281" t="s">
        <v>951</v>
      </c>
      <c r="G179" s="262"/>
      <c r="H179" s="262" t="s">
        <v>916</v>
      </c>
      <c r="I179" s="262" t="s">
        <v>953</v>
      </c>
      <c r="J179" s="262">
        <v>10</v>
      </c>
      <c r="K179" s="303"/>
    </row>
    <row r="180" spans="2:11" ht="15" customHeight="1">
      <c r="B180" s="282"/>
      <c r="C180" s="262" t="s">
        <v>196</v>
      </c>
      <c r="D180" s="262"/>
      <c r="E180" s="262"/>
      <c r="F180" s="281" t="s">
        <v>951</v>
      </c>
      <c r="G180" s="262"/>
      <c r="H180" s="262" t="s">
        <v>20</v>
      </c>
      <c r="I180" s="262" t="s">
        <v>985</v>
      </c>
      <c r="J180" s="262"/>
      <c r="K180" s="303"/>
    </row>
    <row r="181" spans="2:11" ht="15" customHeight="1">
      <c r="B181" s="282"/>
      <c r="C181" s="262" t="s">
        <v>21</v>
      </c>
      <c r="D181" s="262"/>
      <c r="E181" s="262"/>
      <c r="F181" s="281" t="s">
        <v>951</v>
      </c>
      <c r="G181" s="262"/>
      <c r="H181" s="262" t="s">
        <v>22</v>
      </c>
      <c r="I181" s="262" t="s">
        <v>985</v>
      </c>
      <c r="J181" s="262"/>
      <c r="K181" s="303"/>
    </row>
    <row r="182" spans="2:11" ht="15" customHeight="1">
      <c r="B182" s="282"/>
      <c r="C182" s="262" t="s">
        <v>10</v>
      </c>
      <c r="D182" s="262"/>
      <c r="E182" s="262"/>
      <c r="F182" s="281" t="s">
        <v>951</v>
      </c>
      <c r="G182" s="262"/>
      <c r="H182" s="262" t="s">
        <v>23</v>
      </c>
      <c r="I182" s="262" t="s">
        <v>985</v>
      </c>
      <c r="J182" s="262"/>
      <c r="K182" s="303"/>
    </row>
    <row r="183" spans="2:11" ht="15" customHeight="1">
      <c r="B183" s="282"/>
      <c r="C183" s="262" t="s">
        <v>199</v>
      </c>
      <c r="D183" s="262"/>
      <c r="E183" s="262"/>
      <c r="F183" s="281" t="s">
        <v>957</v>
      </c>
      <c r="G183" s="262"/>
      <c r="H183" s="262" t="s">
        <v>24</v>
      </c>
      <c r="I183" s="262" t="s">
        <v>953</v>
      </c>
      <c r="J183" s="262">
        <v>50</v>
      </c>
      <c r="K183" s="303"/>
    </row>
    <row r="184" spans="2:11" ht="15" customHeight="1">
      <c r="B184" s="282"/>
      <c r="C184" s="262" t="s">
        <v>25</v>
      </c>
      <c r="D184" s="262"/>
      <c r="E184" s="262"/>
      <c r="F184" s="281" t="s">
        <v>957</v>
      </c>
      <c r="G184" s="262"/>
      <c r="H184" s="262" t="s">
        <v>26</v>
      </c>
      <c r="I184" s="262" t="s">
        <v>27</v>
      </c>
      <c r="J184" s="262"/>
      <c r="K184" s="303"/>
    </row>
    <row r="185" spans="2:11" ht="15" customHeight="1">
      <c r="B185" s="282"/>
      <c r="C185" s="262" t="s">
        <v>28</v>
      </c>
      <c r="D185" s="262"/>
      <c r="E185" s="262"/>
      <c r="F185" s="281" t="s">
        <v>957</v>
      </c>
      <c r="G185" s="262"/>
      <c r="H185" s="262" t="s">
        <v>29</v>
      </c>
      <c r="I185" s="262" t="s">
        <v>27</v>
      </c>
      <c r="J185" s="262"/>
      <c r="K185" s="303"/>
    </row>
    <row r="186" spans="2:11" ht="15" customHeight="1">
      <c r="B186" s="282"/>
      <c r="C186" s="262" t="s">
        <v>30</v>
      </c>
      <c r="D186" s="262"/>
      <c r="E186" s="262"/>
      <c r="F186" s="281" t="s">
        <v>957</v>
      </c>
      <c r="G186" s="262"/>
      <c r="H186" s="262" t="s">
        <v>31</v>
      </c>
      <c r="I186" s="262" t="s">
        <v>27</v>
      </c>
      <c r="J186" s="262"/>
      <c r="K186" s="303"/>
    </row>
    <row r="187" spans="2:11" ht="15" customHeight="1">
      <c r="B187" s="282"/>
      <c r="C187" s="315" t="s">
        <v>32</v>
      </c>
      <c r="D187" s="262"/>
      <c r="E187" s="262"/>
      <c r="F187" s="281" t="s">
        <v>957</v>
      </c>
      <c r="G187" s="262"/>
      <c r="H187" s="262" t="s">
        <v>33</v>
      </c>
      <c r="I187" s="262" t="s">
        <v>34</v>
      </c>
      <c r="J187" s="316" t="s">
        <v>35</v>
      </c>
      <c r="K187" s="303"/>
    </row>
    <row r="188" spans="2:11" ht="15" customHeight="1">
      <c r="B188" s="282"/>
      <c r="C188" s="267" t="s">
        <v>118</v>
      </c>
      <c r="D188" s="262"/>
      <c r="E188" s="262"/>
      <c r="F188" s="281" t="s">
        <v>951</v>
      </c>
      <c r="G188" s="262"/>
      <c r="H188" s="258" t="s">
        <v>41</v>
      </c>
      <c r="I188" s="262" t="s">
        <v>42</v>
      </c>
      <c r="J188" s="262"/>
      <c r="K188" s="303"/>
    </row>
    <row r="189" spans="2:11" ht="15" customHeight="1">
      <c r="B189" s="282"/>
      <c r="C189" s="267" t="s">
        <v>43</v>
      </c>
      <c r="D189" s="262"/>
      <c r="E189" s="262"/>
      <c r="F189" s="281" t="s">
        <v>951</v>
      </c>
      <c r="G189" s="262"/>
      <c r="H189" s="262" t="s">
        <v>44</v>
      </c>
      <c r="I189" s="262" t="s">
        <v>985</v>
      </c>
      <c r="J189" s="262"/>
      <c r="K189" s="303"/>
    </row>
    <row r="190" spans="2:11" ht="15" customHeight="1">
      <c r="B190" s="282"/>
      <c r="C190" s="267" t="s">
        <v>45</v>
      </c>
      <c r="D190" s="262"/>
      <c r="E190" s="262"/>
      <c r="F190" s="281" t="s">
        <v>951</v>
      </c>
      <c r="G190" s="262"/>
      <c r="H190" s="262" t="s">
        <v>46</v>
      </c>
      <c r="I190" s="262" t="s">
        <v>985</v>
      </c>
      <c r="J190" s="262"/>
      <c r="K190" s="303"/>
    </row>
    <row r="191" spans="2:11" ht="15" customHeight="1">
      <c r="B191" s="282"/>
      <c r="C191" s="267" t="s">
        <v>47</v>
      </c>
      <c r="D191" s="262"/>
      <c r="E191" s="262"/>
      <c r="F191" s="281" t="s">
        <v>957</v>
      </c>
      <c r="G191" s="262"/>
      <c r="H191" s="262" t="s">
        <v>48</v>
      </c>
      <c r="I191" s="262" t="s">
        <v>985</v>
      </c>
      <c r="J191" s="262"/>
      <c r="K191" s="303"/>
    </row>
    <row r="192" spans="2:11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spans="2:11" ht="18.75" customHeight="1">
      <c r="B193" s="258"/>
      <c r="C193" s="262"/>
      <c r="D193" s="262"/>
      <c r="E193" s="262"/>
      <c r="F193" s="281"/>
      <c r="G193" s="262"/>
      <c r="H193" s="262"/>
      <c r="I193" s="262"/>
      <c r="J193" s="262"/>
      <c r="K193" s="258"/>
    </row>
    <row r="194" spans="2:11" ht="18.75" customHeight="1">
      <c r="B194" s="258"/>
      <c r="C194" s="262"/>
      <c r="D194" s="262"/>
      <c r="E194" s="262"/>
      <c r="F194" s="281"/>
      <c r="G194" s="262"/>
      <c r="H194" s="262"/>
      <c r="I194" s="262"/>
      <c r="J194" s="262"/>
      <c r="K194" s="258"/>
    </row>
    <row r="195" spans="2:11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8" t="s">
        <v>49</v>
      </c>
      <c r="D197" s="378"/>
      <c r="E197" s="378"/>
      <c r="F197" s="378"/>
      <c r="G197" s="378"/>
      <c r="H197" s="378"/>
      <c r="I197" s="378"/>
      <c r="J197" s="378"/>
      <c r="K197" s="253"/>
    </row>
    <row r="198" spans="2:11" ht="25.5" customHeight="1">
      <c r="B198" s="252"/>
      <c r="C198" s="318" t="s">
        <v>50</v>
      </c>
      <c r="D198" s="318"/>
      <c r="E198" s="318"/>
      <c r="F198" s="318" t="s">
        <v>51</v>
      </c>
      <c r="G198" s="319"/>
      <c r="H198" s="384" t="s">
        <v>52</v>
      </c>
      <c r="I198" s="384"/>
      <c r="J198" s="384"/>
      <c r="K198" s="253"/>
    </row>
    <row r="199" spans="2:11" ht="5.25" customHeight="1">
      <c r="B199" s="282"/>
      <c r="C199" s="279"/>
      <c r="D199" s="279"/>
      <c r="E199" s="279"/>
      <c r="F199" s="279"/>
      <c r="G199" s="262"/>
      <c r="H199" s="279"/>
      <c r="I199" s="279"/>
      <c r="J199" s="279"/>
      <c r="K199" s="303"/>
    </row>
    <row r="200" spans="2:11" ht="15" customHeight="1">
      <c r="B200" s="282"/>
      <c r="C200" s="262" t="s">
        <v>42</v>
      </c>
      <c r="D200" s="262"/>
      <c r="E200" s="262"/>
      <c r="F200" s="281" t="s">
        <v>119</v>
      </c>
      <c r="G200" s="262"/>
      <c r="H200" s="382" t="s">
        <v>53</v>
      </c>
      <c r="I200" s="382"/>
      <c r="J200" s="382"/>
      <c r="K200" s="303"/>
    </row>
    <row r="201" spans="2:11" ht="15" customHeight="1">
      <c r="B201" s="282"/>
      <c r="C201" s="288"/>
      <c r="D201" s="262"/>
      <c r="E201" s="262"/>
      <c r="F201" s="281" t="s">
        <v>120</v>
      </c>
      <c r="G201" s="262"/>
      <c r="H201" s="382" t="s">
        <v>54</v>
      </c>
      <c r="I201" s="382"/>
      <c r="J201" s="382"/>
      <c r="K201" s="303"/>
    </row>
    <row r="202" spans="2:11" ht="15" customHeight="1">
      <c r="B202" s="282"/>
      <c r="C202" s="288"/>
      <c r="D202" s="262"/>
      <c r="E202" s="262"/>
      <c r="F202" s="281" t="s">
        <v>123</v>
      </c>
      <c r="G202" s="262"/>
      <c r="H202" s="382" t="s">
        <v>55</v>
      </c>
      <c r="I202" s="382"/>
      <c r="J202" s="382"/>
      <c r="K202" s="303"/>
    </row>
    <row r="203" spans="2:11" ht="15" customHeight="1">
      <c r="B203" s="282"/>
      <c r="C203" s="262"/>
      <c r="D203" s="262"/>
      <c r="E203" s="262"/>
      <c r="F203" s="281" t="s">
        <v>121</v>
      </c>
      <c r="G203" s="262"/>
      <c r="H203" s="382" t="s">
        <v>56</v>
      </c>
      <c r="I203" s="382"/>
      <c r="J203" s="382"/>
      <c r="K203" s="303"/>
    </row>
    <row r="204" spans="2:11" ht="15" customHeight="1">
      <c r="B204" s="282"/>
      <c r="C204" s="262"/>
      <c r="D204" s="262"/>
      <c r="E204" s="262"/>
      <c r="F204" s="281" t="s">
        <v>122</v>
      </c>
      <c r="G204" s="262"/>
      <c r="H204" s="382" t="s">
        <v>57</v>
      </c>
      <c r="I204" s="382"/>
      <c r="J204" s="382"/>
      <c r="K204" s="303"/>
    </row>
    <row r="205" spans="2:11" ht="15" customHeight="1">
      <c r="B205" s="282"/>
      <c r="C205" s="262"/>
      <c r="D205" s="262"/>
      <c r="E205" s="262"/>
      <c r="F205" s="281"/>
      <c r="G205" s="262"/>
      <c r="H205" s="262"/>
      <c r="I205" s="262"/>
      <c r="J205" s="262"/>
      <c r="K205" s="303"/>
    </row>
    <row r="206" spans="2:11" ht="15" customHeight="1">
      <c r="B206" s="282"/>
      <c r="C206" s="262" t="s">
        <v>997</v>
      </c>
      <c r="D206" s="262"/>
      <c r="E206" s="262"/>
      <c r="F206" s="281" t="s">
        <v>153</v>
      </c>
      <c r="G206" s="262"/>
      <c r="H206" s="382" t="s">
        <v>58</v>
      </c>
      <c r="I206" s="382"/>
      <c r="J206" s="382"/>
      <c r="K206" s="303"/>
    </row>
    <row r="207" spans="2:11" ht="15" customHeight="1">
      <c r="B207" s="282"/>
      <c r="C207" s="288"/>
      <c r="D207" s="262"/>
      <c r="E207" s="262"/>
      <c r="F207" s="281" t="s">
        <v>898</v>
      </c>
      <c r="G207" s="262"/>
      <c r="H207" s="382" t="s">
        <v>899</v>
      </c>
      <c r="I207" s="382"/>
      <c r="J207" s="382"/>
      <c r="K207" s="303"/>
    </row>
    <row r="208" spans="2:11" ht="15" customHeight="1">
      <c r="B208" s="282"/>
      <c r="C208" s="262"/>
      <c r="D208" s="262"/>
      <c r="E208" s="262"/>
      <c r="F208" s="281" t="s">
        <v>896</v>
      </c>
      <c r="G208" s="262"/>
      <c r="H208" s="382" t="s">
        <v>59</v>
      </c>
      <c r="I208" s="382"/>
      <c r="J208" s="382"/>
      <c r="K208" s="303"/>
    </row>
    <row r="209" spans="2:11" ht="15" customHeight="1">
      <c r="B209" s="320"/>
      <c r="C209" s="288"/>
      <c r="D209" s="288"/>
      <c r="E209" s="288"/>
      <c r="F209" s="281" t="s">
        <v>900</v>
      </c>
      <c r="G209" s="267"/>
      <c r="H209" s="383" t="s">
        <v>901</v>
      </c>
      <c r="I209" s="383"/>
      <c r="J209" s="383"/>
      <c r="K209" s="321"/>
    </row>
    <row r="210" spans="2:11" ht="15" customHeight="1">
      <c r="B210" s="320"/>
      <c r="C210" s="288"/>
      <c r="D210" s="288"/>
      <c r="E210" s="288"/>
      <c r="F210" s="281" t="s">
        <v>902</v>
      </c>
      <c r="G210" s="267"/>
      <c r="H210" s="383" t="s">
        <v>60</v>
      </c>
      <c r="I210" s="383"/>
      <c r="J210" s="383"/>
      <c r="K210" s="321"/>
    </row>
    <row r="211" spans="2:11" ht="15" customHeight="1">
      <c r="B211" s="320"/>
      <c r="C211" s="288"/>
      <c r="D211" s="288"/>
      <c r="E211" s="288"/>
      <c r="F211" s="322"/>
      <c r="G211" s="267"/>
      <c r="H211" s="323"/>
      <c r="I211" s="323"/>
      <c r="J211" s="323"/>
      <c r="K211" s="321"/>
    </row>
    <row r="212" spans="2:11" ht="15" customHeight="1">
      <c r="B212" s="320"/>
      <c r="C212" s="262" t="s">
        <v>17</v>
      </c>
      <c r="D212" s="288"/>
      <c r="E212" s="288"/>
      <c r="F212" s="281">
        <v>1</v>
      </c>
      <c r="G212" s="267"/>
      <c r="H212" s="383" t="s">
        <v>61</v>
      </c>
      <c r="I212" s="383"/>
      <c r="J212" s="383"/>
      <c r="K212" s="321"/>
    </row>
    <row r="213" spans="2:11" ht="15" customHeight="1">
      <c r="B213" s="320"/>
      <c r="C213" s="288"/>
      <c r="D213" s="288"/>
      <c r="E213" s="288"/>
      <c r="F213" s="281">
        <v>2</v>
      </c>
      <c r="G213" s="267"/>
      <c r="H213" s="383" t="s">
        <v>62</v>
      </c>
      <c r="I213" s="383"/>
      <c r="J213" s="383"/>
      <c r="K213" s="321"/>
    </row>
    <row r="214" spans="2:11" ht="15" customHeight="1">
      <c r="B214" s="320"/>
      <c r="C214" s="288"/>
      <c r="D214" s="288"/>
      <c r="E214" s="288"/>
      <c r="F214" s="281">
        <v>3</v>
      </c>
      <c r="G214" s="267"/>
      <c r="H214" s="383" t="s">
        <v>63</v>
      </c>
      <c r="I214" s="383"/>
      <c r="J214" s="383"/>
      <c r="K214" s="321"/>
    </row>
    <row r="215" spans="2:11" ht="15" customHeight="1">
      <c r="B215" s="320"/>
      <c r="C215" s="288"/>
      <c r="D215" s="288"/>
      <c r="E215" s="288"/>
      <c r="F215" s="281">
        <v>4</v>
      </c>
      <c r="G215" s="267"/>
      <c r="H215" s="383" t="s">
        <v>64</v>
      </c>
      <c r="I215" s="383"/>
      <c r="J215" s="383"/>
      <c r="K215" s="321"/>
    </row>
    <row r="216" spans="2:11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mergeCells count="77">
    <mergeCell ref="H202:J202"/>
    <mergeCell ref="H214:J214"/>
    <mergeCell ref="H215:J215"/>
    <mergeCell ref="H213:J213"/>
    <mergeCell ref="H210:J210"/>
    <mergeCell ref="H212:J212"/>
    <mergeCell ref="C197:J197"/>
    <mergeCell ref="H200:J200"/>
    <mergeCell ref="H209:J209"/>
    <mergeCell ref="H207:J207"/>
    <mergeCell ref="H206:J206"/>
    <mergeCell ref="H204:J204"/>
    <mergeCell ref="H198:J198"/>
    <mergeCell ref="H208:J208"/>
    <mergeCell ref="H203:J203"/>
    <mergeCell ref="H201:J201"/>
    <mergeCell ref="D60:J60"/>
    <mergeCell ref="D63:J63"/>
    <mergeCell ref="D64:J64"/>
    <mergeCell ref="D66:J66"/>
    <mergeCell ref="D65:J65"/>
    <mergeCell ref="C120:J120"/>
    <mergeCell ref="C100:J100"/>
    <mergeCell ref="C163:J163"/>
    <mergeCell ref="D61:J61"/>
    <mergeCell ref="D67:J67"/>
    <mergeCell ref="D68:J68"/>
    <mergeCell ref="C73:J73"/>
    <mergeCell ref="C145:J145"/>
    <mergeCell ref="D49:J49"/>
    <mergeCell ref="E48:J48"/>
    <mergeCell ref="C52:J52"/>
    <mergeCell ref="C53:J53"/>
    <mergeCell ref="C55:J55"/>
    <mergeCell ref="D56:J56"/>
    <mergeCell ref="D59:J59"/>
    <mergeCell ref="C50:J50"/>
    <mergeCell ref="G38:J38"/>
    <mergeCell ref="G39:J39"/>
    <mergeCell ref="G40:J40"/>
    <mergeCell ref="G41:J41"/>
    <mergeCell ref="G42:J42"/>
    <mergeCell ref="G43:J43"/>
    <mergeCell ref="D57:J57"/>
    <mergeCell ref="D58:J58"/>
    <mergeCell ref="E47:J47"/>
    <mergeCell ref="D33:J33"/>
    <mergeCell ref="G34:J34"/>
    <mergeCell ref="G35:J35"/>
    <mergeCell ref="D32:J32"/>
    <mergeCell ref="D29:J29"/>
    <mergeCell ref="D31:J31"/>
    <mergeCell ref="G36:J36"/>
    <mergeCell ref="G37:J37"/>
    <mergeCell ref="D14:J14"/>
    <mergeCell ref="D15:J15"/>
    <mergeCell ref="F16:J16"/>
    <mergeCell ref="F17:J17"/>
    <mergeCell ref="D45:J45"/>
    <mergeCell ref="E46:J46"/>
    <mergeCell ref="C24:J24"/>
    <mergeCell ref="C23:J23"/>
    <mergeCell ref="D25:J25"/>
    <mergeCell ref="D26:J26"/>
    <mergeCell ref="D28:J28"/>
    <mergeCell ref="F18:J18"/>
    <mergeCell ref="F21:J21"/>
    <mergeCell ref="F19:J19"/>
    <mergeCell ref="F20:J20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Nikola-PC\Nikola</dc:creator>
  <cp:keywords/>
  <dc:description/>
  <cp:lastModifiedBy>Nikola</cp:lastModifiedBy>
  <cp:lastPrinted>2018-05-07T08:17:22Z</cp:lastPrinted>
  <dcterms:created xsi:type="dcterms:W3CDTF">2018-04-10T07:28:00Z</dcterms:created>
  <dcterms:modified xsi:type="dcterms:W3CDTF">2018-05-07T08:18:26Z</dcterms:modified>
  <cp:category/>
  <cp:version/>
  <cp:contentType/>
  <cp:contentStatus/>
</cp:coreProperties>
</file>