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RN" sheetId="2" r:id="rId2"/>
    <sheet name="10 - Stavební část" sheetId="3" r:id="rId3"/>
    <sheet name="20 - Venkovní rozvody - t..." sheetId="4" r:id="rId4"/>
    <sheet name="30 - Venkovní rozvody - k..." sheetId="5" r:id="rId5"/>
    <sheet name="200 - SO 02 - Zateplení a..." sheetId="6" r:id="rId6"/>
    <sheet name="300 - SO 03 - Rekonstrukc..." sheetId="7" r:id="rId7"/>
    <sheet name="400 - SO 04 - Připojení k..." sheetId="8" r:id="rId8"/>
    <sheet name="Pokyny pro vyplnění" sheetId="9" r:id="rId9"/>
  </sheets>
  <definedNames>
    <definedName name="_xlnm.Print_Area" localSheetId="0">'Rekapitulace stavby'!$D$4:$AO$33,'Rekapitulace stavby'!$C$39:$AQ$59</definedName>
    <definedName name="_xlnm._FilterDatabase" localSheetId="1" hidden="1">'00 - VRN'!$C$78:$K$90</definedName>
    <definedName name="_xlnm.Print_Area" localSheetId="1">'00 - VRN'!$C$4:$J$36,'00 - VRN'!$C$42:$J$60,'00 - VRN'!$C$66:$K$90</definedName>
    <definedName name="_xlnm._FilterDatabase" localSheetId="2" hidden="1">'10 - Stavební část'!$C$119:$K$755</definedName>
    <definedName name="_xlnm.Print_Area" localSheetId="2">'10 - Stavební část'!$C$4:$J$36,'10 - Stavební část'!$C$42:$J$101,'10 - Stavební část'!$C$107:$K$755</definedName>
    <definedName name="_xlnm._FilterDatabase" localSheetId="3" hidden="1">'20 - Venkovní rozvody - t...'!$C$83:$K$148</definedName>
    <definedName name="_xlnm.Print_Area" localSheetId="3">'20 - Venkovní rozvody - t...'!$C$4:$J$36,'20 - Venkovní rozvody - t...'!$C$42:$J$65,'20 - Venkovní rozvody - t...'!$C$71:$K$148</definedName>
    <definedName name="_xlnm._FilterDatabase" localSheetId="4" hidden="1">'30 - Venkovní rozvody - k...'!$C$87:$K$187</definedName>
    <definedName name="_xlnm.Print_Area" localSheetId="4">'30 - Venkovní rozvody - k...'!$C$4:$J$36,'30 - Venkovní rozvody - k...'!$C$42:$J$69,'30 - Venkovní rozvody - k...'!$C$75:$K$187</definedName>
    <definedName name="_xlnm._FilterDatabase" localSheetId="5" hidden="1">'200 - SO 02 - Zateplení a...'!$C$88:$K$236</definedName>
    <definedName name="_xlnm.Print_Area" localSheetId="5">'200 - SO 02 - Zateplení a...'!$C$4:$J$36,'200 - SO 02 - Zateplení a...'!$C$42:$J$70,'200 - SO 02 - Zateplení a...'!$C$76:$K$236</definedName>
    <definedName name="_xlnm._FilterDatabase" localSheetId="6" hidden="1">'300 - SO 03 - Rekonstrukc...'!$C$79:$K$104</definedName>
    <definedName name="_xlnm.Print_Area" localSheetId="6">'300 - SO 03 - Rekonstrukc...'!$C$4:$J$36,'300 - SO 03 - Rekonstrukc...'!$C$42:$J$61,'300 - SO 03 - Rekonstrukc...'!$C$67:$K$104</definedName>
    <definedName name="_xlnm._FilterDatabase" localSheetId="7" hidden="1">'400 - SO 04 - Připojení k...'!$C$78:$K$97</definedName>
    <definedName name="_xlnm.Print_Area" localSheetId="7">'400 - SO 04 - Připojení k...'!$C$4:$J$36,'400 - SO 04 - Připojení k...'!$C$42:$J$60,'400 - SO 04 - Připojení k...'!$C$66:$K$97</definedName>
    <definedName name="_xlnm.Print_Area" localSheetId="8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'00 - VRN'!$78:$78</definedName>
    <definedName name="_xlnm.Print_Titles" localSheetId="2">'10 - Stavební část'!$119:$119</definedName>
    <definedName name="_xlnm.Print_Titles" localSheetId="3">'20 - Venkovní rozvody - t...'!$83:$83</definedName>
    <definedName name="_xlnm.Print_Titles" localSheetId="4">'30 - Venkovní rozvody - k...'!$87:$87</definedName>
    <definedName name="_xlnm.Print_Titles" localSheetId="5">'200 - SO 02 - Zateplení a...'!$88:$88</definedName>
    <definedName name="_xlnm.Print_Titles" localSheetId="6">'300 - SO 03 - Rekonstrukc...'!$79:$79</definedName>
    <definedName name="_xlnm.Print_Titles" localSheetId="7">'400 - SO 04 - Připojení k...'!$78:$78</definedName>
  </definedNames>
  <calcPr fullCalcOnLoad="1"/>
</workbook>
</file>

<file path=xl/sharedStrings.xml><?xml version="1.0" encoding="utf-8"?>
<sst xmlns="http://schemas.openxmlformats.org/spreadsheetml/2006/main" count="13766" uniqueCount="2818">
  <si>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</si>
  <si>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</si>
  <si>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</si>
  <si>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</si>
  <si>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</si>
  <si>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</si>
  <si>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</si>
  <si>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{57cdd1ce-cb0f-4cfc-a38d-14c5627b550f}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</si>
  <si>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</si>
  <si>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</si>
  <si>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</si>
  <si>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</si>
  <si>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</si>
  <si>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</si>
  <si>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</si>
  <si>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</si>
  <si>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Y008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</si>
  <si>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</si>
  <si>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</si>
  <si>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Úšovice - stavební úpravy školních dílen</t>
  </si>
  <si>
    <t>0,1</t>
  </si>
  <si>
    <t>KSO:</t>
  </si>
  <si>
    <t/>
  </si>
  <si>
    <t>CC-CZ:</t>
  </si>
  <si>
    <t>1</t>
  </si>
  <si>
    <t>Místo:</t>
  </si>
  <si>
    <t>Mariánské Lázně - Úšovice</t>
  </si>
  <si>
    <t>Datum:</t>
  </si>
  <si>
    <t>22. 12. 2016</t>
  </si>
  <si>
    <t>10</t>
  </si>
  <si>
    <t>100</t>
  </si>
  <si>
    <t>Zadavatel:</t>
  </si>
  <si>
    <t>IČ:</t>
  </si>
  <si>
    <t>Město M.Lázně</t>
  </si>
  <si>
    <t>DIČ:</t>
  </si>
  <si>
    <t>Uchazeč:</t>
  </si>
  <si>
    <t>Vyplň údaj</t>
  </si>
  <si>
    <t>Projektant:</t>
  </si>
  <si>
    <t>Ing.Pavel Graca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</si>
  <si>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</si>
  <si>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</si>
  <si>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</si>
  <si>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</si>
  <si>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</si>
  <si>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</si>
  <si>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</si>
  <si>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</si>
  <si>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</si>
  <si>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</si>
  <si>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</si>
  <si>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</si>
  <si>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</si>
  <si>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</si>
  <si>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</si>
  <si>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</si>
  <si>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</si>
  <si>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</si>
  <si>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</si>
  <si>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</si>
  <si>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</si>
  <si>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</si>
  <si>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</si>
  <si>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</si>
  <si>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</si>
  <si>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</si>
  <si>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</si>
  <si>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</si>
  <si>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</si>
  <si>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</si>
  <si>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</si>
  <si>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</si>
  <si>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</si>
  <si>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</si>
  <si>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</si>
  <si>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</si>
  <si>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</si>
  <si>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</si>
  <si>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</si>
  <si>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</si>
  <si>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</si>
  <si>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</si>
  <si>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</t>
  </si>
  <si>
    <t>STA</t>
  </si>
  <si>
    <t>{d4e464b8-02da-4de2-847c-7f09ff962052}</t>
  </si>
  <si>
    <t>2</t>
  </si>
  <si>
    <t>Stavební část</t>
  </si>
  <si>
    <t>{43330305-ba8b-4eb0-b8ec-d126a86d5e7d}</t>
  </si>
  <si>
    <t>20</t>
  </si>
  <si>
    <t>Venkovní rozvody - topný kanál</t>
  </si>
  <si>
    <t>{1f90863e-bf90-4d35-83f4-dcebd79adab9}</t>
  </si>
  <si>
    <t>30</t>
  </si>
  <si>
    <t>Venkovní rozvody - kanalizace, vodovod</t>
  </si>
  <si>
    <t>{fbc74dbe-9f2b-4ec5-b382-352d3dff8076}</t>
  </si>
  <si>
    <t>200</t>
  </si>
  <si>
    <t>SO 02 - Zateplení a rekonstrukce fasády</t>
  </si>
  <si>
    <t>{f54a753d-e4b0-4184-9f44-4d4d3a77d3c8}</t>
  </si>
  <si>
    <t>300</t>
  </si>
  <si>
    <t>SO 03 - Rekonstrukce střechy</t>
  </si>
  <si>
    <t>{99fb4c92-0475-4cb4-a900-ce0d7261b3d6}</t>
  </si>
  <si>
    <t>400</t>
  </si>
  <si>
    <t>SO 04 - Připojení k Internetu</t>
  </si>
  <si>
    <t>{2858e2b9-8878-4f15-b1aa-6ea727bf865a}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</si>
  <si>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</si>
  <si>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</si>
  <si>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</si>
  <si>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</si>
  <si>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</si>
  <si>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</si>
  <si>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</si>
  <si>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00 - VRN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</si>
  <si>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</si>
  <si>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</si>
  <si>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</si>
  <si>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</si>
  <si>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</si>
  <si>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</si>
  <si>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</si>
  <si>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</si>
  <si>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</si>
  <si>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</si>
  <si>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</si>
  <si>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</si>
  <si>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</si>
  <si>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</si>
  <si>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</si>
  <si>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</si>
  <si>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</si>
  <si>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</si>
  <si>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</si>
  <si>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</si>
  <si>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</si>
  <si>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</si>
  <si>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</si>
  <si>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</si>
  <si>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</si>
  <si>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</si>
  <si>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</si>
  <si>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</si>
  <si>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</si>
  <si>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</si>
  <si>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kus</t>
  </si>
  <si>
    <t>CS ÚRS 2015 01</t>
  </si>
  <si>
    <t>1024</t>
  </si>
  <si>
    <t>718403347</t>
  </si>
  <si>
    <t>012303000</t>
  </si>
  <si>
    <t>Geodetické práce po výstavbě</t>
  </si>
  <si>
    <t>-1176844958</t>
  </si>
  <si>
    <t>3</t>
  </si>
  <si>
    <t>013254000</t>
  </si>
  <si>
    <t>Dokumentace skutečného provedení stavby</t>
  </si>
  <si>
    <t>-738708492</t>
  </si>
  <si>
    <t>VRN3</t>
  </si>
  <si>
    <t>Zařízení staveniště</t>
  </si>
  <si>
    <t>4</t>
  </si>
  <si>
    <t>032002000</t>
  </si>
  <si>
    <t>Vybavení staveniště</t>
  </si>
  <si>
    <t>418218307</t>
  </si>
  <si>
    <t>034002000</t>
  </si>
  <si>
    <t>Zabezpečení staveniště</t>
  </si>
  <si>
    <t>-1466356558</t>
  </si>
  <si>
    <t>6</t>
  </si>
  <si>
    <t>034203000</t>
  </si>
  <si>
    <t>Oplocení staveniště</t>
  </si>
  <si>
    <t>-1045335325</t>
  </si>
  <si>
    <t>7</t>
  </si>
  <si>
    <t>034503000</t>
  </si>
  <si>
    <t>Informační tabule na staveništi</t>
  </si>
  <si>
    <t>344477118</t>
  </si>
  <si>
    <t>8</t>
  </si>
  <si>
    <t>039002000</t>
  </si>
  <si>
    <t>Zrušení zařízení staveniště</t>
  </si>
  <si>
    <t>1068633987</t>
  </si>
  <si>
    <t>10 - Stavební část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</si>
  <si>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</si>
  <si>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</si>
  <si>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</si>
  <si>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</si>
  <si>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</si>
  <si>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</si>
  <si>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</si>
  <si>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</si>
  <si>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</si>
  <si>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</si>
  <si>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</si>
  <si>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</si>
  <si>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</si>
  <si>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</si>
  <si>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</si>
  <si>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</si>
  <si>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</si>
  <si>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</si>
  <si>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</si>
  <si>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</si>
  <si>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</si>
  <si>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</si>
  <si>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</si>
  <si>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</si>
  <si>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 (parkety, vlysy, lamely aj.)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</si>
  <si>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</si>
  <si>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</si>
  <si>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</si>
  <si>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</si>
  <si>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</si>
  <si>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  21-M-A1 - Vypínač  RV</t>
  </si>
  <si>
    <t xml:space="preserve">      21-M-A2 - Rozvaděč RH - 05</t>
  </si>
  <si>
    <t xml:space="preserve">      21-M-A3 - Rozvaděč  R101 - 06</t>
  </si>
  <si>
    <t xml:space="preserve">      21-M-A4 - Rozvaděč  R114 - 07</t>
  </si>
  <si>
    <t xml:space="preserve">      21-M-A5 - Rozvaděč  R115 - 08</t>
  </si>
  <si>
    <t xml:space="preserve">      21-M-A6 - Rozvaděč  R116 - 09</t>
  </si>
  <si>
    <t xml:space="preserve">      21-M-B - instalace nn</t>
  </si>
  <si>
    <t xml:space="preserve">    21-M-H - Hromosvod</t>
  </si>
  <si>
    <t xml:space="preserve">    22-M - Slaboproud</t>
  </si>
  <si>
    <t xml:space="preserve">      22-M-A1 - Zařízení LAN</t>
  </si>
  <si>
    <t xml:space="preserve">      22-M-B1 - Materiál LAN</t>
  </si>
  <si>
    <t xml:space="preserve">      22-M-Ost - Ostatní</t>
  </si>
  <si>
    <t xml:space="preserve">    24-M - Montáže vzduchotechnických zařízení</t>
  </si>
  <si>
    <t>OST - Ostatní</t>
  </si>
  <si>
    <t>HSV</t>
  </si>
  <si>
    <t>Práce a dodávky HSV</t>
  </si>
  <si>
    <t>Zemní práce</t>
  </si>
  <si>
    <t>113107111</t>
  </si>
  <si>
    <t>Odstranění podkladu pl do 50 m2 z kameniva těženého do tl 100 mm</t>
  </si>
  <si>
    <t>m2</t>
  </si>
  <si>
    <t>-1382201105</t>
  </si>
  <si>
    <t>VV</t>
  </si>
  <si>
    <t>(31,58+3,85+2,11+5,37+7,37+1,1+7,36+1,36+4,71+9,1+28,7+70,77+41,65+14,53+69,91)</t>
  </si>
  <si>
    <t>122201101</t>
  </si>
  <si>
    <t>Odkopávky a prokopávky nezapažené v hornině tř. 3 objem do 100 m3</t>
  </si>
  <si>
    <t>m3</t>
  </si>
  <si>
    <t>CS ÚRS 2017 01</t>
  </si>
  <si>
    <t>-304473363</t>
  </si>
  <si>
    <t>17,94*0,26</t>
  </si>
  <si>
    <t>139711101</t>
  </si>
  <si>
    <t>Vykopávky v uzavřených prostorách v hornině tř. 1 až 4</t>
  </si>
  <si>
    <t>-1398464061</t>
  </si>
  <si>
    <t>(5,18+14,75+3,075*3)*0,3*0,35</t>
  </si>
  <si>
    <t>(21,5+7+35,4)*0,5*0,8</t>
  </si>
  <si>
    <t>162201201</t>
  </si>
  <si>
    <t>Vodorovné přemístění do 10 m nošením výkopku z horniny tř. 1 až 4</t>
  </si>
  <si>
    <t>-510866481</t>
  </si>
  <si>
    <t>162201209</t>
  </si>
  <si>
    <t>Příplatek k vodorovnému přemístění nošením ZKD 10 m nošení výkopku z horniny tř. 1 až 4</t>
  </si>
  <si>
    <t>-1865542237</t>
  </si>
  <si>
    <t>162701105</t>
  </si>
  <si>
    <t>Vodorovné přemístění do 10000 m výkopku/sypaniny z horniny tř. 1 až 4</t>
  </si>
  <si>
    <t>-326299672</t>
  </si>
  <si>
    <t>4,664+28,621</t>
  </si>
  <si>
    <t>162701109</t>
  </si>
  <si>
    <t>Příplatek k vodorovnému přemístění výkopku/sypaniny z horniny tř. 1 až 4 ZKD 1000 m přes 10000 m</t>
  </si>
  <si>
    <t>-548393702</t>
  </si>
  <si>
    <t>33,285*5 'Přepočtené koeficientem množství</t>
  </si>
  <si>
    <t>167101101</t>
  </si>
  <si>
    <t>Nakládání výkopku z hornin tř. 1 až 4 do 100 m3</t>
  </si>
  <si>
    <t>1900101222</t>
  </si>
  <si>
    <t>9</t>
  </si>
  <si>
    <t>171201201</t>
  </si>
  <si>
    <t>Uložení sypaniny na skládky</t>
  </si>
  <si>
    <t>-1747407577</t>
  </si>
  <si>
    <t>171201211</t>
  </si>
  <si>
    <t>Poplatek za uložení odpadu ze sypaniny na skládce (skládkovné)</t>
  </si>
  <si>
    <t>t</t>
  </si>
  <si>
    <t>-1486174546</t>
  </si>
  <si>
    <t>33,285*2 'Přepočtené koeficientem množství</t>
  </si>
  <si>
    <t>11</t>
  </si>
  <si>
    <t>174101102</t>
  </si>
  <si>
    <t>Zásyp v uzavřených prostorech sypaninou se zhutněním</t>
  </si>
  <si>
    <t>76080128</t>
  </si>
  <si>
    <t>12</t>
  </si>
  <si>
    <t>M</t>
  </si>
  <si>
    <t>583373440</t>
  </si>
  <si>
    <t>štěrkopísek frakce 0-32</t>
  </si>
  <si>
    <t>839359000</t>
  </si>
  <si>
    <t>25,56*2 'Přepočtené koeficientem množství</t>
  </si>
  <si>
    <t>13</t>
  </si>
  <si>
    <t>181102302</t>
  </si>
  <si>
    <t>Úprava pláně v zářezech se zhutněním</t>
  </si>
  <si>
    <t>-1392614685</t>
  </si>
  <si>
    <t>Zakládání</t>
  </si>
  <si>
    <t>14</t>
  </si>
  <si>
    <t>212755213</t>
  </si>
  <si>
    <t>Trativody z drenážních trubek plastových flexibilních D 80 mm bez lože</t>
  </si>
  <si>
    <t>m</t>
  </si>
  <si>
    <t>-1868582024</t>
  </si>
  <si>
    <t>11*(16,27+0,5*2)</t>
  </si>
  <si>
    <t>274313711</t>
  </si>
  <si>
    <t>Základové pásy z betonu tř. C 20/25</t>
  </si>
  <si>
    <t>-1004845346</t>
  </si>
  <si>
    <t>16</t>
  </si>
  <si>
    <t>274351215</t>
  </si>
  <si>
    <t>Zřízení bednění stěn základových pasů</t>
  </si>
  <si>
    <t>-961061772</t>
  </si>
  <si>
    <t>(5,18+14,75+1,76+2,35+4,24+4,25+3+3,08*7)*0,15</t>
  </si>
  <si>
    <t>17</t>
  </si>
  <si>
    <t>274351216</t>
  </si>
  <si>
    <t>Odstranění bednění stěn základových pasů</t>
  </si>
  <si>
    <t>1806717922</t>
  </si>
  <si>
    <t>Svislé a kompletní konstrukce</t>
  </si>
  <si>
    <t>18</t>
  </si>
  <si>
    <t>310235241</t>
  </si>
  <si>
    <t>Zazdívka otvorů pl do 0,0225 m2 ve zdivu nadzákladovém cihlami pálenými tl do 300 mm</t>
  </si>
  <si>
    <t>-1834130590</t>
  </si>
  <si>
    <t>19</t>
  </si>
  <si>
    <t>311238218</t>
  </si>
  <si>
    <t>Zdivo nosné vnější POROTHERM tl 440 mm pevnosti P 10 na MC</t>
  </si>
  <si>
    <t>-531537610</t>
  </si>
  <si>
    <t>1,1*0,35*3</t>
  </si>
  <si>
    <t>1,1*0,89*3</t>
  </si>
  <si>
    <t>1,1*2,4*5</t>
  </si>
  <si>
    <t>317168131</t>
  </si>
  <si>
    <t>Překlad keramický vysoký v 23,8 cm dl 125 cm</t>
  </si>
  <si>
    <t>-554162865</t>
  </si>
  <si>
    <t>317168132</t>
  </si>
  <si>
    <t>Překlad keramický vysoký v 23,8 cm dl 150 cm</t>
  </si>
  <si>
    <t>509130811</t>
  </si>
  <si>
    <t>22</t>
  </si>
  <si>
    <t>317168136</t>
  </si>
  <si>
    <t>Překlad keramický vysoký v 23,8 cm dl 250 cm</t>
  </si>
  <si>
    <t>-135350985</t>
  </si>
  <si>
    <t>23</t>
  </si>
  <si>
    <t>342272523</t>
  </si>
  <si>
    <t>Příčky tl 150 mm z pórobetonových přesných hladkých příčkovek objemové hmotnosti 500 kg/m3</t>
  </si>
  <si>
    <t>441034063</t>
  </si>
  <si>
    <t>(1,03*2+1*2)*1,5</t>
  </si>
  <si>
    <t>24</t>
  </si>
  <si>
    <t>346244361</t>
  </si>
  <si>
    <t>Zazdívka o tl 65 mm rýh, nik nebo kapes z cihel pálených</t>
  </si>
  <si>
    <t>559718592</t>
  </si>
  <si>
    <t>14,000*0,15</t>
  </si>
  <si>
    <t>Komunikace pozemní</t>
  </si>
  <si>
    <t>25</t>
  </si>
  <si>
    <t>564851111</t>
  </si>
  <si>
    <t>Podklad ze štěrkodrtě ŠD tl 150 mm</t>
  </si>
  <si>
    <t>-348905689</t>
  </si>
  <si>
    <t>282,728 "podlaha</t>
  </si>
  <si>
    <t>2,8*3,3+5,8*1,5 "chodník, vstup</t>
  </si>
  <si>
    <t>26</t>
  </si>
  <si>
    <t>596811120</t>
  </si>
  <si>
    <t>Kladení betonové dlažby komunikací pro pěší do lože z kameniva vel do 0,09 m2 plochy do 50 m2</t>
  </si>
  <si>
    <t>1659763118</t>
  </si>
  <si>
    <t>27</t>
  </si>
  <si>
    <t>592456200-1</t>
  </si>
  <si>
    <t>dlažba desková betonová 310x230</t>
  </si>
  <si>
    <t>R-pol.</t>
  </si>
  <si>
    <t>-1380803193</t>
  </si>
  <si>
    <t>17,94*1,05 'Přepočtené koeficientem množství</t>
  </si>
  <si>
    <t>Úpravy povrchů, podlahy a osazování výplní</t>
  </si>
  <si>
    <t>28</t>
  </si>
  <si>
    <t>612135101</t>
  </si>
  <si>
    <t>Hrubá výplň rýh ve stěnách maltou jakékoli šířky rýhy</t>
  </si>
  <si>
    <t>-809043896</t>
  </si>
  <si>
    <t>(12,5+9)*0,08</t>
  </si>
  <si>
    <t>9,5*0,1</t>
  </si>
  <si>
    <t>120*0,08</t>
  </si>
  <si>
    <t>29</t>
  </si>
  <si>
    <t>612142001</t>
  </si>
  <si>
    <t>Potažení vnitřních stěn sklovláknitým pletivem vtlačeným do tenkovrstvé hmoty</t>
  </si>
  <si>
    <t>2107021435</t>
  </si>
  <si>
    <t>-1247387155</t>
  </si>
  <si>
    <t>(1,1+2,91*2)*0,4*17 "ostění oken</t>
  </si>
  <si>
    <t>(1,1+2,06*2)*0,4*3</t>
  </si>
  <si>
    <t>(1,1+1,51*2)*0,4*3</t>
  </si>
  <si>
    <t>(1+2,1*2)*0,4 " ostění dveří</t>
  </si>
  <si>
    <t>(0,9+2,1*2)*0,4</t>
  </si>
  <si>
    <t>31</t>
  </si>
  <si>
    <t>612311121</t>
  </si>
  <si>
    <t>Vápenná omítka hladká jednovrstvá vnitřních stěn nanášená ručně</t>
  </si>
  <si>
    <t>-652576674</t>
  </si>
  <si>
    <t>(7,25*2+8,42*2)*2</t>
  </si>
  <si>
    <t>(5,92*4+2,76*2+7,09*2)*2</t>
  </si>
  <si>
    <t>(9,99*2+7,32*2)*2</t>
  </si>
  <si>
    <t>(5,47*2+5,8*2)*2</t>
  </si>
  <si>
    <t>(14,87*2+1,87*2)*2</t>
  </si>
  <si>
    <t>(3,25*7*2+1,45*8+1,2*2+1,39*4+1,64*2+2,7*4+2,79*2+1,44*2+2,76*2)*2</t>
  </si>
  <si>
    <t>32</t>
  </si>
  <si>
    <t>612311131</t>
  </si>
  <si>
    <t>Potažení vnitřních stěn vápenným štukem tloušťky do 3 mm</t>
  </si>
  <si>
    <t>483411237</t>
  </si>
  <si>
    <t>(7,25*2+8,42*2)*4</t>
  </si>
  <si>
    <t>(5,92*4+2,76*2+7,09*2)*4</t>
  </si>
  <si>
    <t>(9,99*2+7,32*2)*4</t>
  </si>
  <si>
    <t>(5,47*2+5,8*2)*(3,45-2)</t>
  </si>
  <si>
    <t>(14,87*2+1,87*2)*(3,45-2)</t>
  </si>
  <si>
    <t>(3,25*7*2+1,45*8+1,2*2+1,39*4+1,64*2+2,7*4+2,79*2+1,44*2+2,76*2)*(3,45-2)</t>
  </si>
  <si>
    <t>33</t>
  </si>
  <si>
    <t>622143003</t>
  </si>
  <si>
    <t>Montáž omítkových plastových nebo pozinkovaných rohových profilů s tkaninou</t>
  </si>
  <si>
    <t>-920030760</t>
  </si>
  <si>
    <t>(1,1+2,91*2)*17 "ostění oken</t>
  </si>
  <si>
    <t>(1,1+2,06*2)*3</t>
  </si>
  <si>
    <t>(1,1+1,51*2)*3</t>
  </si>
  <si>
    <t>(1+2,1*2) " ostění dveří</t>
  </si>
  <si>
    <t>(0,9+2,1*2)</t>
  </si>
  <si>
    <t>34</t>
  </si>
  <si>
    <t>590514800</t>
  </si>
  <si>
    <t>lišta rohová Al 10/10 cm s tkaninou bal. 2,5 m</t>
  </si>
  <si>
    <t>-1630201268</t>
  </si>
  <si>
    <t>155,96*1,05 'Přepočtené koeficientem množství</t>
  </si>
  <si>
    <t>35</t>
  </si>
  <si>
    <t>631311116</t>
  </si>
  <si>
    <t>Mazanina tl do 80 mm z betonu prostého tř. C 25/30</t>
  </si>
  <si>
    <t>1508702689</t>
  </si>
  <si>
    <t>(70,46+56+69,55)*0,07</t>
  </si>
  <si>
    <t>(30,8+8,07+7,32+1,33+1,28+2,45+1,23+1,19+1,71+5,32+2,94+10,5+28,24)*0,05</t>
  </si>
  <si>
    <t>36</t>
  </si>
  <si>
    <t>631311136</t>
  </si>
  <si>
    <t>Mazanina tl do 240 mm z betonu prostého tř. C 25/30</t>
  </si>
  <si>
    <t>1850287086</t>
  </si>
  <si>
    <t>299,470*0,13</t>
  </si>
  <si>
    <t>37</t>
  </si>
  <si>
    <t>631319011</t>
  </si>
  <si>
    <t>Příplatek k mazanině tl do 80 mm za přehlazení povrchu</t>
  </si>
  <si>
    <t>1041021272</t>
  </si>
  <si>
    <t>38</t>
  </si>
  <si>
    <t>631319175</t>
  </si>
  <si>
    <t>Příplatek k mazanině tl do 240 mm za stržení povrchu spodní vrstvy před vložením výztuže</t>
  </si>
  <si>
    <t>-932840161</t>
  </si>
  <si>
    <t>38,931*0,5 'Přepočtené koeficientem množství</t>
  </si>
  <si>
    <t>39</t>
  </si>
  <si>
    <t>631319204</t>
  </si>
  <si>
    <t>Příplatek k mazaninám za přidání ocelových vláken (drátkobeton) pro objemové vyztužení 30 kg/m3</t>
  </si>
  <si>
    <t>314470089</t>
  </si>
  <si>
    <t>40</t>
  </si>
  <si>
    <t>631362021</t>
  </si>
  <si>
    <t>Výztuž mazanin svařovanými sítěmi Kari</t>
  </si>
  <si>
    <t>-203747574</t>
  </si>
  <si>
    <t>299,47*4,5*1,2/1000</t>
  </si>
  <si>
    <t>41</t>
  </si>
  <si>
    <t>632481213</t>
  </si>
  <si>
    <t>Separační vrstva z PE fólie</t>
  </si>
  <si>
    <t>1329861217</t>
  </si>
  <si>
    <t>42</t>
  </si>
  <si>
    <t>636511221</t>
  </si>
  <si>
    <t>Dlažba z dřevěných špalíků do 100x100x100 mm z řeziva  tvrdého s přilepením</t>
  </si>
  <si>
    <t>1569298421</t>
  </si>
  <si>
    <t>70,46+56+69,55</t>
  </si>
  <si>
    <t>43</t>
  </si>
  <si>
    <t>642942111</t>
  </si>
  <si>
    <t>Osazování zárubní nebo rámů dveřních kovových do 2,5 m2 na MC</t>
  </si>
  <si>
    <t>1784258330</t>
  </si>
  <si>
    <t>44</t>
  </si>
  <si>
    <t>553311580</t>
  </si>
  <si>
    <t>zárubeň ocelová pro běžné zdění H 160 900 L/P - D2, D3</t>
  </si>
  <si>
    <t>-1831315755</t>
  </si>
  <si>
    <t>45</t>
  </si>
  <si>
    <t>553311560</t>
  </si>
  <si>
    <t>zárubeň ocelová pro běžné zdění H 160 800 L/P - D6, D7</t>
  </si>
  <si>
    <t>1573170815</t>
  </si>
  <si>
    <t>46</t>
  </si>
  <si>
    <t>553311540</t>
  </si>
  <si>
    <t>zárubeň ocelová pro běžné zdění H 160 700 L/P - D8, D9</t>
  </si>
  <si>
    <t>71505124</t>
  </si>
  <si>
    <t>47</t>
  </si>
  <si>
    <t>642942221</t>
  </si>
  <si>
    <t>Osazování zárubní nebo rámů dveřních kovových do 4 m2 na MC</t>
  </si>
  <si>
    <t>1030241201</t>
  </si>
  <si>
    <t>48</t>
  </si>
  <si>
    <t>553311490</t>
  </si>
  <si>
    <t>zárubeň ocelová pro běžné zdění H 145 1250 dvoukřídlá - D4, D5</t>
  </si>
  <si>
    <t>1982952292</t>
  </si>
  <si>
    <t>Ostatní konstrukce a práce, bourání</t>
  </si>
  <si>
    <t>53</t>
  </si>
  <si>
    <t>916231213</t>
  </si>
  <si>
    <t>Osazení chodníkového obrubníku betonového stojatého s boční opěrou do lože z betonu prostého</t>
  </si>
  <si>
    <t>-361155771</t>
  </si>
  <si>
    <t>2,8*2+1*2+5,8*2</t>
  </si>
  <si>
    <t>54</t>
  </si>
  <si>
    <t>592174170</t>
  </si>
  <si>
    <t>obrubník betonový chodníkový Standard 100x10x25 cm</t>
  </si>
  <si>
    <t>1037865213</t>
  </si>
  <si>
    <t>19,2*1,1 'Přepočtené koeficientem množství</t>
  </si>
  <si>
    <t>55</t>
  </si>
  <si>
    <t>949101111</t>
  </si>
  <si>
    <t>Lešení pomocné pro objekty pozemních staveb s lešeňovou podlahou v do 1,9 m zatížení do 150 kg/m2</t>
  </si>
  <si>
    <t>-1447692</t>
  </si>
  <si>
    <t>56</t>
  </si>
  <si>
    <t>952901111</t>
  </si>
  <si>
    <t>Vyčištění budov bytové a občanské výstavby při výšce podlaží do 4 m</t>
  </si>
  <si>
    <t>-1131610136</t>
  </si>
  <si>
    <t>57</t>
  </si>
  <si>
    <t>961044111</t>
  </si>
  <si>
    <t>Bourání základů z betonu prostého</t>
  </si>
  <si>
    <t>-1567618452</t>
  </si>
  <si>
    <t>2,8*0,6*1,2*2</t>
  </si>
  <si>
    <t>(5,185+3,075*5+1,07+3+2,57+2,66+1,31+2,56+0,3*5)*0,3*0,6</t>
  </si>
  <si>
    <t>58</t>
  </si>
  <si>
    <t>961990001</t>
  </si>
  <si>
    <t>Zrušení stávající revizní šachty vč.zasypání vybouraným nebo vytěženým materiálem</t>
  </si>
  <si>
    <t>-1194554327</t>
  </si>
  <si>
    <t>59</t>
  </si>
  <si>
    <t>962032231</t>
  </si>
  <si>
    <t>Bourání zdiva z cihel pálených nebo vápenopískových na MV nebo MVC přes 1 m3</t>
  </si>
  <si>
    <t>-1050642738</t>
  </si>
  <si>
    <t>1,34*2,25*0,35</t>
  </si>
  <si>
    <t>60</t>
  </si>
  <si>
    <t>965042241</t>
  </si>
  <si>
    <t>Bourání podkladů pod dlažby nebo mazanin betonových nebo z litého asfaltu tl přes 100 mm pl pře 4 m2</t>
  </si>
  <si>
    <t>-1353319136</t>
  </si>
  <si>
    <t>(31,58+3,85+2,11+5,37+7,37+1,1+7,36+1,36+4,71+9,1+28,7+70,77+41,65+14,53+69,91)*0,15</t>
  </si>
  <si>
    <t>61</t>
  </si>
  <si>
    <t>965061831</t>
  </si>
  <si>
    <t>Bourání dlažeb z dřevěných špalíků osazených do asfaltu pl přes 1 m2</t>
  </si>
  <si>
    <t>-1439543296</t>
  </si>
  <si>
    <t>62</t>
  </si>
  <si>
    <t>965081213</t>
  </si>
  <si>
    <t>Bourání podlah z dlaždic keramických nebo xylolitových tl do 10 mm plochy přes 1 m2</t>
  </si>
  <si>
    <t>764105196</t>
  </si>
  <si>
    <t>3,85+2,11+5,37+7,37+1,1+7,36+1,36+9,1+28,7</t>
  </si>
  <si>
    <t>63</t>
  </si>
  <si>
    <t>968062355</t>
  </si>
  <si>
    <t>Vybourání dřevěných rámů oken dvojitých včetně křídel pl do 2 m2</t>
  </si>
  <si>
    <t>-590998844</t>
  </si>
  <si>
    <t>1,1*1,51*9</t>
  </si>
  <si>
    <t>64</t>
  </si>
  <si>
    <t>968062356</t>
  </si>
  <si>
    <t>Vybourání dřevěných rámů oken dvojitých včetně křídel pl do 4 m2</t>
  </si>
  <si>
    <t>-1513085216</t>
  </si>
  <si>
    <t>1,1*2,4*12+1,1*3,11*8</t>
  </si>
  <si>
    <t>65</t>
  </si>
  <si>
    <t>968072455</t>
  </si>
  <si>
    <t>Vybourání kovových dveřních zárubní pl do 2 m2</t>
  </si>
  <si>
    <t>-489094440</t>
  </si>
  <si>
    <t>15*1,6</t>
  </si>
  <si>
    <t>0,9*2,1</t>
  </si>
  <si>
    <t>66</t>
  </si>
  <si>
    <t>968072456</t>
  </si>
  <si>
    <t>Vybourání kovových dveřních zárubní pl přes 2 m2</t>
  </si>
  <si>
    <t>-1211047828</t>
  </si>
  <si>
    <t>1,3*2*3</t>
  </si>
  <si>
    <t>1,36*2,16</t>
  </si>
  <si>
    <t>67</t>
  </si>
  <si>
    <t>971033651</t>
  </si>
  <si>
    <t>Vybourání otvorů ve zdivu cihelném pl do 4 m2 na MVC nebo MV tl do 600 mm</t>
  </si>
  <si>
    <t>-1408270598</t>
  </si>
  <si>
    <t>1,1*1,2*0,45</t>
  </si>
  <si>
    <t>68</t>
  </si>
  <si>
    <t>973031324</t>
  </si>
  <si>
    <t>Vysekání kapes ve zdivu cihelném na MV nebo MVC pl do 0,10 m2 hl do 150 mm</t>
  </si>
  <si>
    <t>-1341245375</t>
  </si>
  <si>
    <t>3*2</t>
  </si>
  <si>
    <t>69</t>
  </si>
  <si>
    <t>974031142</t>
  </si>
  <si>
    <t>Vysekání rýh ve zdivu cihelném hl do 70 mm š do 70 mm</t>
  </si>
  <si>
    <t>-1431086063</t>
  </si>
  <si>
    <t>9+12,5</t>
  </si>
  <si>
    <t>120</t>
  </si>
  <si>
    <t>70</t>
  </si>
  <si>
    <t>974031164</t>
  </si>
  <si>
    <t>Vysekání rýh ve zdivu cihelném hl do 150 mm š do 150 mm</t>
  </si>
  <si>
    <t>949918170</t>
  </si>
  <si>
    <t>4,5+9,5</t>
  </si>
  <si>
    <t>71</t>
  </si>
  <si>
    <t>977151118</t>
  </si>
  <si>
    <t>Jádrové vrty diamantovými korunkami do D 100 mm do stavebních materiálů</t>
  </si>
  <si>
    <t>847145894</t>
  </si>
  <si>
    <t>11*0,6*3</t>
  </si>
  <si>
    <t>0,3*8</t>
  </si>
  <si>
    <t>72</t>
  </si>
  <si>
    <t>978059541</t>
  </si>
  <si>
    <t>Odsekání a odebrání obkladů stěn z vnitřních obkládaček plochy přes 1 m2</t>
  </si>
  <si>
    <t>-1535715602</t>
  </si>
  <si>
    <t>73</t>
  </si>
  <si>
    <t>978071521</t>
  </si>
  <si>
    <t>Otlučení omítky a odstranění izolace z desek hmotnosti do 120 kg/m3 tl do 50 mm pl přes 1 m2</t>
  </si>
  <si>
    <t>399436988</t>
  </si>
  <si>
    <t>997</t>
  </si>
  <si>
    <t>Přesun sutě</t>
  </si>
  <si>
    <t>74</t>
  </si>
  <si>
    <t>997013211</t>
  </si>
  <si>
    <t>Vnitrostaveništní doprava suti a vybouraných hmot pro budovy v do 6 m ručně</t>
  </si>
  <si>
    <t>-923081938</t>
  </si>
  <si>
    <t>75</t>
  </si>
  <si>
    <t>997013501</t>
  </si>
  <si>
    <t>Odvoz suti a vybouraných hmot na skládku nebo meziskládku do 1 km se složením</t>
  </si>
  <si>
    <t>-827013550</t>
  </si>
  <si>
    <t>76</t>
  </si>
  <si>
    <t>997013509</t>
  </si>
  <si>
    <t>Příplatek k odvozu suti a vybouraných hmot na skládku ZKD 1 km přes 1 km</t>
  </si>
  <si>
    <t>367852139</t>
  </si>
  <si>
    <t>254,771*14 'Přepočtené koeficientem množství</t>
  </si>
  <si>
    <t>77</t>
  </si>
  <si>
    <t>997013803</t>
  </si>
  <si>
    <t>Poplatek za uložení stavebního odpadu z keramických materiálů na skládce (skládkovné)</t>
  </si>
  <si>
    <t>-1228927399</t>
  </si>
  <si>
    <t>998</t>
  </si>
  <si>
    <t>Přesun hmot</t>
  </si>
  <si>
    <t>78</t>
  </si>
  <si>
    <t>998018001</t>
  </si>
  <si>
    <t>Přesun hmot ruční pro budovy v do 6 m</t>
  </si>
  <si>
    <t>-999221724</t>
  </si>
  <si>
    <t>PSV</t>
  </si>
  <si>
    <t>Práce a dodávky PSV</t>
  </si>
  <si>
    <t>711</t>
  </si>
  <si>
    <t>Izolace proti vodě, vlhkosti a plynům</t>
  </si>
  <si>
    <t>79</t>
  </si>
  <si>
    <t>711111001</t>
  </si>
  <si>
    <t>Provedení izolace proti zemní vlhkosti vodorovné za studena nátěrem penetračním</t>
  </si>
  <si>
    <t>1014414579</t>
  </si>
  <si>
    <t>299,47</t>
  </si>
  <si>
    <t>80</t>
  </si>
  <si>
    <t>111631500</t>
  </si>
  <si>
    <t>lak asfaltový ALP/9 bal 9 kg</t>
  </si>
  <si>
    <t>-47708512</t>
  </si>
  <si>
    <t>299,47*0,00035 'Přepočtené koeficientem množství</t>
  </si>
  <si>
    <t>81</t>
  </si>
  <si>
    <t>711131101</t>
  </si>
  <si>
    <t>Provedení izolace proti zemní vlhkosti pásy na sucho vodorovné AIP nebo tkaninou</t>
  </si>
  <si>
    <t>1866290052</t>
  </si>
  <si>
    <t>(7,035+5,82+7,1)*9,3</t>
  </si>
  <si>
    <t>5,18*5,49</t>
  </si>
  <si>
    <t>(2,35+4,24+4,25+3)*3,09</t>
  </si>
  <si>
    <t>1,76*14,74</t>
  </si>
  <si>
    <t>82</t>
  </si>
  <si>
    <t>693111440</t>
  </si>
  <si>
    <t>textilie GEOFILTEX 63 63/25 250 g/m2 do š 8,8 m</t>
  </si>
  <si>
    <t>671899220</t>
  </si>
  <si>
    <t>282,728*1,15 'Přepočtené koeficientem množství</t>
  </si>
  <si>
    <t>83</t>
  </si>
  <si>
    <t>711141559</t>
  </si>
  <si>
    <t>Provedení izolace proti zemní vlhkosti pásy přitavením vodorovné NAIP</t>
  </si>
  <si>
    <t>1866108480</t>
  </si>
  <si>
    <t>84</t>
  </si>
  <si>
    <t>628331580</t>
  </si>
  <si>
    <t>pás těžký asfaltovaný GLASBIT G 200 S 40</t>
  </si>
  <si>
    <t>1414250227</t>
  </si>
  <si>
    <t>299,47*1,15 'Přepočtené koeficientem množství</t>
  </si>
  <si>
    <t>85</t>
  </si>
  <si>
    <t>998711201</t>
  </si>
  <si>
    <t>Přesun hmot procentní pro izolace proti vodě, vlhkosti a plynům v objektech v do 6 m</t>
  </si>
  <si>
    <t>%</t>
  </si>
  <si>
    <t>1879720186</t>
  </si>
  <si>
    <t>713</t>
  </si>
  <si>
    <t>Izolace tepelné</t>
  </si>
  <si>
    <t>86</t>
  </si>
  <si>
    <t>713112121</t>
  </si>
  <si>
    <t>Montáž foukané tepelné izolace z celulózových vláken tl do 300 mm vodorovné</t>
  </si>
  <si>
    <t>-298581589</t>
  </si>
  <si>
    <t>20,86*15,33</t>
  </si>
  <si>
    <t>87</t>
  </si>
  <si>
    <t>627912000</t>
  </si>
  <si>
    <t>izolace tepelná a zvuková Climatizer Plus bal. 13,6 kg (pytel), tl. aplikace  0,10 - 0,17 m</t>
  </si>
  <si>
    <t>kg</t>
  </si>
  <si>
    <t>141285867</t>
  </si>
  <si>
    <t>319,784*0,3*46</t>
  </si>
  <si>
    <t>88</t>
  </si>
  <si>
    <t>713121111</t>
  </si>
  <si>
    <t>Montáž izolace tepelné podlah volně kladenými rohožemi, pásy, dílci, deskami 1 vrstva</t>
  </si>
  <si>
    <t>-481058404</t>
  </si>
  <si>
    <t>89</t>
  </si>
  <si>
    <t>283723090</t>
  </si>
  <si>
    <t>deska z pěnového polystyrenu EPS 100 S 1000 x 500 x 100 mm</t>
  </si>
  <si>
    <t>1204664062</t>
  </si>
  <si>
    <t>299,47*1,05 'Přepočtené koeficientem množství</t>
  </si>
  <si>
    <t>90</t>
  </si>
  <si>
    <t>713463411</t>
  </si>
  <si>
    <t>Montáž izolace tepelné potrubí a ohybů návlekovými izolačními pouzdry</t>
  </si>
  <si>
    <t>-1716812235</t>
  </si>
  <si>
    <t>30+47,4+21,4+22,6+37+2</t>
  </si>
  <si>
    <t>91</t>
  </si>
  <si>
    <t>283770940</t>
  </si>
  <si>
    <t>izolace potrubí Mirelon Pro 15 x 9 mm</t>
  </si>
  <si>
    <t>-1547678044</t>
  </si>
  <si>
    <t>30*1,05 'Přepočtené koeficientem množství</t>
  </si>
  <si>
    <t>92</t>
  </si>
  <si>
    <t>283771060</t>
  </si>
  <si>
    <t>izolace potrubí Mirelon Pro 18 x 20 mm</t>
  </si>
  <si>
    <t>-1504330202</t>
  </si>
  <si>
    <t>47,4*1,05 'Přepočtené koeficientem množství</t>
  </si>
  <si>
    <t>93</t>
  </si>
  <si>
    <t>283770450</t>
  </si>
  <si>
    <t>izolace potrubí Mirelon Pro 22 x 20 mm</t>
  </si>
  <si>
    <t>-194953730</t>
  </si>
  <si>
    <t>21,4*1,05 'Přepočtené koeficientem množství</t>
  </si>
  <si>
    <t>94</t>
  </si>
  <si>
    <t>283770490</t>
  </si>
  <si>
    <t>izolace potrubí Mirelon Pro 28 x 25 mm</t>
  </si>
  <si>
    <t>-1772008875</t>
  </si>
  <si>
    <t>22,6*1,05 'Přepočtené koeficientem množství</t>
  </si>
  <si>
    <t>95</t>
  </si>
  <si>
    <t>283770560</t>
  </si>
  <si>
    <t>izolace potrubí Mirelon Pro 35 x 25 mm</t>
  </si>
  <si>
    <t>1686571880</t>
  </si>
  <si>
    <t>37*1,05 'Přepočtené koeficientem množství</t>
  </si>
  <si>
    <t>96</t>
  </si>
  <si>
    <t>283770630</t>
  </si>
  <si>
    <t>izolace potrubí Mirelon Pro 45 x 25 mm</t>
  </si>
  <si>
    <t>-986773071</t>
  </si>
  <si>
    <t>2*1,05 'Přepočtené koeficientem množství</t>
  </si>
  <si>
    <t>97</t>
  </si>
  <si>
    <t>998713201</t>
  </si>
  <si>
    <t>Přesun hmot procentní pro izolace tepelné v objektech v do 6 m</t>
  </si>
  <si>
    <t>-1080539724</t>
  </si>
  <si>
    <t>721</t>
  </si>
  <si>
    <t>Zdravotechnika - vnitřní kanalizace</t>
  </si>
  <si>
    <t>98</t>
  </si>
  <si>
    <t>721010001</t>
  </si>
  <si>
    <t>Demontáž rozvodů TZB</t>
  </si>
  <si>
    <t>h</t>
  </si>
  <si>
    <t>1248553009</t>
  </si>
  <si>
    <t>99</t>
  </si>
  <si>
    <t>721173401</t>
  </si>
  <si>
    <t>Potrubí kanalizační plastové svodné systém KG DN 100</t>
  </si>
  <si>
    <t>1448869346</t>
  </si>
  <si>
    <t>721173402</t>
  </si>
  <si>
    <t>Potrubí kanalizační plastové svodné systém KG DN 125</t>
  </si>
  <si>
    <t>-684677513</t>
  </si>
  <si>
    <t>101</t>
  </si>
  <si>
    <t>721173403</t>
  </si>
  <si>
    <t>Potrubí kanalizační plastové svodné systém KG DN 150</t>
  </si>
  <si>
    <t>-1806743221</t>
  </si>
  <si>
    <t>102</t>
  </si>
  <si>
    <t>721174025</t>
  </si>
  <si>
    <t>Potrubí kanalizační z PP odpadní systém HT DN 100</t>
  </si>
  <si>
    <t>1457449340</t>
  </si>
  <si>
    <t>103</t>
  </si>
  <si>
    <t>721174042</t>
  </si>
  <si>
    <t>Potrubí kanalizační z PP připojovací systém HT DN 40</t>
  </si>
  <si>
    <t>-1257884653</t>
  </si>
  <si>
    <t>104</t>
  </si>
  <si>
    <t>721174043</t>
  </si>
  <si>
    <t>Potrubí kanalizační z PP připojovací systém HT DN 50</t>
  </si>
  <si>
    <t>1101998253</t>
  </si>
  <si>
    <t>105</t>
  </si>
  <si>
    <t>721174045</t>
  </si>
  <si>
    <t>Potrubí kanalizační z PP připojovací systém HT DN 100</t>
  </si>
  <si>
    <t>-1566364660</t>
  </si>
  <si>
    <t>106</t>
  </si>
  <si>
    <t>721194104</t>
  </si>
  <si>
    <t>Vyvedení a upevnění odpadních výpustek DN 40</t>
  </si>
  <si>
    <t>-307480367</t>
  </si>
  <si>
    <t>107</t>
  </si>
  <si>
    <t>721194105</t>
  </si>
  <si>
    <t>Vyvedení a upevnění odpadních výpustek DN 50</t>
  </si>
  <si>
    <t>298402084</t>
  </si>
  <si>
    <t>108</t>
  </si>
  <si>
    <t>721194109</t>
  </si>
  <si>
    <t>Vyvedení a upevnění odpadních výpustek DN 100</t>
  </si>
  <si>
    <t>1437695838</t>
  </si>
  <si>
    <t>109</t>
  </si>
  <si>
    <t>721211421</t>
  </si>
  <si>
    <t>Vpusť podlahová se svislým odtokem DN 50/75/110 mřížka nerez 115x115</t>
  </si>
  <si>
    <t>-725656720</t>
  </si>
  <si>
    <t>110</t>
  </si>
  <si>
    <t>721212113</t>
  </si>
  <si>
    <t>Odtokový sprchový žlab délky 900 mm s krycím roštem a zápachovou uzávěrkou</t>
  </si>
  <si>
    <t>1788647017</t>
  </si>
  <si>
    <t>111</t>
  </si>
  <si>
    <t>721273153</t>
  </si>
  <si>
    <t>Hlavice ventilační polypropylen PP DN 110</t>
  </si>
  <si>
    <t>-1212314946</t>
  </si>
  <si>
    <t>112</t>
  </si>
  <si>
    <t>721274124</t>
  </si>
  <si>
    <t>Přivzdušňovací ventil vnitřní odpadních potrubí DN 110</t>
  </si>
  <si>
    <t>-1995964258</t>
  </si>
  <si>
    <t>113</t>
  </si>
  <si>
    <t>721290111</t>
  </si>
  <si>
    <t>Zkouška těsnosti potrubí kanalizace vodou do DN 125</t>
  </si>
  <si>
    <t>1243915704</t>
  </si>
  <si>
    <t>9,5+9+12,5+7+35,4+4,5</t>
  </si>
  <si>
    <t>114</t>
  </si>
  <si>
    <t>721290112</t>
  </si>
  <si>
    <t>Zkouška těsnosti potrubí kanalizace vodou do DN 200</t>
  </si>
  <si>
    <t>-253726788</t>
  </si>
  <si>
    <t>115</t>
  </si>
  <si>
    <t>998721201</t>
  </si>
  <si>
    <t>Přesun hmot procentní pro vnitřní kanalizace v objektech v do 6 m</t>
  </si>
  <si>
    <t>-1560541241</t>
  </si>
  <si>
    <t>722</t>
  </si>
  <si>
    <t>Zdravotechnika - vnitřní vodovod</t>
  </si>
  <si>
    <t>116</t>
  </si>
  <si>
    <t>721990001</t>
  </si>
  <si>
    <t>M+D nika pro vodoměrnou sestavu</t>
  </si>
  <si>
    <t>-2106920300</t>
  </si>
  <si>
    <t>117</t>
  </si>
  <si>
    <t>722174002</t>
  </si>
  <si>
    <t>Potrubí vodovodní plastové PPR svar polyfuze PN 16 D 20 x 2,8 mm</t>
  </si>
  <si>
    <t>-1867572940</t>
  </si>
  <si>
    <t>118</t>
  </si>
  <si>
    <t>722174003</t>
  </si>
  <si>
    <t>Potrubí vodovodní plastové PPR svar polyfuze PN 16 D 25 x 3,5 mm</t>
  </si>
  <si>
    <t>-622855994</t>
  </si>
  <si>
    <t>119</t>
  </si>
  <si>
    <t>722174004</t>
  </si>
  <si>
    <t>Potrubí vodovodní plastové PPR svar polyfuze PN 16 D 32 x 4,4 mm</t>
  </si>
  <si>
    <t>-1125720156</t>
  </si>
  <si>
    <t>722174005</t>
  </si>
  <si>
    <t>Potrubí vodovodní plastové PPR svar polyfuze PN 16 D 40 x 5,5 mm</t>
  </si>
  <si>
    <t>926271326</t>
  </si>
  <si>
    <t>121</t>
  </si>
  <si>
    <t>722174006</t>
  </si>
  <si>
    <t>Potrubí vodovodní plastové PPR svar polyfuze PN 16 D 50 x 6,9 mm</t>
  </si>
  <si>
    <t>-236536477</t>
  </si>
  <si>
    <t>122</t>
  </si>
  <si>
    <t>722181221</t>
  </si>
  <si>
    <t>Ochrana vodovodního potrubí přilepenými tepelně izolačními trubicemi z PE tl do 10 mm DN do 22 mm</t>
  </si>
  <si>
    <t>-948838407</t>
  </si>
  <si>
    <t>123</t>
  </si>
  <si>
    <t>722181222</t>
  </si>
  <si>
    <t>Ochrana vodovodního potrubí přilepenými tepelně izolačními trubicemi z PE tl do 10 mm DN do 42 mm</t>
  </si>
  <si>
    <t>-972676925</t>
  </si>
  <si>
    <t>68,2+5,1+5</t>
  </si>
  <si>
    <t>124</t>
  </si>
  <si>
    <t>722181223</t>
  </si>
  <si>
    <t>Ochrana vodovodního potrubí přilepenými tepelně izolačními trubicemi z PE tl do 10 mm DN do 62 mm</t>
  </si>
  <si>
    <t>-375403284</t>
  </si>
  <si>
    <t>125</t>
  </si>
  <si>
    <t>722190401</t>
  </si>
  <si>
    <t>Vyvedení a upevnění výpustku do DN 25</t>
  </si>
  <si>
    <t>-1277093248</t>
  </si>
  <si>
    <t>126</t>
  </si>
  <si>
    <t>722231076</t>
  </si>
  <si>
    <t>Ventil zpětný G 1 1/2 PN 10 do 110°C se dvěma závity</t>
  </si>
  <si>
    <t>-374910768</t>
  </si>
  <si>
    <t>127</t>
  </si>
  <si>
    <t>722232047</t>
  </si>
  <si>
    <t>Kohout kulový přímý G 1 1/2 PN 42 do 185°C vnitřní závit</t>
  </si>
  <si>
    <t>1416855731</t>
  </si>
  <si>
    <t>128</t>
  </si>
  <si>
    <t>722232065</t>
  </si>
  <si>
    <t>Kohout kulový přímý G 1 1/2 PN 42 do 185°C vnitřní závit s vypouštěním</t>
  </si>
  <si>
    <t>2047199764</t>
  </si>
  <si>
    <t>129</t>
  </si>
  <si>
    <t>722250143</t>
  </si>
  <si>
    <t>Hydrantový systém s tvarově stálou hadicí D 25 x 30 m prosklený</t>
  </si>
  <si>
    <t>soubor</t>
  </si>
  <si>
    <t>1615172727</t>
  </si>
  <si>
    <t>130</t>
  </si>
  <si>
    <t>722263203</t>
  </si>
  <si>
    <t>Vodoměr závitový jednovtokový suchoběžný do 100 °C G 3/4 x 130 mm Qn 1,5 m3/s horizontální</t>
  </si>
  <si>
    <t>-28094915</t>
  </si>
  <si>
    <t>131</t>
  </si>
  <si>
    <t>722290226</t>
  </si>
  <si>
    <t>Zkouška těsnosti vodovodního potrubí závitového do DN 50</t>
  </si>
  <si>
    <t>473886076</t>
  </si>
  <si>
    <t>69+68,2+5,1+5+3</t>
  </si>
  <si>
    <t>132</t>
  </si>
  <si>
    <t>722290234</t>
  </si>
  <si>
    <t>Proplach a dezinfekce vodovodního potrubí do DN 80</t>
  </si>
  <si>
    <t>2085031715</t>
  </si>
  <si>
    <t>133</t>
  </si>
  <si>
    <t>998722201</t>
  </si>
  <si>
    <t>Přesun hmot procentní pro vnitřní vodovod v objektech v do 6 m</t>
  </si>
  <si>
    <t>426613454</t>
  </si>
  <si>
    <t>725</t>
  </si>
  <si>
    <t>Zdravotechnika - zařizovací předměty</t>
  </si>
  <si>
    <t>134</t>
  </si>
  <si>
    <t>725110814</t>
  </si>
  <si>
    <t>Demontáž klozetu Kombi, odsávací</t>
  </si>
  <si>
    <t>1614803369</t>
  </si>
  <si>
    <t>135</t>
  </si>
  <si>
    <t>725112021</t>
  </si>
  <si>
    <t>Klozet keramický závěsný na nosné stěny s hlubokým splachováním odpad vodorovný</t>
  </si>
  <si>
    <t>-464290808</t>
  </si>
  <si>
    <t>136</t>
  </si>
  <si>
    <t>725112021-1</t>
  </si>
  <si>
    <t>Klozet keramický závěsný na nosné stěny s hlubokým splachováním odpad vodorovný - inv.</t>
  </si>
  <si>
    <t>711311603</t>
  </si>
  <si>
    <t>137</t>
  </si>
  <si>
    <t>725121525</t>
  </si>
  <si>
    <t>Pisoárový záchodek automatický s radarovým senzorem</t>
  </si>
  <si>
    <t>-1617398605</t>
  </si>
  <si>
    <t>138</t>
  </si>
  <si>
    <t>725122813</t>
  </si>
  <si>
    <t>Demontáž pisoárových stání s nádrží a jedním záchodkem</t>
  </si>
  <si>
    <t>2108557465</t>
  </si>
  <si>
    <t>139</t>
  </si>
  <si>
    <t>725210821</t>
  </si>
  <si>
    <t>Demontáž umyvadel bez výtokových armatur</t>
  </si>
  <si>
    <t>644902186</t>
  </si>
  <si>
    <t>140</t>
  </si>
  <si>
    <t>725211601</t>
  </si>
  <si>
    <t>Umyvadlo keramické připevněné na stěnu šrouby bílé bez krytu na sifon 500 mm</t>
  </si>
  <si>
    <t>-1177956151</t>
  </si>
  <si>
    <t>141</t>
  </si>
  <si>
    <t>725211681</t>
  </si>
  <si>
    <t>Umyvadlo keramické zdravotní připevněné na stěnu šrouby bílé 640 mm</t>
  </si>
  <si>
    <t>-1537591898</t>
  </si>
  <si>
    <t>142</t>
  </si>
  <si>
    <t>725211701</t>
  </si>
  <si>
    <t>Umývátko keramické stěnové 400 mm</t>
  </si>
  <si>
    <t>-1425681086</t>
  </si>
  <si>
    <t>143</t>
  </si>
  <si>
    <t>725240812</t>
  </si>
  <si>
    <t>Demontáž vaniček sprchových bez výtokových armatur</t>
  </si>
  <si>
    <t>843267963</t>
  </si>
  <si>
    <t>144</t>
  </si>
  <si>
    <t>725291621</t>
  </si>
  <si>
    <t>Doplňky zařízení koupelen a záchodů nerezové zásobník toaletních papírů</t>
  </si>
  <si>
    <t>1350565626</t>
  </si>
  <si>
    <t>145</t>
  </si>
  <si>
    <t>725291642</t>
  </si>
  <si>
    <t>Doplňky zařízení koupelen a záchodů nerezové sedačky do sprchy</t>
  </si>
  <si>
    <t>294548429</t>
  </si>
  <si>
    <t>146</t>
  </si>
  <si>
    <t>725291703</t>
  </si>
  <si>
    <t>Doplňky zařízení koupelen a záchodů nerez madlo rovné dl 500 mm</t>
  </si>
  <si>
    <t>-1197361064</t>
  </si>
  <si>
    <t>147</t>
  </si>
  <si>
    <t>725291706</t>
  </si>
  <si>
    <t>Doplňky zařízení koupelen a záchodů nerez madlo rovné dl 600 mm</t>
  </si>
  <si>
    <t>1142974312</t>
  </si>
  <si>
    <t>148</t>
  </si>
  <si>
    <t>725291722</t>
  </si>
  <si>
    <t>Doplňky zařízení koupelen a záchodů nerez madlo krakorcové sklopné dl 834 mm</t>
  </si>
  <si>
    <t>1585578759</t>
  </si>
  <si>
    <t>149</t>
  </si>
  <si>
    <t>725291901</t>
  </si>
  <si>
    <t>M+D zrcadlo sklopné 400x600 - W1</t>
  </si>
  <si>
    <t>-66869293</t>
  </si>
  <si>
    <t>150</t>
  </si>
  <si>
    <t>725291902</t>
  </si>
  <si>
    <t>M+D zrcadlo pevné 900x2100 - W2</t>
  </si>
  <si>
    <t>998227605</t>
  </si>
  <si>
    <t>151</t>
  </si>
  <si>
    <t>725291903</t>
  </si>
  <si>
    <t>M+D zrcadlo pevné 900x1100 - W3</t>
  </si>
  <si>
    <t>1854754565</t>
  </si>
  <si>
    <t>152</t>
  </si>
  <si>
    <t>725311121</t>
  </si>
  <si>
    <t>Dřez jednoduchý nerezový se zápachovou uzávěrkou s odkapávací plochou 560x480 mm a miskou</t>
  </si>
  <si>
    <t>1266658425</t>
  </si>
  <si>
    <t>153</t>
  </si>
  <si>
    <t>725331911</t>
  </si>
  <si>
    <t>Výměna výlevky keramické s plastovou mřížkou</t>
  </si>
  <si>
    <t>1450356921</t>
  </si>
  <si>
    <t>154</t>
  </si>
  <si>
    <t>725531101</t>
  </si>
  <si>
    <t>Elektrický ohřívač zásobníkový přepadový beztlakový 5 l / 2 kW</t>
  </si>
  <si>
    <t>1371077531</t>
  </si>
  <si>
    <t>155</t>
  </si>
  <si>
    <t>725532102</t>
  </si>
  <si>
    <t>Elektrický ohřívač zásobníkový akumulační závěsný svislý 15 l / 2 kW</t>
  </si>
  <si>
    <t>2092720590</t>
  </si>
  <si>
    <t>156</t>
  </si>
  <si>
    <t>725532111</t>
  </si>
  <si>
    <t>Elektrický ohřívač zásobníkový akumulační závěsný svislý 30 l / 2 kW</t>
  </si>
  <si>
    <t>-206300553</t>
  </si>
  <si>
    <t>157</t>
  </si>
  <si>
    <t>725532112</t>
  </si>
  <si>
    <t>Elektrický ohřívač zásobníkový akumulační závěsný svislý 50 l / 2 kW</t>
  </si>
  <si>
    <t>1384151532</t>
  </si>
  <si>
    <t>158</t>
  </si>
  <si>
    <t>725810811</t>
  </si>
  <si>
    <t>Demontáž ventilů výtokových nástěnných</t>
  </si>
  <si>
    <t>1874386814</t>
  </si>
  <si>
    <t>159</t>
  </si>
  <si>
    <t>725813111</t>
  </si>
  <si>
    <t>Ventil rohový bez připojovací trubičky nebo flexi hadičky G 1/2</t>
  </si>
  <si>
    <t>866994398</t>
  </si>
  <si>
    <t>160</t>
  </si>
  <si>
    <t>725820802</t>
  </si>
  <si>
    <t>Demontáž baterie stojánkové do jednoho otvoru</t>
  </si>
  <si>
    <t>-1966044817</t>
  </si>
  <si>
    <t>161</t>
  </si>
  <si>
    <t>725821312</t>
  </si>
  <si>
    <t>Baterie dřezové nástěnné pákové s otáčivým kulatým ústím a délkou ramínka 300 mm</t>
  </si>
  <si>
    <t>981667286</t>
  </si>
  <si>
    <t>162</t>
  </si>
  <si>
    <t>725821325</t>
  </si>
  <si>
    <t>Baterie dřezové stojánkové pákové s otáčivým kulatým ústím a délkou ramínka 240 mm</t>
  </si>
  <si>
    <t>-1483691714</t>
  </si>
  <si>
    <t>163</t>
  </si>
  <si>
    <t>725822611</t>
  </si>
  <si>
    <t>Baterie umyvadlové stojánkové pákové bez výpusti</t>
  </si>
  <si>
    <t>1572486275</t>
  </si>
  <si>
    <t>164</t>
  </si>
  <si>
    <t>725841311</t>
  </si>
  <si>
    <t>Baterie sprchové nástěnné pákové</t>
  </si>
  <si>
    <t>1317712572</t>
  </si>
  <si>
    <t>165</t>
  </si>
  <si>
    <t>998725201</t>
  </si>
  <si>
    <t>Přesun hmot procentní pro zařizovací předměty v objektech v do 6 m</t>
  </si>
  <si>
    <t>-201689086</t>
  </si>
  <si>
    <t>726</t>
  </si>
  <si>
    <t>Zdravotechnika - předstěnové instalace</t>
  </si>
  <si>
    <t>166</t>
  </si>
  <si>
    <t>726111031</t>
  </si>
  <si>
    <t>Instalační předstěna - klozet s ovládáním zepředu v 1080 mm závěsný do masivní zděné kce</t>
  </si>
  <si>
    <t>123492268</t>
  </si>
  <si>
    <t>733</t>
  </si>
  <si>
    <t>Ústřední vytápění - rozvodné potrubí</t>
  </si>
  <si>
    <t>167</t>
  </si>
  <si>
    <t>733010001</t>
  </si>
  <si>
    <t>Demontáž rozvodů</t>
  </si>
  <si>
    <t>-1487681558</t>
  </si>
  <si>
    <t>168</t>
  </si>
  <si>
    <t>733223102</t>
  </si>
  <si>
    <t>Potrubí měděné tvrdé spojované měkkým pájením D 15x1</t>
  </si>
  <si>
    <t>-342711821</t>
  </si>
  <si>
    <t>169</t>
  </si>
  <si>
    <t>733223103</t>
  </si>
  <si>
    <t>Potrubí měděné tvrdé spojované měkkým pájením D 18x1</t>
  </si>
  <si>
    <t>1712854014</t>
  </si>
  <si>
    <t>170</t>
  </si>
  <si>
    <t>733223104</t>
  </si>
  <si>
    <t>Potrubí měděné tvrdé spojované měkkým pájením D 22x1</t>
  </si>
  <si>
    <t>430370454</t>
  </si>
  <si>
    <t>171</t>
  </si>
  <si>
    <t>733223105</t>
  </si>
  <si>
    <t>Potrubí měděné tvrdé spojované měkkým pájením D 28x1,5</t>
  </si>
  <si>
    <t>-457379842</t>
  </si>
  <si>
    <t>172</t>
  </si>
  <si>
    <t>733223106</t>
  </si>
  <si>
    <t>Potrubí měděné tvrdé spojované měkkým pájením D 35x1,5</t>
  </si>
  <si>
    <t>-272367354</t>
  </si>
  <si>
    <t>173</t>
  </si>
  <si>
    <t>733223107</t>
  </si>
  <si>
    <t>Potrubí měděné tvrdé spojované měkkým pájením D 42x1,5</t>
  </si>
  <si>
    <t>-113882861</t>
  </si>
  <si>
    <t>174</t>
  </si>
  <si>
    <t>733291101</t>
  </si>
  <si>
    <t>Zkouška těsnosti potrubí měděné do D 35x1,5</t>
  </si>
  <si>
    <t>1222613449</t>
  </si>
  <si>
    <t>44+47,4+21,4+22,6+37</t>
  </si>
  <si>
    <t>175</t>
  </si>
  <si>
    <t>733291102</t>
  </si>
  <si>
    <t>Zkouška těsnosti potrubí měděné do D 64x2</t>
  </si>
  <si>
    <t>703514206</t>
  </si>
  <si>
    <t>176</t>
  </si>
  <si>
    <t>998733201</t>
  </si>
  <si>
    <t>Přesun hmot procentní pro rozvody potrubí v objektech v do 6 m</t>
  </si>
  <si>
    <t>2101373676</t>
  </si>
  <si>
    <t>734</t>
  </si>
  <si>
    <t>Ústřední vytápění - armatury</t>
  </si>
  <si>
    <t>177</t>
  </si>
  <si>
    <t>734200821</t>
  </si>
  <si>
    <t>Demontáž armatury závitové se dvěma závity do G 1/2</t>
  </si>
  <si>
    <t>-1584943544</t>
  </si>
  <si>
    <t>6*2+8*2</t>
  </si>
  <si>
    <t>178</t>
  </si>
  <si>
    <t>734221532</t>
  </si>
  <si>
    <t>Ventil závitový termostatický rohový jednoregulační G 1/2 PN 16 do 110°C bez hlavice ovládání</t>
  </si>
  <si>
    <t>-1717283123</t>
  </si>
  <si>
    <t>179</t>
  </si>
  <si>
    <t>734221685</t>
  </si>
  <si>
    <t>Termostatická hlavice vosková PN 10 do 110°C s vestavěným čidlem</t>
  </si>
  <si>
    <t>1894489290</t>
  </si>
  <si>
    <t>8+6</t>
  </si>
  <si>
    <t>180</t>
  </si>
  <si>
    <t>734261417</t>
  </si>
  <si>
    <t>Šroubení regulační radiátorové rohové G 1/2 s vypouštěním</t>
  </si>
  <si>
    <t>-872056195</t>
  </si>
  <si>
    <t>181</t>
  </si>
  <si>
    <t>998734201</t>
  </si>
  <si>
    <t>Přesun hmot procentní pro armatury v objektech v do 6 m</t>
  </si>
  <si>
    <t>688346658</t>
  </si>
  <si>
    <t>735</t>
  </si>
  <si>
    <t>Ústřední vytápění - otopná tělesa</t>
  </si>
  <si>
    <t>182</t>
  </si>
  <si>
    <t>735151821</t>
  </si>
  <si>
    <t>Demontáž otopného tělesa panelového dvouřadého délka do 1500 mm</t>
  </si>
  <si>
    <t>1082229166</t>
  </si>
  <si>
    <t>183</t>
  </si>
  <si>
    <t>735151822</t>
  </si>
  <si>
    <t>Demontáž otopného tělesa panelového dvouřadého délka do 2820 mm</t>
  </si>
  <si>
    <t>129918942</t>
  </si>
  <si>
    <t>184</t>
  </si>
  <si>
    <t>735159210</t>
  </si>
  <si>
    <t>Montáž otopných těles panelových dvouřadých mimo těles Korado Radik délky do 1140 mm</t>
  </si>
  <si>
    <t>-1635845708</t>
  </si>
  <si>
    <t>185</t>
  </si>
  <si>
    <t>735159220</t>
  </si>
  <si>
    <t>Montáž otopných těles panelových dvouřadých mimo těles Korado Radik délky do 1500 mm</t>
  </si>
  <si>
    <t>112008769</t>
  </si>
  <si>
    <t>186</t>
  </si>
  <si>
    <t>735159230</t>
  </si>
  <si>
    <t>Montáž otopných těles panelových dvouřadých mimo těles Korado Radik délky do 1980 mm</t>
  </si>
  <si>
    <t>404223084</t>
  </si>
  <si>
    <t>187</t>
  </si>
  <si>
    <t>735159310</t>
  </si>
  <si>
    <t>Montáž otopných těles panelových třířadých mimo těles Korado Radik délky do 1140 mm</t>
  </si>
  <si>
    <t>766784958</t>
  </si>
  <si>
    <t>188</t>
  </si>
  <si>
    <t>735159330</t>
  </si>
  <si>
    <t>Montáž otopných těles panelových třířadých mimo těles Korado Radik délky do 1980 mm</t>
  </si>
  <si>
    <t>212927246</t>
  </si>
  <si>
    <t>189</t>
  </si>
  <si>
    <t>998735201</t>
  </si>
  <si>
    <t>Přesun hmot procentní pro otopná tělesa v objektech v do 6 m</t>
  </si>
  <si>
    <t>-1448520882</t>
  </si>
  <si>
    <t>762</t>
  </si>
  <si>
    <t>Konstrukce tesařské</t>
  </si>
  <si>
    <t>190</t>
  </si>
  <si>
    <t>762521811</t>
  </si>
  <si>
    <t>Demontáž podlah bez polštářů z prken tloušťky do 32 mm</t>
  </si>
  <si>
    <t>1062250152</t>
  </si>
  <si>
    <t>763</t>
  </si>
  <si>
    <t>Konstrukce suché výstavby</t>
  </si>
  <si>
    <t>191</t>
  </si>
  <si>
    <t>763131451</t>
  </si>
  <si>
    <t>SDK podhled deska 1xH2 12,5 bez TI dvouvrstvá spodní kce profil CD+UD</t>
  </si>
  <si>
    <t>-1154568329</t>
  </si>
  <si>
    <t>8,07+7,32+1,33+1,28+2,45+1,23+1,19+1,71+5,32+2,94+10,5</t>
  </si>
  <si>
    <t>192</t>
  </si>
  <si>
    <t>763135101</t>
  </si>
  <si>
    <t>Montáž SDK kazetového podhledu z kazet 600x600 mm na zavěšenou viditelnou nosnou konstrukci</t>
  </si>
  <si>
    <t>593817918</t>
  </si>
  <si>
    <t>298,39</t>
  </si>
  <si>
    <t>-43,34</t>
  </si>
  <si>
    <t>193</t>
  </si>
  <si>
    <t>590305770</t>
  </si>
  <si>
    <t>podhled kazetový tl. 15 mm, 600 x 600 mm</t>
  </si>
  <si>
    <t>-422957133</t>
  </si>
  <si>
    <t>255,05*1,1 'Přepočtené koeficientem množství</t>
  </si>
  <si>
    <t>194</t>
  </si>
  <si>
    <t>998763200</t>
  </si>
  <si>
    <t>Přesun hmot procentní pro dřevostavby v objektech v do 6 m</t>
  </si>
  <si>
    <t>1411129637</t>
  </si>
  <si>
    <t>766</t>
  </si>
  <si>
    <t>Konstrukce truhlářské</t>
  </si>
  <si>
    <t>195</t>
  </si>
  <si>
    <t>766231113</t>
  </si>
  <si>
    <t>Montáž sklápěcích půdních schodů</t>
  </si>
  <si>
    <t>-1400898092</t>
  </si>
  <si>
    <t>196</t>
  </si>
  <si>
    <t>612331660</t>
  </si>
  <si>
    <t>schody skládací protipožární s dřevěným mechanismem, pro výšku max. 2100,12 schodnic 4011 Lux El 15, 120 x 70 cm</t>
  </si>
  <si>
    <t>420148905</t>
  </si>
  <si>
    <t>197</t>
  </si>
  <si>
    <t>766421822</t>
  </si>
  <si>
    <t>Demontáž truhlářského obložení podhledů podkladových roštů</t>
  </si>
  <si>
    <t>982897407</t>
  </si>
  <si>
    <t>198</t>
  </si>
  <si>
    <t>766422343</t>
  </si>
  <si>
    <t>Montáž obložení podhledů jednoduchých panely aglomerovanými přes 1,50 m2</t>
  </si>
  <si>
    <t>-85580721</t>
  </si>
  <si>
    <t>(70,46+56+69,55)</t>
  </si>
  <si>
    <t>(30,8+8,07+7,32+1,33+1,28+2,45+1,23+1,19+1,71+5,32+2,94+10,5+28,24)</t>
  </si>
  <si>
    <t>199</t>
  </si>
  <si>
    <t>607262740</t>
  </si>
  <si>
    <t>deska dřevoštěpková OSB 3 PD4 2500x675x18 mm</t>
  </si>
  <si>
    <t>-1608643175</t>
  </si>
  <si>
    <t>298,39*1,1 'Přepočtené koeficientem množství</t>
  </si>
  <si>
    <t>766427112</t>
  </si>
  <si>
    <t>Montáž obložení podhledů podkladového roštu</t>
  </si>
  <si>
    <t>-905184631</t>
  </si>
  <si>
    <t>201</t>
  </si>
  <si>
    <t>605141140</t>
  </si>
  <si>
    <t>řezivo jehličnaté,střešní latě impregnované dl 4 - 5 m</t>
  </si>
  <si>
    <t>1839011224</t>
  </si>
  <si>
    <t>540,000*0,05*0,03</t>
  </si>
  <si>
    <t>0,81*1,1 'Přepočtené koeficientem množství</t>
  </si>
  <si>
    <t>202</t>
  </si>
  <si>
    <t>766441821</t>
  </si>
  <si>
    <t>Demontáž parapetních desek dřevěných nebo plastových šířky do 30 cm délky přes 1,0 m</t>
  </si>
  <si>
    <t>-803646113</t>
  </si>
  <si>
    <t>4+12+5+8</t>
  </si>
  <si>
    <t>203</t>
  </si>
  <si>
    <t>766622116</t>
  </si>
  <si>
    <t>Montáž plastových oken plochy přes 1 m2 pevných výšky do 2,5 m s rámem do zdiva - uchycení přes pásovou kotvu</t>
  </si>
  <si>
    <t>1544810860</t>
  </si>
  <si>
    <t>1,1*1,51*3+1,1*2,06*3</t>
  </si>
  <si>
    <t>204</t>
  </si>
  <si>
    <t>766622117</t>
  </si>
  <si>
    <t>Montáž plastových oken plochy přes 1 m2 pevných výšky přes 2,5 m s rámem do zdiva - uchycení přes pásovou kotvu</t>
  </si>
  <si>
    <t>-1787703866</t>
  </si>
  <si>
    <t>1,1*2,91*17</t>
  </si>
  <si>
    <t>205</t>
  </si>
  <si>
    <t>611010001</t>
  </si>
  <si>
    <t>Okno 1100x1510 - O5, O6</t>
  </si>
  <si>
    <t>-1416805939</t>
  </si>
  <si>
    <t>206</t>
  </si>
  <si>
    <t>611010002</t>
  </si>
  <si>
    <t>Okno 1100x2060 - O3, O4</t>
  </si>
  <si>
    <t>53245769</t>
  </si>
  <si>
    <t>207</t>
  </si>
  <si>
    <t>611010003</t>
  </si>
  <si>
    <t>Okno 1100x2910 - O1, O2</t>
  </si>
  <si>
    <t>647572026</t>
  </si>
  <si>
    <t>208</t>
  </si>
  <si>
    <t>766660171</t>
  </si>
  <si>
    <t>Montáž dveřních křídel otvíravých 1křídlových š do 0,8 m do obložkové zárubně</t>
  </si>
  <si>
    <t>-722562159</t>
  </si>
  <si>
    <t>209</t>
  </si>
  <si>
    <t>611601620</t>
  </si>
  <si>
    <t>dveře dřevěné vnitřní 70x197 cm - D8, D9</t>
  </si>
  <si>
    <t>-1933127125</t>
  </si>
  <si>
    <t>0,857142857142857*7 'Přepočtené koeficientem množství</t>
  </si>
  <si>
    <t>210</t>
  </si>
  <si>
    <t>611601920</t>
  </si>
  <si>
    <t>dveře dřevěné vnitřní 80x197 cm - D6, D7</t>
  </si>
  <si>
    <t>262087752</t>
  </si>
  <si>
    <t>0,428571428571429*7 'Přepočtené koeficientem množství</t>
  </si>
  <si>
    <t>211</t>
  </si>
  <si>
    <t>766660172</t>
  </si>
  <si>
    <t>Montáž dveřních křídel otvíravých 1křídlových š přes 0,8 m do obložkové zárubně</t>
  </si>
  <si>
    <t>1728198404</t>
  </si>
  <si>
    <t>212</t>
  </si>
  <si>
    <t>611602220</t>
  </si>
  <si>
    <t>dveře dřevěné vnitřní 90x197 - D2, D3</t>
  </si>
  <si>
    <t>203776439</t>
  </si>
  <si>
    <t>213</t>
  </si>
  <si>
    <t>766660173</t>
  </si>
  <si>
    <t>Montáž dveřních křídel otvíravých 2křídlových š do 1,45 m do obložkové zárubně</t>
  </si>
  <si>
    <t>999043546</t>
  </si>
  <si>
    <t>214</t>
  </si>
  <si>
    <t>611602850</t>
  </si>
  <si>
    <t>dveře dřevěné vnitřní 2křídlové 125x197 cm - D4, D5</t>
  </si>
  <si>
    <t>1310672810</t>
  </si>
  <si>
    <t>215</t>
  </si>
  <si>
    <t>766660182</t>
  </si>
  <si>
    <t>Montáž dveřních křídel otvíravých 1křídlových š přes 0,8 m požárních do obložkové zárubně</t>
  </si>
  <si>
    <t>1572922414</t>
  </si>
  <si>
    <t>216</t>
  </si>
  <si>
    <t>611656110</t>
  </si>
  <si>
    <t>dveře vnitřní požárně odolné, CPL fólie,odolnost EI (EW) 30 D3, 1křídlové 90 x 197 cm</t>
  </si>
  <si>
    <t>254411881</t>
  </si>
  <si>
    <t>217</t>
  </si>
  <si>
    <t>766660183</t>
  </si>
  <si>
    <t>Montáž dveřních křídel otvíravých 2křídlových požárních do obložkové zárubně</t>
  </si>
  <si>
    <t>541712965</t>
  </si>
  <si>
    <t>218</t>
  </si>
  <si>
    <t>611656130</t>
  </si>
  <si>
    <t>dveře vnitřní požárně odolné, CPL fólie,odolnost EI (EW) 30 D3, 2křídlové 125 x 197 cm</t>
  </si>
  <si>
    <t>1488101718</t>
  </si>
  <si>
    <t>219</t>
  </si>
  <si>
    <t>766660421</t>
  </si>
  <si>
    <t>Montáž vchodových dveří 1křídlových s nadsvětlíkem do zdiva - uchycení přes pásovou kotvu</t>
  </si>
  <si>
    <t>-293278951</t>
  </si>
  <si>
    <t>220</t>
  </si>
  <si>
    <t>611730099</t>
  </si>
  <si>
    <t>Dveře vchodové 1050x2100+1200 - D 10</t>
  </si>
  <si>
    <t>-88022882</t>
  </si>
  <si>
    <t>221</t>
  </si>
  <si>
    <t>766660451</t>
  </si>
  <si>
    <t>Montáž vchodových dveří 2křídlových bez nadsvětlíku do zdiva - uchycení přes pásovou kotvu</t>
  </si>
  <si>
    <t>-1421941921</t>
  </si>
  <si>
    <t>222</t>
  </si>
  <si>
    <t>611730001</t>
  </si>
  <si>
    <t>Dveře vchodové 1250x2150 - D1</t>
  </si>
  <si>
    <t>1160425867</t>
  </si>
  <si>
    <t>223</t>
  </si>
  <si>
    <t>766660716</t>
  </si>
  <si>
    <t>Montáž dveřních křídel samozavírače na dřevěnou zárubeň</t>
  </si>
  <si>
    <t>876489460</t>
  </si>
  <si>
    <t>224</t>
  </si>
  <si>
    <t>549172500</t>
  </si>
  <si>
    <t>samozavírač dveří pro požární dveře</t>
  </si>
  <si>
    <t>-928463658</t>
  </si>
  <si>
    <t>225</t>
  </si>
  <si>
    <t>766660722</t>
  </si>
  <si>
    <t>Montáž dveřního kování - zámku</t>
  </si>
  <si>
    <t>-1563104547</t>
  </si>
  <si>
    <t>226</t>
  </si>
  <si>
    <t>549240000</t>
  </si>
  <si>
    <t>zámek fab</t>
  </si>
  <si>
    <t>-406261687</t>
  </si>
  <si>
    <t>227</t>
  </si>
  <si>
    <t>549240001</t>
  </si>
  <si>
    <t>kování</t>
  </si>
  <si>
    <t>-1583218316</t>
  </si>
  <si>
    <t>228</t>
  </si>
  <si>
    <t>766691912</t>
  </si>
  <si>
    <t>Vyvěšení nebo zavěšení dřevěných křídel oken pl přes 1,5 m2</t>
  </si>
  <si>
    <t>-108269770</t>
  </si>
  <si>
    <t>29*2</t>
  </si>
  <si>
    <t>229</t>
  </si>
  <si>
    <t>766691914</t>
  </si>
  <si>
    <t>Vyvěšení nebo zavěšení dřevěných křídel dveří pl do 2 m2</t>
  </si>
  <si>
    <t>-793936441</t>
  </si>
  <si>
    <t>230</t>
  </si>
  <si>
    <t>766694112</t>
  </si>
  <si>
    <t>Montáž parapetních desek dřevěných nebo plastových šířky do 30 cm délky do 1,6 m</t>
  </si>
  <si>
    <t>1870873025</t>
  </si>
  <si>
    <t>231</t>
  </si>
  <si>
    <t>607941060</t>
  </si>
  <si>
    <t>deska parapetní dřevotřísková vnitřní POSTFORMING 0,45 x 1 m</t>
  </si>
  <si>
    <t>1357341198</t>
  </si>
  <si>
    <t>23*1,1</t>
  </si>
  <si>
    <t>232</t>
  </si>
  <si>
    <t>607941210</t>
  </si>
  <si>
    <t>koncovka PVC k parapetním deskám 600 mm</t>
  </si>
  <si>
    <t>1272233677</t>
  </si>
  <si>
    <t>23*2</t>
  </si>
  <si>
    <t>233</t>
  </si>
  <si>
    <t>998766201</t>
  </si>
  <si>
    <t>Přesun hmot procentní pro konstrukce truhlářské v objektech v do 6 m</t>
  </si>
  <si>
    <t>-2138906377</t>
  </si>
  <si>
    <t>767</t>
  </si>
  <si>
    <t>Konstrukce zámečnické</t>
  </si>
  <si>
    <t>234</t>
  </si>
  <si>
    <t>767810121</t>
  </si>
  <si>
    <t>Montáž mřížek větracích kruhových průměru do 100 mm</t>
  </si>
  <si>
    <t>-1790223336</t>
  </si>
  <si>
    <t>235</t>
  </si>
  <si>
    <t>553414300</t>
  </si>
  <si>
    <t>mřížka větrací P2</t>
  </si>
  <si>
    <t>719905495</t>
  </si>
  <si>
    <t>236</t>
  </si>
  <si>
    <t>767810199</t>
  </si>
  <si>
    <t>Demontáž mřížek</t>
  </si>
  <si>
    <t>-205116960</t>
  </si>
  <si>
    <t>237</t>
  </si>
  <si>
    <t>767990001</t>
  </si>
  <si>
    <t>Demontáž vylézacího otvoru</t>
  </si>
  <si>
    <t>1276390965</t>
  </si>
  <si>
    <t>238</t>
  </si>
  <si>
    <t>767990002</t>
  </si>
  <si>
    <t>M+D zábradlí Z2</t>
  </si>
  <si>
    <t>-292600848</t>
  </si>
  <si>
    <t>2,8*2+1*2+5,6*2</t>
  </si>
  <si>
    <t>239</t>
  </si>
  <si>
    <t>767990007</t>
  </si>
  <si>
    <t>M+D rohož 1900x2000 - Z7</t>
  </si>
  <si>
    <t>-2135088548</t>
  </si>
  <si>
    <t>240</t>
  </si>
  <si>
    <t>767990008</t>
  </si>
  <si>
    <t>M+D rohož 900x1500 - Z8</t>
  </si>
  <si>
    <t>1160381303</t>
  </si>
  <si>
    <t>241</t>
  </si>
  <si>
    <t>767990009</t>
  </si>
  <si>
    <t>M+D revizní dvířka 400x1000 - Z9</t>
  </si>
  <si>
    <t>1417027858</t>
  </si>
  <si>
    <t>242</t>
  </si>
  <si>
    <t>767990010</t>
  </si>
  <si>
    <t>M+D zárubeň ocelová 200x1970 tl.150 - D11</t>
  </si>
  <si>
    <t>819886020</t>
  </si>
  <si>
    <t>771</t>
  </si>
  <si>
    <t>Podlahy z dlaždic</t>
  </si>
  <si>
    <t>243</t>
  </si>
  <si>
    <t>771473113</t>
  </si>
  <si>
    <t>Montáž soklíků z dlaždic keramických lepených rovných v do 120 mm</t>
  </si>
  <si>
    <t>277766638</t>
  </si>
  <si>
    <t>244</t>
  </si>
  <si>
    <t>597614270</t>
  </si>
  <si>
    <t>dlaždice keramické slinuté neglazované mrazuvzdorné TAURUS Granit Tunis S 9,8 x 9,8 x 0,9 cm</t>
  </si>
  <si>
    <t>1029877382</t>
  </si>
  <si>
    <t>298,280*0,1</t>
  </si>
  <si>
    <t>29,828*1,1 'Přepočtené koeficientem množství</t>
  </si>
  <si>
    <t>245</t>
  </si>
  <si>
    <t>771563113</t>
  </si>
  <si>
    <t>Montáž podlah z čediče hladkého 200x200 mm lepených tl do 30 mm</t>
  </si>
  <si>
    <t>1305989751</t>
  </si>
  <si>
    <t>246</t>
  </si>
  <si>
    <t>632321280</t>
  </si>
  <si>
    <t>dlaždice z taveného čediče JR = jemný rastr 200x200x30</t>
  </si>
  <si>
    <t>1508657715</t>
  </si>
  <si>
    <t>102,380/(0,2*0,2)</t>
  </si>
  <si>
    <t>2559,5*1,1 'Přepočtené koeficientem množství</t>
  </si>
  <si>
    <t>247</t>
  </si>
  <si>
    <t>771591161</t>
  </si>
  <si>
    <t>Montáž profilu dilatační spáry bez izolace v rovině dlažby</t>
  </si>
  <si>
    <t>-1249098272</t>
  </si>
  <si>
    <t>248</t>
  </si>
  <si>
    <t>590541520</t>
  </si>
  <si>
    <t>profil dilatační 48x8 - P1</t>
  </si>
  <si>
    <t>575517634</t>
  </si>
  <si>
    <t>12*1,1 'Přepočtené koeficientem množství</t>
  </si>
  <si>
    <t>249</t>
  </si>
  <si>
    <t>998771201</t>
  </si>
  <si>
    <t>Přesun hmot procentní pro podlahy z dlaždic v objektech v do 6 m</t>
  </si>
  <si>
    <t>1699805831</t>
  </si>
  <si>
    <t>775</t>
  </si>
  <si>
    <t>Podlahy skládané (parkety, vlysy, lamely aj.)</t>
  </si>
  <si>
    <t>250</t>
  </si>
  <si>
    <t>775413110</t>
  </si>
  <si>
    <t>Montáž podlahové lišty ze dřeva tvrdého nebo měkkého přibíjené s přetmelením</t>
  </si>
  <si>
    <t>1785139509</t>
  </si>
  <si>
    <t>251</t>
  </si>
  <si>
    <t>614181010</t>
  </si>
  <si>
    <t>lišta dřevěná dub 8x35 mm</t>
  </si>
  <si>
    <t>322754758</t>
  </si>
  <si>
    <t>218,68*1,1 'Přepočtené koeficientem množství</t>
  </si>
  <si>
    <t>252</t>
  </si>
  <si>
    <t>998775201</t>
  </si>
  <si>
    <t>Přesun hmot procentní pro podlahy dřevěné v objektech v do 6 m</t>
  </si>
  <si>
    <t>1690433234</t>
  </si>
  <si>
    <t>781</t>
  </si>
  <si>
    <t>Dokončovací práce - obklady</t>
  </si>
  <si>
    <t>253</t>
  </si>
  <si>
    <t>781419191</t>
  </si>
  <si>
    <t>Příplatek k montáži obkladů vnitřních pórovinových za plochu do 10 m2</t>
  </si>
  <si>
    <t>-1491706230</t>
  </si>
  <si>
    <t>254</t>
  </si>
  <si>
    <t>781419197</t>
  </si>
  <si>
    <t>Příplatek k montáži obkladů vnitřních pórovinových za spárování silikonem</t>
  </si>
  <si>
    <t>-2012806133</t>
  </si>
  <si>
    <t>(2,5*2+3,31*2)</t>
  </si>
  <si>
    <t>(2,68*2+3,31*2-0,8)</t>
  </si>
  <si>
    <t>(1,6*4+1,58*2+0,95*2+1,05*4+1*2+1,03*2)</t>
  </si>
  <si>
    <t>(1,6*6+1,03*2+1*2+1,16*2)</t>
  </si>
  <si>
    <t>(2,7*4+2,04*2+1,155*2)</t>
  </si>
  <si>
    <t>(3,31*2+3,23)</t>
  </si>
  <si>
    <t>2*49</t>
  </si>
  <si>
    <t>255</t>
  </si>
  <si>
    <t>781474154</t>
  </si>
  <si>
    <t>Montáž obkladů vnitřních keramických velkoformátových do 6 ks/m2 lepených flexibilním lepidlem</t>
  </si>
  <si>
    <t>487646161</t>
  </si>
  <si>
    <t>(2,5*2+3,31*2-0,9)*2</t>
  </si>
  <si>
    <t>(2,68*2+3,31*2-0,8-0,7*2)*2</t>
  </si>
  <si>
    <t>(1,6*4+1,58*2+0,95*2+1,05*4+1*2+1,03*2-0,7*5)*2</t>
  </si>
  <si>
    <t>(1,6*6+1,03*2+1*2+1,16*2-0,7)*2</t>
  </si>
  <si>
    <t>(2,7*4+2,04*2+1,155*2-0,8*3-0,7*2)*2</t>
  </si>
  <si>
    <t>(3,31*2+3,23*2-2)*2</t>
  </si>
  <si>
    <t>1,5*2*3</t>
  </si>
  <si>
    <t>256</t>
  </si>
  <si>
    <t>597610810</t>
  </si>
  <si>
    <t>obkládačky keramické 300x600</t>
  </si>
  <si>
    <t>1164297742</t>
  </si>
  <si>
    <t>161,94*1,15 'Přepočtené koeficientem množství</t>
  </si>
  <si>
    <t>257</t>
  </si>
  <si>
    <t>781493111</t>
  </si>
  <si>
    <t>Plastové profily rohové lepené standardním lepidlem</t>
  </si>
  <si>
    <t>426354581</t>
  </si>
  <si>
    <t>1,03*2+1*2</t>
  </si>
  <si>
    <t>258</t>
  </si>
  <si>
    <t>781493511</t>
  </si>
  <si>
    <t>Plastové profily ukončovací lepené standardním lepidlem</t>
  </si>
  <si>
    <t>-67115093</t>
  </si>
  <si>
    <t>(2,5*2+3,31*2-0,9)</t>
  </si>
  <si>
    <t>(2,68*2+3,31*2-0,8-0,7*2)</t>
  </si>
  <si>
    <t>(1,6*4+1,58*2+0,95*2+1,05*4+1*2+1,03*2-0,7*5)</t>
  </si>
  <si>
    <t>(1,6*6+1,03*2+1*2+1,16*2-0,7)</t>
  </si>
  <si>
    <t>(2,7*4+2,04*2+1,155*2-0,8*3-0,7*2)</t>
  </si>
  <si>
    <t>(3,31*2+3,23*2-2)</t>
  </si>
  <si>
    <t>259</t>
  </si>
  <si>
    <t>998781201</t>
  </si>
  <si>
    <t>Přesun hmot procentní pro obklady keramické v objektech v do 6 m</t>
  </si>
  <si>
    <t>-928754279</t>
  </si>
  <si>
    <t>783</t>
  </si>
  <si>
    <t>Dokončovací práce - nátěry</t>
  </si>
  <si>
    <t>260</t>
  </si>
  <si>
    <t>783314101</t>
  </si>
  <si>
    <t>Základní jednonásobný syntetický nátěr zámečnických konstrukcí</t>
  </si>
  <si>
    <t>-1754842799</t>
  </si>
  <si>
    <t>4,7*0,3*6</t>
  </si>
  <si>
    <t>4,8*0,3*3</t>
  </si>
  <si>
    <t>4,9*0,3*3</t>
  </si>
  <si>
    <t>4,9*0,6</t>
  </si>
  <si>
    <t>5,25*0,3</t>
  </si>
  <si>
    <t>5,25*0,6</t>
  </si>
  <si>
    <t>6*0,6</t>
  </si>
  <si>
    <t>261</t>
  </si>
  <si>
    <t>783317101</t>
  </si>
  <si>
    <t>Krycí jednonásobný syntetický standardní nátěr zámečnických konstrukcí</t>
  </si>
  <si>
    <t>538702376</t>
  </si>
  <si>
    <t>28,455*2</t>
  </si>
  <si>
    <t>262</t>
  </si>
  <si>
    <t>783801201</t>
  </si>
  <si>
    <t>Obroušení omítek před provedením nátěru</t>
  </si>
  <si>
    <t>1022980175</t>
  </si>
  <si>
    <t>(5,43*2+5,73*2-0,9)*1,5</t>
  </si>
  <si>
    <t>(14,97*2+1,96*2-0,9*3-0,8*2-2-0,7*2-1,2-1,25)*1,5</t>
  </si>
  <si>
    <t>(3,31*2+3,23*2-2)*1,5</t>
  </si>
  <si>
    <t>263</t>
  </si>
  <si>
    <t>783813131</t>
  </si>
  <si>
    <t>Penetrační syntetický nátěr hladkých, tenkovrstvých zrnitých a štukových omítek</t>
  </si>
  <si>
    <t>-551567372</t>
  </si>
  <si>
    <t>264</t>
  </si>
  <si>
    <t>783817421</t>
  </si>
  <si>
    <t>Krycí dvojnásobný nátěr hladkých, zrnitých tenkovrstvých nebo štukových omítek</t>
  </si>
  <si>
    <t>-1194732155</t>
  </si>
  <si>
    <t>784</t>
  </si>
  <si>
    <t>Dokončovací práce - malby a tapety</t>
  </si>
  <si>
    <t>265</t>
  </si>
  <si>
    <t>784121001</t>
  </si>
  <si>
    <t>Oškrabání malby v mísnostech výšky do 3,80 m</t>
  </si>
  <si>
    <t>-549757446</t>
  </si>
  <si>
    <t>266</t>
  </si>
  <si>
    <t>784181101</t>
  </si>
  <si>
    <t>Základní akrylátová jednonásobná penetrace podkladu v místnostech výšky do 3,80m</t>
  </si>
  <si>
    <t>736087970</t>
  </si>
  <si>
    <t>267</t>
  </si>
  <si>
    <t>784221101</t>
  </si>
  <si>
    <t>Dvojnásobné bílé malby  ze směsí za sucha dobře otěruvzdorných v místnostech do 3,80 m</t>
  </si>
  <si>
    <t>1966446678</t>
  </si>
  <si>
    <t>268</t>
  </si>
  <si>
    <t>784321003</t>
  </si>
  <si>
    <t>Jednonásobné latexové bílé malby v místnosti výšky do 5,00 m</t>
  </si>
  <si>
    <t>-318611252</t>
  </si>
  <si>
    <t>Práce a dodávky M</t>
  </si>
  <si>
    <t>21-M</t>
  </si>
  <si>
    <t>Elektromontáže</t>
  </si>
  <si>
    <t>269</t>
  </si>
  <si>
    <t>210229901</t>
  </si>
  <si>
    <t>Demontáž hromosvodu</t>
  </si>
  <si>
    <t>456984965</t>
  </si>
  <si>
    <t>270</t>
  </si>
  <si>
    <t>210899901</t>
  </si>
  <si>
    <t>Demontáž elektro</t>
  </si>
  <si>
    <t>-1646371317</t>
  </si>
  <si>
    <t>271</t>
  </si>
  <si>
    <t>210899902</t>
  </si>
  <si>
    <t>Montáž elektoinstalace</t>
  </si>
  <si>
    <t>1012230444</t>
  </si>
  <si>
    <t>272</t>
  </si>
  <si>
    <t>210899903</t>
  </si>
  <si>
    <t>stavební výpomoce</t>
  </si>
  <si>
    <t>-389716615</t>
  </si>
  <si>
    <t>273</t>
  </si>
  <si>
    <t>210899904</t>
  </si>
  <si>
    <t>revize elektro</t>
  </si>
  <si>
    <t>ks</t>
  </si>
  <si>
    <t>-1692722497</t>
  </si>
  <si>
    <t>21-M-A1</t>
  </si>
  <si>
    <t>Vypínač  RV</t>
  </si>
  <si>
    <t>274</t>
  </si>
  <si>
    <t>A1-1</t>
  </si>
  <si>
    <t>Skříň ELPLAST 500x390x240</t>
  </si>
  <si>
    <t>1033992026</t>
  </si>
  <si>
    <t>275</t>
  </si>
  <si>
    <t>A1-2</t>
  </si>
  <si>
    <t>Jistič EATON PLHT-C63 s podpěť. cívkou</t>
  </si>
  <si>
    <t>-1795436823</t>
  </si>
  <si>
    <t>21-M-A2</t>
  </si>
  <si>
    <t>Rozvaděč RH - 05</t>
  </si>
  <si>
    <t>276</t>
  </si>
  <si>
    <t>A2-01</t>
  </si>
  <si>
    <t>Skříň Eaton Profi Plus- BP-4/96 IP54 s ulam. dveřmi</t>
  </si>
  <si>
    <t>2104343075</t>
  </si>
  <si>
    <t>277</t>
  </si>
  <si>
    <t>A2-02</t>
  </si>
  <si>
    <t>Svodič přepětí Eaton SP-B+C/3+1</t>
  </si>
  <si>
    <t>908694968</t>
  </si>
  <si>
    <t>278</t>
  </si>
  <si>
    <t>A2-03</t>
  </si>
  <si>
    <t>Vypínač Eaton-IS- 63/3</t>
  </si>
  <si>
    <t>1350150584</t>
  </si>
  <si>
    <t>279</t>
  </si>
  <si>
    <t>A2-04</t>
  </si>
  <si>
    <t>Stykač Eaton Z7-SCH 230/24/4S</t>
  </si>
  <si>
    <t>1506446660</t>
  </si>
  <si>
    <t>280</t>
  </si>
  <si>
    <t>A2-05</t>
  </si>
  <si>
    <t>Proudový chránič Eaton-PHF7-40/4/30mA</t>
  </si>
  <si>
    <t>1326250647</t>
  </si>
  <si>
    <t>281</t>
  </si>
  <si>
    <t>A2-06</t>
  </si>
  <si>
    <t>Jistič Eaton-PL7-B-02/1</t>
  </si>
  <si>
    <t>-1606147123</t>
  </si>
  <si>
    <t>282</t>
  </si>
  <si>
    <t>A2-07</t>
  </si>
  <si>
    <t>Jistič Eaton-PL7-B- 06/1</t>
  </si>
  <si>
    <t>190270929</t>
  </si>
  <si>
    <t>283</t>
  </si>
  <si>
    <t>A2-08</t>
  </si>
  <si>
    <t>Jistič Eaton-PL7-B- 10/1</t>
  </si>
  <si>
    <t>1403507749</t>
  </si>
  <si>
    <t>284</t>
  </si>
  <si>
    <t>A2-09</t>
  </si>
  <si>
    <t>Jistič Eaton-PL7-B- 16/1</t>
  </si>
  <si>
    <t>756742351</t>
  </si>
  <si>
    <t>285</t>
  </si>
  <si>
    <t>A2-10</t>
  </si>
  <si>
    <t>Jistič Eaton-PL7-B- 20/3</t>
  </si>
  <si>
    <t>-273345308</t>
  </si>
  <si>
    <t>286</t>
  </si>
  <si>
    <t>A2-11</t>
  </si>
  <si>
    <t>Jistič Eaton-PL7-B- 25/3</t>
  </si>
  <si>
    <t>-790297699</t>
  </si>
  <si>
    <t>21-M-A3</t>
  </si>
  <si>
    <t>Rozvaděč  R101 - 06</t>
  </si>
  <si>
    <t>287</t>
  </si>
  <si>
    <t>A3-01</t>
  </si>
  <si>
    <t>Skříň Eaton Profi Plus  BP 4/52 IP54 s uzam. dveřmi</t>
  </si>
  <si>
    <t>-1599943289</t>
  </si>
  <si>
    <t>288</t>
  </si>
  <si>
    <t>A3-02</t>
  </si>
  <si>
    <t>Vypínač Eaton-IS- 40/3</t>
  </si>
  <si>
    <t>1071108129</t>
  </si>
  <si>
    <t>289</t>
  </si>
  <si>
    <t>A3-03</t>
  </si>
  <si>
    <t>1725066257</t>
  </si>
  <si>
    <t>290</t>
  </si>
  <si>
    <t>A3-04</t>
  </si>
  <si>
    <t>197782857</t>
  </si>
  <si>
    <t>291</t>
  </si>
  <si>
    <t>A3-05</t>
  </si>
  <si>
    <t>878076836</t>
  </si>
  <si>
    <t>292</t>
  </si>
  <si>
    <t>A3-06</t>
  </si>
  <si>
    <t>Žaluziový ovladač</t>
  </si>
  <si>
    <t>-926906725</t>
  </si>
  <si>
    <t>21-M-A4</t>
  </si>
  <si>
    <t>Rozvaděč  R114 - 07</t>
  </si>
  <si>
    <t>293</t>
  </si>
  <si>
    <t>A4-01</t>
  </si>
  <si>
    <t>-1546087162</t>
  </si>
  <si>
    <t>294</t>
  </si>
  <si>
    <t>A4-02</t>
  </si>
  <si>
    <t>-1957652895</t>
  </si>
  <si>
    <t>295</t>
  </si>
  <si>
    <t>A4-03</t>
  </si>
  <si>
    <t>-1422724514</t>
  </si>
  <si>
    <t>296</t>
  </si>
  <si>
    <t>A4-04</t>
  </si>
  <si>
    <t>784029171</t>
  </si>
  <si>
    <t>297</t>
  </si>
  <si>
    <t>A4-05</t>
  </si>
  <si>
    <t>1838373471</t>
  </si>
  <si>
    <t>298</t>
  </si>
  <si>
    <t>A4-06</t>
  </si>
  <si>
    <t>Jistič Eaton-PL7-B- 16/3</t>
  </si>
  <si>
    <t>1177977657</t>
  </si>
  <si>
    <t>299</t>
  </si>
  <si>
    <t>A4-07</t>
  </si>
  <si>
    <t>1801613045</t>
  </si>
  <si>
    <t>21-M-A5</t>
  </si>
  <si>
    <t>Rozvaděč  R115 - 08</t>
  </si>
  <si>
    <t>A5-01</t>
  </si>
  <si>
    <t>227638859</t>
  </si>
  <si>
    <t>301</t>
  </si>
  <si>
    <t>A5-02</t>
  </si>
  <si>
    <t>-1364384083</t>
  </si>
  <si>
    <t>302</t>
  </si>
  <si>
    <t>A5-03</t>
  </si>
  <si>
    <t>754950146</t>
  </si>
  <si>
    <t>303</t>
  </si>
  <si>
    <t>A5-04</t>
  </si>
  <si>
    <t>972175384</t>
  </si>
  <si>
    <t>304</t>
  </si>
  <si>
    <t>A5-05</t>
  </si>
  <si>
    <t>-2034876327</t>
  </si>
  <si>
    <t>305</t>
  </si>
  <si>
    <t>A5-06</t>
  </si>
  <si>
    <t>-543925314</t>
  </si>
  <si>
    <t>306</t>
  </si>
  <si>
    <t>A5-07</t>
  </si>
  <si>
    <t>Jistič Eaton-PL7-B- 10/3</t>
  </si>
  <si>
    <t>2059450155</t>
  </si>
  <si>
    <t>307</t>
  </si>
  <si>
    <t>A5-08</t>
  </si>
  <si>
    <t>1997737174</t>
  </si>
  <si>
    <t>21-M-A6</t>
  </si>
  <si>
    <t>Rozvaděč  R116 - 09</t>
  </si>
  <si>
    <t>308</t>
  </si>
  <si>
    <t>A6-01</t>
  </si>
  <si>
    <t>-1762998188</t>
  </si>
  <si>
    <t>309</t>
  </si>
  <si>
    <t>A6-02</t>
  </si>
  <si>
    <t>1922724437</t>
  </si>
  <si>
    <t>310</t>
  </si>
  <si>
    <t>A6-03</t>
  </si>
  <si>
    <t>-2058485014</t>
  </si>
  <si>
    <t>311</t>
  </si>
  <si>
    <t>A6-04</t>
  </si>
  <si>
    <t>-64319249</t>
  </si>
  <si>
    <t>312</t>
  </si>
  <si>
    <t>A6-05</t>
  </si>
  <si>
    <t>505945863</t>
  </si>
  <si>
    <t>313</t>
  </si>
  <si>
    <t>A6-06</t>
  </si>
  <si>
    <t>1324719289</t>
  </si>
  <si>
    <t>314</t>
  </si>
  <si>
    <t>A6-07</t>
  </si>
  <si>
    <t>Vypínač IS10/1</t>
  </si>
  <si>
    <t>-730388478</t>
  </si>
  <si>
    <t>315</t>
  </si>
  <si>
    <t>A6-08</t>
  </si>
  <si>
    <t>1795356304</t>
  </si>
  <si>
    <t>21-M-B</t>
  </si>
  <si>
    <t>instalace nn</t>
  </si>
  <si>
    <t>316</t>
  </si>
  <si>
    <t>B-01</t>
  </si>
  <si>
    <t>Kabel CYKY 2Ax1,5mm2</t>
  </si>
  <si>
    <t>1637016605</t>
  </si>
  <si>
    <t>317</t>
  </si>
  <si>
    <t>B-02</t>
  </si>
  <si>
    <t>Kabel CYKY 2Ax4mm2</t>
  </si>
  <si>
    <t>276751288</t>
  </si>
  <si>
    <t>318</t>
  </si>
  <si>
    <t>B-03</t>
  </si>
  <si>
    <t>Kabel CYKY 3Ax1,5mm2</t>
  </si>
  <si>
    <t>732923323</t>
  </si>
  <si>
    <t>319</t>
  </si>
  <si>
    <t>B-04</t>
  </si>
  <si>
    <t>Kabel CYKY 3Cx1,5mm2</t>
  </si>
  <si>
    <t>-1596403914</t>
  </si>
  <si>
    <t>320</t>
  </si>
  <si>
    <t>B-05</t>
  </si>
  <si>
    <t>Kabel CYKY 3Cx2,5mm2</t>
  </si>
  <si>
    <t>696282148</t>
  </si>
  <si>
    <t>321</t>
  </si>
  <si>
    <t>B-06</t>
  </si>
  <si>
    <t>Kabel CYKY 5Cx1,5mm2</t>
  </si>
  <si>
    <t>-194526691</t>
  </si>
  <si>
    <t>322</t>
  </si>
  <si>
    <t>B-07</t>
  </si>
  <si>
    <t>Kabel CYKY 5Cx2,5mm2</t>
  </si>
  <si>
    <t>-173468069</t>
  </si>
  <si>
    <t>323</t>
  </si>
  <si>
    <t>B-08</t>
  </si>
  <si>
    <t>Kabel CYKY 5Cx4mm2</t>
  </si>
  <si>
    <t>988652278</t>
  </si>
  <si>
    <t>324</t>
  </si>
  <si>
    <t>B-09</t>
  </si>
  <si>
    <t>Svítidlo MODUS UQ A 1050mA,LED,1050 mA,IP54,1x50W</t>
  </si>
  <si>
    <t>364549367</t>
  </si>
  <si>
    <t>325</t>
  </si>
  <si>
    <t>B-10</t>
  </si>
  <si>
    <t>Svítidlo MODUS UQ A   700mA,LED,  700 mA,IP54,1x35W</t>
  </si>
  <si>
    <t>-410387219</t>
  </si>
  <si>
    <t>326</t>
  </si>
  <si>
    <t>B-11</t>
  </si>
  <si>
    <t>Žárovkové nástěnné svítidlo 1 x 11 W / IP 54</t>
  </si>
  <si>
    <t>-880485448</t>
  </si>
  <si>
    <t>327</t>
  </si>
  <si>
    <t>B-12</t>
  </si>
  <si>
    <t>Stropní svítidlo 1 x 6 W / IP 44</t>
  </si>
  <si>
    <t>1231169176</t>
  </si>
  <si>
    <t>328</t>
  </si>
  <si>
    <t>B-13</t>
  </si>
  <si>
    <t>Výbojkové svítidlo nástěnné SHC 50W</t>
  </si>
  <si>
    <t>-1554416604</t>
  </si>
  <si>
    <t>329</t>
  </si>
  <si>
    <t>B-14</t>
  </si>
  <si>
    <t>Jednopólový vypínač 10 A / IP 20</t>
  </si>
  <si>
    <t>1455275823</t>
  </si>
  <si>
    <t>330</t>
  </si>
  <si>
    <t>B-15</t>
  </si>
  <si>
    <t>Jednopólový vypínač s kontrolkou10 A / IP 20</t>
  </si>
  <si>
    <t>1323791311</t>
  </si>
  <si>
    <t>331</t>
  </si>
  <si>
    <t>B-16</t>
  </si>
  <si>
    <t>Seriový vypínač 10 A / IP 20</t>
  </si>
  <si>
    <t>-203952593</t>
  </si>
  <si>
    <t>332</t>
  </si>
  <si>
    <t>B-17</t>
  </si>
  <si>
    <t>1-Střídavý přepínač 10 A / IP 20</t>
  </si>
  <si>
    <t>2078123334</t>
  </si>
  <si>
    <t>333</t>
  </si>
  <si>
    <t>B-18</t>
  </si>
  <si>
    <t>1-Střídavý přepínač 10 A / IP 44</t>
  </si>
  <si>
    <t>1699045318</t>
  </si>
  <si>
    <t>334</t>
  </si>
  <si>
    <t>B-19</t>
  </si>
  <si>
    <t>Křížový přepínač 10 A / IP 20</t>
  </si>
  <si>
    <t>-1538603040</t>
  </si>
  <si>
    <t>335</t>
  </si>
  <si>
    <t>B-20</t>
  </si>
  <si>
    <t>-1036342314</t>
  </si>
  <si>
    <t>336</t>
  </si>
  <si>
    <t>B-21</t>
  </si>
  <si>
    <t>Pohybové čidlo 10 A / IP 54</t>
  </si>
  <si>
    <t>-1105229480</t>
  </si>
  <si>
    <t>337</t>
  </si>
  <si>
    <t>B-22</t>
  </si>
  <si>
    <t>Čas. spínač KEP04n</t>
  </si>
  <si>
    <t>24332196</t>
  </si>
  <si>
    <t>338</t>
  </si>
  <si>
    <t>B-23</t>
  </si>
  <si>
    <t>Tlačítko Total STOP</t>
  </si>
  <si>
    <t>-1964171046</t>
  </si>
  <si>
    <t>339</t>
  </si>
  <si>
    <t>B-24</t>
  </si>
  <si>
    <t>Motor. zásuvka  16 A / IP 66</t>
  </si>
  <si>
    <t>-853748637</t>
  </si>
  <si>
    <t>340</t>
  </si>
  <si>
    <t>B-25</t>
  </si>
  <si>
    <t>Vestavná motor. zásuvka  16 A / IP 66</t>
  </si>
  <si>
    <t>-244999329</t>
  </si>
  <si>
    <t>341</t>
  </si>
  <si>
    <t>B-26</t>
  </si>
  <si>
    <t>Vestavná 1-zásuvka  16 A / IP 44</t>
  </si>
  <si>
    <t>-1690121742</t>
  </si>
  <si>
    <t>342</t>
  </si>
  <si>
    <t>B-27</t>
  </si>
  <si>
    <t>1-zásuvka  16 A / IP 44</t>
  </si>
  <si>
    <t>-1313363852</t>
  </si>
  <si>
    <t>343</t>
  </si>
  <si>
    <t>B-28</t>
  </si>
  <si>
    <t>Sestava SENSOR  pro 2 pisoáry</t>
  </si>
  <si>
    <t>1189544930</t>
  </si>
  <si>
    <t>344</t>
  </si>
  <si>
    <t>B-29</t>
  </si>
  <si>
    <t>Sušič rukou</t>
  </si>
  <si>
    <t>177890045</t>
  </si>
  <si>
    <t>345</t>
  </si>
  <si>
    <t>B-30</t>
  </si>
  <si>
    <t>Kanál parapet. PK 170 x 70</t>
  </si>
  <si>
    <t>-2070965513</t>
  </si>
  <si>
    <t>346</t>
  </si>
  <si>
    <t>B-31</t>
  </si>
  <si>
    <t>Krabice přístrojová KP68</t>
  </si>
  <si>
    <t>1699954222</t>
  </si>
  <si>
    <t>347</t>
  </si>
  <si>
    <t>B-32</t>
  </si>
  <si>
    <t>Ohebná hadice P23</t>
  </si>
  <si>
    <t>-1609079701</t>
  </si>
  <si>
    <t>348</t>
  </si>
  <si>
    <t>B-33</t>
  </si>
  <si>
    <t>Vkládací lišta L40</t>
  </si>
  <si>
    <t>455239982</t>
  </si>
  <si>
    <t>349</t>
  </si>
  <si>
    <t>B-34</t>
  </si>
  <si>
    <t>Nouzové svítidlo  TREVOS HELIOS DS 108 M1h</t>
  </si>
  <si>
    <t>1245802674</t>
  </si>
  <si>
    <t>350</t>
  </si>
  <si>
    <t>B-35</t>
  </si>
  <si>
    <t>Tlačítko pomoci</t>
  </si>
  <si>
    <t>-1616124569</t>
  </si>
  <si>
    <t>351</t>
  </si>
  <si>
    <t>B-36</t>
  </si>
  <si>
    <t>Houkačka 230 V , 100 dB</t>
  </si>
  <si>
    <t>1597152933</t>
  </si>
  <si>
    <t>352</t>
  </si>
  <si>
    <t>B-37</t>
  </si>
  <si>
    <t>Skříň Eaton CI43E150-RAL7032 - pro UPS</t>
  </si>
  <si>
    <t>-736340929</t>
  </si>
  <si>
    <t>353</t>
  </si>
  <si>
    <t>B-38</t>
  </si>
  <si>
    <t>Back UPS CS350</t>
  </si>
  <si>
    <t>1436052954</t>
  </si>
  <si>
    <t>21-M-H</t>
  </si>
  <si>
    <t>Hromosvod</t>
  </si>
  <si>
    <t>354</t>
  </si>
  <si>
    <t>210229901.1</t>
  </si>
  <si>
    <t>Montáž hromosvodu</t>
  </si>
  <si>
    <t>553096673</t>
  </si>
  <si>
    <t>355</t>
  </si>
  <si>
    <t>H-01</t>
  </si>
  <si>
    <t>Zemnící tyč ZT</t>
  </si>
  <si>
    <t>1146673247</t>
  </si>
  <si>
    <t>356</t>
  </si>
  <si>
    <t>H-02</t>
  </si>
  <si>
    <t>Vodič FeZn    8mm</t>
  </si>
  <si>
    <t>1702745842</t>
  </si>
  <si>
    <t>357</t>
  </si>
  <si>
    <t>H-03</t>
  </si>
  <si>
    <t>Vodič FeZn    10mm</t>
  </si>
  <si>
    <t>-2062573846</t>
  </si>
  <si>
    <t>358</t>
  </si>
  <si>
    <t>H-04</t>
  </si>
  <si>
    <t>Jímací tyč do zdiva  JZ 15</t>
  </si>
  <si>
    <t>-601552359</t>
  </si>
  <si>
    <t>359</t>
  </si>
  <si>
    <t>H-05</t>
  </si>
  <si>
    <t>Ochranný úhelník OU</t>
  </si>
  <si>
    <t>-1486682499</t>
  </si>
  <si>
    <t>360</t>
  </si>
  <si>
    <t>H-06</t>
  </si>
  <si>
    <t>Podpěra vedení do zdiva PV 01</t>
  </si>
  <si>
    <t>-1103897863</t>
  </si>
  <si>
    <t>361</t>
  </si>
  <si>
    <t>H-07</t>
  </si>
  <si>
    <t>Podpěra vedení na ploché střechy PV 21</t>
  </si>
  <si>
    <t>384088694</t>
  </si>
  <si>
    <t>362</t>
  </si>
  <si>
    <t>H-08</t>
  </si>
  <si>
    <t>Svorka připojovací pro okapové žlaby SO</t>
  </si>
  <si>
    <t>1089989435</t>
  </si>
  <si>
    <t>363</t>
  </si>
  <si>
    <t>H-09</t>
  </si>
  <si>
    <t>Svorka zkušební   SZ</t>
  </si>
  <si>
    <t>762087209</t>
  </si>
  <si>
    <t>364</t>
  </si>
  <si>
    <t>H-10</t>
  </si>
  <si>
    <t>Svorka spojovací SS</t>
  </si>
  <si>
    <t>-866091820</t>
  </si>
  <si>
    <t>365</t>
  </si>
  <si>
    <t>H-11</t>
  </si>
  <si>
    <t>Krabice obecně KO125</t>
  </si>
  <si>
    <t>78680674</t>
  </si>
  <si>
    <t>366</t>
  </si>
  <si>
    <t>H-12</t>
  </si>
  <si>
    <t>Distanční držák pro anténu</t>
  </si>
  <si>
    <t>960759165</t>
  </si>
  <si>
    <t>367</t>
  </si>
  <si>
    <t>210229902</t>
  </si>
  <si>
    <t>-717923440</t>
  </si>
  <si>
    <t>368</t>
  </si>
  <si>
    <t>210229903</t>
  </si>
  <si>
    <t>revize hromosvodu</t>
  </si>
  <si>
    <t>1779115679</t>
  </si>
  <si>
    <t>22-M</t>
  </si>
  <si>
    <t>Slaboproud</t>
  </si>
  <si>
    <t>369</t>
  </si>
  <si>
    <t>220019901</t>
  </si>
  <si>
    <t>Montáž slaboproudu</t>
  </si>
  <si>
    <t>-2057980229</t>
  </si>
  <si>
    <t>370</t>
  </si>
  <si>
    <t>220019902</t>
  </si>
  <si>
    <t>Stavební výpomoce</t>
  </si>
  <si>
    <t>-595980694</t>
  </si>
  <si>
    <t>371</t>
  </si>
  <si>
    <t>220019903</t>
  </si>
  <si>
    <t>Zprovoznění</t>
  </si>
  <si>
    <t>-1753060086</t>
  </si>
  <si>
    <t>22-M-A1</t>
  </si>
  <si>
    <t>Zařízení LAN</t>
  </si>
  <si>
    <t>372</t>
  </si>
  <si>
    <t>A1-S-01</t>
  </si>
  <si>
    <t>Skříň 19OCRACK OCC-12U-6S , 12U/600</t>
  </si>
  <si>
    <t>504568008</t>
  </si>
  <si>
    <t>373</t>
  </si>
  <si>
    <t>A1-S-02</t>
  </si>
  <si>
    <t>STP Patch panel 24 port Cat 6</t>
  </si>
  <si>
    <t>-952966113</t>
  </si>
  <si>
    <t>374</t>
  </si>
  <si>
    <t>A1-S-03</t>
  </si>
  <si>
    <t>19"napájecí panel ACAR 504WF/3m 5x230V BK</t>
  </si>
  <si>
    <t>627568584</t>
  </si>
  <si>
    <t>375</t>
  </si>
  <si>
    <t>A1-S-04</t>
  </si>
  <si>
    <t>19"vyvazovací panel1U , háček velký zacvakávací pro čtvercový   otvor 9x9 RAX-VP-X11-A1</t>
  </si>
  <si>
    <t>-2096994687</t>
  </si>
  <si>
    <t>376</t>
  </si>
  <si>
    <t>A1-S-05</t>
  </si>
  <si>
    <t>Polička s perforací 1U/450 , nos. 80 kg,RAB-UP-450-A4</t>
  </si>
  <si>
    <t>1204133233</t>
  </si>
  <si>
    <t>377</t>
  </si>
  <si>
    <t>A1-S-06</t>
  </si>
  <si>
    <t>ABC Back -UPS-BX 1400 eurozásuvky</t>
  </si>
  <si>
    <t>-804374278</t>
  </si>
  <si>
    <t>378</t>
  </si>
  <si>
    <t>A1-S-07</t>
  </si>
  <si>
    <t>TP link TL-SG3216 Jet Stream , 16Gbit port , 2xCombo SFP slot</t>
  </si>
  <si>
    <t>-1463556003</t>
  </si>
  <si>
    <t>379</t>
  </si>
  <si>
    <t>A1-S-08</t>
  </si>
  <si>
    <t>VOIP brána</t>
  </si>
  <si>
    <t>-690182289</t>
  </si>
  <si>
    <t>22-M-B1</t>
  </si>
  <si>
    <t>Materiál LAN</t>
  </si>
  <si>
    <t>380</t>
  </si>
  <si>
    <t>B1-S-01</t>
  </si>
  <si>
    <t>FTP kabel OPTIX KAT 6</t>
  </si>
  <si>
    <t>1742738699</t>
  </si>
  <si>
    <t>381</t>
  </si>
  <si>
    <t>B1-S-02</t>
  </si>
  <si>
    <t>Zásuvka Datacom CAT6,STP 2xRJ45pod omítku</t>
  </si>
  <si>
    <t>794799748</t>
  </si>
  <si>
    <t>382</t>
  </si>
  <si>
    <t>B1-S-03</t>
  </si>
  <si>
    <t>Interaktivní tabule</t>
  </si>
  <si>
    <t>1533479351</t>
  </si>
  <si>
    <t>22-M-Ost</t>
  </si>
  <si>
    <t>Ostatní</t>
  </si>
  <si>
    <t>383</t>
  </si>
  <si>
    <t>B2-S-01.1</t>
  </si>
  <si>
    <t>Videovrátný EMOS RL03M</t>
  </si>
  <si>
    <t>-1933345817</t>
  </si>
  <si>
    <t>384</t>
  </si>
  <si>
    <t>B2-S-02.1</t>
  </si>
  <si>
    <t>Domácí videotelefon   EMOS RL03M</t>
  </si>
  <si>
    <t>-101759513</t>
  </si>
  <si>
    <t>385</t>
  </si>
  <si>
    <t>B2-S-03.1</t>
  </si>
  <si>
    <t>Signální (školní) autonomní hodiny SAh72</t>
  </si>
  <si>
    <t>-1664962412</t>
  </si>
  <si>
    <t>386</t>
  </si>
  <si>
    <t>B2-S-04.1</t>
  </si>
  <si>
    <t>Podružné digitální  hodiny</t>
  </si>
  <si>
    <t>75645567</t>
  </si>
  <si>
    <t>387</t>
  </si>
  <si>
    <t>B2-S-05.1</t>
  </si>
  <si>
    <t>Zvonek  75 V</t>
  </si>
  <si>
    <t>-2121138346</t>
  </si>
  <si>
    <t>388</t>
  </si>
  <si>
    <t>B2-S-06.1</t>
  </si>
  <si>
    <t>Kabel SYKY   2x2x0,5</t>
  </si>
  <si>
    <t>664002014</t>
  </si>
  <si>
    <t>389</t>
  </si>
  <si>
    <t>B2-S-07.1</t>
  </si>
  <si>
    <t>Kabel SYKFY  5x2x0,5</t>
  </si>
  <si>
    <t>-1024515780</t>
  </si>
  <si>
    <t>24-M</t>
  </si>
  <si>
    <t>Montáže vzduchotechnických zařízení</t>
  </si>
  <si>
    <t>390</t>
  </si>
  <si>
    <t>240019901</t>
  </si>
  <si>
    <t>Demontáž rozvodů VZT</t>
  </si>
  <si>
    <t>852016751</t>
  </si>
  <si>
    <t>391</t>
  </si>
  <si>
    <t>240019902</t>
  </si>
  <si>
    <t>Montáž vzduchotechniky</t>
  </si>
  <si>
    <t>1798454748</t>
  </si>
  <si>
    <t>392</t>
  </si>
  <si>
    <t>1-001</t>
  </si>
  <si>
    <t>potrubí SPIRO 100 vč.tvarovek</t>
  </si>
  <si>
    <t>-1297647135</t>
  </si>
  <si>
    <t>393</t>
  </si>
  <si>
    <t>1-002</t>
  </si>
  <si>
    <t>potrubí SPIRO 140 vč.tvarovek</t>
  </si>
  <si>
    <t>-1648345515</t>
  </si>
  <si>
    <t>394</t>
  </si>
  <si>
    <t>1-003</t>
  </si>
  <si>
    <t>potrubí SPIRO 150 vč.tvarovek</t>
  </si>
  <si>
    <t>-651809843</t>
  </si>
  <si>
    <t>395</t>
  </si>
  <si>
    <t>1-004</t>
  </si>
  <si>
    <t>připojovací hadice DN 150 z Al folie</t>
  </si>
  <si>
    <t>-1429716077</t>
  </si>
  <si>
    <t>396</t>
  </si>
  <si>
    <t>1-005</t>
  </si>
  <si>
    <t>uzavírací kladka DN 150</t>
  </si>
  <si>
    <t>503414355</t>
  </si>
  <si>
    <t>397</t>
  </si>
  <si>
    <t>1-006</t>
  </si>
  <si>
    <t>osový přechod 150/100</t>
  </si>
  <si>
    <t>206419470</t>
  </si>
  <si>
    <t>398</t>
  </si>
  <si>
    <t>1-007</t>
  </si>
  <si>
    <t>talířový ventil 100</t>
  </si>
  <si>
    <t>635213912</t>
  </si>
  <si>
    <t>399</t>
  </si>
  <si>
    <t>1-008</t>
  </si>
  <si>
    <t>ventilátor axiální</t>
  </si>
  <si>
    <t>1678239594</t>
  </si>
  <si>
    <t>1-009</t>
  </si>
  <si>
    <t>ventilátor diagonální</t>
  </si>
  <si>
    <t>-1296831208</t>
  </si>
  <si>
    <t>401</t>
  </si>
  <si>
    <t>1-010</t>
  </si>
  <si>
    <t>žaluzie protidešťová d 140</t>
  </si>
  <si>
    <t>1997553757</t>
  </si>
  <si>
    <t>402</t>
  </si>
  <si>
    <t>1-011</t>
  </si>
  <si>
    <t>odsavač třísek a pilin - viz PD</t>
  </si>
  <si>
    <t>-1492210489</t>
  </si>
  <si>
    <t>403</t>
  </si>
  <si>
    <t>1-012</t>
  </si>
  <si>
    <t>montážní, spojovací a upevňovací materiál</t>
  </si>
  <si>
    <t>-146077578</t>
  </si>
  <si>
    <t>404</t>
  </si>
  <si>
    <t>240019903</t>
  </si>
  <si>
    <t>Provozní zkouška</t>
  </si>
  <si>
    <t>-935318200</t>
  </si>
  <si>
    <t>405</t>
  </si>
  <si>
    <t>240019904</t>
  </si>
  <si>
    <t>360591913</t>
  </si>
  <si>
    <t>OST</t>
  </si>
  <si>
    <t>406</t>
  </si>
  <si>
    <t>999-PBŘ-01</t>
  </si>
  <si>
    <t>M+D hasicí přístroj</t>
  </si>
  <si>
    <t>-525247837</t>
  </si>
  <si>
    <t>20 - Venkovní rozvody - topný kanál</t>
  </si>
  <si>
    <t xml:space="preserve">    1 -  Zemní práce</t>
  </si>
  <si>
    <t xml:space="preserve">    4 - Vodorovné konstrukce</t>
  </si>
  <si>
    <t xml:space="preserve">    8 - Trubní vedení</t>
  </si>
  <si>
    <t xml:space="preserve"> Zemní práce</t>
  </si>
  <si>
    <t>113107042</t>
  </si>
  <si>
    <t>Odstranění podkladu plochy do 15 m2 živičných tl 100 mm při překopech inž sítí</t>
  </si>
  <si>
    <t>-1915141436</t>
  </si>
  <si>
    <t>6,5*1</t>
  </si>
  <si>
    <t>132201201</t>
  </si>
  <si>
    <t>Hloubení rýh š do 2000 mm v hornině tř. 3 objemu do 100 m3</t>
  </si>
  <si>
    <t>1641946337</t>
  </si>
  <si>
    <t>16*1*1</t>
  </si>
  <si>
    <t>161101101</t>
  </si>
  <si>
    <t>Svislé přemístění výkopku z horniny tř. 1 až 4 hl výkopu do 2,5 m</t>
  </si>
  <si>
    <t>-2036145499</t>
  </si>
  <si>
    <t>-818231237</t>
  </si>
  <si>
    <t>2087424263</t>
  </si>
  <si>
    <t>16*5 'Přepočtené koeficientem množství</t>
  </si>
  <si>
    <t>1772940231</t>
  </si>
  <si>
    <t>-1793706772</t>
  </si>
  <si>
    <t>16*2 'Přepočtené koeficientem množství</t>
  </si>
  <si>
    <t>175111101</t>
  </si>
  <si>
    <t>Obsypání potrubí ručně sypaninou bez prohození, uloženou do 3 m</t>
  </si>
  <si>
    <t>630006010</t>
  </si>
  <si>
    <t>16*1*(1-0,1-0,2)</t>
  </si>
  <si>
    <t>583313490</t>
  </si>
  <si>
    <t>kamenivo těžené drobné frakce 0-4</t>
  </si>
  <si>
    <t>110891489</t>
  </si>
  <si>
    <t>11,2*2 'Přepočtené koeficientem množství</t>
  </si>
  <si>
    <t>-1993645135</t>
  </si>
  <si>
    <t>16*1</t>
  </si>
  <si>
    <t>181301103</t>
  </si>
  <si>
    <t>Rozprostření ornice tl vrstvy do 200 mm pl do 500 m2 v rovině nebo ve svahu do 1:5</t>
  </si>
  <si>
    <t>98813241</t>
  </si>
  <si>
    <t>103211000</t>
  </si>
  <si>
    <t>zahradní substrát pro výsadbu VL</t>
  </si>
  <si>
    <t>-850745187</t>
  </si>
  <si>
    <t>16*0,2</t>
  </si>
  <si>
    <t>181411151</t>
  </si>
  <si>
    <t>Založení parkového trávníku travním kobercem plochy do 1000 m2 v rovině a ve svahu do 1:5</t>
  </si>
  <si>
    <t>-1209157124</t>
  </si>
  <si>
    <t>005724150</t>
  </si>
  <si>
    <t>osivo směs travní parková směs exclusive</t>
  </si>
  <si>
    <t>1185430427</t>
  </si>
  <si>
    <t>16*0,08 'Přepočtené koeficientem množství</t>
  </si>
  <si>
    <t>Vodorovné konstrukce</t>
  </si>
  <si>
    <t>457621411</t>
  </si>
  <si>
    <t>Plášťové těsnění z asfaltobetonu úprava spár asfaltovou zálivkou do 1 kg/m</t>
  </si>
  <si>
    <t>585532694</t>
  </si>
  <si>
    <t>564231111</t>
  </si>
  <si>
    <t>Podklad nebo podsyp ze štěrkopísku ŠP tl 100 mm</t>
  </si>
  <si>
    <t>823347729</t>
  </si>
  <si>
    <t>564861111</t>
  </si>
  <si>
    <t>Podklad ze štěrkodrtě ŠD tl 200 mm</t>
  </si>
  <si>
    <t>1855365870</t>
  </si>
  <si>
    <t>572330111</t>
  </si>
  <si>
    <t>Vyspravení krytu komunikací po překopech plochy do 15 m2 obalovaným kamenivem tl 50 mm</t>
  </si>
  <si>
    <t>-570813149</t>
  </si>
  <si>
    <t>572340112</t>
  </si>
  <si>
    <t>Vyspravení krytu komunikací po překopech plochy do 15 m2 asfaltovým betonem ACO (AB) tl 70 mm</t>
  </si>
  <si>
    <t>-1934772690</t>
  </si>
  <si>
    <t>573111113</t>
  </si>
  <si>
    <t>Postřik živičný infiltrační s posypem z asfaltu množství 1,5 kg/m2</t>
  </si>
  <si>
    <t>-209503330</t>
  </si>
  <si>
    <t>573211111</t>
  </si>
  <si>
    <t>Postřik živičný spojovací z asfaltu v množství do 0,70 kg/m2</t>
  </si>
  <si>
    <t>1051580434</t>
  </si>
  <si>
    <t>Trubní vedení</t>
  </si>
  <si>
    <t>866181003</t>
  </si>
  <si>
    <t>Montáž potrubí předizolovaného ocelového DN 40  vnějšího průměru D 125 mm</t>
  </si>
  <si>
    <t>965413791</t>
  </si>
  <si>
    <t>552711101</t>
  </si>
  <si>
    <t>potrubí předizolované DN 40 plášť d 110</t>
  </si>
  <si>
    <t>464829562</t>
  </si>
  <si>
    <t>552711102</t>
  </si>
  <si>
    <t>oblouk 90° DN 40 plášť d 110</t>
  </si>
  <si>
    <t>-1487173805</t>
  </si>
  <si>
    <t>552711103</t>
  </si>
  <si>
    <t>koncové víčko 40</t>
  </si>
  <si>
    <t>-175049349</t>
  </si>
  <si>
    <t>552711104</t>
  </si>
  <si>
    <t>těsnění do prostupů</t>
  </si>
  <si>
    <t>66982144</t>
  </si>
  <si>
    <t>552711105</t>
  </si>
  <si>
    <t>smršťovací spojka</t>
  </si>
  <si>
    <t>78444376</t>
  </si>
  <si>
    <t>552711106</t>
  </si>
  <si>
    <t>dilatační polštáře</t>
  </si>
  <si>
    <t>2119993120</t>
  </si>
  <si>
    <t>866990001</t>
  </si>
  <si>
    <t>signalizace poruch - měděný vodič</t>
  </si>
  <si>
    <t>-1170928902</t>
  </si>
  <si>
    <t>866990002</t>
  </si>
  <si>
    <t>signalizace poruch - měděný pocínovaný vodič</t>
  </si>
  <si>
    <t>-24343120</t>
  </si>
  <si>
    <t>866990003</t>
  </si>
  <si>
    <t>spojka vodičů</t>
  </si>
  <si>
    <t>1771031884</t>
  </si>
  <si>
    <t>866990004</t>
  </si>
  <si>
    <t>podložka pod vodič ve spojce</t>
  </si>
  <si>
    <t>453809293</t>
  </si>
  <si>
    <t>866990005</t>
  </si>
  <si>
    <t>napojení na potrubí Cu 42</t>
  </si>
  <si>
    <t>2041093379</t>
  </si>
  <si>
    <t>866990006</t>
  </si>
  <si>
    <t>napojení na stávající potrubí - 4</t>
  </si>
  <si>
    <t>1491335398</t>
  </si>
  <si>
    <t>867181003</t>
  </si>
  <si>
    <t>Spojka potrubí předizolovaného ocelového DN 40  vnějšího průměru D 125 mm</t>
  </si>
  <si>
    <t>72666064</t>
  </si>
  <si>
    <t>892241111</t>
  </si>
  <si>
    <t>Tlaková zkouška vodou potrubí do 80</t>
  </si>
  <si>
    <t>-1204742349</t>
  </si>
  <si>
    <t>919731121</t>
  </si>
  <si>
    <t>Zarovnání styčné plochy podkladu nebo krytu živičného tl do 50 mm</t>
  </si>
  <si>
    <t>795414260</t>
  </si>
  <si>
    <t>919735112</t>
  </si>
  <si>
    <t>Řezání stávajícího živičného krytu hl do 100 mm</t>
  </si>
  <si>
    <t>267406821</t>
  </si>
  <si>
    <t>1821714542</t>
  </si>
  <si>
    <t>-1808850102</t>
  </si>
  <si>
    <t>1,177*14 'Přepočtené koeficientem množství</t>
  </si>
  <si>
    <t>997221845</t>
  </si>
  <si>
    <t>Poplatek za uložení odpadu z asfaltových povrchů na skládce (skládkovné)</t>
  </si>
  <si>
    <t>1005535320</t>
  </si>
  <si>
    <t>998272201</t>
  </si>
  <si>
    <t>Přesun hmot pro trubní vedení z ocelových trub svařovaných otevřený výkop</t>
  </si>
  <si>
    <t>-1533323168</t>
  </si>
  <si>
    <t>30 - Venkovní rozvody - kanalizace, vodovod</t>
  </si>
  <si>
    <t>1769879071</t>
  </si>
  <si>
    <t>120001101</t>
  </si>
  <si>
    <t>Příplatek za ztížení vykopávky v blízkosti podzemního vedení</t>
  </si>
  <si>
    <t>-1427731493</t>
  </si>
  <si>
    <t>121101101</t>
  </si>
  <si>
    <t>Sejmutí ornice s přemístěním na vzdálenost do 50 m</t>
  </si>
  <si>
    <t>-1051134840</t>
  </si>
  <si>
    <t>83*1,5*0,1</t>
  </si>
  <si>
    <t>50*1*0,1</t>
  </si>
  <si>
    <t>8*1*0,1</t>
  </si>
  <si>
    <t>132201101</t>
  </si>
  <si>
    <t>Hloubení rýh š do 600 mm v hornině tř. 3 objemu do 100 m3</t>
  </si>
  <si>
    <t>366422213</t>
  </si>
  <si>
    <t>50*0,6*1 "děšťová kanalizace</t>
  </si>
  <si>
    <t>132201202</t>
  </si>
  <si>
    <t>Hloubení rýh š do 2000 mm v hornině tř. 3 objemu do 1000 m3</t>
  </si>
  <si>
    <t>398400309</t>
  </si>
  <si>
    <t>83*0,6*1,5 "vodovod</t>
  </si>
  <si>
    <t>37,74*0,6*1,9 "kanalizace</t>
  </si>
  <si>
    <t>8*1*1,5*2 "vsak</t>
  </si>
  <si>
    <t>151101101</t>
  </si>
  <si>
    <t>Zřízení příložného pažení a rozepření stěn rýh hl do 2 m</t>
  </si>
  <si>
    <t>-187754813</t>
  </si>
  <si>
    <t>83*1,5*2</t>
  </si>
  <si>
    <t>32,6*0,4</t>
  </si>
  <si>
    <t>151101111</t>
  </si>
  <si>
    <t>Odstranění příložného pažení a rozepření stěn rýh hl do 2 m</t>
  </si>
  <si>
    <t>1120356889</t>
  </si>
  <si>
    <t>-119035757</t>
  </si>
  <si>
    <t>-113844527</t>
  </si>
  <si>
    <t>10,244+46,526</t>
  </si>
  <si>
    <t>-1265518889</t>
  </si>
  <si>
    <t>1147433515</t>
  </si>
  <si>
    <t>56,77*2 'Přepočtené koeficientem množství</t>
  </si>
  <si>
    <t>-922281977</t>
  </si>
  <si>
    <t>83*0,6*(1,5-0,1-0,3-0,1) "vodovod</t>
  </si>
  <si>
    <t>37,74*0,6*(1,9-0,1-0,6-0,1) "kanalizace</t>
  </si>
  <si>
    <t>50*0,6*(1-0,1-0,6-0,1) "děšťová kanalizace</t>
  </si>
  <si>
    <t>175102101</t>
  </si>
  <si>
    <t>Obsypání potrubí při překopech inž sítí ručně objem do 10 m3 z hor tř. 1 až 4</t>
  </si>
  <si>
    <t>-2041296260</t>
  </si>
  <si>
    <t>83*0,6*0,3 "vodovod</t>
  </si>
  <si>
    <t>37,74*0,6*0,6 "kanalizace</t>
  </si>
  <si>
    <t>50*0,6*0,6 "děšťová kanalizace</t>
  </si>
  <si>
    <t>583312810</t>
  </si>
  <si>
    <t>kamenivo těžené drobné frakce 0-1</t>
  </si>
  <si>
    <t>CS ÚRS 2014 01</t>
  </si>
  <si>
    <t>1716316772</t>
  </si>
  <si>
    <t>46,526*2 'Přepočtené koeficientem množství</t>
  </si>
  <si>
    <t>-1045597852</t>
  </si>
  <si>
    <t>181301101</t>
  </si>
  <si>
    <t>Rozprostření ornice tl vrstvy do 100 mm pl do 500 m2 v rovině nebo ve svahu do 1:5</t>
  </si>
  <si>
    <t>-915545158</t>
  </si>
  <si>
    <t>83*1,5</t>
  </si>
  <si>
    <t>50*1</t>
  </si>
  <si>
    <t>8*1</t>
  </si>
  <si>
    <t>181411131</t>
  </si>
  <si>
    <t>Založení parkového trávníku výsevem plochy do 1000 m2 v rovině a ve svahu do 1:5</t>
  </si>
  <si>
    <t>-1316415549</t>
  </si>
  <si>
    <t>005724100</t>
  </si>
  <si>
    <t>osivo směs travní parková</t>
  </si>
  <si>
    <t>-1468978894</t>
  </si>
  <si>
    <t>182,5*0,08 'Přepočtené koeficientem množství</t>
  </si>
  <si>
    <t>211531111</t>
  </si>
  <si>
    <t>Výplň odvodňovacích žeber nebo trativodů kamenivem hrubým drceným frakce 16 až 63 mm</t>
  </si>
  <si>
    <t>-795709263</t>
  </si>
  <si>
    <t>8*1*1,1*2</t>
  </si>
  <si>
    <t>211971110</t>
  </si>
  <si>
    <t>Zřízení opláštění žeber nebo trativodů geotextilií v rýze nebo zářezu sklonu do 1:2</t>
  </si>
  <si>
    <t>-1048033786</t>
  </si>
  <si>
    <t>(8*1*2+(8*2+1*2)*1,1)*2</t>
  </si>
  <si>
    <t>693111460</t>
  </si>
  <si>
    <t>textilie 63 63/30 300 g/m2 do š 8,8 m</t>
  </si>
  <si>
    <t>-480763637</t>
  </si>
  <si>
    <t>71,6*1,1 'Přepočtené koeficientem množství</t>
  </si>
  <si>
    <t>451572111</t>
  </si>
  <si>
    <t>Lože pod potrubí otevřený výkop z kameniva drobného těženého</t>
  </si>
  <si>
    <t>-1150840788</t>
  </si>
  <si>
    <t>83*0,6*0,1 "vodovod</t>
  </si>
  <si>
    <t>37,74*0,6*0,1 "kanalizace</t>
  </si>
  <si>
    <t>50*0,6*0,1 "děšťová kanalizace</t>
  </si>
  <si>
    <t>1264604036</t>
  </si>
  <si>
    <t>520901347</t>
  </si>
  <si>
    <t>4*2</t>
  </si>
  <si>
    <t>858023828</t>
  </si>
  <si>
    <t>1915875075</t>
  </si>
  <si>
    <t>1049072908</t>
  </si>
  <si>
    <t>411903214</t>
  </si>
  <si>
    <t>871211121</t>
  </si>
  <si>
    <t>Montáž potrubí z trubek z tlakového polyetylénu otevřený výkop svařovaných vnější průměr 63 mm</t>
  </si>
  <si>
    <t>990649603</t>
  </si>
  <si>
    <t>286131130</t>
  </si>
  <si>
    <t>potrubí vodovodní PE100 PN16 SDR11 6 m, 100 m, 63 x 5,8 mm</t>
  </si>
  <si>
    <t>-1770511888</t>
  </si>
  <si>
    <t>83*1,092 'Přepočtené koeficientem množství</t>
  </si>
  <si>
    <t>871315221</t>
  </si>
  <si>
    <t>Kanalizační potrubí z tvrdého PVC-systém KG tuhost třídy SN8 DN150</t>
  </si>
  <si>
    <t>241412957</t>
  </si>
  <si>
    <t>32,6+5,14</t>
  </si>
  <si>
    <t>871990001</t>
  </si>
  <si>
    <t>Napojení vodovodu na stávající rozvod - 1</t>
  </si>
  <si>
    <t>774113906</t>
  </si>
  <si>
    <t>871990002</t>
  </si>
  <si>
    <t>Zaústění do stávající šachty - 2</t>
  </si>
  <si>
    <t>399446294</t>
  </si>
  <si>
    <t>877211121</t>
  </si>
  <si>
    <t>Montáž elektrotvarovek na potrubí z trubek z tlakového PE otevřený výkop vnější průměr 63 mm</t>
  </si>
  <si>
    <t>1788542337</t>
  </si>
  <si>
    <t>286530200</t>
  </si>
  <si>
    <t>elektrospojka PE typ LU, d 63 mm</t>
  </si>
  <si>
    <t>-1583822917</t>
  </si>
  <si>
    <t>286530550</t>
  </si>
  <si>
    <t>elektrokoleno 90 °, typ LU d 63 mm</t>
  </si>
  <si>
    <t>-1777298197</t>
  </si>
  <si>
    <t>892233121</t>
  </si>
  <si>
    <t>Proplach a desinfekce vodovodního potrubí DN od 40 do 70</t>
  </si>
  <si>
    <t>-1951933579</t>
  </si>
  <si>
    <t>1816919528</t>
  </si>
  <si>
    <t>894812202</t>
  </si>
  <si>
    <t>Revizní a čistící šachta z PP šachtové dno DN 425/150 průtočné 30°,60°,90°</t>
  </si>
  <si>
    <t>-1211428344</t>
  </si>
  <si>
    <t>894812231</t>
  </si>
  <si>
    <t>Revizní a čistící šachta z PP DN 425 šachtová roura korugovaná bez hrdla světlé hloubky 1500 mm</t>
  </si>
  <si>
    <t>1306690944</t>
  </si>
  <si>
    <t>894812249</t>
  </si>
  <si>
    <t>Příplatek k rourám revizní a čistící šachty z PP DN 425 za uříznutí šachtové roury</t>
  </si>
  <si>
    <t>1919865176</t>
  </si>
  <si>
    <t>894812258</t>
  </si>
  <si>
    <t>Revizní a čistící šachta z PP DN 425 poklop plastový s plastovým konusem pro zatížení nad 1,5 t</t>
  </si>
  <si>
    <t>1692859088</t>
  </si>
  <si>
    <t>899721111</t>
  </si>
  <si>
    <t>Signalizační vodič 6 mm</t>
  </si>
  <si>
    <t>352964377</t>
  </si>
  <si>
    <t>899722113</t>
  </si>
  <si>
    <t>Krytí potrubí z plastů výstražnou fólií z PVC 34cm</t>
  </si>
  <si>
    <t>370292504</t>
  </si>
  <si>
    <t>2140439751</t>
  </si>
  <si>
    <t>726643844</t>
  </si>
  <si>
    <t>-93367070</t>
  </si>
  <si>
    <t>930342568</t>
  </si>
  <si>
    <t>1,448*14 'Přepočtené koeficientem množství</t>
  </si>
  <si>
    <t>49</t>
  </si>
  <si>
    <t>199393439</t>
  </si>
  <si>
    <t>50</t>
  </si>
  <si>
    <t>998276101</t>
  </si>
  <si>
    <t>Přesun hmot pro trubní vedení z trub z plastických hmot otevřený výkop</t>
  </si>
  <si>
    <t>434837141</t>
  </si>
  <si>
    <t>51</t>
  </si>
  <si>
    <t>721173315</t>
  </si>
  <si>
    <t>Potrubí kanalizační plastové dešťové systém KG DN 110</t>
  </si>
  <si>
    <t>-1648297860</t>
  </si>
  <si>
    <t>52</t>
  </si>
  <si>
    <t>721173316</t>
  </si>
  <si>
    <t>Potrubí kanalizační plastové dešťové systém KG DN 125</t>
  </si>
  <si>
    <t>1504249601</t>
  </si>
  <si>
    <t>721242115</t>
  </si>
  <si>
    <t>Lapač střešních splavenin z PP se zápachovou klapkou a lapacím košem DN 110</t>
  </si>
  <si>
    <t>-603995917</t>
  </si>
  <si>
    <t>999020001</t>
  </si>
  <si>
    <t>Vytyčovací práce</t>
  </si>
  <si>
    <t>-278776849</t>
  </si>
  <si>
    <t>999020002</t>
  </si>
  <si>
    <t>Geodetické zaměření</t>
  </si>
  <si>
    <t>1383236110</t>
  </si>
  <si>
    <t>200 - SO 02 - Zateplení a rekonstrukce fasády</t>
  </si>
  <si>
    <t xml:space="preserve">    741 - Elektroinstalace - silnoproud</t>
  </si>
  <si>
    <t xml:space="preserve">    764 - Konstrukce klempířské</t>
  </si>
  <si>
    <t>-1469668943</t>
  </si>
  <si>
    <t>0,55*(21,73*2+16,27*2+0,55*4)</t>
  </si>
  <si>
    <t>133201101</t>
  </si>
  <si>
    <t>Hloubení šachet v hornině tř. 3 objemu do 100 m3</t>
  </si>
  <si>
    <t>-1560053070</t>
  </si>
  <si>
    <t>0,6*0,6*1,1</t>
  </si>
  <si>
    <t>-952184893</t>
  </si>
  <si>
    <t>3,061+43,01</t>
  </si>
  <si>
    <t>653757594</t>
  </si>
  <si>
    <t>71,631*5 'Přepočtené koeficientem množství</t>
  </si>
  <si>
    <t>-1768477886</t>
  </si>
  <si>
    <t>490772187</t>
  </si>
  <si>
    <t>71,631*2 'Přepočtené koeficientem množství</t>
  </si>
  <si>
    <t>181101121</t>
  </si>
  <si>
    <t>Úprava pozemku s rozpojením, přehrnutím, urovnáním a přehrnutím do 20 m zeminy tř 1 a 2</t>
  </si>
  <si>
    <t>-1308745651</t>
  </si>
  <si>
    <t>-807007446</t>
  </si>
  <si>
    <t>103715000</t>
  </si>
  <si>
    <t>substrát pro trávníky A  VL</t>
  </si>
  <si>
    <t>-1044246164</t>
  </si>
  <si>
    <t>222,000*0,1</t>
  </si>
  <si>
    <t>-816681499</t>
  </si>
  <si>
    <t>233833408</t>
  </si>
  <si>
    <t>222*0,015 'Přepočtené koeficientem množství</t>
  </si>
  <si>
    <t>30175431</t>
  </si>
  <si>
    <t>0,45*(21,73*2+16,27*2+0,55*4)</t>
  </si>
  <si>
    <t>401191138</t>
  </si>
  <si>
    <t>textilie GEOFILTEX 63 63/30 300 g/m2 do š 8,8 m</t>
  </si>
  <si>
    <t>-1025919639</t>
  </si>
  <si>
    <t>80*1,1 'Přepočtené koeficientem množství</t>
  </si>
  <si>
    <t>212755214</t>
  </si>
  <si>
    <t>Trativody z drenážních trubek plastových flexibilních D 100 mm bez lože</t>
  </si>
  <si>
    <t>2059530206</t>
  </si>
  <si>
    <t>21,73*2+16,27*2+0,5*8</t>
  </si>
  <si>
    <t>275313811</t>
  </si>
  <si>
    <t>Základové patky z betonu tř. C 25/30</t>
  </si>
  <si>
    <t>-468780110</t>
  </si>
  <si>
    <t>275351215</t>
  </si>
  <si>
    <t>Zřízení bednění stěn základových patek</t>
  </si>
  <si>
    <t>-1864781700</t>
  </si>
  <si>
    <t>0,6*0,4*4</t>
  </si>
  <si>
    <t>275351216</t>
  </si>
  <si>
    <t>Odstranění bednění stěn základových patek</t>
  </si>
  <si>
    <t>1969821199</t>
  </si>
  <si>
    <t>622143004</t>
  </si>
  <si>
    <t>Montáž omítkových samolepících začišťovacích profilů (APU lišt)</t>
  </si>
  <si>
    <t>-1888589114</t>
  </si>
  <si>
    <t>(1,1+1,51*2)*7</t>
  </si>
  <si>
    <t>(1,1+2,06*2)*8</t>
  </si>
  <si>
    <t>(1,1+2,97*2)*8</t>
  </si>
  <si>
    <t>1,36+2,2*2</t>
  </si>
  <si>
    <t>1,05+3,3*2</t>
  </si>
  <si>
    <t>590514760</t>
  </si>
  <si>
    <t>profil okenní začišťovací s tkaninou</t>
  </si>
  <si>
    <t>1035150012</t>
  </si>
  <si>
    <t>140,33*1,1 'Přepočtené koeficientem množství</t>
  </si>
  <si>
    <t>622211021</t>
  </si>
  <si>
    <t>Montáž zateplení vnějších stěn z polystyrénových desek tl do 120 mm</t>
  </si>
  <si>
    <t>765506794</t>
  </si>
  <si>
    <t>(21,73*2+16,27*2)*0,6</t>
  </si>
  <si>
    <t>283764220</t>
  </si>
  <si>
    <t>deska z extrudovaného polystyrénu BACHL XPS 300 SF 100 mm</t>
  </si>
  <si>
    <t>-1047809940</t>
  </si>
  <si>
    <t>45,6*1,05 'Přepočtené koeficientem množství</t>
  </si>
  <si>
    <t>622211031</t>
  </si>
  <si>
    <t>Montáž zateplení vnějších stěn z polystyrénových desek tl do 160 mm</t>
  </si>
  <si>
    <t>548860282</t>
  </si>
  <si>
    <t>(21,73*2+16,27*2)*4,7+16,38*2</t>
  </si>
  <si>
    <t>-1,1*1,51*7</t>
  </si>
  <si>
    <t>-1,1*2,06*8</t>
  </si>
  <si>
    <t>-1,1*2,97*8</t>
  </si>
  <si>
    <t>-1,36*2,2</t>
  </si>
  <si>
    <t>-1,05*3,3</t>
  </si>
  <si>
    <t>283759520</t>
  </si>
  <si>
    <t>deska fasádní polystyrénová EPS 70 F 1000 x 500 x 160 mm</t>
  </si>
  <si>
    <t>-906393008</t>
  </si>
  <si>
    <t>327,612</t>
  </si>
  <si>
    <t>-152</t>
  </si>
  <si>
    <t>175,612*1,05 'Přepočtené koeficientem množství</t>
  </si>
  <si>
    <t>283764250</t>
  </si>
  <si>
    <t>deska z extrudovaného polystyrénu BACHL XPS 300 SF 160 mm</t>
  </si>
  <si>
    <t>-601612813</t>
  </si>
  <si>
    <t>(21,73*2+16,27*2)*2</t>
  </si>
  <si>
    <t>152*1,05 'Přepočtené koeficientem množství</t>
  </si>
  <si>
    <t>622252001</t>
  </si>
  <si>
    <t>Montáž zakládacích soklových lišt zateplení</t>
  </si>
  <si>
    <t>-1036426456</t>
  </si>
  <si>
    <t>21,73*2+16,27*2-1,05-1,36</t>
  </si>
  <si>
    <t>590516530</t>
  </si>
  <si>
    <t>lišta soklová Al s okapničkou, zakládací U 16 cm, 0,95/200 cm</t>
  </si>
  <si>
    <t>-1108845931</t>
  </si>
  <si>
    <t>622252002</t>
  </si>
  <si>
    <t>Montáž ostatních lišt zateplení</t>
  </si>
  <si>
    <t>1047494166</t>
  </si>
  <si>
    <t>159,73+25,3</t>
  </si>
  <si>
    <t>590514840</t>
  </si>
  <si>
    <t>lišta rohová PVC 10/10 cm s tkaninou bal. 2,5 m</t>
  </si>
  <si>
    <t>-1228351387</t>
  </si>
  <si>
    <t>4,85*4</t>
  </si>
  <si>
    <t>159,73*1,1 'Přepočtené koeficientem množství</t>
  </si>
  <si>
    <t>590515120</t>
  </si>
  <si>
    <t>profil parapetní</t>
  </si>
  <si>
    <t>1844712489</t>
  </si>
  <si>
    <t>1,1*23</t>
  </si>
  <si>
    <t>25,3*1,05 'Přepočtené koeficientem množství</t>
  </si>
  <si>
    <t>622511111</t>
  </si>
  <si>
    <t>Tenkovrstvá akrylátová mozaiková střednězrnná omítka včetně penetrace vnějších stěn</t>
  </si>
  <si>
    <t>682104690</t>
  </si>
  <si>
    <t>(21,73*2+16,27*2-1,05-1,3)*0,18</t>
  </si>
  <si>
    <t>622531021</t>
  </si>
  <si>
    <t>Tenkovrstvá silikonová zrnitá omítka tl. 2,0 mm včetně penetrace vnějších stěn</t>
  </si>
  <si>
    <t>1091235528</t>
  </si>
  <si>
    <t>140,33*0,16</t>
  </si>
  <si>
    <t>629991011</t>
  </si>
  <si>
    <t>Zakrytí výplní otvorů a svislých ploch fólií přilepenou lepící páskou</t>
  </si>
  <si>
    <t>-473658549</t>
  </si>
  <si>
    <t>1,1*1,51*7*2</t>
  </si>
  <si>
    <t>1,1*2,06*8*2</t>
  </si>
  <si>
    <t>1,1*2,97*8*2</t>
  </si>
  <si>
    <t>1,36*2,2*2</t>
  </si>
  <si>
    <t>1,05*3,3*2</t>
  </si>
  <si>
    <t>124,696</t>
  </si>
  <si>
    <t>637121114</t>
  </si>
  <si>
    <t>Okapový chodník z kačírku tl 250 mm s udusáním</t>
  </si>
  <si>
    <t>1271826404</t>
  </si>
  <si>
    <t>(21,73*2+16,27*2+0,5*4)*0,5</t>
  </si>
  <si>
    <t>916331112</t>
  </si>
  <si>
    <t>Osazení zahradního obrubníku betonového do lože z betonu s boční opěrou</t>
  </si>
  <si>
    <t>1440766163</t>
  </si>
  <si>
    <t>21,73*2+16,27*2+0,5*2*4</t>
  </si>
  <si>
    <t>592175090</t>
  </si>
  <si>
    <t>obrubník BEST-LINEA I 50x8x25 cm přírodní</t>
  </si>
  <si>
    <t>-215842620</t>
  </si>
  <si>
    <t>160*1,03 'Přepočtené koeficientem množství</t>
  </si>
  <si>
    <t>941211111</t>
  </si>
  <si>
    <t>Montáž lešení řadového rámového lehkého zatížení do 200 kg/m2 š do 0,9 m v do 10 m</t>
  </si>
  <si>
    <t>172016584</t>
  </si>
  <si>
    <t>(21,73*2+16,27*2+4)*(4,8-1,2)</t>
  </si>
  <si>
    <t>941211211</t>
  </si>
  <si>
    <t>Příplatek k lešení řadovému rámovému lehkému š 0,9 m v do 25 m za první a ZKD den použití</t>
  </si>
  <si>
    <t>540438870</t>
  </si>
  <si>
    <t>288*30 'Přepočtené koeficientem množství</t>
  </si>
  <si>
    <t>941211811</t>
  </si>
  <si>
    <t>Demontáž lešení řadového rámového lehkého zatížení do 200 kg/m2 š do 0,9 m v do 10 m</t>
  </si>
  <si>
    <t>1676203482</t>
  </si>
  <si>
    <t>944511111</t>
  </si>
  <si>
    <t>Montáž ochranné sítě z textilie z umělých vláken</t>
  </si>
  <si>
    <t>-97867300</t>
  </si>
  <si>
    <t>944511211</t>
  </si>
  <si>
    <t>Příplatek k ochranné síti za první a ZKD den použití</t>
  </si>
  <si>
    <t>-1305475810</t>
  </si>
  <si>
    <t>944511811</t>
  </si>
  <si>
    <t>Demontáž ochranné sítě z textilie z umělých vláken</t>
  </si>
  <si>
    <t>-1411918756</t>
  </si>
  <si>
    <t>-1653457411</t>
  </si>
  <si>
    <t>1633814836</t>
  </si>
  <si>
    <t>1623998753</t>
  </si>
  <si>
    <t>0,303*14 'Přepočtené koeficientem množství</t>
  </si>
  <si>
    <t>20121203</t>
  </si>
  <si>
    <t>-666665996</t>
  </si>
  <si>
    <t>405875153</t>
  </si>
  <si>
    <t>741</t>
  </si>
  <si>
    <t>Elektroinstalace - silnoproud</t>
  </si>
  <si>
    <t>741410001</t>
  </si>
  <si>
    <t>Montáž vodič uzemňovací pásek D do 120 mm2 na povrchu</t>
  </si>
  <si>
    <t>-1038253842</t>
  </si>
  <si>
    <t>10.074.580</t>
  </si>
  <si>
    <t>Pásek pozink. FeZn 30x4</t>
  </si>
  <si>
    <t>KG</t>
  </si>
  <si>
    <t>-2146724562</t>
  </si>
  <si>
    <t>764</t>
  </si>
  <si>
    <t>Konstrukce klempířské</t>
  </si>
  <si>
    <t>764002841</t>
  </si>
  <si>
    <t>Demontáž oplechování horních ploch zdí a nadezdívek do suti</t>
  </si>
  <si>
    <t>1755904184</t>
  </si>
  <si>
    <t>8,2*4</t>
  </si>
  <si>
    <t>764002851</t>
  </si>
  <si>
    <t>Demontáž oplechování parapetů do suti</t>
  </si>
  <si>
    <t>-252807963</t>
  </si>
  <si>
    <t>1,1*(4+8+5+12)</t>
  </si>
  <si>
    <t>764004801</t>
  </si>
  <si>
    <t>Demontáž podokapního žlabu do suti</t>
  </si>
  <si>
    <t>1036000681</t>
  </si>
  <si>
    <t>20,86*2</t>
  </si>
  <si>
    <t>764004861</t>
  </si>
  <si>
    <t>Demontáž svodu do suti</t>
  </si>
  <si>
    <t>594051788</t>
  </si>
  <si>
    <t>5*4</t>
  </si>
  <si>
    <t>764214608</t>
  </si>
  <si>
    <t>Oplechování horních ploch a atik bez rohů z Pz s povrch úpravou mechanicky kotvené rš 750 mm</t>
  </si>
  <si>
    <t>823688773</t>
  </si>
  <si>
    <t>764216604</t>
  </si>
  <si>
    <t>Oplechování rovných parapetů mechanicky kotvené z Pz s povrchovou úpravou rš 330 mm</t>
  </si>
  <si>
    <t>-1145605457</t>
  </si>
  <si>
    <t>764511414</t>
  </si>
  <si>
    <t>Žlab podokapní hranatý z Pz plechu rš 330 mm</t>
  </si>
  <si>
    <t>-631079040</t>
  </si>
  <si>
    <t>21,18*2</t>
  </si>
  <si>
    <t>764511464</t>
  </si>
  <si>
    <t>Kotlík hranatý pro podokapní žlaby z Pz plechu 330/100 mm</t>
  </si>
  <si>
    <t>1526018591</t>
  </si>
  <si>
    <t>764518402</t>
  </si>
  <si>
    <t>Hranatý svod včetně objímek, kolen, odskoků  z Pz plechu o straně 100 mm</t>
  </si>
  <si>
    <t>-1065077604</t>
  </si>
  <si>
    <t>5,6*4</t>
  </si>
  <si>
    <t>998764201</t>
  </si>
  <si>
    <t>Přesun hmot procentní pro konstrukce klempířské v objektech v do 6 m</t>
  </si>
  <si>
    <t>-192048113</t>
  </si>
  <si>
    <t>767810113</t>
  </si>
  <si>
    <t>Montáž mřížek větracích čtyřhranných průřezu do 0,09 m2</t>
  </si>
  <si>
    <t>-781322974</t>
  </si>
  <si>
    <t>553414250</t>
  </si>
  <si>
    <t>mřížka větrací 450x250 - K2</t>
  </si>
  <si>
    <t>-993919536</t>
  </si>
  <si>
    <t>767990001.1</t>
  </si>
  <si>
    <t>Montáž ocelové konstrukce zastřešení - Z1</t>
  </si>
  <si>
    <t>-125975572</t>
  </si>
  <si>
    <t>553010001</t>
  </si>
  <si>
    <t>Dodávka ocelové konstrukce zastřešení vč.povrchové úpravy - provedení viz PD</t>
  </si>
  <si>
    <t>1304513980</t>
  </si>
  <si>
    <t>1140515591</t>
  </si>
  <si>
    <t>767990003</t>
  </si>
  <si>
    <t>Zasklení zastřešení</t>
  </si>
  <si>
    <t>-1778279285</t>
  </si>
  <si>
    <t>553010002</t>
  </si>
  <si>
    <t>Dodávka sklo bezpečnostní VSG ESG 55.2 2x tabule 5 mm + 2x folie PVB</t>
  </si>
  <si>
    <t>1831712571</t>
  </si>
  <si>
    <t>998767201</t>
  </si>
  <si>
    <t>Přesun hmot procentní pro zámečnické konstrukce v objektech v do 6 m</t>
  </si>
  <si>
    <t>-1916786762</t>
  </si>
  <si>
    <t>783846523</t>
  </si>
  <si>
    <t>Antigraffiti nátěr trvalý do 100 cyklů odstranění graffiti omítek hladkých, zrnitých, štukových</t>
  </si>
  <si>
    <t>-882620020</t>
  </si>
  <si>
    <t>300 - SO 03 - Rekonstrukce střechy</t>
  </si>
  <si>
    <t xml:space="preserve">    712 - Povlakové krytiny</t>
  </si>
  <si>
    <t>712</t>
  </si>
  <si>
    <t>Povlakové krytiny</t>
  </si>
  <si>
    <t>712300841</t>
  </si>
  <si>
    <t>Odstranění povlakové krytiny střech do 10° odškrabáním mechu s urovnáním povrchu a očištěním</t>
  </si>
  <si>
    <t>1307617347</t>
  </si>
  <si>
    <t>8,6*20,83*2</t>
  </si>
  <si>
    <t>712311101</t>
  </si>
  <si>
    <t>Provedení povlakové krytiny střech do 10° za studena lakem penetračním nebo asfaltovým</t>
  </si>
  <si>
    <t>-1284173020</t>
  </si>
  <si>
    <t>8,6*(0,28+0,45)*4</t>
  </si>
  <si>
    <t>lak asfaltový ALP/9 (MJ t) bal 9 kg</t>
  </si>
  <si>
    <t>911828836</t>
  </si>
  <si>
    <t>383,388*0,0003 'Přepočtené koeficientem množství</t>
  </si>
  <si>
    <t>712341559</t>
  </si>
  <si>
    <t>Provedení povlakové krytiny střech do 10° pásy NAIP přitavením v plné ploše</t>
  </si>
  <si>
    <t>-670585151</t>
  </si>
  <si>
    <t>383,388*2</t>
  </si>
  <si>
    <t>628522540</t>
  </si>
  <si>
    <t>pás asfaltovaný modifikovaný SBS Elastodek 40 Special mineral</t>
  </si>
  <si>
    <t>1199267167</t>
  </si>
  <si>
    <t>766,776*1,15 'Přepočtené koeficientem množství</t>
  </si>
  <si>
    <t>998712201</t>
  </si>
  <si>
    <t>Přesun hmot procentní pro krytiny povlakové v objektech v do 6 m</t>
  </si>
  <si>
    <t>620571504</t>
  </si>
  <si>
    <t>713191321</t>
  </si>
  <si>
    <t>Montáž izolace tepelné střech plochých osazení odvětrávacích komínků</t>
  </si>
  <si>
    <t>859043269</t>
  </si>
  <si>
    <t>628664010</t>
  </si>
  <si>
    <t>Větrací komínek P4</t>
  </si>
  <si>
    <t>-1229034763</t>
  </si>
  <si>
    <t>400993119</t>
  </si>
  <si>
    <t>764212664</t>
  </si>
  <si>
    <t>Oplechování rovné okapové hrany z Pz s povrchovou úpravou rš 330 mm</t>
  </si>
  <si>
    <t>2015282853</t>
  </si>
  <si>
    <t>764311613</t>
  </si>
  <si>
    <t>Lemování komínu z Pz s povrchovou úpravou rš 250 mm</t>
  </si>
  <si>
    <t>238037070</t>
  </si>
  <si>
    <t>0,72*2+0,5*2</t>
  </si>
  <si>
    <t>-2071348254</t>
  </si>
  <si>
    <t>400 - SO 04 - Připojení k Internetu</t>
  </si>
  <si>
    <t xml:space="preserve">      22-M-B2 - Zařízení Wifi</t>
  </si>
  <si>
    <t>955148995</t>
  </si>
  <si>
    <t>-1065896624</t>
  </si>
  <si>
    <t>1666461357</t>
  </si>
  <si>
    <t>22-M-B2</t>
  </si>
  <si>
    <t>Zařízení Wifi</t>
  </si>
  <si>
    <t>B2-S-01</t>
  </si>
  <si>
    <t>WI-FI AP -Hlavní budova - 2 přístup. body</t>
  </si>
  <si>
    <t>92276586</t>
  </si>
  <si>
    <t>B2-S-02</t>
  </si>
  <si>
    <t>WI-FI klienská pobočka</t>
  </si>
  <si>
    <t>-58046259</t>
  </si>
  <si>
    <t>B2-S-03</t>
  </si>
  <si>
    <t>Koax. kabel Tri-Lan RF240</t>
  </si>
  <si>
    <t>-377869048</t>
  </si>
  <si>
    <t>B2-S-04</t>
  </si>
  <si>
    <t>354111379</t>
  </si>
  <si>
    <t>B2-S-05</t>
  </si>
  <si>
    <t>RB953GS-5HnTb 128Mb RAM , 720 MHz , 2xmini   PLCIe , 3xLAN vč. L5</t>
  </si>
  <si>
    <t>769067039</t>
  </si>
  <si>
    <t>B2-S-06</t>
  </si>
  <si>
    <t>R11e-5HacD mini PCI karta 802.11-ac 12xMMCX , Atheros 5GHz</t>
  </si>
  <si>
    <t>1025322502</t>
  </si>
  <si>
    <t>B2-S-07</t>
  </si>
  <si>
    <t>Kovový indol case pro RB953G</t>
  </si>
  <si>
    <t>1174237149</t>
  </si>
  <si>
    <t>B2-S-08</t>
  </si>
  <si>
    <t>RB922UAGS-5HPacD 720 MHz , 128 MB RAM , 1xLAN 1x SFP , 1x 5GHz 802.11ac , 2x MMCX , L4</t>
  </si>
  <si>
    <t>-6387225</t>
  </si>
  <si>
    <t>B2-S-09</t>
  </si>
  <si>
    <t>CA411-711-indoor case pro RB411 , RB911 , RB711 , RB912 a RB922</t>
  </si>
  <si>
    <t>-1083333113</t>
  </si>
  <si>
    <t>B2-S-10</t>
  </si>
  <si>
    <t>PoE Gigabit konvertor 48/24V , 802.3af/at</t>
  </si>
  <si>
    <t>-1520437166</t>
  </si>
  <si>
    <t>B2-S-11</t>
  </si>
  <si>
    <t>Nap. Kabel SL-8 pro nap. Zdroje</t>
  </si>
  <si>
    <t>273381888</t>
  </si>
  <si>
    <t>B2-S-12</t>
  </si>
  <si>
    <t>PAR24-EXTREM , MIMO 2x2 , 2xpack anténa 24dbi , 2xRSMA včet. Přísl.</t>
  </si>
  <si>
    <t>-1946073020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</si>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</sst>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34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20</v>
      </c>
    </row>
    <row r="7" spans="2:71" ht="14.4" customHeight="1">
      <c r="B7" s="25"/>
      <c r="C7" s="26"/>
      <c r="D7" s="37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23</v>
      </c>
      <c r="AL7" s="26"/>
      <c r="AM7" s="26"/>
      <c r="AN7" s="32" t="s">
        <v>22</v>
      </c>
      <c r="AO7" s="26"/>
      <c r="AP7" s="26"/>
      <c r="AQ7" s="28"/>
      <c r="BE7" s="36"/>
      <c r="BS7" s="21" t="s">
        <v>24</v>
      </c>
    </row>
    <row r="8" spans="2:71" ht="14.4" customHeight="1">
      <c r="B8" s="25"/>
      <c r="C8" s="26"/>
      <c r="D8" s="37" t="s">
        <v>25</v>
      </c>
      <c r="E8" s="26"/>
      <c r="F8" s="26"/>
      <c r="G8" s="26"/>
      <c r="H8" s="26"/>
      <c r="I8" s="26"/>
      <c r="J8" s="26"/>
      <c r="K8" s="32" t="s">
        <v>26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27</v>
      </c>
      <c r="AL8" s="26"/>
      <c r="AM8" s="26"/>
      <c r="AN8" s="38" t="s">
        <v>28</v>
      </c>
      <c r="AO8" s="26"/>
      <c r="AP8" s="26"/>
      <c r="AQ8" s="28"/>
      <c r="BE8" s="36"/>
      <c r="BS8" s="21" t="s">
        <v>29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30</v>
      </c>
    </row>
    <row r="10" spans="2:71" ht="14.4" customHeight="1">
      <c r="B10" s="25"/>
      <c r="C10" s="26"/>
      <c r="D10" s="37" t="s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32</v>
      </c>
      <c r="AL10" s="26"/>
      <c r="AM10" s="26"/>
      <c r="AN10" s="32" t="s">
        <v>22</v>
      </c>
      <c r="AO10" s="26"/>
      <c r="AP10" s="26"/>
      <c r="AQ10" s="28"/>
      <c r="BE10" s="36"/>
      <c r="BS10" s="21" t="s">
        <v>20</v>
      </c>
    </row>
    <row r="11" spans="2:71" ht="18.45" customHeight="1">
      <c r="B11" s="25"/>
      <c r="C11" s="26"/>
      <c r="D11" s="26"/>
      <c r="E11" s="32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34</v>
      </c>
      <c r="AL11" s="26"/>
      <c r="AM11" s="26"/>
      <c r="AN11" s="32" t="s">
        <v>22</v>
      </c>
      <c r="AO11" s="26"/>
      <c r="AP11" s="26"/>
      <c r="AQ11" s="28"/>
      <c r="BE11" s="36"/>
      <c r="BS11" s="21" t="s">
        <v>20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20</v>
      </c>
    </row>
    <row r="13" spans="2:71" ht="14.4" customHeight="1">
      <c r="B13" s="25"/>
      <c r="C13" s="26"/>
      <c r="D13" s="37" t="s">
        <v>35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32</v>
      </c>
      <c r="AL13" s="26"/>
      <c r="AM13" s="26"/>
      <c r="AN13" s="39" t="s">
        <v>36</v>
      </c>
      <c r="AO13" s="26"/>
      <c r="AP13" s="26"/>
      <c r="AQ13" s="28"/>
      <c r="BE13" s="36"/>
      <c r="BS13" s="21" t="s">
        <v>20</v>
      </c>
    </row>
    <row r="14" spans="2:71" ht="13.5">
      <c r="B14" s="25"/>
      <c r="C14" s="26"/>
      <c r="D14" s="26"/>
      <c r="E14" s="39" t="s">
        <v>36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34</v>
      </c>
      <c r="AL14" s="26"/>
      <c r="AM14" s="26"/>
      <c r="AN14" s="39" t="s">
        <v>36</v>
      </c>
      <c r="AO14" s="26"/>
      <c r="AP14" s="26"/>
      <c r="AQ14" s="28"/>
      <c r="BE14" s="36"/>
      <c r="BS14" s="21" t="s">
        <v>20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32</v>
      </c>
      <c r="AL16" s="26"/>
      <c r="AM16" s="26"/>
      <c r="AN16" s="32" t="s">
        <v>22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38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34</v>
      </c>
      <c r="AL17" s="26"/>
      <c r="AM17" s="26"/>
      <c r="AN17" s="32" t="s">
        <v>22</v>
      </c>
      <c r="AO17" s="26"/>
      <c r="AP17" s="26"/>
      <c r="AQ17" s="28"/>
      <c r="BE17" s="36"/>
      <c r="BS17" s="21" t="s">
        <v>39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40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16.5" customHeight="1">
      <c r="B20" s="25"/>
      <c r="C20" s="26"/>
      <c r="D20" s="26"/>
      <c r="E20" s="41" t="s">
        <v>22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39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41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42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43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44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>
      <c r="B26" s="50"/>
      <c r="C26" s="51"/>
      <c r="D26" s="52" t="s">
        <v>45</v>
      </c>
      <c r="E26" s="51"/>
      <c r="F26" s="52" t="s">
        <v>46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>
      <c r="B27" s="50"/>
      <c r="C27" s="51"/>
      <c r="D27" s="51"/>
      <c r="E27" s="51"/>
      <c r="F27" s="52" t="s">
        <v>47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 hidden="1">
      <c r="B28" s="50"/>
      <c r="C28" s="51"/>
      <c r="D28" s="51"/>
      <c r="E28" s="51"/>
      <c r="F28" s="52" t="s">
        <v>48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 hidden="1">
      <c r="B29" s="50"/>
      <c r="C29" s="51"/>
      <c r="D29" s="51"/>
      <c r="E29" s="51"/>
      <c r="F29" s="52" t="s">
        <v>49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50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51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52</v>
      </c>
      <c r="U32" s="58"/>
      <c r="V32" s="58"/>
      <c r="W32" s="58"/>
      <c r="X32" s="60" t="s">
        <v>53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54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Y008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ZŠ Úšovice - stavební úpravy školních dílen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25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Mariánské Lázně - Úšovice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27</v>
      </c>
      <c r="AJ44" s="71"/>
      <c r="AK44" s="71"/>
      <c r="AL44" s="71"/>
      <c r="AM44" s="82" t="str">
        <f>IF(AN8="","",AN8)</f>
        <v>22. 12. 2016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31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>Město M.Lázně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37</v>
      </c>
      <c r="AJ46" s="71"/>
      <c r="AK46" s="71"/>
      <c r="AL46" s="71"/>
      <c r="AM46" s="74" t="str">
        <f>IF(E17="","",E17)</f>
        <v>Ing.Pavel Graca</v>
      </c>
      <c r="AN46" s="74"/>
      <c r="AO46" s="74"/>
      <c r="AP46" s="74"/>
      <c r="AQ46" s="71"/>
      <c r="AR46" s="69"/>
      <c r="AS46" s="83" t="s">
        <v>55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35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56</v>
      </c>
      <c r="D49" s="94"/>
      <c r="E49" s="94"/>
      <c r="F49" s="94"/>
      <c r="G49" s="94"/>
      <c r="H49" s="95"/>
      <c r="I49" s="96" t="s">
        <v>57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58</v>
      </c>
      <c r="AH49" s="94"/>
      <c r="AI49" s="94"/>
      <c r="AJ49" s="94"/>
      <c r="AK49" s="94"/>
      <c r="AL49" s="94"/>
      <c r="AM49" s="94"/>
      <c r="AN49" s="96" t="s">
        <v>59</v>
      </c>
      <c r="AO49" s="94"/>
      <c r="AP49" s="94"/>
      <c r="AQ49" s="98" t="s">
        <v>60</v>
      </c>
      <c r="AR49" s="69"/>
      <c r="AS49" s="99" t="s">
        <v>61</v>
      </c>
      <c r="AT49" s="100" t="s">
        <v>62</v>
      </c>
      <c r="AU49" s="100" t="s">
        <v>63</v>
      </c>
      <c r="AV49" s="100" t="s">
        <v>64</v>
      </c>
      <c r="AW49" s="100" t="s">
        <v>65</v>
      </c>
      <c r="AX49" s="100" t="s">
        <v>66</v>
      </c>
      <c r="AY49" s="100" t="s">
        <v>67</v>
      </c>
      <c r="AZ49" s="100" t="s">
        <v>68</v>
      </c>
      <c r="BA49" s="100" t="s">
        <v>69</v>
      </c>
      <c r="BB49" s="100" t="s">
        <v>70</v>
      </c>
      <c r="BC49" s="100" t="s">
        <v>71</v>
      </c>
      <c r="BD49" s="101" t="s">
        <v>72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73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ROUND(SUM(AG52:AG58),2)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22</v>
      </c>
      <c r="AR51" s="80"/>
      <c r="AS51" s="110">
        <f>ROUND(SUM(AS52:AS58),2)</f>
        <v>0</v>
      </c>
      <c r="AT51" s="111">
        <f>ROUND(SUM(AV51:AW51),2)</f>
        <v>0</v>
      </c>
      <c r="AU51" s="112">
        <f>ROUND(SUM(AU52:AU58),5)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ROUND(SUM(AZ52:AZ58),2)</f>
        <v>0</v>
      </c>
      <c r="BA51" s="111">
        <f>ROUND(SUM(BA52:BA58),2)</f>
        <v>0</v>
      </c>
      <c r="BB51" s="111">
        <f>ROUND(SUM(BB52:BB58),2)</f>
        <v>0</v>
      </c>
      <c r="BC51" s="111">
        <f>ROUND(SUM(BC52:BC58),2)</f>
        <v>0</v>
      </c>
      <c r="BD51" s="113">
        <f>ROUND(SUM(BD52:BD58),2)</f>
        <v>0</v>
      </c>
      <c r="BS51" s="114" t="s">
        <v>74</v>
      </c>
      <c r="BT51" s="114" t="s">
        <v>75</v>
      </c>
      <c r="BU51" s="115" t="s">
        <v>76</v>
      </c>
      <c r="BV51" s="114" t="s">
        <v>77</v>
      </c>
      <c r="BW51" s="114" t="s">
        <v>7</v>
      </c>
      <c r="BX51" s="114" t="s">
        <v>78</v>
      </c>
      <c r="CL51" s="114" t="s">
        <v>22</v>
      </c>
    </row>
    <row r="52" spans="1:91" s="5" customFormat="1" ht="16.5" customHeight="1">
      <c r="A52" s="116" t="s">
        <v>79</v>
      </c>
      <c r="B52" s="117"/>
      <c r="C52" s="118"/>
      <c r="D52" s="119" t="s">
        <v>80</v>
      </c>
      <c r="E52" s="119"/>
      <c r="F52" s="119"/>
      <c r="G52" s="119"/>
      <c r="H52" s="119"/>
      <c r="I52" s="120"/>
      <c r="J52" s="119" t="s">
        <v>81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'00 - VRN'!J27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82</v>
      </c>
      <c r="AR52" s="123"/>
      <c r="AS52" s="124">
        <v>0</v>
      </c>
      <c r="AT52" s="125">
        <f>ROUND(SUM(AV52:AW52),2)</f>
        <v>0</v>
      </c>
      <c r="AU52" s="126">
        <f>'00 - VRN'!P79</f>
        <v>0</v>
      </c>
      <c r="AV52" s="125">
        <f>'00 - VRN'!J30</f>
        <v>0</v>
      </c>
      <c r="AW52" s="125">
        <f>'00 - VRN'!J31</f>
        <v>0</v>
      </c>
      <c r="AX52" s="125">
        <f>'00 - VRN'!J32</f>
        <v>0</v>
      </c>
      <c r="AY52" s="125">
        <f>'00 - VRN'!J33</f>
        <v>0</v>
      </c>
      <c r="AZ52" s="125">
        <f>'00 - VRN'!F30</f>
        <v>0</v>
      </c>
      <c r="BA52" s="125">
        <f>'00 - VRN'!F31</f>
        <v>0</v>
      </c>
      <c r="BB52" s="125">
        <f>'00 - VRN'!F32</f>
        <v>0</v>
      </c>
      <c r="BC52" s="125">
        <f>'00 - VRN'!F33</f>
        <v>0</v>
      </c>
      <c r="BD52" s="127">
        <f>'00 - VRN'!F34</f>
        <v>0</v>
      </c>
      <c r="BT52" s="128" t="s">
        <v>24</v>
      </c>
      <c r="BV52" s="128" t="s">
        <v>77</v>
      </c>
      <c r="BW52" s="128" t="s">
        <v>83</v>
      </c>
      <c r="BX52" s="128" t="s">
        <v>7</v>
      </c>
      <c r="CL52" s="128" t="s">
        <v>22</v>
      </c>
      <c r="CM52" s="128" t="s">
        <v>84</v>
      </c>
    </row>
    <row r="53" spans="1:91" s="5" customFormat="1" ht="16.5" customHeight="1">
      <c r="A53" s="116" t="s">
        <v>79</v>
      </c>
      <c r="B53" s="117"/>
      <c r="C53" s="118"/>
      <c r="D53" s="119" t="s">
        <v>29</v>
      </c>
      <c r="E53" s="119"/>
      <c r="F53" s="119"/>
      <c r="G53" s="119"/>
      <c r="H53" s="119"/>
      <c r="I53" s="120"/>
      <c r="J53" s="119" t="s">
        <v>85</v>
      </c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21">
        <f>'10 - Stavební část'!J27</f>
        <v>0</v>
      </c>
      <c r="AH53" s="120"/>
      <c r="AI53" s="120"/>
      <c r="AJ53" s="120"/>
      <c r="AK53" s="120"/>
      <c r="AL53" s="120"/>
      <c r="AM53" s="120"/>
      <c r="AN53" s="121">
        <f>SUM(AG53,AT53)</f>
        <v>0</v>
      </c>
      <c r="AO53" s="120"/>
      <c r="AP53" s="120"/>
      <c r="AQ53" s="122" t="s">
        <v>82</v>
      </c>
      <c r="AR53" s="123"/>
      <c r="AS53" s="124">
        <v>0</v>
      </c>
      <c r="AT53" s="125">
        <f>ROUND(SUM(AV53:AW53),2)</f>
        <v>0</v>
      </c>
      <c r="AU53" s="126">
        <f>'10 - Stavební část'!P120</f>
        <v>0</v>
      </c>
      <c r="AV53" s="125">
        <f>'10 - Stavební část'!J30</f>
        <v>0</v>
      </c>
      <c r="AW53" s="125">
        <f>'10 - Stavební část'!J31</f>
        <v>0</v>
      </c>
      <c r="AX53" s="125">
        <f>'10 - Stavební část'!J32</f>
        <v>0</v>
      </c>
      <c r="AY53" s="125">
        <f>'10 - Stavební část'!J33</f>
        <v>0</v>
      </c>
      <c r="AZ53" s="125">
        <f>'10 - Stavební část'!F30</f>
        <v>0</v>
      </c>
      <c r="BA53" s="125">
        <f>'10 - Stavební část'!F31</f>
        <v>0</v>
      </c>
      <c r="BB53" s="125">
        <f>'10 - Stavební část'!F32</f>
        <v>0</v>
      </c>
      <c r="BC53" s="125">
        <f>'10 - Stavební část'!F33</f>
        <v>0</v>
      </c>
      <c r="BD53" s="127">
        <f>'10 - Stavební část'!F34</f>
        <v>0</v>
      </c>
      <c r="BT53" s="128" t="s">
        <v>24</v>
      </c>
      <c r="BV53" s="128" t="s">
        <v>77</v>
      </c>
      <c r="BW53" s="128" t="s">
        <v>86</v>
      </c>
      <c r="BX53" s="128" t="s">
        <v>7</v>
      </c>
      <c r="CL53" s="128" t="s">
        <v>22</v>
      </c>
      <c r="CM53" s="128" t="s">
        <v>84</v>
      </c>
    </row>
    <row r="54" spans="1:91" s="5" customFormat="1" ht="16.5" customHeight="1">
      <c r="A54" s="116" t="s">
        <v>79</v>
      </c>
      <c r="B54" s="117"/>
      <c r="C54" s="118"/>
      <c r="D54" s="119" t="s">
        <v>87</v>
      </c>
      <c r="E54" s="119"/>
      <c r="F54" s="119"/>
      <c r="G54" s="119"/>
      <c r="H54" s="119"/>
      <c r="I54" s="120"/>
      <c r="J54" s="119" t="s">
        <v>88</v>
      </c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21">
        <f>'20 - Venkovní rozvody - t...'!J27</f>
        <v>0</v>
      </c>
      <c r="AH54" s="120"/>
      <c r="AI54" s="120"/>
      <c r="AJ54" s="120"/>
      <c r="AK54" s="120"/>
      <c r="AL54" s="120"/>
      <c r="AM54" s="120"/>
      <c r="AN54" s="121">
        <f>SUM(AG54,AT54)</f>
        <v>0</v>
      </c>
      <c r="AO54" s="120"/>
      <c r="AP54" s="120"/>
      <c r="AQ54" s="122" t="s">
        <v>82</v>
      </c>
      <c r="AR54" s="123"/>
      <c r="AS54" s="124">
        <v>0</v>
      </c>
      <c r="AT54" s="125">
        <f>ROUND(SUM(AV54:AW54),2)</f>
        <v>0</v>
      </c>
      <c r="AU54" s="126">
        <f>'20 - Venkovní rozvody - t...'!P84</f>
        <v>0</v>
      </c>
      <c r="AV54" s="125">
        <f>'20 - Venkovní rozvody - t...'!J30</f>
        <v>0</v>
      </c>
      <c r="AW54" s="125">
        <f>'20 - Venkovní rozvody - t...'!J31</f>
        <v>0</v>
      </c>
      <c r="AX54" s="125">
        <f>'20 - Venkovní rozvody - t...'!J32</f>
        <v>0</v>
      </c>
      <c r="AY54" s="125">
        <f>'20 - Venkovní rozvody - t...'!J33</f>
        <v>0</v>
      </c>
      <c r="AZ54" s="125">
        <f>'20 - Venkovní rozvody - t...'!F30</f>
        <v>0</v>
      </c>
      <c r="BA54" s="125">
        <f>'20 - Venkovní rozvody - t...'!F31</f>
        <v>0</v>
      </c>
      <c r="BB54" s="125">
        <f>'20 - Venkovní rozvody - t...'!F32</f>
        <v>0</v>
      </c>
      <c r="BC54" s="125">
        <f>'20 - Venkovní rozvody - t...'!F33</f>
        <v>0</v>
      </c>
      <c r="BD54" s="127">
        <f>'20 - Venkovní rozvody - t...'!F34</f>
        <v>0</v>
      </c>
      <c r="BT54" s="128" t="s">
        <v>24</v>
      </c>
      <c r="BV54" s="128" t="s">
        <v>77</v>
      </c>
      <c r="BW54" s="128" t="s">
        <v>89</v>
      </c>
      <c r="BX54" s="128" t="s">
        <v>7</v>
      </c>
      <c r="CL54" s="128" t="s">
        <v>22</v>
      </c>
      <c r="CM54" s="128" t="s">
        <v>84</v>
      </c>
    </row>
    <row r="55" spans="1:91" s="5" customFormat="1" ht="31.5" customHeight="1">
      <c r="A55" s="116" t="s">
        <v>79</v>
      </c>
      <c r="B55" s="117"/>
      <c r="C55" s="118"/>
      <c r="D55" s="119" t="s">
        <v>90</v>
      </c>
      <c r="E55" s="119"/>
      <c r="F55" s="119"/>
      <c r="G55" s="119"/>
      <c r="H55" s="119"/>
      <c r="I55" s="120"/>
      <c r="J55" s="119" t="s">
        <v>91</v>
      </c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21">
        <f>'30 - Venkovní rozvody - k...'!J27</f>
        <v>0</v>
      </c>
      <c r="AH55" s="120"/>
      <c r="AI55" s="120"/>
      <c r="AJ55" s="120"/>
      <c r="AK55" s="120"/>
      <c r="AL55" s="120"/>
      <c r="AM55" s="120"/>
      <c r="AN55" s="121">
        <f>SUM(AG55,AT55)</f>
        <v>0</v>
      </c>
      <c r="AO55" s="120"/>
      <c r="AP55" s="120"/>
      <c r="AQ55" s="122" t="s">
        <v>82</v>
      </c>
      <c r="AR55" s="123"/>
      <c r="AS55" s="124">
        <v>0</v>
      </c>
      <c r="AT55" s="125">
        <f>ROUND(SUM(AV55:AW55),2)</f>
        <v>0</v>
      </c>
      <c r="AU55" s="126">
        <f>'30 - Venkovní rozvody - k...'!P88</f>
        <v>0</v>
      </c>
      <c r="AV55" s="125">
        <f>'30 - Venkovní rozvody - k...'!J30</f>
        <v>0</v>
      </c>
      <c r="AW55" s="125">
        <f>'30 - Venkovní rozvody - k...'!J31</f>
        <v>0</v>
      </c>
      <c r="AX55" s="125">
        <f>'30 - Venkovní rozvody - k...'!J32</f>
        <v>0</v>
      </c>
      <c r="AY55" s="125">
        <f>'30 - Venkovní rozvody - k...'!J33</f>
        <v>0</v>
      </c>
      <c r="AZ55" s="125">
        <f>'30 - Venkovní rozvody - k...'!F30</f>
        <v>0</v>
      </c>
      <c r="BA55" s="125">
        <f>'30 - Venkovní rozvody - k...'!F31</f>
        <v>0</v>
      </c>
      <c r="BB55" s="125">
        <f>'30 - Venkovní rozvody - k...'!F32</f>
        <v>0</v>
      </c>
      <c r="BC55" s="125">
        <f>'30 - Venkovní rozvody - k...'!F33</f>
        <v>0</v>
      </c>
      <c r="BD55" s="127">
        <f>'30 - Venkovní rozvody - k...'!F34</f>
        <v>0</v>
      </c>
      <c r="BT55" s="128" t="s">
        <v>24</v>
      </c>
      <c r="BV55" s="128" t="s">
        <v>77</v>
      </c>
      <c r="BW55" s="128" t="s">
        <v>92</v>
      </c>
      <c r="BX55" s="128" t="s">
        <v>7</v>
      </c>
      <c r="CL55" s="128" t="s">
        <v>22</v>
      </c>
      <c r="CM55" s="128" t="s">
        <v>84</v>
      </c>
    </row>
    <row r="56" spans="1:91" s="5" customFormat="1" ht="31.5" customHeight="1">
      <c r="A56" s="116" t="s">
        <v>79</v>
      </c>
      <c r="B56" s="117"/>
      <c r="C56" s="118"/>
      <c r="D56" s="119" t="s">
        <v>93</v>
      </c>
      <c r="E56" s="119"/>
      <c r="F56" s="119"/>
      <c r="G56" s="119"/>
      <c r="H56" s="119"/>
      <c r="I56" s="120"/>
      <c r="J56" s="119" t="s">
        <v>94</v>
      </c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21">
        <f>'200 - SO 02 - Zateplení a...'!J27</f>
        <v>0</v>
      </c>
      <c r="AH56" s="120"/>
      <c r="AI56" s="120"/>
      <c r="AJ56" s="120"/>
      <c r="AK56" s="120"/>
      <c r="AL56" s="120"/>
      <c r="AM56" s="120"/>
      <c r="AN56" s="121">
        <f>SUM(AG56,AT56)</f>
        <v>0</v>
      </c>
      <c r="AO56" s="120"/>
      <c r="AP56" s="120"/>
      <c r="AQ56" s="122" t="s">
        <v>82</v>
      </c>
      <c r="AR56" s="123"/>
      <c r="AS56" s="124">
        <v>0</v>
      </c>
      <c r="AT56" s="125">
        <f>ROUND(SUM(AV56:AW56),2)</f>
        <v>0</v>
      </c>
      <c r="AU56" s="126">
        <f>'200 - SO 02 - Zateplení a...'!P89</f>
        <v>0</v>
      </c>
      <c r="AV56" s="125">
        <f>'200 - SO 02 - Zateplení a...'!J30</f>
        <v>0</v>
      </c>
      <c r="AW56" s="125">
        <f>'200 - SO 02 - Zateplení a...'!J31</f>
        <v>0</v>
      </c>
      <c r="AX56" s="125">
        <f>'200 - SO 02 - Zateplení a...'!J32</f>
        <v>0</v>
      </c>
      <c r="AY56" s="125">
        <f>'200 - SO 02 - Zateplení a...'!J33</f>
        <v>0</v>
      </c>
      <c r="AZ56" s="125">
        <f>'200 - SO 02 - Zateplení a...'!F30</f>
        <v>0</v>
      </c>
      <c r="BA56" s="125">
        <f>'200 - SO 02 - Zateplení a...'!F31</f>
        <v>0</v>
      </c>
      <c r="BB56" s="125">
        <f>'200 - SO 02 - Zateplení a...'!F32</f>
        <v>0</v>
      </c>
      <c r="BC56" s="125">
        <f>'200 - SO 02 - Zateplení a...'!F33</f>
        <v>0</v>
      </c>
      <c r="BD56" s="127">
        <f>'200 - SO 02 - Zateplení a...'!F34</f>
        <v>0</v>
      </c>
      <c r="BT56" s="128" t="s">
        <v>24</v>
      </c>
      <c r="BV56" s="128" t="s">
        <v>77</v>
      </c>
      <c r="BW56" s="128" t="s">
        <v>95</v>
      </c>
      <c r="BX56" s="128" t="s">
        <v>7</v>
      </c>
      <c r="CL56" s="128" t="s">
        <v>22</v>
      </c>
      <c r="CM56" s="128" t="s">
        <v>84</v>
      </c>
    </row>
    <row r="57" spans="1:91" s="5" customFormat="1" ht="16.5" customHeight="1">
      <c r="A57" s="116" t="s">
        <v>79</v>
      </c>
      <c r="B57" s="117"/>
      <c r="C57" s="118"/>
      <c r="D57" s="119" t="s">
        <v>96</v>
      </c>
      <c r="E57" s="119"/>
      <c r="F57" s="119"/>
      <c r="G57" s="119"/>
      <c r="H57" s="119"/>
      <c r="I57" s="120"/>
      <c r="J57" s="119" t="s">
        <v>97</v>
      </c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21">
        <f>'300 - SO 03 - Rekonstrukc...'!J27</f>
        <v>0</v>
      </c>
      <c r="AH57" s="120"/>
      <c r="AI57" s="120"/>
      <c r="AJ57" s="120"/>
      <c r="AK57" s="120"/>
      <c r="AL57" s="120"/>
      <c r="AM57" s="120"/>
      <c r="AN57" s="121">
        <f>SUM(AG57,AT57)</f>
        <v>0</v>
      </c>
      <c r="AO57" s="120"/>
      <c r="AP57" s="120"/>
      <c r="AQ57" s="122" t="s">
        <v>82</v>
      </c>
      <c r="AR57" s="123"/>
      <c r="AS57" s="124">
        <v>0</v>
      </c>
      <c r="AT57" s="125">
        <f>ROUND(SUM(AV57:AW57),2)</f>
        <v>0</v>
      </c>
      <c r="AU57" s="126">
        <f>'300 - SO 03 - Rekonstrukc...'!P80</f>
        <v>0</v>
      </c>
      <c r="AV57" s="125">
        <f>'300 - SO 03 - Rekonstrukc...'!J30</f>
        <v>0</v>
      </c>
      <c r="AW57" s="125">
        <f>'300 - SO 03 - Rekonstrukc...'!J31</f>
        <v>0</v>
      </c>
      <c r="AX57" s="125">
        <f>'300 - SO 03 - Rekonstrukc...'!J32</f>
        <v>0</v>
      </c>
      <c r="AY57" s="125">
        <f>'300 - SO 03 - Rekonstrukc...'!J33</f>
        <v>0</v>
      </c>
      <c r="AZ57" s="125">
        <f>'300 - SO 03 - Rekonstrukc...'!F30</f>
        <v>0</v>
      </c>
      <c r="BA57" s="125">
        <f>'300 - SO 03 - Rekonstrukc...'!F31</f>
        <v>0</v>
      </c>
      <c r="BB57" s="125">
        <f>'300 - SO 03 - Rekonstrukc...'!F32</f>
        <v>0</v>
      </c>
      <c r="BC57" s="125">
        <f>'300 - SO 03 - Rekonstrukc...'!F33</f>
        <v>0</v>
      </c>
      <c r="BD57" s="127">
        <f>'300 - SO 03 - Rekonstrukc...'!F34</f>
        <v>0</v>
      </c>
      <c r="BT57" s="128" t="s">
        <v>24</v>
      </c>
      <c r="BV57" s="128" t="s">
        <v>77</v>
      </c>
      <c r="BW57" s="128" t="s">
        <v>98</v>
      </c>
      <c r="BX57" s="128" t="s">
        <v>7</v>
      </c>
      <c r="CL57" s="128" t="s">
        <v>22</v>
      </c>
      <c r="CM57" s="128" t="s">
        <v>84</v>
      </c>
    </row>
    <row r="58" spans="1:91" s="5" customFormat="1" ht="16.5" customHeight="1">
      <c r="A58" s="116" t="s">
        <v>79</v>
      </c>
      <c r="B58" s="117"/>
      <c r="C58" s="118"/>
      <c r="D58" s="119" t="s">
        <v>99</v>
      </c>
      <c r="E58" s="119"/>
      <c r="F58" s="119"/>
      <c r="G58" s="119"/>
      <c r="H58" s="119"/>
      <c r="I58" s="120"/>
      <c r="J58" s="119" t="s">
        <v>100</v>
      </c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21">
        <f>'400 - SO 04 - Připojení k...'!J27</f>
        <v>0</v>
      </c>
      <c r="AH58" s="120"/>
      <c r="AI58" s="120"/>
      <c r="AJ58" s="120"/>
      <c r="AK58" s="120"/>
      <c r="AL58" s="120"/>
      <c r="AM58" s="120"/>
      <c r="AN58" s="121">
        <f>SUM(AG58,AT58)</f>
        <v>0</v>
      </c>
      <c r="AO58" s="120"/>
      <c r="AP58" s="120"/>
      <c r="AQ58" s="122" t="s">
        <v>82</v>
      </c>
      <c r="AR58" s="123"/>
      <c r="AS58" s="129">
        <v>0</v>
      </c>
      <c r="AT58" s="130">
        <f>ROUND(SUM(AV58:AW58),2)</f>
        <v>0</v>
      </c>
      <c r="AU58" s="131">
        <f>'400 - SO 04 - Připojení k...'!P79</f>
        <v>0</v>
      </c>
      <c r="AV58" s="130">
        <f>'400 - SO 04 - Připojení k...'!J30</f>
        <v>0</v>
      </c>
      <c r="AW58" s="130">
        <f>'400 - SO 04 - Připojení k...'!J31</f>
        <v>0</v>
      </c>
      <c r="AX58" s="130">
        <f>'400 - SO 04 - Připojení k...'!J32</f>
        <v>0</v>
      </c>
      <c r="AY58" s="130">
        <f>'400 - SO 04 - Připojení k...'!J33</f>
        <v>0</v>
      </c>
      <c r="AZ58" s="130">
        <f>'400 - SO 04 - Připojení k...'!F30</f>
        <v>0</v>
      </c>
      <c r="BA58" s="130">
        <f>'400 - SO 04 - Připojení k...'!F31</f>
        <v>0</v>
      </c>
      <c r="BB58" s="130">
        <f>'400 - SO 04 - Připojení k...'!F32</f>
        <v>0</v>
      </c>
      <c r="BC58" s="130">
        <f>'400 - SO 04 - Připojení k...'!F33</f>
        <v>0</v>
      </c>
      <c r="BD58" s="132">
        <f>'400 - SO 04 - Připojení k...'!F34</f>
        <v>0</v>
      </c>
      <c r="BT58" s="128" t="s">
        <v>24</v>
      </c>
      <c r="BV58" s="128" t="s">
        <v>77</v>
      </c>
      <c r="BW58" s="128" t="s">
        <v>101</v>
      </c>
      <c r="BX58" s="128" t="s">
        <v>7</v>
      </c>
      <c r="CL58" s="128" t="s">
        <v>22</v>
      </c>
      <c r="CM58" s="128" t="s">
        <v>84</v>
      </c>
    </row>
    <row r="59" spans="2:44" s="1" customFormat="1" ht="30" customHeight="1">
      <c r="B59" s="43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69"/>
    </row>
    <row r="60" spans="2:44" s="1" customFormat="1" ht="6.95" customHeight="1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9"/>
    </row>
  </sheetData>
  <sheetProtection password="CC35" sheet="1" objects="1" scenarios="1" formatColumns="0" formatRows="0"/>
  <mergeCells count="6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0 - VRN'!C2" display="/"/>
    <hyperlink ref="A53" location="'10 - Stavební část'!C2" display="/"/>
    <hyperlink ref="A54" location="'20 - Venkovní rozvody - t...'!C2" display="/"/>
    <hyperlink ref="A55" location="'30 - Venkovní rozvody - k...'!C2" display="/"/>
    <hyperlink ref="A56" location="'200 - SO 02 - Zateplení a...'!C2" display="/"/>
    <hyperlink ref="A57" location="'300 - SO 03 - Rekonstrukc...'!C2" display="/"/>
    <hyperlink ref="A58" location="'400 - SO 04 - Připojení k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102</v>
      </c>
      <c r="G1" s="136" t="s">
        <v>103</v>
      </c>
      <c r="H1" s="136"/>
      <c r="I1" s="137"/>
      <c r="J1" s="136" t="s">
        <v>104</v>
      </c>
      <c r="K1" s="135" t="s">
        <v>105</v>
      </c>
      <c r="L1" s="136" t="s">
        <v>106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83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84</v>
      </c>
    </row>
    <row r="4" spans="2:46" ht="36.95" customHeight="1">
      <c r="B4" s="25"/>
      <c r="C4" s="26"/>
      <c r="D4" s="27" t="s">
        <v>107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ZŠ Úšovice - stavební úpravy školních dílen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108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109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21</v>
      </c>
      <c r="E11" s="44"/>
      <c r="F11" s="32" t="s">
        <v>22</v>
      </c>
      <c r="G11" s="44"/>
      <c r="H11" s="44"/>
      <c r="I11" s="143" t="s">
        <v>23</v>
      </c>
      <c r="J11" s="32" t="s">
        <v>22</v>
      </c>
      <c r="K11" s="48"/>
    </row>
    <row r="12" spans="2:11" s="1" customFormat="1" ht="14.4" customHeight="1">
      <c r="B12" s="43"/>
      <c r="C12" s="44"/>
      <c r="D12" s="37" t="s">
        <v>25</v>
      </c>
      <c r="E12" s="44"/>
      <c r="F12" s="32" t="s">
        <v>26</v>
      </c>
      <c r="G12" s="44"/>
      <c r="H12" s="44"/>
      <c r="I12" s="143" t="s">
        <v>27</v>
      </c>
      <c r="J12" s="144" t="str">
        <f>'Rekapitulace stavby'!AN8</f>
        <v>22. 12. 2016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31</v>
      </c>
      <c r="E14" s="44"/>
      <c r="F14" s="44"/>
      <c r="G14" s="44"/>
      <c r="H14" s="44"/>
      <c r="I14" s="143" t="s">
        <v>32</v>
      </c>
      <c r="J14" s="32" t="s">
        <v>22</v>
      </c>
      <c r="K14" s="48"/>
    </row>
    <row r="15" spans="2:11" s="1" customFormat="1" ht="18" customHeight="1">
      <c r="B15" s="43"/>
      <c r="C15" s="44"/>
      <c r="D15" s="44"/>
      <c r="E15" s="32" t="s">
        <v>33</v>
      </c>
      <c r="F15" s="44"/>
      <c r="G15" s="44"/>
      <c r="H15" s="44"/>
      <c r="I15" s="143" t="s">
        <v>34</v>
      </c>
      <c r="J15" s="32" t="s">
        <v>22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35</v>
      </c>
      <c r="E17" s="44"/>
      <c r="F17" s="44"/>
      <c r="G17" s="44"/>
      <c r="H17" s="44"/>
      <c r="I17" s="143" t="s">
        <v>32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34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37</v>
      </c>
      <c r="E20" s="44"/>
      <c r="F20" s="44"/>
      <c r="G20" s="44"/>
      <c r="H20" s="44"/>
      <c r="I20" s="143" t="s">
        <v>32</v>
      </c>
      <c r="J20" s="32" t="s">
        <v>22</v>
      </c>
      <c r="K20" s="48"/>
    </row>
    <row r="21" spans="2:11" s="1" customFormat="1" ht="18" customHeight="1">
      <c r="B21" s="43"/>
      <c r="C21" s="44"/>
      <c r="D21" s="44"/>
      <c r="E21" s="32" t="s">
        <v>38</v>
      </c>
      <c r="F21" s="44"/>
      <c r="G21" s="44"/>
      <c r="H21" s="44"/>
      <c r="I21" s="143" t="s">
        <v>34</v>
      </c>
      <c r="J21" s="32" t="s">
        <v>22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40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22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41</v>
      </c>
      <c r="E27" s="44"/>
      <c r="F27" s="44"/>
      <c r="G27" s="44"/>
      <c r="H27" s="44"/>
      <c r="I27" s="141"/>
      <c r="J27" s="152">
        <f>ROUND(J79,2)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43</v>
      </c>
      <c r="G29" s="44"/>
      <c r="H29" s="44"/>
      <c r="I29" s="153" t="s">
        <v>42</v>
      </c>
      <c r="J29" s="49" t="s">
        <v>44</v>
      </c>
      <c r="K29" s="48"/>
    </row>
    <row r="30" spans="2:11" s="1" customFormat="1" ht="14.4" customHeight="1">
      <c r="B30" s="43"/>
      <c r="C30" s="44"/>
      <c r="D30" s="52" t="s">
        <v>45</v>
      </c>
      <c r="E30" s="52" t="s">
        <v>46</v>
      </c>
      <c r="F30" s="154">
        <f>ROUND(SUM(BE79:BE90),2)</f>
        <v>0</v>
      </c>
      <c r="G30" s="44"/>
      <c r="H30" s="44"/>
      <c r="I30" s="155">
        <v>0.21</v>
      </c>
      <c r="J30" s="154">
        <f>ROUND(ROUND((SUM(BE79:BE90)),2)*I30,2)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47</v>
      </c>
      <c r="F31" s="154">
        <f>ROUND(SUM(BF79:BF90),2)</f>
        <v>0</v>
      </c>
      <c r="G31" s="44"/>
      <c r="H31" s="44"/>
      <c r="I31" s="155">
        <v>0.15</v>
      </c>
      <c r="J31" s="154">
        <f>ROUND(ROUND((SUM(BF79:BF90)),2)*I31,2)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48</v>
      </c>
      <c r="F32" s="154">
        <f>ROUND(SUM(BG79:BG90),2)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49</v>
      </c>
      <c r="F33" s="154">
        <f>ROUND(SUM(BH79:BH90),2)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50</v>
      </c>
      <c r="F34" s="154">
        <f>ROUND(SUM(BI79:BI90),2)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51</v>
      </c>
      <c r="E36" s="95"/>
      <c r="F36" s="95"/>
      <c r="G36" s="158" t="s">
        <v>52</v>
      </c>
      <c r="H36" s="159" t="s">
        <v>53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110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ZŠ Úšovice - stavební úpravy školních dílen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108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00 - VRN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25</v>
      </c>
      <c r="D49" s="44"/>
      <c r="E49" s="44"/>
      <c r="F49" s="32" t="str">
        <f>F12</f>
        <v>Mariánské Lázně - Úšovice</v>
      </c>
      <c r="G49" s="44"/>
      <c r="H49" s="44"/>
      <c r="I49" s="143" t="s">
        <v>27</v>
      </c>
      <c r="J49" s="144" t="str">
        <f>IF(J12="","",J12)</f>
        <v>22. 12. 2016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31</v>
      </c>
      <c r="D51" s="44"/>
      <c r="E51" s="44"/>
      <c r="F51" s="32" t="str">
        <f>E15</f>
        <v>Město M.Lázně</v>
      </c>
      <c r="G51" s="44"/>
      <c r="H51" s="44"/>
      <c r="I51" s="143" t="s">
        <v>37</v>
      </c>
      <c r="J51" s="41" t="str">
        <f>E21</f>
        <v>Ing.Pavel Graca</v>
      </c>
      <c r="K51" s="48"/>
    </row>
    <row r="52" spans="2:11" s="1" customFormat="1" ht="14.4" customHeight="1">
      <c r="B52" s="43"/>
      <c r="C52" s="37" t="s">
        <v>35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111</v>
      </c>
      <c r="D54" s="156"/>
      <c r="E54" s="156"/>
      <c r="F54" s="156"/>
      <c r="G54" s="156"/>
      <c r="H54" s="156"/>
      <c r="I54" s="170"/>
      <c r="J54" s="171" t="s">
        <v>112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113</v>
      </c>
      <c r="D56" s="44"/>
      <c r="E56" s="44"/>
      <c r="F56" s="44"/>
      <c r="G56" s="44"/>
      <c r="H56" s="44"/>
      <c r="I56" s="141"/>
      <c r="J56" s="152">
        <f>J79</f>
        <v>0</v>
      </c>
      <c r="K56" s="48"/>
      <c r="AU56" s="21" t="s">
        <v>114</v>
      </c>
    </row>
    <row r="57" spans="2:11" s="7" customFormat="1" ht="24.95" customHeight="1">
      <c r="B57" s="174"/>
      <c r="C57" s="175"/>
      <c r="D57" s="176" t="s">
        <v>115</v>
      </c>
      <c r="E57" s="177"/>
      <c r="F57" s="177"/>
      <c r="G57" s="177"/>
      <c r="H57" s="177"/>
      <c r="I57" s="178"/>
      <c r="J57" s="179">
        <f>J80</f>
        <v>0</v>
      </c>
      <c r="K57" s="180"/>
    </row>
    <row r="58" spans="2:11" s="8" customFormat="1" ht="19.9" customHeight="1">
      <c r="B58" s="181"/>
      <c r="C58" s="182"/>
      <c r="D58" s="183" t="s">
        <v>116</v>
      </c>
      <c r="E58" s="184"/>
      <c r="F58" s="184"/>
      <c r="G58" s="184"/>
      <c r="H58" s="184"/>
      <c r="I58" s="185"/>
      <c r="J58" s="186">
        <f>J81</f>
        <v>0</v>
      </c>
      <c r="K58" s="187"/>
    </row>
    <row r="59" spans="2:11" s="8" customFormat="1" ht="19.9" customHeight="1">
      <c r="B59" s="181"/>
      <c r="C59" s="182"/>
      <c r="D59" s="183" t="s">
        <v>117</v>
      </c>
      <c r="E59" s="184"/>
      <c r="F59" s="184"/>
      <c r="G59" s="184"/>
      <c r="H59" s="184"/>
      <c r="I59" s="185"/>
      <c r="J59" s="186">
        <f>J85</f>
        <v>0</v>
      </c>
      <c r="K59" s="187"/>
    </row>
    <row r="60" spans="2:11" s="1" customFormat="1" ht="21.8" customHeight="1">
      <c r="B60" s="43"/>
      <c r="C60" s="44"/>
      <c r="D60" s="44"/>
      <c r="E60" s="44"/>
      <c r="F60" s="44"/>
      <c r="G60" s="44"/>
      <c r="H60" s="44"/>
      <c r="I60" s="141"/>
      <c r="J60" s="44"/>
      <c r="K60" s="48"/>
    </row>
    <row r="61" spans="2:11" s="1" customFormat="1" ht="6.95" customHeight="1">
      <c r="B61" s="64"/>
      <c r="C61" s="65"/>
      <c r="D61" s="65"/>
      <c r="E61" s="65"/>
      <c r="F61" s="65"/>
      <c r="G61" s="65"/>
      <c r="H61" s="65"/>
      <c r="I61" s="163"/>
      <c r="J61" s="65"/>
      <c r="K61" s="66"/>
    </row>
    <row r="65" spans="2:12" s="1" customFormat="1" ht="6.95" customHeight="1">
      <c r="B65" s="67"/>
      <c r="C65" s="68"/>
      <c r="D65" s="68"/>
      <c r="E65" s="68"/>
      <c r="F65" s="68"/>
      <c r="G65" s="68"/>
      <c r="H65" s="68"/>
      <c r="I65" s="166"/>
      <c r="J65" s="68"/>
      <c r="K65" s="68"/>
      <c r="L65" s="69"/>
    </row>
    <row r="66" spans="2:12" s="1" customFormat="1" ht="36.95" customHeight="1">
      <c r="B66" s="43"/>
      <c r="C66" s="70" t="s">
        <v>118</v>
      </c>
      <c r="D66" s="71"/>
      <c r="E66" s="71"/>
      <c r="F66" s="71"/>
      <c r="G66" s="71"/>
      <c r="H66" s="71"/>
      <c r="I66" s="188"/>
      <c r="J66" s="71"/>
      <c r="K66" s="71"/>
      <c r="L66" s="69"/>
    </row>
    <row r="67" spans="2:12" s="1" customFormat="1" ht="6.95" customHeight="1">
      <c r="B67" s="43"/>
      <c r="C67" s="71"/>
      <c r="D67" s="71"/>
      <c r="E67" s="71"/>
      <c r="F67" s="71"/>
      <c r="G67" s="71"/>
      <c r="H67" s="71"/>
      <c r="I67" s="188"/>
      <c r="J67" s="71"/>
      <c r="K67" s="71"/>
      <c r="L67" s="69"/>
    </row>
    <row r="68" spans="2:12" s="1" customFormat="1" ht="14.4" customHeight="1">
      <c r="B68" s="43"/>
      <c r="C68" s="73" t="s">
        <v>18</v>
      </c>
      <c r="D68" s="71"/>
      <c r="E68" s="71"/>
      <c r="F68" s="71"/>
      <c r="G68" s="71"/>
      <c r="H68" s="71"/>
      <c r="I68" s="188"/>
      <c r="J68" s="71"/>
      <c r="K68" s="71"/>
      <c r="L68" s="69"/>
    </row>
    <row r="69" spans="2:12" s="1" customFormat="1" ht="16.5" customHeight="1">
      <c r="B69" s="43"/>
      <c r="C69" s="71"/>
      <c r="D69" s="71"/>
      <c r="E69" s="189" t="str">
        <f>E7</f>
        <v>ZŠ Úšovice - stavební úpravy školních dílen</v>
      </c>
      <c r="F69" s="73"/>
      <c r="G69" s="73"/>
      <c r="H69" s="73"/>
      <c r="I69" s="188"/>
      <c r="J69" s="71"/>
      <c r="K69" s="71"/>
      <c r="L69" s="69"/>
    </row>
    <row r="70" spans="2:12" s="1" customFormat="1" ht="14.4" customHeight="1">
      <c r="B70" s="43"/>
      <c r="C70" s="73" t="s">
        <v>108</v>
      </c>
      <c r="D70" s="71"/>
      <c r="E70" s="71"/>
      <c r="F70" s="71"/>
      <c r="G70" s="71"/>
      <c r="H70" s="71"/>
      <c r="I70" s="188"/>
      <c r="J70" s="71"/>
      <c r="K70" s="71"/>
      <c r="L70" s="69"/>
    </row>
    <row r="71" spans="2:12" s="1" customFormat="1" ht="17.25" customHeight="1">
      <c r="B71" s="43"/>
      <c r="C71" s="71"/>
      <c r="D71" s="71"/>
      <c r="E71" s="79" t="str">
        <f>E9</f>
        <v>00 - VRN</v>
      </c>
      <c r="F71" s="71"/>
      <c r="G71" s="71"/>
      <c r="H71" s="71"/>
      <c r="I71" s="188"/>
      <c r="J71" s="71"/>
      <c r="K71" s="71"/>
      <c r="L71" s="69"/>
    </row>
    <row r="72" spans="2:12" s="1" customFormat="1" ht="6.95" customHeight="1">
      <c r="B72" s="43"/>
      <c r="C72" s="71"/>
      <c r="D72" s="71"/>
      <c r="E72" s="71"/>
      <c r="F72" s="71"/>
      <c r="G72" s="71"/>
      <c r="H72" s="71"/>
      <c r="I72" s="188"/>
      <c r="J72" s="71"/>
      <c r="K72" s="71"/>
      <c r="L72" s="69"/>
    </row>
    <row r="73" spans="2:12" s="1" customFormat="1" ht="18" customHeight="1">
      <c r="B73" s="43"/>
      <c r="C73" s="73" t="s">
        <v>25</v>
      </c>
      <c r="D73" s="71"/>
      <c r="E73" s="71"/>
      <c r="F73" s="190" t="str">
        <f>F12</f>
        <v>Mariánské Lázně - Úšovice</v>
      </c>
      <c r="G73" s="71"/>
      <c r="H73" s="71"/>
      <c r="I73" s="191" t="s">
        <v>27</v>
      </c>
      <c r="J73" s="82" t="str">
        <f>IF(J12="","",J12)</f>
        <v>22. 12. 2016</v>
      </c>
      <c r="K73" s="71"/>
      <c r="L73" s="69"/>
    </row>
    <row r="74" spans="2:12" s="1" customFormat="1" ht="6.95" customHeight="1">
      <c r="B74" s="43"/>
      <c r="C74" s="71"/>
      <c r="D74" s="71"/>
      <c r="E74" s="71"/>
      <c r="F74" s="71"/>
      <c r="G74" s="71"/>
      <c r="H74" s="71"/>
      <c r="I74" s="188"/>
      <c r="J74" s="71"/>
      <c r="K74" s="71"/>
      <c r="L74" s="69"/>
    </row>
    <row r="75" spans="2:12" s="1" customFormat="1" ht="13.5">
      <c r="B75" s="43"/>
      <c r="C75" s="73" t="s">
        <v>31</v>
      </c>
      <c r="D75" s="71"/>
      <c r="E75" s="71"/>
      <c r="F75" s="190" t="str">
        <f>E15</f>
        <v>Město M.Lázně</v>
      </c>
      <c r="G75" s="71"/>
      <c r="H75" s="71"/>
      <c r="I75" s="191" t="s">
        <v>37</v>
      </c>
      <c r="J75" s="190" t="str">
        <f>E21</f>
        <v>Ing.Pavel Graca</v>
      </c>
      <c r="K75" s="71"/>
      <c r="L75" s="69"/>
    </row>
    <row r="76" spans="2:12" s="1" customFormat="1" ht="14.4" customHeight="1">
      <c r="B76" s="43"/>
      <c r="C76" s="73" t="s">
        <v>35</v>
      </c>
      <c r="D76" s="71"/>
      <c r="E76" s="71"/>
      <c r="F76" s="190" t="str">
        <f>IF(E18="","",E18)</f>
        <v/>
      </c>
      <c r="G76" s="71"/>
      <c r="H76" s="71"/>
      <c r="I76" s="188"/>
      <c r="J76" s="71"/>
      <c r="K76" s="71"/>
      <c r="L76" s="69"/>
    </row>
    <row r="77" spans="2:12" s="1" customFormat="1" ht="10.3" customHeight="1">
      <c r="B77" s="43"/>
      <c r="C77" s="71"/>
      <c r="D77" s="71"/>
      <c r="E77" s="71"/>
      <c r="F77" s="71"/>
      <c r="G77" s="71"/>
      <c r="H77" s="71"/>
      <c r="I77" s="188"/>
      <c r="J77" s="71"/>
      <c r="K77" s="71"/>
      <c r="L77" s="69"/>
    </row>
    <row r="78" spans="2:20" s="9" customFormat="1" ht="29.25" customHeight="1">
      <c r="B78" s="192"/>
      <c r="C78" s="193" t="s">
        <v>119</v>
      </c>
      <c r="D78" s="194" t="s">
        <v>60</v>
      </c>
      <c r="E78" s="194" t="s">
        <v>56</v>
      </c>
      <c r="F78" s="194" t="s">
        <v>120</v>
      </c>
      <c r="G78" s="194" t="s">
        <v>121</v>
      </c>
      <c r="H78" s="194" t="s">
        <v>122</v>
      </c>
      <c r="I78" s="195" t="s">
        <v>123</v>
      </c>
      <c r="J78" s="194" t="s">
        <v>112</v>
      </c>
      <c r="K78" s="196" t="s">
        <v>124</v>
      </c>
      <c r="L78" s="197"/>
      <c r="M78" s="99" t="s">
        <v>125</v>
      </c>
      <c r="N78" s="100" t="s">
        <v>45</v>
      </c>
      <c r="O78" s="100" t="s">
        <v>126</v>
      </c>
      <c r="P78" s="100" t="s">
        <v>127</v>
      </c>
      <c r="Q78" s="100" t="s">
        <v>128</v>
      </c>
      <c r="R78" s="100" t="s">
        <v>129</v>
      </c>
      <c r="S78" s="100" t="s">
        <v>130</v>
      </c>
      <c r="T78" s="101" t="s">
        <v>131</v>
      </c>
    </row>
    <row r="79" spans="2:63" s="1" customFormat="1" ht="29.25" customHeight="1">
      <c r="B79" s="43"/>
      <c r="C79" s="105" t="s">
        <v>113</v>
      </c>
      <c r="D79" s="71"/>
      <c r="E79" s="71"/>
      <c r="F79" s="71"/>
      <c r="G79" s="71"/>
      <c r="H79" s="71"/>
      <c r="I79" s="188"/>
      <c r="J79" s="198">
        <f>BK79</f>
        <v>0</v>
      </c>
      <c r="K79" s="71"/>
      <c r="L79" s="69"/>
      <c r="M79" s="102"/>
      <c r="N79" s="103"/>
      <c r="O79" s="103"/>
      <c r="P79" s="199">
        <f>P80</f>
        <v>0</v>
      </c>
      <c r="Q79" s="103"/>
      <c r="R79" s="199">
        <f>R80</f>
        <v>0</v>
      </c>
      <c r="S79" s="103"/>
      <c r="T79" s="200">
        <f>T80</f>
        <v>0</v>
      </c>
      <c r="AT79" s="21" t="s">
        <v>74</v>
      </c>
      <c r="AU79" s="21" t="s">
        <v>114</v>
      </c>
      <c r="BK79" s="201">
        <f>BK80</f>
        <v>0</v>
      </c>
    </row>
    <row r="80" spans="2:63" s="10" customFormat="1" ht="37.4" customHeight="1">
      <c r="B80" s="202"/>
      <c r="C80" s="203"/>
      <c r="D80" s="204" t="s">
        <v>74</v>
      </c>
      <c r="E80" s="205" t="s">
        <v>81</v>
      </c>
      <c r="F80" s="205" t="s">
        <v>132</v>
      </c>
      <c r="G80" s="203"/>
      <c r="H80" s="203"/>
      <c r="I80" s="206"/>
      <c r="J80" s="207">
        <f>BK80</f>
        <v>0</v>
      </c>
      <c r="K80" s="203"/>
      <c r="L80" s="208"/>
      <c r="M80" s="209"/>
      <c r="N80" s="210"/>
      <c r="O80" s="210"/>
      <c r="P80" s="211">
        <f>P81+P85</f>
        <v>0</v>
      </c>
      <c r="Q80" s="210"/>
      <c r="R80" s="211">
        <f>R81+R85</f>
        <v>0</v>
      </c>
      <c r="S80" s="210"/>
      <c r="T80" s="212">
        <f>T81+T85</f>
        <v>0</v>
      </c>
      <c r="AR80" s="213" t="s">
        <v>133</v>
      </c>
      <c r="AT80" s="214" t="s">
        <v>74</v>
      </c>
      <c r="AU80" s="214" t="s">
        <v>75</v>
      </c>
      <c r="AY80" s="213" t="s">
        <v>134</v>
      </c>
      <c r="BK80" s="215">
        <f>BK81+BK85</f>
        <v>0</v>
      </c>
    </row>
    <row r="81" spans="2:63" s="10" customFormat="1" ht="19.9" customHeight="1">
      <c r="B81" s="202"/>
      <c r="C81" s="203"/>
      <c r="D81" s="204" t="s">
        <v>74</v>
      </c>
      <c r="E81" s="216" t="s">
        <v>135</v>
      </c>
      <c r="F81" s="216" t="s">
        <v>136</v>
      </c>
      <c r="G81" s="203"/>
      <c r="H81" s="203"/>
      <c r="I81" s="206"/>
      <c r="J81" s="217">
        <f>BK81</f>
        <v>0</v>
      </c>
      <c r="K81" s="203"/>
      <c r="L81" s="208"/>
      <c r="M81" s="209"/>
      <c r="N81" s="210"/>
      <c r="O81" s="210"/>
      <c r="P81" s="211">
        <f>SUM(P82:P84)</f>
        <v>0</v>
      </c>
      <c r="Q81" s="210"/>
      <c r="R81" s="211">
        <f>SUM(R82:R84)</f>
        <v>0</v>
      </c>
      <c r="S81" s="210"/>
      <c r="T81" s="212">
        <f>SUM(T82:T84)</f>
        <v>0</v>
      </c>
      <c r="AR81" s="213" t="s">
        <v>133</v>
      </c>
      <c r="AT81" s="214" t="s">
        <v>74</v>
      </c>
      <c r="AU81" s="214" t="s">
        <v>24</v>
      </c>
      <c r="AY81" s="213" t="s">
        <v>134</v>
      </c>
      <c r="BK81" s="215">
        <f>SUM(BK82:BK84)</f>
        <v>0</v>
      </c>
    </row>
    <row r="82" spans="2:65" s="1" customFormat="1" ht="16.5" customHeight="1">
      <c r="B82" s="43"/>
      <c r="C82" s="218" t="s">
        <v>24</v>
      </c>
      <c r="D82" s="218" t="s">
        <v>137</v>
      </c>
      <c r="E82" s="219" t="s">
        <v>138</v>
      </c>
      <c r="F82" s="220" t="s">
        <v>139</v>
      </c>
      <c r="G82" s="221" t="s">
        <v>140</v>
      </c>
      <c r="H82" s="222">
        <v>1</v>
      </c>
      <c r="I82" s="223"/>
      <c r="J82" s="224">
        <f>ROUND(I82*H82,2)</f>
        <v>0</v>
      </c>
      <c r="K82" s="220" t="s">
        <v>141</v>
      </c>
      <c r="L82" s="69"/>
      <c r="M82" s="225" t="s">
        <v>22</v>
      </c>
      <c r="N82" s="226" t="s">
        <v>46</v>
      </c>
      <c r="O82" s="44"/>
      <c r="P82" s="227">
        <f>O82*H82</f>
        <v>0</v>
      </c>
      <c r="Q82" s="227">
        <v>0</v>
      </c>
      <c r="R82" s="227">
        <f>Q82*H82</f>
        <v>0</v>
      </c>
      <c r="S82" s="227">
        <v>0</v>
      </c>
      <c r="T82" s="228">
        <f>S82*H82</f>
        <v>0</v>
      </c>
      <c r="AR82" s="21" t="s">
        <v>142</v>
      </c>
      <c r="AT82" s="21" t="s">
        <v>137</v>
      </c>
      <c r="AU82" s="21" t="s">
        <v>84</v>
      </c>
      <c r="AY82" s="21" t="s">
        <v>134</v>
      </c>
      <c r="BE82" s="229">
        <f>IF(N82="základní",J82,0)</f>
        <v>0</v>
      </c>
      <c r="BF82" s="229">
        <f>IF(N82="snížená",J82,0)</f>
        <v>0</v>
      </c>
      <c r="BG82" s="229">
        <f>IF(N82="zákl. přenesená",J82,0)</f>
        <v>0</v>
      </c>
      <c r="BH82" s="229">
        <f>IF(N82="sníž. přenesená",J82,0)</f>
        <v>0</v>
      </c>
      <c r="BI82" s="229">
        <f>IF(N82="nulová",J82,0)</f>
        <v>0</v>
      </c>
      <c r="BJ82" s="21" t="s">
        <v>24</v>
      </c>
      <c r="BK82" s="229">
        <f>ROUND(I82*H82,2)</f>
        <v>0</v>
      </c>
      <c r="BL82" s="21" t="s">
        <v>142</v>
      </c>
      <c r="BM82" s="21" t="s">
        <v>143</v>
      </c>
    </row>
    <row r="83" spans="2:65" s="1" customFormat="1" ht="16.5" customHeight="1">
      <c r="B83" s="43"/>
      <c r="C83" s="218" t="s">
        <v>84</v>
      </c>
      <c r="D83" s="218" t="s">
        <v>137</v>
      </c>
      <c r="E83" s="219" t="s">
        <v>144</v>
      </c>
      <c r="F83" s="220" t="s">
        <v>145</v>
      </c>
      <c r="G83" s="221" t="s">
        <v>140</v>
      </c>
      <c r="H83" s="222">
        <v>1</v>
      </c>
      <c r="I83" s="223"/>
      <c r="J83" s="224">
        <f>ROUND(I83*H83,2)</f>
        <v>0</v>
      </c>
      <c r="K83" s="220" t="s">
        <v>141</v>
      </c>
      <c r="L83" s="69"/>
      <c r="M83" s="225" t="s">
        <v>22</v>
      </c>
      <c r="N83" s="226" t="s">
        <v>46</v>
      </c>
      <c r="O83" s="44"/>
      <c r="P83" s="227">
        <f>O83*H83</f>
        <v>0</v>
      </c>
      <c r="Q83" s="227">
        <v>0</v>
      </c>
      <c r="R83" s="227">
        <f>Q83*H83</f>
        <v>0</v>
      </c>
      <c r="S83" s="227">
        <v>0</v>
      </c>
      <c r="T83" s="228">
        <f>S83*H83</f>
        <v>0</v>
      </c>
      <c r="AR83" s="21" t="s">
        <v>142</v>
      </c>
      <c r="AT83" s="21" t="s">
        <v>137</v>
      </c>
      <c r="AU83" s="21" t="s">
        <v>84</v>
      </c>
      <c r="AY83" s="21" t="s">
        <v>134</v>
      </c>
      <c r="BE83" s="229">
        <f>IF(N83="základní",J83,0)</f>
        <v>0</v>
      </c>
      <c r="BF83" s="229">
        <f>IF(N83="snížená",J83,0)</f>
        <v>0</v>
      </c>
      <c r="BG83" s="229">
        <f>IF(N83="zákl. přenesená",J83,0)</f>
        <v>0</v>
      </c>
      <c r="BH83" s="229">
        <f>IF(N83="sníž. přenesená",J83,0)</f>
        <v>0</v>
      </c>
      <c r="BI83" s="229">
        <f>IF(N83="nulová",J83,0)</f>
        <v>0</v>
      </c>
      <c r="BJ83" s="21" t="s">
        <v>24</v>
      </c>
      <c r="BK83" s="229">
        <f>ROUND(I83*H83,2)</f>
        <v>0</v>
      </c>
      <c r="BL83" s="21" t="s">
        <v>142</v>
      </c>
      <c r="BM83" s="21" t="s">
        <v>146</v>
      </c>
    </row>
    <row r="84" spans="2:65" s="1" customFormat="1" ht="16.5" customHeight="1">
      <c r="B84" s="43"/>
      <c r="C84" s="218" t="s">
        <v>147</v>
      </c>
      <c r="D84" s="218" t="s">
        <v>137</v>
      </c>
      <c r="E84" s="219" t="s">
        <v>148</v>
      </c>
      <c r="F84" s="220" t="s">
        <v>149</v>
      </c>
      <c r="G84" s="221" t="s">
        <v>140</v>
      </c>
      <c r="H84" s="222">
        <v>1</v>
      </c>
      <c r="I84" s="223"/>
      <c r="J84" s="224">
        <f>ROUND(I84*H84,2)</f>
        <v>0</v>
      </c>
      <c r="K84" s="220" t="s">
        <v>141</v>
      </c>
      <c r="L84" s="69"/>
      <c r="M84" s="225" t="s">
        <v>22</v>
      </c>
      <c r="N84" s="226" t="s">
        <v>46</v>
      </c>
      <c r="O84" s="44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AR84" s="21" t="s">
        <v>142</v>
      </c>
      <c r="AT84" s="21" t="s">
        <v>137</v>
      </c>
      <c r="AU84" s="21" t="s">
        <v>84</v>
      </c>
      <c r="AY84" s="21" t="s">
        <v>134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21" t="s">
        <v>24</v>
      </c>
      <c r="BK84" s="229">
        <f>ROUND(I84*H84,2)</f>
        <v>0</v>
      </c>
      <c r="BL84" s="21" t="s">
        <v>142</v>
      </c>
      <c r="BM84" s="21" t="s">
        <v>150</v>
      </c>
    </row>
    <row r="85" spans="2:63" s="10" customFormat="1" ht="29.85" customHeight="1">
      <c r="B85" s="202"/>
      <c r="C85" s="203"/>
      <c r="D85" s="204" t="s">
        <v>74</v>
      </c>
      <c r="E85" s="216" t="s">
        <v>151</v>
      </c>
      <c r="F85" s="216" t="s">
        <v>152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SUM(P86:P90)</f>
        <v>0</v>
      </c>
      <c r="Q85" s="210"/>
      <c r="R85" s="211">
        <f>SUM(R86:R90)</f>
        <v>0</v>
      </c>
      <c r="S85" s="210"/>
      <c r="T85" s="212">
        <f>SUM(T86:T90)</f>
        <v>0</v>
      </c>
      <c r="AR85" s="213" t="s">
        <v>133</v>
      </c>
      <c r="AT85" s="214" t="s">
        <v>74</v>
      </c>
      <c r="AU85" s="214" t="s">
        <v>24</v>
      </c>
      <c r="AY85" s="213" t="s">
        <v>134</v>
      </c>
      <c r="BK85" s="215">
        <f>SUM(BK86:BK90)</f>
        <v>0</v>
      </c>
    </row>
    <row r="86" spans="2:65" s="1" customFormat="1" ht="16.5" customHeight="1">
      <c r="B86" s="43"/>
      <c r="C86" s="218" t="s">
        <v>153</v>
      </c>
      <c r="D86" s="218" t="s">
        <v>137</v>
      </c>
      <c r="E86" s="219" t="s">
        <v>154</v>
      </c>
      <c r="F86" s="220" t="s">
        <v>155</v>
      </c>
      <c r="G86" s="221" t="s">
        <v>140</v>
      </c>
      <c r="H86" s="222">
        <v>1</v>
      </c>
      <c r="I86" s="223"/>
      <c r="J86" s="224">
        <f>ROUND(I86*H86,2)</f>
        <v>0</v>
      </c>
      <c r="K86" s="220" t="s">
        <v>141</v>
      </c>
      <c r="L86" s="69"/>
      <c r="M86" s="225" t="s">
        <v>22</v>
      </c>
      <c r="N86" s="226" t="s">
        <v>46</v>
      </c>
      <c r="O86" s="4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1" t="s">
        <v>142</v>
      </c>
      <c r="AT86" s="21" t="s">
        <v>137</v>
      </c>
      <c r="AU86" s="21" t="s">
        <v>84</v>
      </c>
      <c r="AY86" s="21" t="s">
        <v>134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1" t="s">
        <v>24</v>
      </c>
      <c r="BK86" s="229">
        <f>ROUND(I86*H86,2)</f>
        <v>0</v>
      </c>
      <c r="BL86" s="21" t="s">
        <v>142</v>
      </c>
      <c r="BM86" s="21" t="s">
        <v>156</v>
      </c>
    </row>
    <row r="87" spans="2:65" s="1" customFormat="1" ht="16.5" customHeight="1">
      <c r="B87" s="43"/>
      <c r="C87" s="218" t="s">
        <v>133</v>
      </c>
      <c r="D87" s="218" t="s">
        <v>137</v>
      </c>
      <c r="E87" s="219" t="s">
        <v>157</v>
      </c>
      <c r="F87" s="220" t="s">
        <v>158</v>
      </c>
      <c r="G87" s="221" t="s">
        <v>140</v>
      </c>
      <c r="H87" s="222">
        <v>1</v>
      </c>
      <c r="I87" s="223"/>
      <c r="J87" s="224">
        <f>ROUND(I87*H87,2)</f>
        <v>0</v>
      </c>
      <c r="K87" s="220" t="s">
        <v>141</v>
      </c>
      <c r="L87" s="69"/>
      <c r="M87" s="225" t="s">
        <v>22</v>
      </c>
      <c r="N87" s="226" t="s">
        <v>46</v>
      </c>
      <c r="O87" s="44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AR87" s="21" t="s">
        <v>142</v>
      </c>
      <c r="AT87" s="21" t="s">
        <v>137</v>
      </c>
      <c r="AU87" s="21" t="s">
        <v>84</v>
      </c>
      <c r="AY87" s="21" t="s">
        <v>134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21" t="s">
        <v>24</v>
      </c>
      <c r="BK87" s="229">
        <f>ROUND(I87*H87,2)</f>
        <v>0</v>
      </c>
      <c r="BL87" s="21" t="s">
        <v>142</v>
      </c>
      <c r="BM87" s="21" t="s">
        <v>159</v>
      </c>
    </row>
    <row r="88" spans="2:65" s="1" customFormat="1" ht="16.5" customHeight="1">
      <c r="B88" s="43"/>
      <c r="C88" s="218" t="s">
        <v>160</v>
      </c>
      <c r="D88" s="218" t="s">
        <v>137</v>
      </c>
      <c r="E88" s="219" t="s">
        <v>161</v>
      </c>
      <c r="F88" s="220" t="s">
        <v>162</v>
      </c>
      <c r="G88" s="221" t="s">
        <v>140</v>
      </c>
      <c r="H88" s="222">
        <v>1</v>
      </c>
      <c r="I88" s="223"/>
      <c r="J88" s="224">
        <f>ROUND(I88*H88,2)</f>
        <v>0</v>
      </c>
      <c r="K88" s="220" t="s">
        <v>141</v>
      </c>
      <c r="L88" s="69"/>
      <c r="M88" s="225" t="s">
        <v>22</v>
      </c>
      <c r="N88" s="226" t="s">
        <v>46</v>
      </c>
      <c r="O88" s="4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AR88" s="21" t="s">
        <v>142</v>
      </c>
      <c r="AT88" s="21" t="s">
        <v>137</v>
      </c>
      <c r="AU88" s="21" t="s">
        <v>84</v>
      </c>
      <c r="AY88" s="21" t="s">
        <v>134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21" t="s">
        <v>24</v>
      </c>
      <c r="BK88" s="229">
        <f>ROUND(I88*H88,2)</f>
        <v>0</v>
      </c>
      <c r="BL88" s="21" t="s">
        <v>142</v>
      </c>
      <c r="BM88" s="21" t="s">
        <v>163</v>
      </c>
    </row>
    <row r="89" spans="2:65" s="1" customFormat="1" ht="16.5" customHeight="1">
      <c r="B89" s="43"/>
      <c r="C89" s="218" t="s">
        <v>164</v>
      </c>
      <c r="D89" s="218" t="s">
        <v>137</v>
      </c>
      <c r="E89" s="219" t="s">
        <v>165</v>
      </c>
      <c r="F89" s="220" t="s">
        <v>166</v>
      </c>
      <c r="G89" s="221" t="s">
        <v>140</v>
      </c>
      <c r="H89" s="222">
        <v>1</v>
      </c>
      <c r="I89" s="223"/>
      <c r="J89" s="224">
        <f>ROUND(I89*H89,2)</f>
        <v>0</v>
      </c>
      <c r="K89" s="220" t="s">
        <v>141</v>
      </c>
      <c r="L89" s="69"/>
      <c r="M89" s="225" t="s">
        <v>22</v>
      </c>
      <c r="N89" s="226" t="s">
        <v>46</v>
      </c>
      <c r="O89" s="4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1" t="s">
        <v>142</v>
      </c>
      <c r="AT89" s="21" t="s">
        <v>137</v>
      </c>
      <c r="AU89" s="21" t="s">
        <v>84</v>
      </c>
      <c r="AY89" s="21" t="s">
        <v>134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1" t="s">
        <v>24</v>
      </c>
      <c r="BK89" s="229">
        <f>ROUND(I89*H89,2)</f>
        <v>0</v>
      </c>
      <c r="BL89" s="21" t="s">
        <v>142</v>
      </c>
      <c r="BM89" s="21" t="s">
        <v>167</v>
      </c>
    </row>
    <row r="90" spans="2:65" s="1" customFormat="1" ht="16.5" customHeight="1">
      <c r="B90" s="43"/>
      <c r="C90" s="218" t="s">
        <v>168</v>
      </c>
      <c r="D90" s="218" t="s">
        <v>137</v>
      </c>
      <c r="E90" s="219" t="s">
        <v>169</v>
      </c>
      <c r="F90" s="220" t="s">
        <v>170</v>
      </c>
      <c r="G90" s="221" t="s">
        <v>140</v>
      </c>
      <c r="H90" s="222">
        <v>1</v>
      </c>
      <c r="I90" s="223"/>
      <c r="J90" s="224">
        <f>ROUND(I90*H90,2)</f>
        <v>0</v>
      </c>
      <c r="K90" s="220" t="s">
        <v>141</v>
      </c>
      <c r="L90" s="69"/>
      <c r="M90" s="225" t="s">
        <v>22</v>
      </c>
      <c r="N90" s="230" t="s">
        <v>46</v>
      </c>
      <c r="O90" s="231"/>
      <c r="P90" s="232">
        <f>O90*H90</f>
        <v>0</v>
      </c>
      <c r="Q90" s="232">
        <v>0</v>
      </c>
      <c r="R90" s="232">
        <f>Q90*H90</f>
        <v>0</v>
      </c>
      <c r="S90" s="232">
        <v>0</v>
      </c>
      <c r="T90" s="233">
        <f>S90*H90</f>
        <v>0</v>
      </c>
      <c r="AR90" s="21" t="s">
        <v>142</v>
      </c>
      <c r="AT90" s="21" t="s">
        <v>137</v>
      </c>
      <c r="AU90" s="21" t="s">
        <v>84</v>
      </c>
      <c r="AY90" s="21" t="s">
        <v>134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1" t="s">
        <v>24</v>
      </c>
      <c r="BK90" s="229">
        <f>ROUND(I90*H90,2)</f>
        <v>0</v>
      </c>
      <c r="BL90" s="21" t="s">
        <v>142</v>
      </c>
      <c r="BM90" s="21" t="s">
        <v>171</v>
      </c>
    </row>
    <row r="91" spans="2:12" s="1" customFormat="1" ht="6.95" customHeight="1">
      <c r="B91" s="64"/>
      <c r="C91" s="65"/>
      <c r="D91" s="65"/>
      <c r="E91" s="65"/>
      <c r="F91" s="65"/>
      <c r="G91" s="65"/>
      <c r="H91" s="65"/>
      <c r="I91" s="163"/>
      <c r="J91" s="65"/>
      <c r="K91" s="65"/>
      <c r="L91" s="69"/>
    </row>
  </sheetData>
  <sheetProtection password="CC35" sheet="1" objects="1" scenarios="1" formatColumns="0" formatRows="0" autoFilter="0"/>
  <autoFilter ref="C78:K90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5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102</v>
      </c>
      <c r="G1" s="136" t="s">
        <v>103</v>
      </c>
      <c r="H1" s="136"/>
      <c r="I1" s="137"/>
      <c r="J1" s="136" t="s">
        <v>104</v>
      </c>
      <c r="K1" s="135" t="s">
        <v>105</v>
      </c>
      <c r="L1" s="136" t="s">
        <v>106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86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84</v>
      </c>
    </row>
    <row r="4" spans="2:46" ht="36.95" customHeight="1">
      <c r="B4" s="25"/>
      <c r="C4" s="26"/>
      <c r="D4" s="27" t="s">
        <v>107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ZŠ Úšovice - stavební úpravy školních dílen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108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172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21</v>
      </c>
      <c r="E11" s="44"/>
      <c r="F11" s="32" t="s">
        <v>22</v>
      </c>
      <c r="G11" s="44"/>
      <c r="H11" s="44"/>
      <c r="I11" s="143" t="s">
        <v>23</v>
      </c>
      <c r="J11" s="32" t="s">
        <v>22</v>
      </c>
      <c r="K11" s="48"/>
    </row>
    <row r="12" spans="2:11" s="1" customFormat="1" ht="14.4" customHeight="1">
      <c r="B12" s="43"/>
      <c r="C12" s="44"/>
      <c r="D12" s="37" t="s">
        <v>25</v>
      </c>
      <c r="E12" s="44"/>
      <c r="F12" s="32" t="s">
        <v>26</v>
      </c>
      <c r="G12" s="44"/>
      <c r="H12" s="44"/>
      <c r="I12" s="143" t="s">
        <v>27</v>
      </c>
      <c r="J12" s="144" t="str">
        <f>'Rekapitulace stavby'!AN8</f>
        <v>22. 12. 2016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31</v>
      </c>
      <c r="E14" s="44"/>
      <c r="F14" s="44"/>
      <c r="G14" s="44"/>
      <c r="H14" s="44"/>
      <c r="I14" s="143" t="s">
        <v>32</v>
      </c>
      <c r="J14" s="32" t="s">
        <v>22</v>
      </c>
      <c r="K14" s="48"/>
    </row>
    <row r="15" spans="2:11" s="1" customFormat="1" ht="18" customHeight="1">
      <c r="B15" s="43"/>
      <c r="C15" s="44"/>
      <c r="D15" s="44"/>
      <c r="E15" s="32" t="s">
        <v>33</v>
      </c>
      <c r="F15" s="44"/>
      <c r="G15" s="44"/>
      <c r="H15" s="44"/>
      <c r="I15" s="143" t="s">
        <v>34</v>
      </c>
      <c r="J15" s="32" t="s">
        <v>22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35</v>
      </c>
      <c r="E17" s="44"/>
      <c r="F17" s="44"/>
      <c r="G17" s="44"/>
      <c r="H17" s="44"/>
      <c r="I17" s="143" t="s">
        <v>32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34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37</v>
      </c>
      <c r="E20" s="44"/>
      <c r="F20" s="44"/>
      <c r="G20" s="44"/>
      <c r="H20" s="44"/>
      <c r="I20" s="143" t="s">
        <v>32</v>
      </c>
      <c r="J20" s="32" t="s">
        <v>22</v>
      </c>
      <c r="K20" s="48"/>
    </row>
    <row r="21" spans="2:11" s="1" customFormat="1" ht="18" customHeight="1">
      <c r="B21" s="43"/>
      <c r="C21" s="44"/>
      <c r="D21" s="44"/>
      <c r="E21" s="32" t="s">
        <v>38</v>
      </c>
      <c r="F21" s="44"/>
      <c r="G21" s="44"/>
      <c r="H21" s="44"/>
      <c r="I21" s="143" t="s">
        <v>34</v>
      </c>
      <c r="J21" s="32" t="s">
        <v>22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40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22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41</v>
      </c>
      <c r="E27" s="44"/>
      <c r="F27" s="44"/>
      <c r="G27" s="44"/>
      <c r="H27" s="44"/>
      <c r="I27" s="141"/>
      <c r="J27" s="152">
        <f>ROUND(J120,2)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43</v>
      </c>
      <c r="G29" s="44"/>
      <c r="H29" s="44"/>
      <c r="I29" s="153" t="s">
        <v>42</v>
      </c>
      <c r="J29" s="49" t="s">
        <v>44</v>
      </c>
      <c r="K29" s="48"/>
    </row>
    <row r="30" spans="2:11" s="1" customFormat="1" ht="14.4" customHeight="1">
      <c r="B30" s="43"/>
      <c r="C30" s="44"/>
      <c r="D30" s="52" t="s">
        <v>45</v>
      </c>
      <c r="E30" s="52" t="s">
        <v>46</v>
      </c>
      <c r="F30" s="154">
        <f>ROUND(SUM(BE120:BE755),2)</f>
        <v>0</v>
      </c>
      <c r="G30" s="44"/>
      <c r="H30" s="44"/>
      <c r="I30" s="155">
        <v>0.21</v>
      </c>
      <c r="J30" s="154">
        <f>ROUND(ROUND((SUM(BE120:BE755)),2)*I30,2)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47</v>
      </c>
      <c r="F31" s="154">
        <f>ROUND(SUM(BF120:BF755),2)</f>
        <v>0</v>
      </c>
      <c r="G31" s="44"/>
      <c r="H31" s="44"/>
      <c r="I31" s="155">
        <v>0.15</v>
      </c>
      <c r="J31" s="154">
        <f>ROUND(ROUND((SUM(BF120:BF755)),2)*I31,2)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48</v>
      </c>
      <c r="F32" s="154">
        <f>ROUND(SUM(BG120:BG755),2)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49</v>
      </c>
      <c r="F33" s="154">
        <f>ROUND(SUM(BH120:BH755),2)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50</v>
      </c>
      <c r="F34" s="154">
        <f>ROUND(SUM(BI120:BI755),2)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51</v>
      </c>
      <c r="E36" s="95"/>
      <c r="F36" s="95"/>
      <c r="G36" s="158" t="s">
        <v>52</v>
      </c>
      <c r="H36" s="159" t="s">
        <v>53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110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ZŠ Úšovice - stavební úpravy školních dílen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108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10 - Stavební část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25</v>
      </c>
      <c r="D49" s="44"/>
      <c r="E49" s="44"/>
      <c r="F49" s="32" t="str">
        <f>F12</f>
        <v>Mariánské Lázně - Úšovice</v>
      </c>
      <c r="G49" s="44"/>
      <c r="H49" s="44"/>
      <c r="I49" s="143" t="s">
        <v>27</v>
      </c>
      <c r="J49" s="144" t="str">
        <f>IF(J12="","",J12)</f>
        <v>22. 12. 2016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31</v>
      </c>
      <c r="D51" s="44"/>
      <c r="E51" s="44"/>
      <c r="F51" s="32" t="str">
        <f>E15</f>
        <v>Město M.Lázně</v>
      </c>
      <c r="G51" s="44"/>
      <c r="H51" s="44"/>
      <c r="I51" s="143" t="s">
        <v>37</v>
      </c>
      <c r="J51" s="41" t="str">
        <f>E21</f>
        <v>Ing.Pavel Graca</v>
      </c>
      <c r="K51" s="48"/>
    </row>
    <row r="52" spans="2:11" s="1" customFormat="1" ht="14.4" customHeight="1">
      <c r="B52" s="43"/>
      <c r="C52" s="37" t="s">
        <v>35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111</v>
      </c>
      <c r="D54" s="156"/>
      <c r="E54" s="156"/>
      <c r="F54" s="156"/>
      <c r="G54" s="156"/>
      <c r="H54" s="156"/>
      <c r="I54" s="170"/>
      <c r="J54" s="171" t="s">
        <v>112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113</v>
      </c>
      <c r="D56" s="44"/>
      <c r="E56" s="44"/>
      <c r="F56" s="44"/>
      <c r="G56" s="44"/>
      <c r="H56" s="44"/>
      <c r="I56" s="141"/>
      <c r="J56" s="152">
        <f>J120</f>
        <v>0</v>
      </c>
      <c r="K56" s="48"/>
      <c r="AU56" s="21" t="s">
        <v>114</v>
      </c>
    </row>
    <row r="57" spans="2:11" s="7" customFormat="1" ht="24.95" customHeight="1">
      <c r="B57" s="174"/>
      <c r="C57" s="175"/>
      <c r="D57" s="176" t="s">
        <v>173</v>
      </c>
      <c r="E57" s="177"/>
      <c r="F57" s="177"/>
      <c r="G57" s="177"/>
      <c r="H57" s="177"/>
      <c r="I57" s="178"/>
      <c r="J57" s="179">
        <f>J121</f>
        <v>0</v>
      </c>
      <c r="K57" s="180"/>
    </row>
    <row r="58" spans="2:11" s="8" customFormat="1" ht="19.9" customHeight="1">
      <c r="B58" s="181"/>
      <c r="C58" s="182"/>
      <c r="D58" s="183" t="s">
        <v>174</v>
      </c>
      <c r="E58" s="184"/>
      <c r="F58" s="184"/>
      <c r="G58" s="184"/>
      <c r="H58" s="184"/>
      <c r="I58" s="185"/>
      <c r="J58" s="186">
        <f>J122</f>
        <v>0</v>
      </c>
      <c r="K58" s="187"/>
    </row>
    <row r="59" spans="2:11" s="8" customFormat="1" ht="19.9" customHeight="1">
      <c r="B59" s="181"/>
      <c r="C59" s="182"/>
      <c r="D59" s="183" t="s">
        <v>175</v>
      </c>
      <c r="E59" s="184"/>
      <c r="F59" s="184"/>
      <c r="G59" s="184"/>
      <c r="H59" s="184"/>
      <c r="I59" s="185"/>
      <c r="J59" s="186">
        <f>J146</f>
        <v>0</v>
      </c>
      <c r="K59" s="187"/>
    </row>
    <row r="60" spans="2:11" s="8" customFormat="1" ht="19.9" customHeight="1">
      <c r="B60" s="181"/>
      <c r="C60" s="182"/>
      <c r="D60" s="183" t="s">
        <v>176</v>
      </c>
      <c r="E60" s="184"/>
      <c r="F60" s="184"/>
      <c r="G60" s="184"/>
      <c r="H60" s="184"/>
      <c r="I60" s="185"/>
      <c r="J60" s="186">
        <f>J154</f>
        <v>0</v>
      </c>
      <c r="K60" s="187"/>
    </row>
    <row r="61" spans="2:11" s="8" customFormat="1" ht="19.9" customHeight="1">
      <c r="B61" s="181"/>
      <c r="C61" s="182"/>
      <c r="D61" s="183" t="s">
        <v>177</v>
      </c>
      <c r="E61" s="184"/>
      <c r="F61" s="184"/>
      <c r="G61" s="184"/>
      <c r="H61" s="184"/>
      <c r="I61" s="185"/>
      <c r="J61" s="186">
        <f>J167</f>
        <v>0</v>
      </c>
      <c r="K61" s="187"/>
    </row>
    <row r="62" spans="2:11" s="8" customFormat="1" ht="19.9" customHeight="1">
      <c r="B62" s="181"/>
      <c r="C62" s="182"/>
      <c r="D62" s="183" t="s">
        <v>178</v>
      </c>
      <c r="E62" s="184"/>
      <c r="F62" s="184"/>
      <c r="G62" s="184"/>
      <c r="H62" s="184"/>
      <c r="I62" s="185"/>
      <c r="J62" s="186">
        <f>J175</f>
        <v>0</v>
      </c>
      <c r="K62" s="187"/>
    </row>
    <row r="63" spans="2:11" s="8" customFormat="1" ht="19.9" customHeight="1">
      <c r="B63" s="181"/>
      <c r="C63" s="182"/>
      <c r="D63" s="183" t="s">
        <v>179</v>
      </c>
      <c r="E63" s="184"/>
      <c r="F63" s="184"/>
      <c r="G63" s="184"/>
      <c r="H63" s="184"/>
      <c r="I63" s="185"/>
      <c r="J63" s="186">
        <f>J229</f>
        <v>0</v>
      </c>
      <c r="K63" s="187"/>
    </row>
    <row r="64" spans="2:11" s="8" customFormat="1" ht="19.9" customHeight="1">
      <c r="B64" s="181"/>
      <c r="C64" s="182"/>
      <c r="D64" s="183" t="s">
        <v>180</v>
      </c>
      <c r="E64" s="184"/>
      <c r="F64" s="184"/>
      <c r="G64" s="184"/>
      <c r="H64" s="184"/>
      <c r="I64" s="185"/>
      <c r="J64" s="186">
        <f>J278</f>
        <v>0</v>
      </c>
      <c r="K64" s="187"/>
    </row>
    <row r="65" spans="2:11" s="8" customFormat="1" ht="19.9" customHeight="1">
      <c r="B65" s="181"/>
      <c r="C65" s="182"/>
      <c r="D65" s="183" t="s">
        <v>181</v>
      </c>
      <c r="E65" s="184"/>
      <c r="F65" s="184"/>
      <c r="G65" s="184"/>
      <c r="H65" s="184"/>
      <c r="I65" s="185"/>
      <c r="J65" s="186">
        <f>J284</f>
        <v>0</v>
      </c>
      <c r="K65" s="187"/>
    </row>
    <row r="66" spans="2:11" s="7" customFormat="1" ht="24.95" customHeight="1">
      <c r="B66" s="174"/>
      <c r="C66" s="175"/>
      <c r="D66" s="176" t="s">
        <v>182</v>
      </c>
      <c r="E66" s="177"/>
      <c r="F66" s="177"/>
      <c r="G66" s="177"/>
      <c r="H66" s="177"/>
      <c r="I66" s="178"/>
      <c r="J66" s="179">
        <f>J286</f>
        <v>0</v>
      </c>
      <c r="K66" s="180"/>
    </row>
    <row r="67" spans="2:11" s="8" customFormat="1" ht="19.9" customHeight="1">
      <c r="B67" s="181"/>
      <c r="C67" s="182"/>
      <c r="D67" s="183" t="s">
        <v>183</v>
      </c>
      <c r="E67" s="184"/>
      <c r="F67" s="184"/>
      <c r="G67" s="184"/>
      <c r="H67" s="184"/>
      <c r="I67" s="185"/>
      <c r="J67" s="186">
        <f>J287</f>
        <v>0</v>
      </c>
      <c r="K67" s="187"/>
    </row>
    <row r="68" spans="2:11" s="8" customFormat="1" ht="19.9" customHeight="1">
      <c r="B68" s="181"/>
      <c r="C68" s="182"/>
      <c r="D68" s="183" t="s">
        <v>184</v>
      </c>
      <c r="E68" s="184"/>
      <c r="F68" s="184"/>
      <c r="G68" s="184"/>
      <c r="H68" s="184"/>
      <c r="I68" s="185"/>
      <c r="J68" s="186">
        <f>J303</f>
        <v>0</v>
      </c>
      <c r="K68" s="187"/>
    </row>
    <row r="69" spans="2:11" s="8" customFormat="1" ht="19.9" customHeight="1">
      <c r="B69" s="181"/>
      <c r="C69" s="182"/>
      <c r="D69" s="183" t="s">
        <v>185</v>
      </c>
      <c r="E69" s="184"/>
      <c r="F69" s="184"/>
      <c r="G69" s="184"/>
      <c r="H69" s="184"/>
      <c r="I69" s="185"/>
      <c r="J69" s="186">
        <f>J326</f>
        <v>0</v>
      </c>
      <c r="K69" s="187"/>
    </row>
    <row r="70" spans="2:11" s="8" customFormat="1" ht="19.9" customHeight="1">
      <c r="B70" s="181"/>
      <c r="C70" s="182"/>
      <c r="D70" s="183" t="s">
        <v>186</v>
      </c>
      <c r="E70" s="184"/>
      <c r="F70" s="184"/>
      <c r="G70" s="184"/>
      <c r="H70" s="184"/>
      <c r="I70" s="185"/>
      <c r="J70" s="186">
        <f>J346</f>
        <v>0</v>
      </c>
      <c r="K70" s="187"/>
    </row>
    <row r="71" spans="2:11" s="8" customFormat="1" ht="19.9" customHeight="1">
      <c r="B71" s="181"/>
      <c r="C71" s="182"/>
      <c r="D71" s="183" t="s">
        <v>187</v>
      </c>
      <c r="E71" s="184"/>
      <c r="F71" s="184"/>
      <c r="G71" s="184"/>
      <c r="H71" s="184"/>
      <c r="I71" s="185"/>
      <c r="J71" s="186">
        <f>J367</f>
        <v>0</v>
      </c>
      <c r="K71" s="187"/>
    </row>
    <row r="72" spans="2:11" s="8" customFormat="1" ht="19.9" customHeight="1">
      <c r="B72" s="181"/>
      <c r="C72" s="182"/>
      <c r="D72" s="183" t="s">
        <v>188</v>
      </c>
      <c r="E72" s="184"/>
      <c r="F72" s="184"/>
      <c r="G72" s="184"/>
      <c r="H72" s="184"/>
      <c r="I72" s="185"/>
      <c r="J72" s="186">
        <f>J400</f>
        <v>0</v>
      </c>
      <c r="K72" s="187"/>
    </row>
    <row r="73" spans="2:11" s="8" customFormat="1" ht="19.9" customHeight="1">
      <c r="B73" s="181"/>
      <c r="C73" s="182"/>
      <c r="D73" s="183" t="s">
        <v>189</v>
      </c>
      <c r="E73" s="184"/>
      <c r="F73" s="184"/>
      <c r="G73" s="184"/>
      <c r="H73" s="184"/>
      <c r="I73" s="185"/>
      <c r="J73" s="186">
        <f>J402</f>
        <v>0</v>
      </c>
      <c r="K73" s="187"/>
    </row>
    <row r="74" spans="2:11" s="8" customFormat="1" ht="19.9" customHeight="1">
      <c r="B74" s="181"/>
      <c r="C74" s="182"/>
      <c r="D74" s="183" t="s">
        <v>190</v>
      </c>
      <c r="E74" s="184"/>
      <c r="F74" s="184"/>
      <c r="G74" s="184"/>
      <c r="H74" s="184"/>
      <c r="I74" s="185"/>
      <c r="J74" s="186">
        <f>J414</f>
        <v>0</v>
      </c>
      <c r="K74" s="187"/>
    </row>
    <row r="75" spans="2:11" s="8" customFormat="1" ht="19.9" customHeight="1">
      <c r="B75" s="181"/>
      <c r="C75" s="182"/>
      <c r="D75" s="183" t="s">
        <v>191</v>
      </c>
      <c r="E75" s="184"/>
      <c r="F75" s="184"/>
      <c r="G75" s="184"/>
      <c r="H75" s="184"/>
      <c r="I75" s="185"/>
      <c r="J75" s="186">
        <f>J422</f>
        <v>0</v>
      </c>
      <c r="K75" s="187"/>
    </row>
    <row r="76" spans="2:11" s="8" customFormat="1" ht="19.9" customHeight="1">
      <c r="B76" s="181"/>
      <c r="C76" s="182"/>
      <c r="D76" s="183" t="s">
        <v>192</v>
      </c>
      <c r="E76" s="184"/>
      <c r="F76" s="184"/>
      <c r="G76" s="184"/>
      <c r="H76" s="184"/>
      <c r="I76" s="185"/>
      <c r="J76" s="186">
        <f>J431</f>
        <v>0</v>
      </c>
      <c r="K76" s="187"/>
    </row>
    <row r="77" spans="2:11" s="8" customFormat="1" ht="19.9" customHeight="1">
      <c r="B77" s="181"/>
      <c r="C77" s="182"/>
      <c r="D77" s="183" t="s">
        <v>193</v>
      </c>
      <c r="E77" s="184"/>
      <c r="F77" s="184"/>
      <c r="G77" s="184"/>
      <c r="H77" s="184"/>
      <c r="I77" s="185"/>
      <c r="J77" s="186">
        <f>J433</f>
        <v>0</v>
      </c>
      <c r="K77" s="187"/>
    </row>
    <row r="78" spans="2:11" s="8" customFormat="1" ht="19.9" customHeight="1">
      <c r="B78" s="181"/>
      <c r="C78" s="182"/>
      <c r="D78" s="183" t="s">
        <v>194</v>
      </c>
      <c r="E78" s="184"/>
      <c r="F78" s="184"/>
      <c r="G78" s="184"/>
      <c r="H78" s="184"/>
      <c r="I78" s="185"/>
      <c r="J78" s="186">
        <f>J442</f>
        <v>0</v>
      </c>
      <c r="K78" s="187"/>
    </row>
    <row r="79" spans="2:11" s="8" customFormat="1" ht="19.9" customHeight="1">
      <c r="B79" s="181"/>
      <c r="C79" s="182"/>
      <c r="D79" s="183" t="s">
        <v>195</v>
      </c>
      <c r="E79" s="184"/>
      <c r="F79" s="184"/>
      <c r="G79" s="184"/>
      <c r="H79" s="184"/>
      <c r="I79" s="185"/>
      <c r="J79" s="186">
        <f>J495</f>
        <v>0</v>
      </c>
      <c r="K79" s="187"/>
    </row>
    <row r="80" spans="2:11" s="8" customFormat="1" ht="19.9" customHeight="1">
      <c r="B80" s="181"/>
      <c r="C80" s="182"/>
      <c r="D80" s="183" t="s">
        <v>196</v>
      </c>
      <c r="E80" s="184"/>
      <c r="F80" s="184"/>
      <c r="G80" s="184"/>
      <c r="H80" s="184"/>
      <c r="I80" s="185"/>
      <c r="J80" s="186">
        <f>J517</f>
        <v>0</v>
      </c>
      <c r="K80" s="187"/>
    </row>
    <row r="81" spans="2:11" s="8" customFormat="1" ht="19.9" customHeight="1">
      <c r="B81" s="181"/>
      <c r="C81" s="182"/>
      <c r="D81" s="183" t="s">
        <v>197</v>
      </c>
      <c r="E81" s="184"/>
      <c r="F81" s="184"/>
      <c r="G81" s="184"/>
      <c r="H81" s="184"/>
      <c r="I81" s="185"/>
      <c r="J81" s="186">
        <f>J534</f>
        <v>0</v>
      </c>
      <c r="K81" s="187"/>
    </row>
    <row r="82" spans="2:11" s="8" customFormat="1" ht="19.9" customHeight="1">
      <c r="B82" s="181"/>
      <c r="C82" s="182"/>
      <c r="D82" s="183" t="s">
        <v>198</v>
      </c>
      <c r="E82" s="184"/>
      <c r="F82" s="184"/>
      <c r="G82" s="184"/>
      <c r="H82" s="184"/>
      <c r="I82" s="185"/>
      <c r="J82" s="186">
        <f>J542</f>
        <v>0</v>
      </c>
      <c r="K82" s="187"/>
    </row>
    <row r="83" spans="2:11" s="8" customFormat="1" ht="19.9" customHeight="1">
      <c r="B83" s="181"/>
      <c r="C83" s="182"/>
      <c r="D83" s="183" t="s">
        <v>199</v>
      </c>
      <c r="E83" s="184"/>
      <c r="F83" s="184"/>
      <c r="G83" s="184"/>
      <c r="H83" s="184"/>
      <c r="I83" s="185"/>
      <c r="J83" s="186">
        <f>J572</f>
        <v>0</v>
      </c>
      <c r="K83" s="187"/>
    </row>
    <row r="84" spans="2:11" s="8" customFormat="1" ht="19.9" customHeight="1">
      <c r="B84" s="181"/>
      <c r="C84" s="182"/>
      <c r="D84" s="183" t="s">
        <v>200</v>
      </c>
      <c r="E84" s="184"/>
      <c r="F84" s="184"/>
      <c r="G84" s="184"/>
      <c r="H84" s="184"/>
      <c r="I84" s="185"/>
      <c r="J84" s="186">
        <f>J589</f>
        <v>0</v>
      </c>
      <c r="K84" s="187"/>
    </row>
    <row r="85" spans="2:11" s="7" customFormat="1" ht="24.95" customHeight="1">
      <c r="B85" s="174"/>
      <c r="C85" s="175"/>
      <c r="D85" s="176" t="s">
        <v>201</v>
      </c>
      <c r="E85" s="177"/>
      <c r="F85" s="177"/>
      <c r="G85" s="177"/>
      <c r="H85" s="177"/>
      <c r="I85" s="178"/>
      <c r="J85" s="179">
        <f>J602</f>
        <v>0</v>
      </c>
      <c r="K85" s="180"/>
    </row>
    <row r="86" spans="2:11" s="8" customFormat="1" ht="19.9" customHeight="1">
      <c r="B86" s="181"/>
      <c r="C86" s="182"/>
      <c r="D86" s="183" t="s">
        <v>202</v>
      </c>
      <c r="E86" s="184"/>
      <c r="F86" s="184"/>
      <c r="G86" s="184"/>
      <c r="H86" s="184"/>
      <c r="I86" s="185"/>
      <c r="J86" s="186">
        <f>J603</f>
        <v>0</v>
      </c>
      <c r="K86" s="187"/>
    </row>
    <row r="87" spans="2:11" s="8" customFormat="1" ht="14.85" customHeight="1">
      <c r="B87" s="181"/>
      <c r="C87" s="182"/>
      <c r="D87" s="183" t="s">
        <v>203</v>
      </c>
      <c r="E87" s="184"/>
      <c r="F87" s="184"/>
      <c r="G87" s="184"/>
      <c r="H87" s="184"/>
      <c r="I87" s="185"/>
      <c r="J87" s="186">
        <f>J609</f>
        <v>0</v>
      </c>
      <c r="K87" s="187"/>
    </row>
    <row r="88" spans="2:11" s="8" customFormat="1" ht="14.85" customHeight="1">
      <c r="B88" s="181"/>
      <c r="C88" s="182"/>
      <c r="D88" s="183" t="s">
        <v>204</v>
      </c>
      <c r="E88" s="184"/>
      <c r="F88" s="184"/>
      <c r="G88" s="184"/>
      <c r="H88" s="184"/>
      <c r="I88" s="185"/>
      <c r="J88" s="186">
        <f>J612</f>
        <v>0</v>
      </c>
      <c r="K88" s="187"/>
    </row>
    <row r="89" spans="2:11" s="8" customFormat="1" ht="14.85" customHeight="1">
      <c r="B89" s="181"/>
      <c r="C89" s="182"/>
      <c r="D89" s="183" t="s">
        <v>205</v>
      </c>
      <c r="E89" s="184"/>
      <c r="F89" s="184"/>
      <c r="G89" s="184"/>
      <c r="H89" s="184"/>
      <c r="I89" s="185"/>
      <c r="J89" s="186">
        <f>J624</f>
        <v>0</v>
      </c>
      <c r="K89" s="187"/>
    </row>
    <row r="90" spans="2:11" s="8" customFormat="1" ht="14.85" customHeight="1">
      <c r="B90" s="181"/>
      <c r="C90" s="182"/>
      <c r="D90" s="183" t="s">
        <v>206</v>
      </c>
      <c r="E90" s="184"/>
      <c r="F90" s="184"/>
      <c r="G90" s="184"/>
      <c r="H90" s="184"/>
      <c r="I90" s="185"/>
      <c r="J90" s="186">
        <f>J631</f>
        <v>0</v>
      </c>
      <c r="K90" s="187"/>
    </row>
    <row r="91" spans="2:11" s="8" customFormat="1" ht="14.85" customHeight="1">
      <c r="B91" s="181"/>
      <c r="C91" s="182"/>
      <c r="D91" s="183" t="s">
        <v>207</v>
      </c>
      <c r="E91" s="184"/>
      <c r="F91" s="184"/>
      <c r="G91" s="184"/>
      <c r="H91" s="184"/>
      <c r="I91" s="185"/>
      <c r="J91" s="186">
        <f>J639</f>
        <v>0</v>
      </c>
      <c r="K91" s="187"/>
    </row>
    <row r="92" spans="2:11" s="8" customFormat="1" ht="14.85" customHeight="1">
      <c r="B92" s="181"/>
      <c r="C92" s="182"/>
      <c r="D92" s="183" t="s">
        <v>208</v>
      </c>
      <c r="E92" s="184"/>
      <c r="F92" s="184"/>
      <c r="G92" s="184"/>
      <c r="H92" s="184"/>
      <c r="I92" s="185"/>
      <c r="J92" s="186">
        <f>J648</f>
        <v>0</v>
      </c>
      <c r="K92" s="187"/>
    </row>
    <row r="93" spans="2:11" s="8" customFormat="1" ht="14.85" customHeight="1">
      <c r="B93" s="181"/>
      <c r="C93" s="182"/>
      <c r="D93" s="183" t="s">
        <v>209</v>
      </c>
      <c r="E93" s="184"/>
      <c r="F93" s="184"/>
      <c r="G93" s="184"/>
      <c r="H93" s="184"/>
      <c r="I93" s="185"/>
      <c r="J93" s="186">
        <f>J657</f>
        <v>0</v>
      </c>
      <c r="K93" s="187"/>
    </row>
    <row r="94" spans="2:11" s="8" customFormat="1" ht="19.9" customHeight="1">
      <c r="B94" s="181"/>
      <c r="C94" s="182"/>
      <c r="D94" s="183" t="s">
        <v>210</v>
      </c>
      <c r="E94" s="184"/>
      <c r="F94" s="184"/>
      <c r="G94" s="184"/>
      <c r="H94" s="184"/>
      <c r="I94" s="185"/>
      <c r="J94" s="186">
        <f>J696</f>
        <v>0</v>
      </c>
      <c r="K94" s="187"/>
    </row>
    <row r="95" spans="2:11" s="8" customFormat="1" ht="19.9" customHeight="1">
      <c r="B95" s="181"/>
      <c r="C95" s="182"/>
      <c r="D95" s="183" t="s">
        <v>211</v>
      </c>
      <c r="E95" s="184"/>
      <c r="F95" s="184"/>
      <c r="G95" s="184"/>
      <c r="H95" s="184"/>
      <c r="I95" s="185"/>
      <c r="J95" s="186">
        <f>J712</f>
        <v>0</v>
      </c>
      <c r="K95" s="187"/>
    </row>
    <row r="96" spans="2:11" s="8" customFormat="1" ht="14.85" customHeight="1">
      <c r="B96" s="181"/>
      <c r="C96" s="182"/>
      <c r="D96" s="183" t="s">
        <v>212</v>
      </c>
      <c r="E96" s="184"/>
      <c r="F96" s="184"/>
      <c r="G96" s="184"/>
      <c r="H96" s="184"/>
      <c r="I96" s="185"/>
      <c r="J96" s="186">
        <f>J716</f>
        <v>0</v>
      </c>
      <c r="K96" s="187"/>
    </row>
    <row r="97" spans="2:11" s="8" customFormat="1" ht="14.85" customHeight="1">
      <c r="B97" s="181"/>
      <c r="C97" s="182"/>
      <c r="D97" s="183" t="s">
        <v>213</v>
      </c>
      <c r="E97" s="184"/>
      <c r="F97" s="184"/>
      <c r="G97" s="184"/>
      <c r="H97" s="184"/>
      <c r="I97" s="185"/>
      <c r="J97" s="186">
        <f>J725</f>
        <v>0</v>
      </c>
      <c r="K97" s="187"/>
    </row>
    <row r="98" spans="2:11" s="8" customFormat="1" ht="14.85" customHeight="1">
      <c r="B98" s="181"/>
      <c r="C98" s="182"/>
      <c r="D98" s="183" t="s">
        <v>214</v>
      </c>
      <c r="E98" s="184"/>
      <c r="F98" s="184"/>
      <c r="G98" s="184"/>
      <c r="H98" s="184"/>
      <c r="I98" s="185"/>
      <c r="J98" s="186">
        <f>J729</f>
        <v>0</v>
      </c>
      <c r="K98" s="187"/>
    </row>
    <row r="99" spans="2:11" s="8" customFormat="1" ht="19.9" customHeight="1">
      <c r="B99" s="181"/>
      <c r="C99" s="182"/>
      <c r="D99" s="183" t="s">
        <v>215</v>
      </c>
      <c r="E99" s="184"/>
      <c r="F99" s="184"/>
      <c r="G99" s="184"/>
      <c r="H99" s="184"/>
      <c r="I99" s="185"/>
      <c r="J99" s="186">
        <f>J737</f>
        <v>0</v>
      </c>
      <c r="K99" s="187"/>
    </row>
    <row r="100" spans="2:11" s="7" customFormat="1" ht="24.95" customHeight="1">
      <c r="B100" s="174"/>
      <c r="C100" s="175"/>
      <c r="D100" s="176" t="s">
        <v>216</v>
      </c>
      <c r="E100" s="177"/>
      <c r="F100" s="177"/>
      <c r="G100" s="177"/>
      <c r="H100" s="177"/>
      <c r="I100" s="178"/>
      <c r="J100" s="179">
        <f>J754</f>
        <v>0</v>
      </c>
      <c r="K100" s="180"/>
    </row>
    <row r="101" spans="2:11" s="1" customFormat="1" ht="21.8" customHeight="1">
      <c r="B101" s="43"/>
      <c r="C101" s="44"/>
      <c r="D101" s="44"/>
      <c r="E101" s="44"/>
      <c r="F101" s="44"/>
      <c r="G101" s="44"/>
      <c r="H101" s="44"/>
      <c r="I101" s="141"/>
      <c r="J101" s="44"/>
      <c r="K101" s="48"/>
    </row>
    <row r="102" spans="2:11" s="1" customFormat="1" ht="6.95" customHeight="1">
      <c r="B102" s="64"/>
      <c r="C102" s="65"/>
      <c r="D102" s="65"/>
      <c r="E102" s="65"/>
      <c r="F102" s="65"/>
      <c r="G102" s="65"/>
      <c r="H102" s="65"/>
      <c r="I102" s="163"/>
      <c r="J102" s="65"/>
      <c r="K102" s="66"/>
    </row>
    <row r="106" spans="2:12" s="1" customFormat="1" ht="6.95" customHeight="1">
      <c r="B106" s="67"/>
      <c r="C106" s="68"/>
      <c r="D106" s="68"/>
      <c r="E106" s="68"/>
      <c r="F106" s="68"/>
      <c r="G106" s="68"/>
      <c r="H106" s="68"/>
      <c r="I106" s="166"/>
      <c r="J106" s="68"/>
      <c r="K106" s="68"/>
      <c r="L106" s="69"/>
    </row>
    <row r="107" spans="2:12" s="1" customFormat="1" ht="36.95" customHeight="1">
      <c r="B107" s="43"/>
      <c r="C107" s="70" t="s">
        <v>118</v>
      </c>
      <c r="D107" s="71"/>
      <c r="E107" s="71"/>
      <c r="F107" s="71"/>
      <c r="G107" s="71"/>
      <c r="H107" s="71"/>
      <c r="I107" s="188"/>
      <c r="J107" s="71"/>
      <c r="K107" s="71"/>
      <c r="L107" s="69"/>
    </row>
    <row r="108" spans="2:12" s="1" customFormat="1" ht="6.95" customHeight="1">
      <c r="B108" s="43"/>
      <c r="C108" s="71"/>
      <c r="D108" s="71"/>
      <c r="E108" s="71"/>
      <c r="F108" s="71"/>
      <c r="G108" s="71"/>
      <c r="H108" s="71"/>
      <c r="I108" s="188"/>
      <c r="J108" s="71"/>
      <c r="K108" s="71"/>
      <c r="L108" s="69"/>
    </row>
    <row r="109" spans="2:12" s="1" customFormat="1" ht="14.4" customHeight="1">
      <c r="B109" s="43"/>
      <c r="C109" s="73" t="s">
        <v>18</v>
      </c>
      <c r="D109" s="71"/>
      <c r="E109" s="71"/>
      <c r="F109" s="71"/>
      <c r="G109" s="71"/>
      <c r="H109" s="71"/>
      <c r="I109" s="188"/>
      <c r="J109" s="71"/>
      <c r="K109" s="71"/>
      <c r="L109" s="69"/>
    </row>
    <row r="110" spans="2:12" s="1" customFormat="1" ht="16.5" customHeight="1">
      <c r="B110" s="43"/>
      <c r="C110" s="71"/>
      <c r="D110" s="71"/>
      <c r="E110" s="189" t="str">
        <f>E7</f>
        <v>ZŠ Úšovice - stavební úpravy školních dílen</v>
      </c>
      <c r="F110" s="73"/>
      <c r="G110" s="73"/>
      <c r="H110" s="73"/>
      <c r="I110" s="188"/>
      <c r="J110" s="71"/>
      <c r="K110" s="71"/>
      <c r="L110" s="69"/>
    </row>
    <row r="111" spans="2:12" s="1" customFormat="1" ht="14.4" customHeight="1">
      <c r="B111" s="43"/>
      <c r="C111" s="73" t="s">
        <v>108</v>
      </c>
      <c r="D111" s="71"/>
      <c r="E111" s="71"/>
      <c r="F111" s="71"/>
      <c r="G111" s="71"/>
      <c r="H111" s="71"/>
      <c r="I111" s="188"/>
      <c r="J111" s="71"/>
      <c r="K111" s="71"/>
      <c r="L111" s="69"/>
    </row>
    <row r="112" spans="2:12" s="1" customFormat="1" ht="17.25" customHeight="1">
      <c r="B112" s="43"/>
      <c r="C112" s="71"/>
      <c r="D112" s="71"/>
      <c r="E112" s="79" t="str">
        <f>E9</f>
        <v>10 - Stavební část</v>
      </c>
      <c r="F112" s="71"/>
      <c r="G112" s="71"/>
      <c r="H112" s="71"/>
      <c r="I112" s="188"/>
      <c r="J112" s="71"/>
      <c r="K112" s="71"/>
      <c r="L112" s="69"/>
    </row>
    <row r="113" spans="2:12" s="1" customFormat="1" ht="6.95" customHeight="1">
      <c r="B113" s="43"/>
      <c r="C113" s="71"/>
      <c r="D113" s="71"/>
      <c r="E113" s="71"/>
      <c r="F113" s="71"/>
      <c r="G113" s="71"/>
      <c r="H113" s="71"/>
      <c r="I113" s="188"/>
      <c r="J113" s="71"/>
      <c r="K113" s="71"/>
      <c r="L113" s="69"/>
    </row>
    <row r="114" spans="2:12" s="1" customFormat="1" ht="18" customHeight="1">
      <c r="B114" s="43"/>
      <c r="C114" s="73" t="s">
        <v>25</v>
      </c>
      <c r="D114" s="71"/>
      <c r="E114" s="71"/>
      <c r="F114" s="190" t="str">
        <f>F12</f>
        <v>Mariánské Lázně - Úšovice</v>
      </c>
      <c r="G114" s="71"/>
      <c r="H114" s="71"/>
      <c r="I114" s="191" t="s">
        <v>27</v>
      </c>
      <c r="J114" s="82" t="str">
        <f>IF(J12="","",J12)</f>
        <v>22. 12. 2016</v>
      </c>
      <c r="K114" s="71"/>
      <c r="L114" s="69"/>
    </row>
    <row r="115" spans="2:12" s="1" customFormat="1" ht="6.95" customHeight="1">
      <c r="B115" s="43"/>
      <c r="C115" s="71"/>
      <c r="D115" s="71"/>
      <c r="E115" s="71"/>
      <c r="F115" s="71"/>
      <c r="G115" s="71"/>
      <c r="H115" s="71"/>
      <c r="I115" s="188"/>
      <c r="J115" s="71"/>
      <c r="K115" s="71"/>
      <c r="L115" s="69"/>
    </row>
    <row r="116" spans="2:12" s="1" customFormat="1" ht="13.5">
      <c r="B116" s="43"/>
      <c r="C116" s="73" t="s">
        <v>31</v>
      </c>
      <c r="D116" s="71"/>
      <c r="E116" s="71"/>
      <c r="F116" s="190" t="str">
        <f>E15</f>
        <v>Město M.Lázně</v>
      </c>
      <c r="G116" s="71"/>
      <c r="H116" s="71"/>
      <c r="I116" s="191" t="s">
        <v>37</v>
      </c>
      <c r="J116" s="190" t="str">
        <f>E21</f>
        <v>Ing.Pavel Graca</v>
      </c>
      <c r="K116" s="71"/>
      <c r="L116" s="69"/>
    </row>
    <row r="117" spans="2:12" s="1" customFormat="1" ht="14.4" customHeight="1">
      <c r="B117" s="43"/>
      <c r="C117" s="73" t="s">
        <v>35</v>
      </c>
      <c r="D117" s="71"/>
      <c r="E117" s="71"/>
      <c r="F117" s="190" t="str">
        <f>IF(E18="","",E18)</f>
        <v/>
      </c>
      <c r="G117" s="71"/>
      <c r="H117" s="71"/>
      <c r="I117" s="188"/>
      <c r="J117" s="71"/>
      <c r="K117" s="71"/>
      <c r="L117" s="69"/>
    </row>
    <row r="118" spans="2:12" s="1" customFormat="1" ht="10.3" customHeight="1">
      <c r="B118" s="43"/>
      <c r="C118" s="71"/>
      <c r="D118" s="71"/>
      <c r="E118" s="71"/>
      <c r="F118" s="71"/>
      <c r="G118" s="71"/>
      <c r="H118" s="71"/>
      <c r="I118" s="188"/>
      <c r="J118" s="71"/>
      <c r="K118" s="71"/>
      <c r="L118" s="69"/>
    </row>
    <row r="119" spans="2:20" s="9" customFormat="1" ht="29.25" customHeight="1">
      <c r="B119" s="192"/>
      <c r="C119" s="193" t="s">
        <v>119</v>
      </c>
      <c r="D119" s="194" t="s">
        <v>60</v>
      </c>
      <c r="E119" s="194" t="s">
        <v>56</v>
      </c>
      <c r="F119" s="194" t="s">
        <v>120</v>
      </c>
      <c r="G119" s="194" t="s">
        <v>121</v>
      </c>
      <c r="H119" s="194" t="s">
        <v>122</v>
      </c>
      <c r="I119" s="195" t="s">
        <v>123</v>
      </c>
      <c r="J119" s="194" t="s">
        <v>112</v>
      </c>
      <c r="K119" s="196" t="s">
        <v>124</v>
      </c>
      <c r="L119" s="197"/>
      <c r="M119" s="99" t="s">
        <v>125</v>
      </c>
      <c r="N119" s="100" t="s">
        <v>45</v>
      </c>
      <c r="O119" s="100" t="s">
        <v>126</v>
      </c>
      <c r="P119" s="100" t="s">
        <v>127</v>
      </c>
      <c r="Q119" s="100" t="s">
        <v>128</v>
      </c>
      <c r="R119" s="100" t="s">
        <v>129</v>
      </c>
      <c r="S119" s="100" t="s">
        <v>130</v>
      </c>
      <c r="T119" s="101" t="s">
        <v>131</v>
      </c>
    </row>
    <row r="120" spans="2:63" s="1" customFormat="1" ht="29.25" customHeight="1">
      <c r="B120" s="43"/>
      <c r="C120" s="105" t="s">
        <v>113</v>
      </c>
      <c r="D120" s="71"/>
      <c r="E120" s="71"/>
      <c r="F120" s="71"/>
      <c r="G120" s="71"/>
      <c r="H120" s="71"/>
      <c r="I120" s="188"/>
      <c r="J120" s="198">
        <f>BK120</f>
        <v>0</v>
      </c>
      <c r="K120" s="71"/>
      <c r="L120" s="69"/>
      <c r="M120" s="102"/>
      <c r="N120" s="103"/>
      <c r="O120" s="103"/>
      <c r="P120" s="199">
        <f>P121+P286+P602+P754</f>
        <v>0</v>
      </c>
      <c r="Q120" s="103"/>
      <c r="R120" s="199">
        <f>R121+R286+R602+R754</f>
        <v>303.54379264000005</v>
      </c>
      <c r="S120" s="103"/>
      <c r="T120" s="200">
        <f>T121+T286+T602+T754</f>
        <v>254.77094402999998</v>
      </c>
      <c r="AT120" s="21" t="s">
        <v>74</v>
      </c>
      <c r="AU120" s="21" t="s">
        <v>114</v>
      </c>
      <c r="BK120" s="201">
        <f>BK121+BK286+BK602+BK754</f>
        <v>0</v>
      </c>
    </row>
    <row r="121" spans="2:63" s="10" customFormat="1" ht="37.4" customHeight="1">
      <c r="B121" s="202"/>
      <c r="C121" s="203"/>
      <c r="D121" s="204" t="s">
        <v>74</v>
      </c>
      <c r="E121" s="205" t="s">
        <v>217</v>
      </c>
      <c r="F121" s="205" t="s">
        <v>218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P122+P146+P154+P167+P175+P229+P278+P284</f>
        <v>0</v>
      </c>
      <c r="Q121" s="210"/>
      <c r="R121" s="211">
        <f>R122+R146+R154+R167+R175+R229+R278+R284</f>
        <v>270.86193831</v>
      </c>
      <c r="S121" s="210"/>
      <c r="T121" s="212">
        <f>T122+T146+T154+T167+T175+T229+T278+T284</f>
        <v>248.009664</v>
      </c>
      <c r="AR121" s="213" t="s">
        <v>24</v>
      </c>
      <c r="AT121" s="214" t="s">
        <v>74</v>
      </c>
      <c r="AU121" s="214" t="s">
        <v>75</v>
      </c>
      <c r="AY121" s="213" t="s">
        <v>134</v>
      </c>
      <c r="BK121" s="215">
        <f>BK122+BK146+BK154+BK167+BK175+BK229+BK278+BK284</f>
        <v>0</v>
      </c>
    </row>
    <row r="122" spans="2:63" s="10" customFormat="1" ht="19.9" customHeight="1">
      <c r="B122" s="202"/>
      <c r="C122" s="203"/>
      <c r="D122" s="204" t="s">
        <v>74</v>
      </c>
      <c r="E122" s="216" t="s">
        <v>24</v>
      </c>
      <c r="F122" s="216" t="s">
        <v>219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SUM(P123:P145)</f>
        <v>0</v>
      </c>
      <c r="Q122" s="210"/>
      <c r="R122" s="211">
        <f>SUM(R123:R145)</f>
        <v>51.12</v>
      </c>
      <c r="S122" s="210"/>
      <c r="T122" s="212">
        <f>SUM(T123:T145)</f>
        <v>47.915200000000006</v>
      </c>
      <c r="AR122" s="213" t="s">
        <v>24</v>
      </c>
      <c r="AT122" s="214" t="s">
        <v>74</v>
      </c>
      <c r="AU122" s="214" t="s">
        <v>24</v>
      </c>
      <c r="AY122" s="213" t="s">
        <v>134</v>
      </c>
      <c r="BK122" s="215">
        <f>SUM(BK123:BK145)</f>
        <v>0</v>
      </c>
    </row>
    <row r="123" spans="2:65" s="1" customFormat="1" ht="16.5" customHeight="1">
      <c r="B123" s="43"/>
      <c r="C123" s="218" t="s">
        <v>24</v>
      </c>
      <c r="D123" s="218" t="s">
        <v>137</v>
      </c>
      <c r="E123" s="219" t="s">
        <v>220</v>
      </c>
      <c r="F123" s="220" t="s">
        <v>221</v>
      </c>
      <c r="G123" s="221" t="s">
        <v>222</v>
      </c>
      <c r="H123" s="222">
        <v>299.47</v>
      </c>
      <c r="I123" s="223"/>
      <c r="J123" s="224">
        <f>ROUND(I123*H123,2)</f>
        <v>0</v>
      </c>
      <c r="K123" s="220" t="s">
        <v>141</v>
      </c>
      <c r="L123" s="69"/>
      <c r="M123" s="225" t="s">
        <v>22</v>
      </c>
      <c r="N123" s="226" t="s">
        <v>46</v>
      </c>
      <c r="O123" s="44"/>
      <c r="P123" s="227">
        <f>O123*H123</f>
        <v>0</v>
      </c>
      <c r="Q123" s="227">
        <v>0</v>
      </c>
      <c r="R123" s="227">
        <f>Q123*H123</f>
        <v>0</v>
      </c>
      <c r="S123" s="227">
        <v>0.16</v>
      </c>
      <c r="T123" s="228">
        <f>S123*H123</f>
        <v>47.915200000000006</v>
      </c>
      <c r="AR123" s="21" t="s">
        <v>153</v>
      </c>
      <c r="AT123" s="21" t="s">
        <v>137</v>
      </c>
      <c r="AU123" s="21" t="s">
        <v>84</v>
      </c>
      <c r="AY123" s="21" t="s">
        <v>134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1" t="s">
        <v>24</v>
      </c>
      <c r="BK123" s="229">
        <f>ROUND(I123*H123,2)</f>
        <v>0</v>
      </c>
      <c r="BL123" s="21" t="s">
        <v>153</v>
      </c>
      <c r="BM123" s="21" t="s">
        <v>223</v>
      </c>
    </row>
    <row r="124" spans="2:51" s="11" customFormat="1" ht="13.5">
      <c r="B124" s="234"/>
      <c r="C124" s="235"/>
      <c r="D124" s="236" t="s">
        <v>224</v>
      </c>
      <c r="E124" s="237" t="s">
        <v>22</v>
      </c>
      <c r="F124" s="238" t="s">
        <v>225</v>
      </c>
      <c r="G124" s="235"/>
      <c r="H124" s="239">
        <v>299.47</v>
      </c>
      <c r="I124" s="240"/>
      <c r="J124" s="235"/>
      <c r="K124" s="235"/>
      <c r="L124" s="241"/>
      <c r="M124" s="242"/>
      <c r="N124" s="243"/>
      <c r="O124" s="243"/>
      <c r="P124" s="243"/>
      <c r="Q124" s="243"/>
      <c r="R124" s="243"/>
      <c r="S124" s="243"/>
      <c r="T124" s="244"/>
      <c r="AT124" s="245" t="s">
        <v>224</v>
      </c>
      <c r="AU124" s="245" t="s">
        <v>84</v>
      </c>
      <c r="AV124" s="11" t="s">
        <v>84</v>
      </c>
      <c r="AW124" s="11" t="s">
        <v>39</v>
      </c>
      <c r="AX124" s="11" t="s">
        <v>24</v>
      </c>
      <c r="AY124" s="245" t="s">
        <v>134</v>
      </c>
    </row>
    <row r="125" spans="2:65" s="1" customFormat="1" ht="16.5" customHeight="1">
      <c r="B125" s="43"/>
      <c r="C125" s="218" t="s">
        <v>84</v>
      </c>
      <c r="D125" s="218" t="s">
        <v>137</v>
      </c>
      <c r="E125" s="219" t="s">
        <v>226</v>
      </c>
      <c r="F125" s="220" t="s">
        <v>227</v>
      </c>
      <c r="G125" s="221" t="s">
        <v>228</v>
      </c>
      <c r="H125" s="222">
        <v>4.664</v>
      </c>
      <c r="I125" s="223"/>
      <c r="J125" s="224">
        <f>ROUND(I125*H125,2)</f>
        <v>0</v>
      </c>
      <c r="K125" s="220" t="s">
        <v>229</v>
      </c>
      <c r="L125" s="69"/>
      <c r="M125" s="225" t="s">
        <v>22</v>
      </c>
      <c r="N125" s="226" t="s">
        <v>46</v>
      </c>
      <c r="O125" s="44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1" t="s">
        <v>153</v>
      </c>
      <c r="AT125" s="21" t="s">
        <v>137</v>
      </c>
      <c r="AU125" s="21" t="s">
        <v>84</v>
      </c>
      <c r="AY125" s="21" t="s">
        <v>134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1" t="s">
        <v>24</v>
      </c>
      <c r="BK125" s="229">
        <f>ROUND(I125*H125,2)</f>
        <v>0</v>
      </c>
      <c r="BL125" s="21" t="s">
        <v>153</v>
      </c>
      <c r="BM125" s="21" t="s">
        <v>230</v>
      </c>
    </row>
    <row r="126" spans="2:51" s="11" customFormat="1" ht="13.5">
      <c r="B126" s="234"/>
      <c r="C126" s="235"/>
      <c r="D126" s="236" t="s">
        <v>224</v>
      </c>
      <c r="E126" s="237" t="s">
        <v>22</v>
      </c>
      <c r="F126" s="238" t="s">
        <v>231</v>
      </c>
      <c r="G126" s="235"/>
      <c r="H126" s="239">
        <v>4.664</v>
      </c>
      <c r="I126" s="240"/>
      <c r="J126" s="235"/>
      <c r="K126" s="235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224</v>
      </c>
      <c r="AU126" s="245" t="s">
        <v>84</v>
      </c>
      <c r="AV126" s="11" t="s">
        <v>84</v>
      </c>
      <c r="AW126" s="11" t="s">
        <v>39</v>
      </c>
      <c r="AX126" s="11" t="s">
        <v>24</v>
      </c>
      <c r="AY126" s="245" t="s">
        <v>134</v>
      </c>
    </row>
    <row r="127" spans="2:65" s="1" customFormat="1" ht="16.5" customHeight="1">
      <c r="B127" s="43"/>
      <c r="C127" s="218" t="s">
        <v>147</v>
      </c>
      <c r="D127" s="218" t="s">
        <v>137</v>
      </c>
      <c r="E127" s="219" t="s">
        <v>232</v>
      </c>
      <c r="F127" s="220" t="s">
        <v>233</v>
      </c>
      <c r="G127" s="221" t="s">
        <v>228</v>
      </c>
      <c r="H127" s="222">
        <v>28.621</v>
      </c>
      <c r="I127" s="223"/>
      <c r="J127" s="224">
        <f>ROUND(I127*H127,2)</f>
        <v>0</v>
      </c>
      <c r="K127" s="220" t="s">
        <v>141</v>
      </c>
      <c r="L127" s="69"/>
      <c r="M127" s="225" t="s">
        <v>22</v>
      </c>
      <c r="N127" s="226" t="s">
        <v>46</v>
      </c>
      <c r="O127" s="44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1" t="s">
        <v>153</v>
      </c>
      <c r="AT127" s="21" t="s">
        <v>137</v>
      </c>
      <c r="AU127" s="21" t="s">
        <v>84</v>
      </c>
      <c r="AY127" s="21" t="s">
        <v>134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1" t="s">
        <v>24</v>
      </c>
      <c r="BK127" s="229">
        <f>ROUND(I127*H127,2)</f>
        <v>0</v>
      </c>
      <c r="BL127" s="21" t="s">
        <v>153</v>
      </c>
      <c r="BM127" s="21" t="s">
        <v>234</v>
      </c>
    </row>
    <row r="128" spans="2:51" s="11" customFormat="1" ht="13.5">
      <c r="B128" s="234"/>
      <c r="C128" s="235"/>
      <c r="D128" s="236" t="s">
        <v>224</v>
      </c>
      <c r="E128" s="237" t="s">
        <v>22</v>
      </c>
      <c r="F128" s="238" t="s">
        <v>235</v>
      </c>
      <c r="G128" s="235"/>
      <c r="H128" s="239">
        <v>3.061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224</v>
      </c>
      <c r="AU128" s="245" t="s">
        <v>84</v>
      </c>
      <c r="AV128" s="11" t="s">
        <v>84</v>
      </c>
      <c r="AW128" s="11" t="s">
        <v>39</v>
      </c>
      <c r="AX128" s="11" t="s">
        <v>75</v>
      </c>
      <c r="AY128" s="245" t="s">
        <v>134</v>
      </c>
    </row>
    <row r="129" spans="2:51" s="11" customFormat="1" ht="13.5">
      <c r="B129" s="234"/>
      <c r="C129" s="235"/>
      <c r="D129" s="236" t="s">
        <v>224</v>
      </c>
      <c r="E129" s="237" t="s">
        <v>22</v>
      </c>
      <c r="F129" s="238" t="s">
        <v>236</v>
      </c>
      <c r="G129" s="235"/>
      <c r="H129" s="239">
        <v>25.56</v>
      </c>
      <c r="I129" s="240"/>
      <c r="J129" s="235"/>
      <c r="K129" s="235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224</v>
      </c>
      <c r="AU129" s="245" t="s">
        <v>84</v>
      </c>
      <c r="AV129" s="11" t="s">
        <v>84</v>
      </c>
      <c r="AW129" s="11" t="s">
        <v>39</v>
      </c>
      <c r="AX129" s="11" t="s">
        <v>75</v>
      </c>
      <c r="AY129" s="245" t="s">
        <v>134</v>
      </c>
    </row>
    <row r="130" spans="2:65" s="1" customFormat="1" ht="16.5" customHeight="1">
      <c r="B130" s="43"/>
      <c r="C130" s="218" t="s">
        <v>153</v>
      </c>
      <c r="D130" s="218" t="s">
        <v>137</v>
      </c>
      <c r="E130" s="219" t="s">
        <v>237</v>
      </c>
      <c r="F130" s="220" t="s">
        <v>238</v>
      </c>
      <c r="G130" s="221" t="s">
        <v>228</v>
      </c>
      <c r="H130" s="222">
        <v>28.621</v>
      </c>
      <c r="I130" s="223"/>
      <c r="J130" s="224">
        <f>ROUND(I130*H130,2)</f>
        <v>0</v>
      </c>
      <c r="K130" s="220" t="s">
        <v>141</v>
      </c>
      <c r="L130" s="69"/>
      <c r="M130" s="225" t="s">
        <v>22</v>
      </c>
      <c r="N130" s="226" t="s">
        <v>46</v>
      </c>
      <c r="O130" s="44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1" t="s">
        <v>153</v>
      </c>
      <c r="AT130" s="21" t="s">
        <v>137</v>
      </c>
      <c r="AU130" s="21" t="s">
        <v>84</v>
      </c>
      <c r="AY130" s="21" t="s">
        <v>134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1" t="s">
        <v>24</v>
      </c>
      <c r="BK130" s="229">
        <f>ROUND(I130*H130,2)</f>
        <v>0</v>
      </c>
      <c r="BL130" s="21" t="s">
        <v>153</v>
      </c>
      <c r="BM130" s="21" t="s">
        <v>239</v>
      </c>
    </row>
    <row r="131" spans="2:65" s="1" customFormat="1" ht="25.5" customHeight="1">
      <c r="B131" s="43"/>
      <c r="C131" s="218" t="s">
        <v>133</v>
      </c>
      <c r="D131" s="218" t="s">
        <v>137</v>
      </c>
      <c r="E131" s="219" t="s">
        <v>240</v>
      </c>
      <c r="F131" s="220" t="s">
        <v>241</v>
      </c>
      <c r="G131" s="221" t="s">
        <v>228</v>
      </c>
      <c r="H131" s="222">
        <v>28.621</v>
      </c>
      <c r="I131" s="223"/>
      <c r="J131" s="224">
        <f>ROUND(I131*H131,2)</f>
        <v>0</v>
      </c>
      <c r="K131" s="220" t="s">
        <v>141</v>
      </c>
      <c r="L131" s="69"/>
      <c r="M131" s="225" t="s">
        <v>22</v>
      </c>
      <c r="N131" s="226" t="s">
        <v>46</v>
      </c>
      <c r="O131" s="44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1" t="s">
        <v>153</v>
      </c>
      <c r="AT131" s="21" t="s">
        <v>137</v>
      </c>
      <c r="AU131" s="21" t="s">
        <v>84</v>
      </c>
      <c r="AY131" s="21" t="s">
        <v>134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1" t="s">
        <v>24</v>
      </c>
      <c r="BK131" s="229">
        <f>ROUND(I131*H131,2)</f>
        <v>0</v>
      </c>
      <c r="BL131" s="21" t="s">
        <v>153</v>
      </c>
      <c r="BM131" s="21" t="s">
        <v>242</v>
      </c>
    </row>
    <row r="132" spans="2:65" s="1" customFormat="1" ht="16.5" customHeight="1">
      <c r="B132" s="43"/>
      <c r="C132" s="218" t="s">
        <v>160</v>
      </c>
      <c r="D132" s="218" t="s">
        <v>137</v>
      </c>
      <c r="E132" s="219" t="s">
        <v>243</v>
      </c>
      <c r="F132" s="220" t="s">
        <v>244</v>
      </c>
      <c r="G132" s="221" t="s">
        <v>228</v>
      </c>
      <c r="H132" s="222">
        <v>33.285</v>
      </c>
      <c r="I132" s="223"/>
      <c r="J132" s="224">
        <f>ROUND(I132*H132,2)</f>
        <v>0</v>
      </c>
      <c r="K132" s="220" t="s">
        <v>141</v>
      </c>
      <c r="L132" s="69"/>
      <c r="M132" s="225" t="s">
        <v>22</v>
      </c>
      <c r="N132" s="226" t="s">
        <v>46</v>
      </c>
      <c r="O132" s="44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1" t="s">
        <v>153</v>
      </c>
      <c r="AT132" s="21" t="s">
        <v>137</v>
      </c>
      <c r="AU132" s="21" t="s">
        <v>84</v>
      </c>
      <c r="AY132" s="21" t="s">
        <v>134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1" t="s">
        <v>24</v>
      </c>
      <c r="BK132" s="229">
        <f>ROUND(I132*H132,2)</f>
        <v>0</v>
      </c>
      <c r="BL132" s="21" t="s">
        <v>153</v>
      </c>
      <c r="BM132" s="21" t="s">
        <v>245</v>
      </c>
    </row>
    <row r="133" spans="2:51" s="11" customFormat="1" ht="13.5">
      <c r="B133" s="234"/>
      <c r="C133" s="235"/>
      <c r="D133" s="236" t="s">
        <v>224</v>
      </c>
      <c r="E133" s="237" t="s">
        <v>22</v>
      </c>
      <c r="F133" s="238" t="s">
        <v>246</v>
      </c>
      <c r="G133" s="235"/>
      <c r="H133" s="239">
        <v>33.285</v>
      </c>
      <c r="I133" s="240"/>
      <c r="J133" s="235"/>
      <c r="K133" s="235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224</v>
      </c>
      <c r="AU133" s="245" t="s">
        <v>84</v>
      </c>
      <c r="AV133" s="11" t="s">
        <v>84</v>
      </c>
      <c r="AW133" s="11" t="s">
        <v>39</v>
      </c>
      <c r="AX133" s="11" t="s">
        <v>75</v>
      </c>
      <c r="AY133" s="245" t="s">
        <v>134</v>
      </c>
    </row>
    <row r="134" spans="2:65" s="1" customFormat="1" ht="25.5" customHeight="1">
      <c r="B134" s="43"/>
      <c r="C134" s="218" t="s">
        <v>164</v>
      </c>
      <c r="D134" s="218" t="s">
        <v>137</v>
      </c>
      <c r="E134" s="219" t="s">
        <v>247</v>
      </c>
      <c r="F134" s="220" t="s">
        <v>248</v>
      </c>
      <c r="G134" s="221" t="s">
        <v>228</v>
      </c>
      <c r="H134" s="222">
        <v>166.425</v>
      </c>
      <c r="I134" s="223"/>
      <c r="J134" s="224">
        <f>ROUND(I134*H134,2)</f>
        <v>0</v>
      </c>
      <c r="K134" s="220" t="s">
        <v>141</v>
      </c>
      <c r="L134" s="69"/>
      <c r="M134" s="225" t="s">
        <v>22</v>
      </c>
      <c r="N134" s="226" t="s">
        <v>46</v>
      </c>
      <c r="O134" s="44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AR134" s="21" t="s">
        <v>153</v>
      </c>
      <c r="AT134" s="21" t="s">
        <v>137</v>
      </c>
      <c r="AU134" s="21" t="s">
        <v>84</v>
      </c>
      <c r="AY134" s="21" t="s">
        <v>134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1" t="s">
        <v>24</v>
      </c>
      <c r="BK134" s="229">
        <f>ROUND(I134*H134,2)</f>
        <v>0</v>
      </c>
      <c r="BL134" s="21" t="s">
        <v>153</v>
      </c>
      <c r="BM134" s="21" t="s">
        <v>249</v>
      </c>
    </row>
    <row r="135" spans="2:51" s="11" customFormat="1" ht="13.5">
      <c r="B135" s="234"/>
      <c r="C135" s="235"/>
      <c r="D135" s="236" t="s">
        <v>224</v>
      </c>
      <c r="E135" s="235"/>
      <c r="F135" s="238" t="s">
        <v>250</v>
      </c>
      <c r="G135" s="235"/>
      <c r="H135" s="239">
        <v>166.425</v>
      </c>
      <c r="I135" s="240"/>
      <c r="J135" s="235"/>
      <c r="K135" s="235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224</v>
      </c>
      <c r="AU135" s="245" t="s">
        <v>84</v>
      </c>
      <c r="AV135" s="11" t="s">
        <v>84</v>
      </c>
      <c r="AW135" s="11" t="s">
        <v>6</v>
      </c>
      <c r="AX135" s="11" t="s">
        <v>24</v>
      </c>
      <c r="AY135" s="245" t="s">
        <v>134</v>
      </c>
    </row>
    <row r="136" spans="2:65" s="1" customFormat="1" ht="16.5" customHeight="1">
      <c r="B136" s="43"/>
      <c r="C136" s="218" t="s">
        <v>168</v>
      </c>
      <c r="D136" s="218" t="s">
        <v>137</v>
      </c>
      <c r="E136" s="219" t="s">
        <v>251</v>
      </c>
      <c r="F136" s="220" t="s">
        <v>252</v>
      </c>
      <c r="G136" s="221" t="s">
        <v>228</v>
      </c>
      <c r="H136" s="222">
        <v>28.621</v>
      </c>
      <c r="I136" s="223"/>
      <c r="J136" s="224">
        <f>ROUND(I136*H136,2)</f>
        <v>0</v>
      </c>
      <c r="K136" s="220" t="s">
        <v>141</v>
      </c>
      <c r="L136" s="69"/>
      <c r="M136" s="225" t="s">
        <v>22</v>
      </c>
      <c r="N136" s="226" t="s">
        <v>46</v>
      </c>
      <c r="O136" s="44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1" t="s">
        <v>153</v>
      </c>
      <c r="AT136" s="21" t="s">
        <v>137</v>
      </c>
      <c r="AU136" s="21" t="s">
        <v>84</v>
      </c>
      <c r="AY136" s="21" t="s">
        <v>134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1" t="s">
        <v>24</v>
      </c>
      <c r="BK136" s="229">
        <f>ROUND(I136*H136,2)</f>
        <v>0</v>
      </c>
      <c r="BL136" s="21" t="s">
        <v>153</v>
      </c>
      <c r="BM136" s="21" t="s">
        <v>253</v>
      </c>
    </row>
    <row r="137" spans="2:65" s="1" customFormat="1" ht="16.5" customHeight="1">
      <c r="B137" s="43"/>
      <c r="C137" s="218" t="s">
        <v>254</v>
      </c>
      <c r="D137" s="218" t="s">
        <v>137</v>
      </c>
      <c r="E137" s="219" t="s">
        <v>255</v>
      </c>
      <c r="F137" s="220" t="s">
        <v>256</v>
      </c>
      <c r="G137" s="221" t="s">
        <v>228</v>
      </c>
      <c r="H137" s="222">
        <v>33.285</v>
      </c>
      <c r="I137" s="223"/>
      <c r="J137" s="224">
        <f>ROUND(I137*H137,2)</f>
        <v>0</v>
      </c>
      <c r="K137" s="220" t="s">
        <v>141</v>
      </c>
      <c r="L137" s="69"/>
      <c r="M137" s="225" t="s">
        <v>22</v>
      </c>
      <c r="N137" s="226" t="s">
        <v>46</v>
      </c>
      <c r="O137" s="44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1" t="s">
        <v>153</v>
      </c>
      <c r="AT137" s="21" t="s">
        <v>137</v>
      </c>
      <c r="AU137" s="21" t="s">
        <v>84</v>
      </c>
      <c r="AY137" s="21" t="s">
        <v>134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1" t="s">
        <v>24</v>
      </c>
      <c r="BK137" s="229">
        <f>ROUND(I137*H137,2)</f>
        <v>0</v>
      </c>
      <c r="BL137" s="21" t="s">
        <v>153</v>
      </c>
      <c r="BM137" s="21" t="s">
        <v>257</v>
      </c>
    </row>
    <row r="138" spans="2:65" s="1" customFormat="1" ht="16.5" customHeight="1">
      <c r="B138" s="43"/>
      <c r="C138" s="218" t="s">
        <v>29</v>
      </c>
      <c r="D138" s="218" t="s">
        <v>137</v>
      </c>
      <c r="E138" s="219" t="s">
        <v>258</v>
      </c>
      <c r="F138" s="220" t="s">
        <v>259</v>
      </c>
      <c r="G138" s="221" t="s">
        <v>260</v>
      </c>
      <c r="H138" s="222">
        <v>66.57</v>
      </c>
      <c r="I138" s="223"/>
      <c r="J138" s="224">
        <f>ROUND(I138*H138,2)</f>
        <v>0</v>
      </c>
      <c r="K138" s="220" t="s">
        <v>141</v>
      </c>
      <c r="L138" s="69"/>
      <c r="M138" s="225" t="s">
        <v>22</v>
      </c>
      <c r="N138" s="226" t="s">
        <v>46</v>
      </c>
      <c r="O138" s="44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1" t="s">
        <v>153</v>
      </c>
      <c r="AT138" s="21" t="s">
        <v>137</v>
      </c>
      <c r="AU138" s="21" t="s">
        <v>84</v>
      </c>
      <c r="AY138" s="21" t="s">
        <v>134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1" t="s">
        <v>24</v>
      </c>
      <c r="BK138" s="229">
        <f>ROUND(I138*H138,2)</f>
        <v>0</v>
      </c>
      <c r="BL138" s="21" t="s">
        <v>153</v>
      </c>
      <c r="BM138" s="21" t="s">
        <v>261</v>
      </c>
    </row>
    <row r="139" spans="2:51" s="11" customFormat="1" ht="13.5">
      <c r="B139" s="234"/>
      <c r="C139" s="235"/>
      <c r="D139" s="236" t="s">
        <v>224</v>
      </c>
      <c r="E139" s="235"/>
      <c r="F139" s="238" t="s">
        <v>262</v>
      </c>
      <c r="G139" s="235"/>
      <c r="H139" s="239">
        <v>66.57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224</v>
      </c>
      <c r="AU139" s="245" t="s">
        <v>84</v>
      </c>
      <c r="AV139" s="11" t="s">
        <v>84</v>
      </c>
      <c r="AW139" s="11" t="s">
        <v>6</v>
      </c>
      <c r="AX139" s="11" t="s">
        <v>24</v>
      </c>
      <c r="AY139" s="245" t="s">
        <v>134</v>
      </c>
    </row>
    <row r="140" spans="2:65" s="1" customFormat="1" ht="16.5" customHeight="1">
      <c r="B140" s="43"/>
      <c r="C140" s="218" t="s">
        <v>263</v>
      </c>
      <c r="D140" s="218" t="s">
        <v>137</v>
      </c>
      <c r="E140" s="219" t="s">
        <v>264</v>
      </c>
      <c r="F140" s="220" t="s">
        <v>265</v>
      </c>
      <c r="G140" s="221" t="s">
        <v>228</v>
      </c>
      <c r="H140" s="222">
        <v>25.56</v>
      </c>
      <c r="I140" s="223"/>
      <c r="J140" s="224">
        <f>ROUND(I140*H140,2)</f>
        <v>0</v>
      </c>
      <c r="K140" s="220" t="s">
        <v>141</v>
      </c>
      <c r="L140" s="69"/>
      <c r="M140" s="225" t="s">
        <v>22</v>
      </c>
      <c r="N140" s="226" t="s">
        <v>46</v>
      </c>
      <c r="O140" s="44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1" t="s">
        <v>153</v>
      </c>
      <c r="AT140" s="21" t="s">
        <v>137</v>
      </c>
      <c r="AU140" s="21" t="s">
        <v>84</v>
      </c>
      <c r="AY140" s="21" t="s">
        <v>134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21" t="s">
        <v>24</v>
      </c>
      <c r="BK140" s="229">
        <f>ROUND(I140*H140,2)</f>
        <v>0</v>
      </c>
      <c r="BL140" s="21" t="s">
        <v>153</v>
      </c>
      <c r="BM140" s="21" t="s">
        <v>266</v>
      </c>
    </row>
    <row r="141" spans="2:51" s="11" customFormat="1" ht="13.5">
      <c r="B141" s="234"/>
      <c r="C141" s="235"/>
      <c r="D141" s="236" t="s">
        <v>224</v>
      </c>
      <c r="E141" s="237" t="s">
        <v>22</v>
      </c>
      <c r="F141" s="238" t="s">
        <v>236</v>
      </c>
      <c r="G141" s="235"/>
      <c r="H141" s="239">
        <v>25.56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224</v>
      </c>
      <c r="AU141" s="245" t="s">
        <v>84</v>
      </c>
      <c r="AV141" s="11" t="s">
        <v>84</v>
      </c>
      <c r="AW141" s="11" t="s">
        <v>39</v>
      </c>
      <c r="AX141" s="11" t="s">
        <v>24</v>
      </c>
      <c r="AY141" s="245" t="s">
        <v>134</v>
      </c>
    </row>
    <row r="142" spans="2:65" s="1" customFormat="1" ht="16.5" customHeight="1">
      <c r="B142" s="43"/>
      <c r="C142" s="246" t="s">
        <v>267</v>
      </c>
      <c r="D142" s="246" t="s">
        <v>268</v>
      </c>
      <c r="E142" s="247" t="s">
        <v>269</v>
      </c>
      <c r="F142" s="248" t="s">
        <v>270</v>
      </c>
      <c r="G142" s="249" t="s">
        <v>260</v>
      </c>
      <c r="H142" s="250">
        <v>51.12</v>
      </c>
      <c r="I142" s="251"/>
      <c r="J142" s="252">
        <f>ROUND(I142*H142,2)</f>
        <v>0</v>
      </c>
      <c r="K142" s="248" t="s">
        <v>141</v>
      </c>
      <c r="L142" s="253"/>
      <c r="M142" s="254" t="s">
        <v>22</v>
      </c>
      <c r="N142" s="255" t="s">
        <v>46</v>
      </c>
      <c r="O142" s="44"/>
      <c r="P142" s="227">
        <f>O142*H142</f>
        <v>0</v>
      </c>
      <c r="Q142" s="227">
        <v>1</v>
      </c>
      <c r="R142" s="227">
        <f>Q142*H142</f>
        <v>51.12</v>
      </c>
      <c r="S142" s="227">
        <v>0</v>
      </c>
      <c r="T142" s="228">
        <f>S142*H142</f>
        <v>0</v>
      </c>
      <c r="AR142" s="21" t="s">
        <v>168</v>
      </c>
      <c r="AT142" s="21" t="s">
        <v>268</v>
      </c>
      <c r="AU142" s="21" t="s">
        <v>84</v>
      </c>
      <c r="AY142" s="21" t="s">
        <v>134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1" t="s">
        <v>24</v>
      </c>
      <c r="BK142" s="229">
        <f>ROUND(I142*H142,2)</f>
        <v>0</v>
      </c>
      <c r="BL142" s="21" t="s">
        <v>153</v>
      </c>
      <c r="BM142" s="21" t="s">
        <v>271</v>
      </c>
    </row>
    <row r="143" spans="2:51" s="11" customFormat="1" ht="13.5">
      <c r="B143" s="234"/>
      <c r="C143" s="235"/>
      <c r="D143" s="236" t="s">
        <v>224</v>
      </c>
      <c r="E143" s="235"/>
      <c r="F143" s="238" t="s">
        <v>272</v>
      </c>
      <c r="G143" s="235"/>
      <c r="H143" s="239">
        <v>51.12</v>
      </c>
      <c r="I143" s="240"/>
      <c r="J143" s="235"/>
      <c r="K143" s="235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224</v>
      </c>
      <c r="AU143" s="245" t="s">
        <v>84</v>
      </c>
      <c r="AV143" s="11" t="s">
        <v>84</v>
      </c>
      <c r="AW143" s="11" t="s">
        <v>6</v>
      </c>
      <c r="AX143" s="11" t="s">
        <v>24</v>
      </c>
      <c r="AY143" s="245" t="s">
        <v>134</v>
      </c>
    </row>
    <row r="144" spans="2:65" s="1" customFormat="1" ht="16.5" customHeight="1">
      <c r="B144" s="43"/>
      <c r="C144" s="218" t="s">
        <v>273</v>
      </c>
      <c r="D144" s="218" t="s">
        <v>137</v>
      </c>
      <c r="E144" s="219" t="s">
        <v>274</v>
      </c>
      <c r="F144" s="220" t="s">
        <v>275</v>
      </c>
      <c r="G144" s="221" t="s">
        <v>222</v>
      </c>
      <c r="H144" s="222">
        <v>299.47</v>
      </c>
      <c r="I144" s="223"/>
      <c r="J144" s="224">
        <f>ROUND(I144*H144,2)</f>
        <v>0</v>
      </c>
      <c r="K144" s="220" t="s">
        <v>141</v>
      </c>
      <c r="L144" s="69"/>
      <c r="M144" s="225" t="s">
        <v>22</v>
      </c>
      <c r="N144" s="226" t="s">
        <v>46</v>
      </c>
      <c r="O144" s="44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1" t="s">
        <v>153</v>
      </c>
      <c r="AT144" s="21" t="s">
        <v>137</v>
      </c>
      <c r="AU144" s="21" t="s">
        <v>84</v>
      </c>
      <c r="AY144" s="21" t="s">
        <v>134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1" t="s">
        <v>24</v>
      </c>
      <c r="BK144" s="229">
        <f>ROUND(I144*H144,2)</f>
        <v>0</v>
      </c>
      <c r="BL144" s="21" t="s">
        <v>153</v>
      </c>
      <c r="BM144" s="21" t="s">
        <v>276</v>
      </c>
    </row>
    <row r="145" spans="2:51" s="11" customFormat="1" ht="13.5">
      <c r="B145" s="234"/>
      <c r="C145" s="235"/>
      <c r="D145" s="236" t="s">
        <v>224</v>
      </c>
      <c r="E145" s="237" t="s">
        <v>22</v>
      </c>
      <c r="F145" s="238" t="s">
        <v>225</v>
      </c>
      <c r="G145" s="235"/>
      <c r="H145" s="239">
        <v>299.47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224</v>
      </c>
      <c r="AU145" s="245" t="s">
        <v>84</v>
      </c>
      <c r="AV145" s="11" t="s">
        <v>84</v>
      </c>
      <c r="AW145" s="11" t="s">
        <v>39</v>
      </c>
      <c r="AX145" s="11" t="s">
        <v>75</v>
      </c>
      <c r="AY145" s="245" t="s">
        <v>134</v>
      </c>
    </row>
    <row r="146" spans="2:63" s="10" customFormat="1" ht="29.85" customHeight="1">
      <c r="B146" s="202"/>
      <c r="C146" s="203"/>
      <c r="D146" s="204" t="s">
        <v>74</v>
      </c>
      <c r="E146" s="216" t="s">
        <v>84</v>
      </c>
      <c r="F146" s="216" t="s">
        <v>277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SUM(P147:P153)</f>
        <v>0</v>
      </c>
      <c r="Q146" s="210"/>
      <c r="R146" s="211">
        <f>SUM(R147:R153)</f>
        <v>7.5810317099999995</v>
      </c>
      <c r="S146" s="210"/>
      <c r="T146" s="212">
        <f>SUM(T147:T153)</f>
        <v>0</v>
      </c>
      <c r="AR146" s="213" t="s">
        <v>24</v>
      </c>
      <c r="AT146" s="214" t="s">
        <v>74</v>
      </c>
      <c r="AU146" s="214" t="s">
        <v>24</v>
      </c>
      <c r="AY146" s="213" t="s">
        <v>134</v>
      </c>
      <c r="BK146" s="215">
        <f>SUM(BK147:BK153)</f>
        <v>0</v>
      </c>
    </row>
    <row r="147" spans="2:65" s="1" customFormat="1" ht="16.5" customHeight="1">
      <c r="B147" s="43"/>
      <c r="C147" s="218" t="s">
        <v>278</v>
      </c>
      <c r="D147" s="218" t="s">
        <v>137</v>
      </c>
      <c r="E147" s="219" t="s">
        <v>279</v>
      </c>
      <c r="F147" s="220" t="s">
        <v>280</v>
      </c>
      <c r="G147" s="221" t="s">
        <v>281</v>
      </c>
      <c r="H147" s="222">
        <v>189.97</v>
      </c>
      <c r="I147" s="223"/>
      <c r="J147" s="224">
        <f>ROUND(I147*H147,2)</f>
        <v>0</v>
      </c>
      <c r="K147" s="220" t="s">
        <v>229</v>
      </c>
      <c r="L147" s="69"/>
      <c r="M147" s="225" t="s">
        <v>22</v>
      </c>
      <c r="N147" s="226" t="s">
        <v>46</v>
      </c>
      <c r="O147" s="44"/>
      <c r="P147" s="227">
        <f>O147*H147</f>
        <v>0</v>
      </c>
      <c r="Q147" s="227">
        <v>0.00033</v>
      </c>
      <c r="R147" s="227">
        <f>Q147*H147</f>
        <v>0.0626901</v>
      </c>
      <c r="S147" s="227">
        <v>0</v>
      </c>
      <c r="T147" s="228">
        <f>S147*H147</f>
        <v>0</v>
      </c>
      <c r="AR147" s="21" t="s">
        <v>153</v>
      </c>
      <c r="AT147" s="21" t="s">
        <v>137</v>
      </c>
      <c r="AU147" s="21" t="s">
        <v>84</v>
      </c>
      <c r="AY147" s="21" t="s">
        <v>134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1" t="s">
        <v>24</v>
      </c>
      <c r="BK147" s="229">
        <f>ROUND(I147*H147,2)</f>
        <v>0</v>
      </c>
      <c r="BL147" s="21" t="s">
        <v>153</v>
      </c>
      <c r="BM147" s="21" t="s">
        <v>282</v>
      </c>
    </row>
    <row r="148" spans="2:51" s="11" customFormat="1" ht="13.5">
      <c r="B148" s="234"/>
      <c r="C148" s="235"/>
      <c r="D148" s="236" t="s">
        <v>224</v>
      </c>
      <c r="E148" s="237" t="s">
        <v>22</v>
      </c>
      <c r="F148" s="238" t="s">
        <v>283</v>
      </c>
      <c r="G148" s="235"/>
      <c r="H148" s="239">
        <v>189.97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AT148" s="245" t="s">
        <v>224</v>
      </c>
      <c r="AU148" s="245" t="s">
        <v>84</v>
      </c>
      <c r="AV148" s="11" t="s">
        <v>84</v>
      </c>
      <c r="AW148" s="11" t="s">
        <v>39</v>
      </c>
      <c r="AX148" s="11" t="s">
        <v>24</v>
      </c>
      <c r="AY148" s="245" t="s">
        <v>134</v>
      </c>
    </row>
    <row r="149" spans="2:65" s="1" customFormat="1" ht="16.5" customHeight="1">
      <c r="B149" s="43"/>
      <c r="C149" s="218" t="s">
        <v>10</v>
      </c>
      <c r="D149" s="218" t="s">
        <v>137</v>
      </c>
      <c r="E149" s="219" t="s">
        <v>284</v>
      </c>
      <c r="F149" s="220" t="s">
        <v>285</v>
      </c>
      <c r="G149" s="221" t="s">
        <v>228</v>
      </c>
      <c r="H149" s="222">
        <v>3.061</v>
      </c>
      <c r="I149" s="223"/>
      <c r="J149" s="224">
        <f>ROUND(I149*H149,2)</f>
        <v>0</v>
      </c>
      <c r="K149" s="220" t="s">
        <v>141</v>
      </c>
      <c r="L149" s="69"/>
      <c r="M149" s="225" t="s">
        <v>22</v>
      </c>
      <c r="N149" s="226" t="s">
        <v>46</v>
      </c>
      <c r="O149" s="44"/>
      <c r="P149" s="227">
        <f>O149*H149</f>
        <v>0</v>
      </c>
      <c r="Q149" s="227">
        <v>2.45329</v>
      </c>
      <c r="R149" s="227">
        <f>Q149*H149</f>
        <v>7.5095206899999996</v>
      </c>
      <c r="S149" s="227">
        <v>0</v>
      </c>
      <c r="T149" s="228">
        <f>S149*H149</f>
        <v>0</v>
      </c>
      <c r="AR149" s="21" t="s">
        <v>153</v>
      </c>
      <c r="AT149" s="21" t="s">
        <v>137</v>
      </c>
      <c r="AU149" s="21" t="s">
        <v>84</v>
      </c>
      <c r="AY149" s="21" t="s">
        <v>134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1" t="s">
        <v>24</v>
      </c>
      <c r="BK149" s="229">
        <f>ROUND(I149*H149,2)</f>
        <v>0</v>
      </c>
      <c r="BL149" s="21" t="s">
        <v>153</v>
      </c>
      <c r="BM149" s="21" t="s">
        <v>286</v>
      </c>
    </row>
    <row r="150" spans="2:51" s="11" customFormat="1" ht="13.5">
      <c r="B150" s="234"/>
      <c r="C150" s="235"/>
      <c r="D150" s="236" t="s">
        <v>224</v>
      </c>
      <c r="E150" s="237" t="s">
        <v>22</v>
      </c>
      <c r="F150" s="238" t="s">
        <v>235</v>
      </c>
      <c r="G150" s="235"/>
      <c r="H150" s="239">
        <v>3.061</v>
      </c>
      <c r="I150" s="240"/>
      <c r="J150" s="235"/>
      <c r="K150" s="235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224</v>
      </c>
      <c r="AU150" s="245" t="s">
        <v>84</v>
      </c>
      <c r="AV150" s="11" t="s">
        <v>84</v>
      </c>
      <c r="AW150" s="11" t="s">
        <v>39</v>
      </c>
      <c r="AX150" s="11" t="s">
        <v>24</v>
      </c>
      <c r="AY150" s="245" t="s">
        <v>134</v>
      </c>
    </row>
    <row r="151" spans="2:65" s="1" customFormat="1" ht="16.5" customHeight="1">
      <c r="B151" s="43"/>
      <c r="C151" s="218" t="s">
        <v>287</v>
      </c>
      <c r="D151" s="218" t="s">
        <v>137</v>
      </c>
      <c r="E151" s="219" t="s">
        <v>288</v>
      </c>
      <c r="F151" s="220" t="s">
        <v>289</v>
      </c>
      <c r="G151" s="221" t="s">
        <v>222</v>
      </c>
      <c r="H151" s="222">
        <v>8.564</v>
      </c>
      <c r="I151" s="223"/>
      <c r="J151" s="224">
        <f>ROUND(I151*H151,2)</f>
        <v>0</v>
      </c>
      <c r="K151" s="220" t="s">
        <v>141</v>
      </c>
      <c r="L151" s="69"/>
      <c r="M151" s="225" t="s">
        <v>22</v>
      </c>
      <c r="N151" s="226" t="s">
        <v>46</v>
      </c>
      <c r="O151" s="44"/>
      <c r="P151" s="227">
        <f>O151*H151</f>
        <v>0</v>
      </c>
      <c r="Q151" s="227">
        <v>0.00103</v>
      </c>
      <c r="R151" s="227">
        <f>Q151*H151</f>
        <v>0.008820920000000001</v>
      </c>
      <c r="S151" s="227">
        <v>0</v>
      </c>
      <c r="T151" s="228">
        <f>S151*H151</f>
        <v>0</v>
      </c>
      <c r="AR151" s="21" t="s">
        <v>153</v>
      </c>
      <c r="AT151" s="21" t="s">
        <v>137</v>
      </c>
      <c r="AU151" s="21" t="s">
        <v>84</v>
      </c>
      <c r="AY151" s="21" t="s">
        <v>134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21" t="s">
        <v>24</v>
      </c>
      <c r="BK151" s="229">
        <f>ROUND(I151*H151,2)</f>
        <v>0</v>
      </c>
      <c r="BL151" s="21" t="s">
        <v>153</v>
      </c>
      <c r="BM151" s="21" t="s">
        <v>290</v>
      </c>
    </row>
    <row r="152" spans="2:51" s="11" customFormat="1" ht="13.5">
      <c r="B152" s="234"/>
      <c r="C152" s="235"/>
      <c r="D152" s="236" t="s">
        <v>224</v>
      </c>
      <c r="E152" s="237" t="s">
        <v>22</v>
      </c>
      <c r="F152" s="238" t="s">
        <v>291</v>
      </c>
      <c r="G152" s="235"/>
      <c r="H152" s="239">
        <v>8.564</v>
      </c>
      <c r="I152" s="240"/>
      <c r="J152" s="235"/>
      <c r="K152" s="235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224</v>
      </c>
      <c r="AU152" s="245" t="s">
        <v>84</v>
      </c>
      <c r="AV152" s="11" t="s">
        <v>84</v>
      </c>
      <c r="AW152" s="11" t="s">
        <v>39</v>
      </c>
      <c r="AX152" s="11" t="s">
        <v>24</v>
      </c>
      <c r="AY152" s="245" t="s">
        <v>134</v>
      </c>
    </row>
    <row r="153" spans="2:65" s="1" customFormat="1" ht="16.5" customHeight="1">
      <c r="B153" s="43"/>
      <c r="C153" s="218" t="s">
        <v>292</v>
      </c>
      <c r="D153" s="218" t="s">
        <v>137</v>
      </c>
      <c r="E153" s="219" t="s">
        <v>293</v>
      </c>
      <c r="F153" s="220" t="s">
        <v>294</v>
      </c>
      <c r="G153" s="221" t="s">
        <v>222</v>
      </c>
      <c r="H153" s="222">
        <v>8.564</v>
      </c>
      <c r="I153" s="223"/>
      <c r="J153" s="224">
        <f>ROUND(I153*H153,2)</f>
        <v>0</v>
      </c>
      <c r="K153" s="220" t="s">
        <v>141</v>
      </c>
      <c r="L153" s="69"/>
      <c r="M153" s="225" t="s">
        <v>22</v>
      </c>
      <c r="N153" s="226" t="s">
        <v>46</v>
      </c>
      <c r="O153" s="44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AR153" s="21" t="s">
        <v>153</v>
      </c>
      <c r="AT153" s="21" t="s">
        <v>137</v>
      </c>
      <c r="AU153" s="21" t="s">
        <v>84</v>
      </c>
      <c r="AY153" s="21" t="s">
        <v>134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1" t="s">
        <v>24</v>
      </c>
      <c r="BK153" s="229">
        <f>ROUND(I153*H153,2)</f>
        <v>0</v>
      </c>
      <c r="BL153" s="21" t="s">
        <v>153</v>
      </c>
      <c r="BM153" s="21" t="s">
        <v>295</v>
      </c>
    </row>
    <row r="154" spans="2:63" s="10" customFormat="1" ht="29.85" customHeight="1">
      <c r="B154" s="202"/>
      <c r="C154" s="203"/>
      <c r="D154" s="204" t="s">
        <v>74</v>
      </c>
      <c r="E154" s="216" t="s">
        <v>147</v>
      </c>
      <c r="F154" s="216" t="s">
        <v>296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SUM(P155:P166)</f>
        <v>0</v>
      </c>
      <c r="Q154" s="210"/>
      <c r="R154" s="211">
        <f>SUM(R155:R166)</f>
        <v>10.332487840000002</v>
      </c>
      <c r="S154" s="210"/>
      <c r="T154" s="212">
        <f>SUM(T155:T166)</f>
        <v>0</v>
      </c>
      <c r="AR154" s="213" t="s">
        <v>24</v>
      </c>
      <c r="AT154" s="214" t="s">
        <v>74</v>
      </c>
      <c r="AU154" s="214" t="s">
        <v>24</v>
      </c>
      <c r="AY154" s="213" t="s">
        <v>134</v>
      </c>
      <c r="BK154" s="215">
        <f>SUM(BK155:BK166)</f>
        <v>0</v>
      </c>
    </row>
    <row r="155" spans="2:65" s="1" customFormat="1" ht="25.5" customHeight="1">
      <c r="B155" s="43"/>
      <c r="C155" s="218" t="s">
        <v>297</v>
      </c>
      <c r="D155" s="218" t="s">
        <v>137</v>
      </c>
      <c r="E155" s="219" t="s">
        <v>298</v>
      </c>
      <c r="F155" s="220" t="s">
        <v>299</v>
      </c>
      <c r="G155" s="221" t="s">
        <v>140</v>
      </c>
      <c r="H155" s="222">
        <v>10</v>
      </c>
      <c r="I155" s="223"/>
      <c r="J155" s="224">
        <f>ROUND(I155*H155,2)</f>
        <v>0</v>
      </c>
      <c r="K155" s="220" t="s">
        <v>141</v>
      </c>
      <c r="L155" s="69"/>
      <c r="M155" s="225" t="s">
        <v>22</v>
      </c>
      <c r="N155" s="226" t="s">
        <v>46</v>
      </c>
      <c r="O155" s="44"/>
      <c r="P155" s="227">
        <f>O155*H155</f>
        <v>0</v>
      </c>
      <c r="Q155" s="227">
        <v>0.01262</v>
      </c>
      <c r="R155" s="227">
        <f>Q155*H155</f>
        <v>0.12619999999999998</v>
      </c>
      <c r="S155" s="227">
        <v>0</v>
      </c>
      <c r="T155" s="228">
        <f>S155*H155</f>
        <v>0</v>
      </c>
      <c r="AR155" s="21" t="s">
        <v>153</v>
      </c>
      <c r="AT155" s="21" t="s">
        <v>137</v>
      </c>
      <c r="AU155" s="21" t="s">
        <v>84</v>
      </c>
      <c r="AY155" s="21" t="s">
        <v>134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1" t="s">
        <v>24</v>
      </c>
      <c r="BK155" s="229">
        <f>ROUND(I155*H155,2)</f>
        <v>0</v>
      </c>
      <c r="BL155" s="21" t="s">
        <v>153</v>
      </c>
      <c r="BM155" s="21" t="s">
        <v>300</v>
      </c>
    </row>
    <row r="156" spans="2:65" s="1" customFormat="1" ht="16.5" customHeight="1">
      <c r="B156" s="43"/>
      <c r="C156" s="218" t="s">
        <v>301</v>
      </c>
      <c r="D156" s="218" t="s">
        <v>137</v>
      </c>
      <c r="E156" s="219" t="s">
        <v>302</v>
      </c>
      <c r="F156" s="220" t="s">
        <v>303</v>
      </c>
      <c r="G156" s="221" t="s">
        <v>222</v>
      </c>
      <c r="H156" s="222">
        <v>17.292</v>
      </c>
      <c r="I156" s="223"/>
      <c r="J156" s="224">
        <f>ROUND(I156*H156,2)</f>
        <v>0</v>
      </c>
      <c r="K156" s="220" t="s">
        <v>141</v>
      </c>
      <c r="L156" s="69"/>
      <c r="M156" s="225" t="s">
        <v>22</v>
      </c>
      <c r="N156" s="226" t="s">
        <v>46</v>
      </c>
      <c r="O156" s="44"/>
      <c r="P156" s="227">
        <f>O156*H156</f>
        <v>0</v>
      </c>
      <c r="Q156" s="227">
        <v>0.40662</v>
      </c>
      <c r="R156" s="227">
        <f>Q156*H156</f>
        <v>7.03127304</v>
      </c>
      <c r="S156" s="227">
        <v>0</v>
      </c>
      <c r="T156" s="228">
        <f>S156*H156</f>
        <v>0</v>
      </c>
      <c r="AR156" s="21" t="s">
        <v>153</v>
      </c>
      <c r="AT156" s="21" t="s">
        <v>137</v>
      </c>
      <c r="AU156" s="21" t="s">
        <v>84</v>
      </c>
      <c r="AY156" s="21" t="s">
        <v>134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1" t="s">
        <v>24</v>
      </c>
      <c r="BK156" s="229">
        <f>ROUND(I156*H156,2)</f>
        <v>0</v>
      </c>
      <c r="BL156" s="21" t="s">
        <v>153</v>
      </c>
      <c r="BM156" s="21" t="s">
        <v>304</v>
      </c>
    </row>
    <row r="157" spans="2:51" s="11" customFormat="1" ht="13.5">
      <c r="B157" s="234"/>
      <c r="C157" s="235"/>
      <c r="D157" s="236" t="s">
        <v>224</v>
      </c>
      <c r="E157" s="237" t="s">
        <v>22</v>
      </c>
      <c r="F157" s="238" t="s">
        <v>305</v>
      </c>
      <c r="G157" s="235"/>
      <c r="H157" s="239">
        <v>1.155</v>
      </c>
      <c r="I157" s="240"/>
      <c r="J157" s="235"/>
      <c r="K157" s="235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224</v>
      </c>
      <c r="AU157" s="245" t="s">
        <v>84</v>
      </c>
      <c r="AV157" s="11" t="s">
        <v>84</v>
      </c>
      <c r="AW157" s="11" t="s">
        <v>39</v>
      </c>
      <c r="AX157" s="11" t="s">
        <v>75</v>
      </c>
      <c r="AY157" s="245" t="s">
        <v>134</v>
      </c>
    </row>
    <row r="158" spans="2:51" s="11" customFormat="1" ht="13.5">
      <c r="B158" s="234"/>
      <c r="C158" s="235"/>
      <c r="D158" s="236" t="s">
        <v>224</v>
      </c>
      <c r="E158" s="237" t="s">
        <v>22</v>
      </c>
      <c r="F158" s="238" t="s">
        <v>306</v>
      </c>
      <c r="G158" s="235"/>
      <c r="H158" s="239">
        <v>2.937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224</v>
      </c>
      <c r="AU158" s="245" t="s">
        <v>84</v>
      </c>
      <c r="AV158" s="11" t="s">
        <v>84</v>
      </c>
      <c r="AW158" s="11" t="s">
        <v>39</v>
      </c>
      <c r="AX158" s="11" t="s">
        <v>75</v>
      </c>
      <c r="AY158" s="245" t="s">
        <v>134</v>
      </c>
    </row>
    <row r="159" spans="2:51" s="11" customFormat="1" ht="13.5">
      <c r="B159" s="234"/>
      <c r="C159" s="235"/>
      <c r="D159" s="236" t="s">
        <v>224</v>
      </c>
      <c r="E159" s="237" t="s">
        <v>22</v>
      </c>
      <c r="F159" s="238" t="s">
        <v>307</v>
      </c>
      <c r="G159" s="235"/>
      <c r="H159" s="239">
        <v>13.2</v>
      </c>
      <c r="I159" s="240"/>
      <c r="J159" s="235"/>
      <c r="K159" s="235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224</v>
      </c>
      <c r="AU159" s="245" t="s">
        <v>84</v>
      </c>
      <c r="AV159" s="11" t="s">
        <v>84</v>
      </c>
      <c r="AW159" s="11" t="s">
        <v>39</v>
      </c>
      <c r="AX159" s="11" t="s">
        <v>75</v>
      </c>
      <c r="AY159" s="245" t="s">
        <v>134</v>
      </c>
    </row>
    <row r="160" spans="2:65" s="1" customFormat="1" ht="16.5" customHeight="1">
      <c r="B160" s="43"/>
      <c r="C160" s="218" t="s">
        <v>87</v>
      </c>
      <c r="D160" s="218" t="s">
        <v>137</v>
      </c>
      <c r="E160" s="219" t="s">
        <v>308</v>
      </c>
      <c r="F160" s="220" t="s">
        <v>309</v>
      </c>
      <c r="G160" s="221" t="s">
        <v>140</v>
      </c>
      <c r="H160" s="222">
        <v>2</v>
      </c>
      <c r="I160" s="223"/>
      <c r="J160" s="224">
        <f>ROUND(I160*H160,2)</f>
        <v>0</v>
      </c>
      <c r="K160" s="220" t="s">
        <v>229</v>
      </c>
      <c r="L160" s="69"/>
      <c r="M160" s="225" t="s">
        <v>22</v>
      </c>
      <c r="N160" s="226" t="s">
        <v>46</v>
      </c>
      <c r="O160" s="44"/>
      <c r="P160" s="227">
        <f>O160*H160</f>
        <v>0</v>
      </c>
      <c r="Q160" s="227">
        <v>0.04645</v>
      </c>
      <c r="R160" s="227">
        <f>Q160*H160</f>
        <v>0.0929</v>
      </c>
      <c r="S160" s="227">
        <v>0</v>
      </c>
      <c r="T160" s="228">
        <f>S160*H160</f>
        <v>0</v>
      </c>
      <c r="AR160" s="21" t="s">
        <v>153</v>
      </c>
      <c r="AT160" s="21" t="s">
        <v>137</v>
      </c>
      <c r="AU160" s="21" t="s">
        <v>84</v>
      </c>
      <c r="AY160" s="21" t="s">
        <v>134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21" t="s">
        <v>24</v>
      </c>
      <c r="BK160" s="229">
        <f>ROUND(I160*H160,2)</f>
        <v>0</v>
      </c>
      <c r="BL160" s="21" t="s">
        <v>153</v>
      </c>
      <c r="BM160" s="21" t="s">
        <v>310</v>
      </c>
    </row>
    <row r="161" spans="2:65" s="1" customFormat="1" ht="16.5" customHeight="1">
      <c r="B161" s="43"/>
      <c r="C161" s="218" t="s">
        <v>9</v>
      </c>
      <c r="D161" s="218" t="s">
        <v>137</v>
      </c>
      <c r="E161" s="219" t="s">
        <v>311</v>
      </c>
      <c r="F161" s="220" t="s">
        <v>312</v>
      </c>
      <c r="G161" s="221" t="s">
        <v>140</v>
      </c>
      <c r="H161" s="222">
        <v>36</v>
      </c>
      <c r="I161" s="223"/>
      <c r="J161" s="224">
        <f>ROUND(I161*H161,2)</f>
        <v>0</v>
      </c>
      <c r="K161" s="220" t="s">
        <v>141</v>
      </c>
      <c r="L161" s="69"/>
      <c r="M161" s="225" t="s">
        <v>22</v>
      </c>
      <c r="N161" s="226" t="s">
        <v>46</v>
      </c>
      <c r="O161" s="44"/>
      <c r="P161" s="227">
        <f>O161*H161</f>
        <v>0</v>
      </c>
      <c r="Q161" s="227">
        <v>0.05563</v>
      </c>
      <c r="R161" s="227">
        <f>Q161*H161</f>
        <v>2.00268</v>
      </c>
      <c r="S161" s="227">
        <v>0</v>
      </c>
      <c r="T161" s="228">
        <f>S161*H161</f>
        <v>0</v>
      </c>
      <c r="AR161" s="21" t="s">
        <v>153</v>
      </c>
      <c r="AT161" s="21" t="s">
        <v>137</v>
      </c>
      <c r="AU161" s="21" t="s">
        <v>84</v>
      </c>
      <c r="AY161" s="21" t="s">
        <v>134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1" t="s">
        <v>24</v>
      </c>
      <c r="BK161" s="229">
        <f>ROUND(I161*H161,2)</f>
        <v>0</v>
      </c>
      <c r="BL161" s="21" t="s">
        <v>153</v>
      </c>
      <c r="BM161" s="21" t="s">
        <v>313</v>
      </c>
    </row>
    <row r="162" spans="2:65" s="1" customFormat="1" ht="16.5" customHeight="1">
      <c r="B162" s="43"/>
      <c r="C162" s="218" t="s">
        <v>314</v>
      </c>
      <c r="D162" s="218" t="s">
        <v>137</v>
      </c>
      <c r="E162" s="219" t="s">
        <v>315</v>
      </c>
      <c r="F162" s="220" t="s">
        <v>316</v>
      </c>
      <c r="G162" s="221" t="s">
        <v>140</v>
      </c>
      <c r="H162" s="222">
        <v>2</v>
      </c>
      <c r="I162" s="223"/>
      <c r="J162" s="224">
        <f>ROUND(I162*H162,2)</f>
        <v>0</v>
      </c>
      <c r="K162" s="220" t="s">
        <v>229</v>
      </c>
      <c r="L162" s="69"/>
      <c r="M162" s="225" t="s">
        <v>22</v>
      </c>
      <c r="N162" s="226" t="s">
        <v>46</v>
      </c>
      <c r="O162" s="44"/>
      <c r="P162" s="227">
        <f>O162*H162</f>
        <v>0</v>
      </c>
      <c r="Q162" s="227">
        <v>0.09285</v>
      </c>
      <c r="R162" s="227">
        <f>Q162*H162</f>
        <v>0.1857</v>
      </c>
      <c r="S162" s="227">
        <v>0</v>
      </c>
      <c r="T162" s="228">
        <f>S162*H162</f>
        <v>0</v>
      </c>
      <c r="AR162" s="21" t="s">
        <v>153</v>
      </c>
      <c r="AT162" s="21" t="s">
        <v>137</v>
      </c>
      <c r="AU162" s="21" t="s">
        <v>84</v>
      </c>
      <c r="AY162" s="21" t="s">
        <v>134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1" t="s">
        <v>24</v>
      </c>
      <c r="BK162" s="229">
        <f>ROUND(I162*H162,2)</f>
        <v>0</v>
      </c>
      <c r="BL162" s="21" t="s">
        <v>153</v>
      </c>
      <c r="BM162" s="21" t="s">
        <v>317</v>
      </c>
    </row>
    <row r="163" spans="2:65" s="1" customFormat="1" ht="25.5" customHeight="1">
      <c r="B163" s="43"/>
      <c r="C163" s="218" t="s">
        <v>318</v>
      </c>
      <c r="D163" s="218" t="s">
        <v>137</v>
      </c>
      <c r="E163" s="219" t="s">
        <v>319</v>
      </c>
      <c r="F163" s="220" t="s">
        <v>320</v>
      </c>
      <c r="G163" s="221" t="s">
        <v>222</v>
      </c>
      <c r="H163" s="222">
        <v>6.09</v>
      </c>
      <c r="I163" s="223"/>
      <c r="J163" s="224">
        <f>ROUND(I163*H163,2)</f>
        <v>0</v>
      </c>
      <c r="K163" s="220" t="s">
        <v>141</v>
      </c>
      <c r="L163" s="69"/>
      <c r="M163" s="225" t="s">
        <v>22</v>
      </c>
      <c r="N163" s="226" t="s">
        <v>46</v>
      </c>
      <c r="O163" s="44"/>
      <c r="P163" s="227">
        <f>O163*H163</f>
        <v>0</v>
      </c>
      <c r="Q163" s="227">
        <v>0.10422</v>
      </c>
      <c r="R163" s="227">
        <f>Q163*H163</f>
        <v>0.6346997999999999</v>
      </c>
      <c r="S163" s="227">
        <v>0</v>
      </c>
      <c r="T163" s="228">
        <f>S163*H163</f>
        <v>0</v>
      </c>
      <c r="AR163" s="21" t="s">
        <v>153</v>
      </c>
      <c r="AT163" s="21" t="s">
        <v>137</v>
      </c>
      <c r="AU163" s="21" t="s">
        <v>84</v>
      </c>
      <c r="AY163" s="21" t="s">
        <v>134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1" t="s">
        <v>24</v>
      </c>
      <c r="BK163" s="229">
        <f>ROUND(I163*H163,2)</f>
        <v>0</v>
      </c>
      <c r="BL163" s="21" t="s">
        <v>153</v>
      </c>
      <c r="BM163" s="21" t="s">
        <v>321</v>
      </c>
    </row>
    <row r="164" spans="2:51" s="11" customFormat="1" ht="13.5">
      <c r="B164" s="234"/>
      <c r="C164" s="235"/>
      <c r="D164" s="236" t="s">
        <v>224</v>
      </c>
      <c r="E164" s="237" t="s">
        <v>22</v>
      </c>
      <c r="F164" s="238" t="s">
        <v>322</v>
      </c>
      <c r="G164" s="235"/>
      <c r="H164" s="239">
        <v>6.09</v>
      </c>
      <c r="I164" s="240"/>
      <c r="J164" s="235"/>
      <c r="K164" s="235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224</v>
      </c>
      <c r="AU164" s="245" t="s">
        <v>84</v>
      </c>
      <c r="AV164" s="11" t="s">
        <v>84</v>
      </c>
      <c r="AW164" s="11" t="s">
        <v>39</v>
      </c>
      <c r="AX164" s="11" t="s">
        <v>24</v>
      </c>
      <c r="AY164" s="245" t="s">
        <v>134</v>
      </c>
    </row>
    <row r="165" spans="2:65" s="1" customFormat="1" ht="16.5" customHeight="1">
      <c r="B165" s="43"/>
      <c r="C165" s="218" t="s">
        <v>323</v>
      </c>
      <c r="D165" s="218" t="s">
        <v>137</v>
      </c>
      <c r="E165" s="219" t="s">
        <v>324</v>
      </c>
      <c r="F165" s="220" t="s">
        <v>325</v>
      </c>
      <c r="G165" s="221" t="s">
        <v>222</v>
      </c>
      <c r="H165" s="222">
        <v>2.1</v>
      </c>
      <c r="I165" s="223"/>
      <c r="J165" s="224">
        <f>ROUND(I165*H165,2)</f>
        <v>0</v>
      </c>
      <c r="K165" s="220" t="s">
        <v>141</v>
      </c>
      <c r="L165" s="69"/>
      <c r="M165" s="225" t="s">
        <v>22</v>
      </c>
      <c r="N165" s="226" t="s">
        <v>46</v>
      </c>
      <c r="O165" s="44"/>
      <c r="P165" s="227">
        <f>O165*H165</f>
        <v>0</v>
      </c>
      <c r="Q165" s="227">
        <v>0.12335</v>
      </c>
      <c r="R165" s="227">
        <f>Q165*H165</f>
        <v>0.259035</v>
      </c>
      <c r="S165" s="227">
        <v>0</v>
      </c>
      <c r="T165" s="228">
        <f>S165*H165</f>
        <v>0</v>
      </c>
      <c r="AR165" s="21" t="s">
        <v>153</v>
      </c>
      <c r="AT165" s="21" t="s">
        <v>137</v>
      </c>
      <c r="AU165" s="21" t="s">
        <v>84</v>
      </c>
      <c r="AY165" s="21" t="s">
        <v>134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1" t="s">
        <v>24</v>
      </c>
      <c r="BK165" s="229">
        <f>ROUND(I165*H165,2)</f>
        <v>0</v>
      </c>
      <c r="BL165" s="21" t="s">
        <v>153</v>
      </c>
      <c r="BM165" s="21" t="s">
        <v>326</v>
      </c>
    </row>
    <row r="166" spans="2:51" s="11" customFormat="1" ht="13.5">
      <c r="B166" s="234"/>
      <c r="C166" s="235"/>
      <c r="D166" s="236" t="s">
        <v>224</v>
      </c>
      <c r="E166" s="237" t="s">
        <v>22</v>
      </c>
      <c r="F166" s="238" t="s">
        <v>327</v>
      </c>
      <c r="G166" s="235"/>
      <c r="H166" s="239">
        <v>2.1</v>
      </c>
      <c r="I166" s="240"/>
      <c r="J166" s="235"/>
      <c r="K166" s="235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224</v>
      </c>
      <c r="AU166" s="245" t="s">
        <v>84</v>
      </c>
      <c r="AV166" s="11" t="s">
        <v>84</v>
      </c>
      <c r="AW166" s="11" t="s">
        <v>39</v>
      </c>
      <c r="AX166" s="11" t="s">
        <v>24</v>
      </c>
      <c r="AY166" s="245" t="s">
        <v>134</v>
      </c>
    </row>
    <row r="167" spans="2:63" s="10" customFormat="1" ht="29.85" customHeight="1">
      <c r="B167" s="202"/>
      <c r="C167" s="203"/>
      <c r="D167" s="204" t="s">
        <v>74</v>
      </c>
      <c r="E167" s="216" t="s">
        <v>133</v>
      </c>
      <c r="F167" s="216" t="s">
        <v>328</v>
      </c>
      <c r="G167" s="203"/>
      <c r="H167" s="203"/>
      <c r="I167" s="206"/>
      <c r="J167" s="217">
        <f>BK167</f>
        <v>0</v>
      </c>
      <c r="K167" s="203"/>
      <c r="L167" s="208"/>
      <c r="M167" s="209"/>
      <c r="N167" s="210"/>
      <c r="O167" s="210"/>
      <c r="P167" s="211">
        <f>SUM(P168:P174)</f>
        <v>0</v>
      </c>
      <c r="Q167" s="210"/>
      <c r="R167" s="211">
        <f>SUM(R168:R174)</f>
        <v>4.298424000000001</v>
      </c>
      <c r="S167" s="210"/>
      <c r="T167" s="212">
        <f>SUM(T168:T174)</f>
        <v>0</v>
      </c>
      <c r="AR167" s="213" t="s">
        <v>24</v>
      </c>
      <c r="AT167" s="214" t="s">
        <v>74</v>
      </c>
      <c r="AU167" s="214" t="s">
        <v>24</v>
      </c>
      <c r="AY167" s="213" t="s">
        <v>134</v>
      </c>
      <c r="BK167" s="215">
        <f>SUM(BK168:BK174)</f>
        <v>0</v>
      </c>
    </row>
    <row r="168" spans="2:65" s="1" customFormat="1" ht="16.5" customHeight="1">
      <c r="B168" s="43"/>
      <c r="C168" s="218" t="s">
        <v>329</v>
      </c>
      <c r="D168" s="218" t="s">
        <v>137</v>
      </c>
      <c r="E168" s="219" t="s">
        <v>330</v>
      </c>
      <c r="F168" s="220" t="s">
        <v>331</v>
      </c>
      <c r="G168" s="221" t="s">
        <v>222</v>
      </c>
      <c r="H168" s="222">
        <v>300.668</v>
      </c>
      <c r="I168" s="223"/>
      <c r="J168" s="224">
        <f>ROUND(I168*H168,2)</f>
        <v>0</v>
      </c>
      <c r="K168" s="220" t="s">
        <v>229</v>
      </c>
      <c r="L168" s="69"/>
      <c r="M168" s="225" t="s">
        <v>22</v>
      </c>
      <c r="N168" s="226" t="s">
        <v>46</v>
      </c>
      <c r="O168" s="44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AR168" s="21" t="s">
        <v>153</v>
      </c>
      <c r="AT168" s="21" t="s">
        <v>137</v>
      </c>
      <c r="AU168" s="21" t="s">
        <v>84</v>
      </c>
      <c r="AY168" s="21" t="s">
        <v>134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1" t="s">
        <v>24</v>
      </c>
      <c r="BK168" s="229">
        <f>ROUND(I168*H168,2)</f>
        <v>0</v>
      </c>
      <c r="BL168" s="21" t="s">
        <v>153</v>
      </c>
      <c r="BM168" s="21" t="s">
        <v>332</v>
      </c>
    </row>
    <row r="169" spans="2:51" s="11" customFormat="1" ht="13.5">
      <c r="B169" s="234"/>
      <c r="C169" s="235"/>
      <c r="D169" s="236" t="s">
        <v>224</v>
      </c>
      <c r="E169" s="237" t="s">
        <v>22</v>
      </c>
      <c r="F169" s="238" t="s">
        <v>333</v>
      </c>
      <c r="G169" s="235"/>
      <c r="H169" s="239">
        <v>282.728</v>
      </c>
      <c r="I169" s="240"/>
      <c r="J169" s="235"/>
      <c r="K169" s="235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224</v>
      </c>
      <c r="AU169" s="245" t="s">
        <v>84</v>
      </c>
      <c r="AV169" s="11" t="s">
        <v>84</v>
      </c>
      <c r="AW169" s="11" t="s">
        <v>39</v>
      </c>
      <c r="AX169" s="11" t="s">
        <v>75</v>
      </c>
      <c r="AY169" s="245" t="s">
        <v>134</v>
      </c>
    </row>
    <row r="170" spans="2:51" s="11" customFormat="1" ht="13.5">
      <c r="B170" s="234"/>
      <c r="C170" s="235"/>
      <c r="D170" s="236" t="s">
        <v>224</v>
      </c>
      <c r="E170" s="237" t="s">
        <v>22</v>
      </c>
      <c r="F170" s="238" t="s">
        <v>334</v>
      </c>
      <c r="G170" s="235"/>
      <c r="H170" s="239">
        <v>17.94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224</v>
      </c>
      <c r="AU170" s="245" t="s">
        <v>84</v>
      </c>
      <c r="AV170" s="11" t="s">
        <v>84</v>
      </c>
      <c r="AW170" s="11" t="s">
        <v>39</v>
      </c>
      <c r="AX170" s="11" t="s">
        <v>75</v>
      </c>
      <c r="AY170" s="245" t="s">
        <v>134</v>
      </c>
    </row>
    <row r="171" spans="2:65" s="1" customFormat="1" ht="25.5" customHeight="1">
      <c r="B171" s="43"/>
      <c r="C171" s="218" t="s">
        <v>335</v>
      </c>
      <c r="D171" s="218" t="s">
        <v>137</v>
      </c>
      <c r="E171" s="219" t="s">
        <v>336</v>
      </c>
      <c r="F171" s="220" t="s">
        <v>337</v>
      </c>
      <c r="G171" s="221" t="s">
        <v>222</v>
      </c>
      <c r="H171" s="222">
        <v>17.94</v>
      </c>
      <c r="I171" s="223"/>
      <c r="J171" s="224">
        <f>ROUND(I171*H171,2)</f>
        <v>0</v>
      </c>
      <c r="K171" s="220" t="s">
        <v>229</v>
      </c>
      <c r="L171" s="69"/>
      <c r="M171" s="225" t="s">
        <v>22</v>
      </c>
      <c r="N171" s="226" t="s">
        <v>46</v>
      </c>
      <c r="O171" s="44"/>
      <c r="P171" s="227">
        <f>O171*H171</f>
        <v>0</v>
      </c>
      <c r="Q171" s="227">
        <v>0.101</v>
      </c>
      <c r="R171" s="227">
        <f>Q171*H171</f>
        <v>1.8119400000000003</v>
      </c>
      <c r="S171" s="227">
        <v>0</v>
      </c>
      <c r="T171" s="228">
        <f>S171*H171</f>
        <v>0</v>
      </c>
      <c r="AR171" s="21" t="s">
        <v>153</v>
      </c>
      <c r="AT171" s="21" t="s">
        <v>137</v>
      </c>
      <c r="AU171" s="21" t="s">
        <v>84</v>
      </c>
      <c r="AY171" s="21" t="s">
        <v>134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1" t="s">
        <v>24</v>
      </c>
      <c r="BK171" s="229">
        <f>ROUND(I171*H171,2)</f>
        <v>0</v>
      </c>
      <c r="BL171" s="21" t="s">
        <v>153</v>
      </c>
      <c r="BM171" s="21" t="s">
        <v>338</v>
      </c>
    </row>
    <row r="172" spans="2:51" s="11" customFormat="1" ht="13.5">
      <c r="B172" s="234"/>
      <c r="C172" s="235"/>
      <c r="D172" s="236" t="s">
        <v>224</v>
      </c>
      <c r="E172" s="237" t="s">
        <v>22</v>
      </c>
      <c r="F172" s="238" t="s">
        <v>334</v>
      </c>
      <c r="G172" s="235"/>
      <c r="H172" s="239">
        <v>17.94</v>
      </c>
      <c r="I172" s="240"/>
      <c r="J172" s="235"/>
      <c r="K172" s="235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224</v>
      </c>
      <c r="AU172" s="245" t="s">
        <v>84</v>
      </c>
      <c r="AV172" s="11" t="s">
        <v>84</v>
      </c>
      <c r="AW172" s="11" t="s">
        <v>39</v>
      </c>
      <c r="AX172" s="11" t="s">
        <v>24</v>
      </c>
      <c r="AY172" s="245" t="s">
        <v>134</v>
      </c>
    </row>
    <row r="173" spans="2:65" s="1" customFormat="1" ht="16.5" customHeight="1">
      <c r="B173" s="43"/>
      <c r="C173" s="246" t="s">
        <v>339</v>
      </c>
      <c r="D173" s="246" t="s">
        <v>268</v>
      </c>
      <c r="E173" s="247" t="s">
        <v>340</v>
      </c>
      <c r="F173" s="248" t="s">
        <v>341</v>
      </c>
      <c r="G173" s="249" t="s">
        <v>222</v>
      </c>
      <c r="H173" s="250">
        <v>18.837</v>
      </c>
      <c r="I173" s="251"/>
      <c r="J173" s="252">
        <f>ROUND(I173*H173,2)</f>
        <v>0</v>
      </c>
      <c r="K173" s="248" t="s">
        <v>342</v>
      </c>
      <c r="L173" s="253"/>
      <c r="M173" s="254" t="s">
        <v>22</v>
      </c>
      <c r="N173" s="255" t="s">
        <v>46</v>
      </c>
      <c r="O173" s="44"/>
      <c r="P173" s="227">
        <f>O173*H173</f>
        <v>0</v>
      </c>
      <c r="Q173" s="227">
        <v>0.132</v>
      </c>
      <c r="R173" s="227">
        <f>Q173*H173</f>
        <v>2.486484</v>
      </c>
      <c r="S173" s="227">
        <v>0</v>
      </c>
      <c r="T173" s="228">
        <f>S173*H173</f>
        <v>0</v>
      </c>
      <c r="AR173" s="21" t="s">
        <v>168</v>
      </c>
      <c r="AT173" s="21" t="s">
        <v>268</v>
      </c>
      <c r="AU173" s="21" t="s">
        <v>84</v>
      </c>
      <c r="AY173" s="21" t="s">
        <v>134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1" t="s">
        <v>24</v>
      </c>
      <c r="BK173" s="229">
        <f>ROUND(I173*H173,2)</f>
        <v>0</v>
      </c>
      <c r="BL173" s="21" t="s">
        <v>153</v>
      </c>
      <c r="BM173" s="21" t="s">
        <v>343</v>
      </c>
    </row>
    <row r="174" spans="2:51" s="11" customFormat="1" ht="13.5">
      <c r="B174" s="234"/>
      <c r="C174" s="235"/>
      <c r="D174" s="236" t="s">
        <v>224</v>
      </c>
      <c r="E174" s="235"/>
      <c r="F174" s="238" t="s">
        <v>344</v>
      </c>
      <c r="G174" s="235"/>
      <c r="H174" s="239">
        <v>18.837</v>
      </c>
      <c r="I174" s="240"/>
      <c r="J174" s="235"/>
      <c r="K174" s="235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224</v>
      </c>
      <c r="AU174" s="245" t="s">
        <v>84</v>
      </c>
      <c r="AV174" s="11" t="s">
        <v>84</v>
      </c>
      <c r="AW174" s="11" t="s">
        <v>6</v>
      </c>
      <c r="AX174" s="11" t="s">
        <v>24</v>
      </c>
      <c r="AY174" s="245" t="s">
        <v>134</v>
      </c>
    </row>
    <row r="175" spans="2:63" s="10" customFormat="1" ht="29.85" customHeight="1">
      <c r="B175" s="202"/>
      <c r="C175" s="203"/>
      <c r="D175" s="204" t="s">
        <v>74</v>
      </c>
      <c r="E175" s="216" t="s">
        <v>160</v>
      </c>
      <c r="F175" s="216" t="s">
        <v>345</v>
      </c>
      <c r="G175" s="203"/>
      <c r="H175" s="203"/>
      <c r="I175" s="206"/>
      <c r="J175" s="217">
        <f>BK175</f>
        <v>0</v>
      </c>
      <c r="K175" s="203"/>
      <c r="L175" s="208"/>
      <c r="M175" s="209"/>
      <c r="N175" s="210"/>
      <c r="O175" s="210"/>
      <c r="P175" s="211">
        <f>SUM(P176:P228)</f>
        <v>0</v>
      </c>
      <c r="Q175" s="210"/>
      <c r="R175" s="211">
        <f>SUM(R176:R228)</f>
        <v>193.88369286000002</v>
      </c>
      <c r="S175" s="210"/>
      <c r="T175" s="212">
        <f>SUM(T176:T228)</f>
        <v>0</v>
      </c>
      <c r="AR175" s="213" t="s">
        <v>24</v>
      </c>
      <c r="AT175" s="214" t="s">
        <v>74</v>
      </c>
      <c r="AU175" s="214" t="s">
        <v>24</v>
      </c>
      <c r="AY175" s="213" t="s">
        <v>134</v>
      </c>
      <c r="BK175" s="215">
        <f>SUM(BK176:BK228)</f>
        <v>0</v>
      </c>
    </row>
    <row r="176" spans="2:65" s="1" customFormat="1" ht="16.5" customHeight="1">
      <c r="B176" s="43"/>
      <c r="C176" s="218" t="s">
        <v>346</v>
      </c>
      <c r="D176" s="218" t="s">
        <v>137</v>
      </c>
      <c r="E176" s="219" t="s">
        <v>347</v>
      </c>
      <c r="F176" s="220" t="s">
        <v>348</v>
      </c>
      <c r="G176" s="221" t="s">
        <v>222</v>
      </c>
      <c r="H176" s="222">
        <v>12.27</v>
      </c>
      <c r="I176" s="223"/>
      <c r="J176" s="224">
        <f>ROUND(I176*H176,2)</f>
        <v>0</v>
      </c>
      <c r="K176" s="220" t="s">
        <v>141</v>
      </c>
      <c r="L176" s="69"/>
      <c r="M176" s="225" t="s">
        <v>22</v>
      </c>
      <c r="N176" s="226" t="s">
        <v>46</v>
      </c>
      <c r="O176" s="44"/>
      <c r="P176" s="227">
        <f>O176*H176</f>
        <v>0</v>
      </c>
      <c r="Q176" s="227">
        <v>0.04</v>
      </c>
      <c r="R176" s="227">
        <f>Q176*H176</f>
        <v>0.4908</v>
      </c>
      <c r="S176" s="227">
        <v>0</v>
      </c>
      <c r="T176" s="228">
        <f>S176*H176</f>
        <v>0</v>
      </c>
      <c r="AR176" s="21" t="s">
        <v>153</v>
      </c>
      <c r="AT176" s="21" t="s">
        <v>137</v>
      </c>
      <c r="AU176" s="21" t="s">
        <v>84</v>
      </c>
      <c r="AY176" s="21" t="s">
        <v>134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21" t="s">
        <v>24</v>
      </c>
      <c r="BK176" s="229">
        <f>ROUND(I176*H176,2)</f>
        <v>0</v>
      </c>
      <c r="BL176" s="21" t="s">
        <v>153</v>
      </c>
      <c r="BM176" s="21" t="s">
        <v>349</v>
      </c>
    </row>
    <row r="177" spans="2:51" s="11" customFormat="1" ht="13.5">
      <c r="B177" s="234"/>
      <c r="C177" s="235"/>
      <c r="D177" s="236" t="s">
        <v>224</v>
      </c>
      <c r="E177" s="237" t="s">
        <v>22</v>
      </c>
      <c r="F177" s="238" t="s">
        <v>350</v>
      </c>
      <c r="G177" s="235"/>
      <c r="H177" s="239">
        <v>1.72</v>
      </c>
      <c r="I177" s="240"/>
      <c r="J177" s="235"/>
      <c r="K177" s="235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224</v>
      </c>
      <c r="AU177" s="245" t="s">
        <v>84</v>
      </c>
      <c r="AV177" s="11" t="s">
        <v>84</v>
      </c>
      <c r="AW177" s="11" t="s">
        <v>39</v>
      </c>
      <c r="AX177" s="11" t="s">
        <v>75</v>
      </c>
      <c r="AY177" s="245" t="s">
        <v>134</v>
      </c>
    </row>
    <row r="178" spans="2:51" s="11" customFormat="1" ht="13.5">
      <c r="B178" s="234"/>
      <c r="C178" s="235"/>
      <c r="D178" s="236" t="s">
        <v>224</v>
      </c>
      <c r="E178" s="237" t="s">
        <v>22</v>
      </c>
      <c r="F178" s="238" t="s">
        <v>351</v>
      </c>
      <c r="G178" s="235"/>
      <c r="H178" s="239">
        <v>0.95</v>
      </c>
      <c r="I178" s="240"/>
      <c r="J178" s="235"/>
      <c r="K178" s="235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224</v>
      </c>
      <c r="AU178" s="245" t="s">
        <v>84</v>
      </c>
      <c r="AV178" s="11" t="s">
        <v>84</v>
      </c>
      <c r="AW178" s="11" t="s">
        <v>39</v>
      </c>
      <c r="AX178" s="11" t="s">
        <v>75</v>
      </c>
      <c r="AY178" s="245" t="s">
        <v>134</v>
      </c>
    </row>
    <row r="179" spans="2:51" s="11" customFormat="1" ht="13.5">
      <c r="B179" s="234"/>
      <c r="C179" s="235"/>
      <c r="D179" s="236" t="s">
        <v>224</v>
      </c>
      <c r="E179" s="237" t="s">
        <v>22</v>
      </c>
      <c r="F179" s="238" t="s">
        <v>352</v>
      </c>
      <c r="G179" s="235"/>
      <c r="H179" s="239">
        <v>9.6</v>
      </c>
      <c r="I179" s="240"/>
      <c r="J179" s="235"/>
      <c r="K179" s="235"/>
      <c r="L179" s="241"/>
      <c r="M179" s="242"/>
      <c r="N179" s="243"/>
      <c r="O179" s="243"/>
      <c r="P179" s="243"/>
      <c r="Q179" s="243"/>
      <c r="R179" s="243"/>
      <c r="S179" s="243"/>
      <c r="T179" s="244"/>
      <c r="AT179" s="245" t="s">
        <v>224</v>
      </c>
      <c r="AU179" s="245" t="s">
        <v>84</v>
      </c>
      <c r="AV179" s="11" t="s">
        <v>84</v>
      </c>
      <c r="AW179" s="11" t="s">
        <v>39</v>
      </c>
      <c r="AX179" s="11" t="s">
        <v>75</v>
      </c>
      <c r="AY179" s="245" t="s">
        <v>134</v>
      </c>
    </row>
    <row r="180" spans="2:65" s="1" customFormat="1" ht="25.5" customHeight="1">
      <c r="B180" s="43"/>
      <c r="C180" s="218" t="s">
        <v>353</v>
      </c>
      <c r="D180" s="218" t="s">
        <v>137</v>
      </c>
      <c r="E180" s="219" t="s">
        <v>354</v>
      </c>
      <c r="F180" s="220" t="s">
        <v>355</v>
      </c>
      <c r="G180" s="221" t="s">
        <v>222</v>
      </c>
      <c r="H180" s="222">
        <v>84.315</v>
      </c>
      <c r="I180" s="223"/>
      <c r="J180" s="224">
        <f>ROUND(I180*H180,2)</f>
        <v>0</v>
      </c>
      <c r="K180" s="220" t="s">
        <v>229</v>
      </c>
      <c r="L180" s="69"/>
      <c r="M180" s="225" t="s">
        <v>22</v>
      </c>
      <c r="N180" s="226" t="s">
        <v>46</v>
      </c>
      <c r="O180" s="44"/>
      <c r="P180" s="227">
        <f>O180*H180</f>
        <v>0</v>
      </c>
      <c r="Q180" s="227">
        <v>0.00489</v>
      </c>
      <c r="R180" s="227">
        <f>Q180*H180</f>
        <v>0.41230035000000004</v>
      </c>
      <c r="S180" s="227">
        <v>0</v>
      </c>
      <c r="T180" s="228">
        <f>S180*H180</f>
        <v>0</v>
      </c>
      <c r="AR180" s="21" t="s">
        <v>153</v>
      </c>
      <c r="AT180" s="21" t="s">
        <v>137</v>
      </c>
      <c r="AU180" s="21" t="s">
        <v>84</v>
      </c>
      <c r="AY180" s="21" t="s">
        <v>134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21" t="s">
        <v>24</v>
      </c>
      <c r="BK180" s="229">
        <f>ROUND(I180*H180,2)</f>
        <v>0</v>
      </c>
      <c r="BL180" s="21" t="s">
        <v>153</v>
      </c>
      <c r="BM180" s="21" t="s">
        <v>356</v>
      </c>
    </row>
    <row r="181" spans="2:65" s="1" customFormat="1" ht="25.5" customHeight="1">
      <c r="B181" s="43"/>
      <c r="C181" s="218" t="s">
        <v>90</v>
      </c>
      <c r="D181" s="218" t="s">
        <v>137</v>
      </c>
      <c r="E181" s="219" t="s">
        <v>354</v>
      </c>
      <c r="F181" s="220" t="s">
        <v>355</v>
      </c>
      <c r="G181" s="221" t="s">
        <v>222</v>
      </c>
      <c r="H181" s="222">
        <v>62.384</v>
      </c>
      <c r="I181" s="223"/>
      <c r="J181" s="224">
        <f>ROUND(I181*H181,2)</f>
        <v>0</v>
      </c>
      <c r="K181" s="220" t="s">
        <v>229</v>
      </c>
      <c r="L181" s="69"/>
      <c r="M181" s="225" t="s">
        <v>22</v>
      </c>
      <c r="N181" s="226" t="s">
        <v>46</v>
      </c>
      <c r="O181" s="44"/>
      <c r="P181" s="227">
        <f>O181*H181</f>
        <v>0</v>
      </c>
      <c r="Q181" s="227">
        <v>0.00489</v>
      </c>
      <c r="R181" s="227">
        <f>Q181*H181</f>
        <v>0.30505776</v>
      </c>
      <c r="S181" s="227">
        <v>0</v>
      </c>
      <c r="T181" s="228">
        <f>S181*H181</f>
        <v>0</v>
      </c>
      <c r="AR181" s="21" t="s">
        <v>153</v>
      </c>
      <c r="AT181" s="21" t="s">
        <v>137</v>
      </c>
      <c r="AU181" s="21" t="s">
        <v>84</v>
      </c>
      <c r="AY181" s="21" t="s">
        <v>134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1" t="s">
        <v>24</v>
      </c>
      <c r="BK181" s="229">
        <f>ROUND(I181*H181,2)</f>
        <v>0</v>
      </c>
      <c r="BL181" s="21" t="s">
        <v>153</v>
      </c>
      <c r="BM181" s="21" t="s">
        <v>357</v>
      </c>
    </row>
    <row r="182" spans="2:51" s="11" customFormat="1" ht="13.5">
      <c r="B182" s="234"/>
      <c r="C182" s="235"/>
      <c r="D182" s="236" t="s">
        <v>224</v>
      </c>
      <c r="E182" s="237" t="s">
        <v>22</v>
      </c>
      <c r="F182" s="238" t="s">
        <v>358</v>
      </c>
      <c r="G182" s="235"/>
      <c r="H182" s="239">
        <v>47.056</v>
      </c>
      <c r="I182" s="240"/>
      <c r="J182" s="235"/>
      <c r="K182" s="235"/>
      <c r="L182" s="241"/>
      <c r="M182" s="242"/>
      <c r="N182" s="243"/>
      <c r="O182" s="243"/>
      <c r="P182" s="243"/>
      <c r="Q182" s="243"/>
      <c r="R182" s="243"/>
      <c r="S182" s="243"/>
      <c r="T182" s="244"/>
      <c r="AT182" s="245" t="s">
        <v>224</v>
      </c>
      <c r="AU182" s="245" t="s">
        <v>84</v>
      </c>
      <c r="AV182" s="11" t="s">
        <v>84</v>
      </c>
      <c r="AW182" s="11" t="s">
        <v>39</v>
      </c>
      <c r="AX182" s="11" t="s">
        <v>75</v>
      </c>
      <c r="AY182" s="245" t="s">
        <v>134</v>
      </c>
    </row>
    <row r="183" spans="2:51" s="11" customFormat="1" ht="13.5">
      <c r="B183" s="234"/>
      <c r="C183" s="235"/>
      <c r="D183" s="236" t="s">
        <v>224</v>
      </c>
      <c r="E183" s="237" t="s">
        <v>22</v>
      </c>
      <c r="F183" s="238" t="s">
        <v>359</v>
      </c>
      <c r="G183" s="235"/>
      <c r="H183" s="239">
        <v>6.264</v>
      </c>
      <c r="I183" s="240"/>
      <c r="J183" s="235"/>
      <c r="K183" s="235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224</v>
      </c>
      <c r="AU183" s="245" t="s">
        <v>84</v>
      </c>
      <c r="AV183" s="11" t="s">
        <v>84</v>
      </c>
      <c r="AW183" s="11" t="s">
        <v>39</v>
      </c>
      <c r="AX183" s="11" t="s">
        <v>75</v>
      </c>
      <c r="AY183" s="245" t="s">
        <v>134</v>
      </c>
    </row>
    <row r="184" spans="2:51" s="11" customFormat="1" ht="13.5">
      <c r="B184" s="234"/>
      <c r="C184" s="235"/>
      <c r="D184" s="236" t="s">
        <v>224</v>
      </c>
      <c r="E184" s="237" t="s">
        <v>22</v>
      </c>
      <c r="F184" s="238" t="s">
        <v>360</v>
      </c>
      <c r="G184" s="235"/>
      <c r="H184" s="239">
        <v>4.944</v>
      </c>
      <c r="I184" s="240"/>
      <c r="J184" s="235"/>
      <c r="K184" s="235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224</v>
      </c>
      <c r="AU184" s="245" t="s">
        <v>84</v>
      </c>
      <c r="AV184" s="11" t="s">
        <v>84</v>
      </c>
      <c r="AW184" s="11" t="s">
        <v>39</v>
      </c>
      <c r="AX184" s="11" t="s">
        <v>75</v>
      </c>
      <c r="AY184" s="245" t="s">
        <v>134</v>
      </c>
    </row>
    <row r="185" spans="2:51" s="11" customFormat="1" ht="13.5">
      <c r="B185" s="234"/>
      <c r="C185" s="235"/>
      <c r="D185" s="236" t="s">
        <v>224</v>
      </c>
      <c r="E185" s="237" t="s">
        <v>22</v>
      </c>
      <c r="F185" s="238" t="s">
        <v>361</v>
      </c>
      <c r="G185" s="235"/>
      <c r="H185" s="239">
        <v>2.08</v>
      </c>
      <c r="I185" s="240"/>
      <c r="J185" s="235"/>
      <c r="K185" s="235"/>
      <c r="L185" s="241"/>
      <c r="M185" s="242"/>
      <c r="N185" s="243"/>
      <c r="O185" s="243"/>
      <c r="P185" s="243"/>
      <c r="Q185" s="243"/>
      <c r="R185" s="243"/>
      <c r="S185" s="243"/>
      <c r="T185" s="244"/>
      <c r="AT185" s="245" t="s">
        <v>224</v>
      </c>
      <c r="AU185" s="245" t="s">
        <v>84</v>
      </c>
      <c r="AV185" s="11" t="s">
        <v>84</v>
      </c>
      <c r="AW185" s="11" t="s">
        <v>39</v>
      </c>
      <c r="AX185" s="11" t="s">
        <v>75</v>
      </c>
      <c r="AY185" s="245" t="s">
        <v>134</v>
      </c>
    </row>
    <row r="186" spans="2:51" s="11" customFormat="1" ht="13.5">
      <c r="B186" s="234"/>
      <c r="C186" s="235"/>
      <c r="D186" s="236" t="s">
        <v>224</v>
      </c>
      <c r="E186" s="237" t="s">
        <v>22</v>
      </c>
      <c r="F186" s="238" t="s">
        <v>362</v>
      </c>
      <c r="G186" s="235"/>
      <c r="H186" s="239">
        <v>2.04</v>
      </c>
      <c r="I186" s="240"/>
      <c r="J186" s="235"/>
      <c r="K186" s="235"/>
      <c r="L186" s="241"/>
      <c r="M186" s="242"/>
      <c r="N186" s="243"/>
      <c r="O186" s="243"/>
      <c r="P186" s="243"/>
      <c r="Q186" s="243"/>
      <c r="R186" s="243"/>
      <c r="S186" s="243"/>
      <c r="T186" s="244"/>
      <c r="AT186" s="245" t="s">
        <v>224</v>
      </c>
      <c r="AU186" s="245" t="s">
        <v>84</v>
      </c>
      <c r="AV186" s="11" t="s">
        <v>84</v>
      </c>
      <c r="AW186" s="11" t="s">
        <v>39</v>
      </c>
      <c r="AX186" s="11" t="s">
        <v>75</v>
      </c>
      <c r="AY186" s="245" t="s">
        <v>134</v>
      </c>
    </row>
    <row r="187" spans="2:65" s="1" customFormat="1" ht="16.5" customHeight="1">
      <c r="B187" s="43"/>
      <c r="C187" s="218" t="s">
        <v>363</v>
      </c>
      <c r="D187" s="218" t="s">
        <v>137</v>
      </c>
      <c r="E187" s="219" t="s">
        <v>364</v>
      </c>
      <c r="F187" s="220" t="s">
        <v>365</v>
      </c>
      <c r="G187" s="221" t="s">
        <v>222</v>
      </c>
      <c r="H187" s="222">
        <v>516.96</v>
      </c>
      <c r="I187" s="223"/>
      <c r="J187" s="224">
        <f>ROUND(I187*H187,2)</f>
        <v>0</v>
      </c>
      <c r="K187" s="220" t="s">
        <v>141</v>
      </c>
      <c r="L187" s="69"/>
      <c r="M187" s="225" t="s">
        <v>22</v>
      </c>
      <c r="N187" s="226" t="s">
        <v>46</v>
      </c>
      <c r="O187" s="44"/>
      <c r="P187" s="227">
        <f>O187*H187</f>
        <v>0</v>
      </c>
      <c r="Q187" s="227">
        <v>0.0147</v>
      </c>
      <c r="R187" s="227">
        <f>Q187*H187</f>
        <v>7.599312</v>
      </c>
      <c r="S187" s="227">
        <v>0</v>
      </c>
      <c r="T187" s="228">
        <f>S187*H187</f>
        <v>0</v>
      </c>
      <c r="AR187" s="21" t="s">
        <v>153</v>
      </c>
      <c r="AT187" s="21" t="s">
        <v>137</v>
      </c>
      <c r="AU187" s="21" t="s">
        <v>84</v>
      </c>
      <c r="AY187" s="21" t="s">
        <v>134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21" t="s">
        <v>24</v>
      </c>
      <c r="BK187" s="229">
        <f>ROUND(I187*H187,2)</f>
        <v>0</v>
      </c>
      <c r="BL187" s="21" t="s">
        <v>153</v>
      </c>
      <c r="BM187" s="21" t="s">
        <v>366</v>
      </c>
    </row>
    <row r="188" spans="2:51" s="11" customFormat="1" ht="13.5">
      <c r="B188" s="234"/>
      <c r="C188" s="235"/>
      <c r="D188" s="236" t="s">
        <v>224</v>
      </c>
      <c r="E188" s="237" t="s">
        <v>22</v>
      </c>
      <c r="F188" s="238" t="s">
        <v>367</v>
      </c>
      <c r="G188" s="235"/>
      <c r="H188" s="239">
        <v>62.68</v>
      </c>
      <c r="I188" s="240"/>
      <c r="J188" s="235"/>
      <c r="K188" s="235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224</v>
      </c>
      <c r="AU188" s="245" t="s">
        <v>84</v>
      </c>
      <c r="AV188" s="11" t="s">
        <v>84</v>
      </c>
      <c r="AW188" s="11" t="s">
        <v>39</v>
      </c>
      <c r="AX188" s="11" t="s">
        <v>75</v>
      </c>
      <c r="AY188" s="245" t="s">
        <v>134</v>
      </c>
    </row>
    <row r="189" spans="2:51" s="11" customFormat="1" ht="13.5">
      <c r="B189" s="234"/>
      <c r="C189" s="235"/>
      <c r="D189" s="236" t="s">
        <v>224</v>
      </c>
      <c r="E189" s="237" t="s">
        <v>22</v>
      </c>
      <c r="F189" s="238" t="s">
        <v>368</v>
      </c>
      <c r="G189" s="235"/>
      <c r="H189" s="239">
        <v>86.76</v>
      </c>
      <c r="I189" s="240"/>
      <c r="J189" s="235"/>
      <c r="K189" s="235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224</v>
      </c>
      <c r="AU189" s="245" t="s">
        <v>84</v>
      </c>
      <c r="AV189" s="11" t="s">
        <v>84</v>
      </c>
      <c r="AW189" s="11" t="s">
        <v>39</v>
      </c>
      <c r="AX189" s="11" t="s">
        <v>75</v>
      </c>
      <c r="AY189" s="245" t="s">
        <v>134</v>
      </c>
    </row>
    <row r="190" spans="2:51" s="11" customFormat="1" ht="13.5">
      <c r="B190" s="234"/>
      <c r="C190" s="235"/>
      <c r="D190" s="236" t="s">
        <v>224</v>
      </c>
      <c r="E190" s="237" t="s">
        <v>22</v>
      </c>
      <c r="F190" s="238" t="s">
        <v>369</v>
      </c>
      <c r="G190" s="235"/>
      <c r="H190" s="239">
        <v>69.24</v>
      </c>
      <c r="I190" s="240"/>
      <c r="J190" s="235"/>
      <c r="K190" s="235"/>
      <c r="L190" s="241"/>
      <c r="M190" s="242"/>
      <c r="N190" s="243"/>
      <c r="O190" s="243"/>
      <c r="P190" s="243"/>
      <c r="Q190" s="243"/>
      <c r="R190" s="243"/>
      <c r="S190" s="243"/>
      <c r="T190" s="244"/>
      <c r="AT190" s="245" t="s">
        <v>224</v>
      </c>
      <c r="AU190" s="245" t="s">
        <v>84</v>
      </c>
      <c r="AV190" s="11" t="s">
        <v>84</v>
      </c>
      <c r="AW190" s="11" t="s">
        <v>39</v>
      </c>
      <c r="AX190" s="11" t="s">
        <v>75</v>
      </c>
      <c r="AY190" s="245" t="s">
        <v>134</v>
      </c>
    </row>
    <row r="191" spans="2:51" s="11" customFormat="1" ht="13.5">
      <c r="B191" s="234"/>
      <c r="C191" s="235"/>
      <c r="D191" s="236" t="s">
        <v>224</v>
      </c>
      <c r="E191" s="237" t="s">
        <v>22</v>
      </c>
      <c r="F191" s="238" t="s">
        <v>370</v>
      </c>
      <c r="G191" s="235"/>
      <c r="H191" s="239">
        <v>45.08</v>
      </c>
      <c r="I191" s="240"/>
      <c r="J191" s="235"/>
      <c r="K191" s="235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224</v>
      </c>
      <c r="AU191" s="245" t="s">
        <v>84</v>
      </c>
      <c r="AV191" s="11" t="s">
        <v>84</v>
      </c>
      <c r="AW191" s="11" t="s">
        <v>39</v>
      </c>
      <c r="AX191" s="11" t="s">
        <v>75</v>
      </c>
      <c r="AY191" s="245" t="s">
        <v>134</v>
      </c>
    </row>
    <row r="192" spans="2:51" s="11" customFormat="1" ht="13.5">
      <c r="B192" s="234"/>
      <c r="C192" s="235"/>
      <c r="D192" s="236" t="s">
        <v>224</v>
      </c>
      <c r="E192" s="237" t="s">
        <v>22</v>
      </c>
      <c r="F192" s="238" t="s">
        <v>371</v>
      </c>
      <c r="G192" s="235"/>
      <c r="H192" s="239">
        <v>66.96</v>
      </c>
      <c r="I192" s="240"/>
      <c r="J192" s="235"/>
      <c r="K192" s="235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224</v>
      </c>
      <c r="AU192" s="245" t="s">
        <v>84</v>
      </c>
      <c r="AV192" s="11" t="s">
        <v>84</v>
      </c>
      <c r="AW192" s="11" t="s">
        <v>39</v>
      </c>
      <c r="AX192" s="11" t="s">
        <v>75</v>
      </c>
      <c r="AY192" s="245" t="s">
        <v>134</v>
      </c>
    </row>
    <row r="193" spans="2:51" s="11" customFormat="1" ht="13.5">
      <c r="B193" s="234"/>
      <c r="C193" s="235"/>
      <c r="D193" s="236" t="s">
        <v>224</v>
      </c>
      <c r="E193" s="237" t="s">
        <v>22</v>
      </c>
      <c r="F193" s="238" t="s">
        <v>372</v>
      </c>
      <c r="G193" s="235"/>
      <c r="H193" s="239">
        <v>186.24</v>
      </c>
      <c r="I193" s="240"/>
      <c r="J193" s="235"/>
      <c r="K193" s="235"/>
      <c r="L193" s="241"/>
      <c r="M193" s="242"/>
      <c r="N193" s="243"/>
      <c r="O193" s="243"/>
      <c r="P193" s="243"/>
      <c r="Q193" s="243"/>
      <c r="R193" s="243"/>
      <c r="S193" s="243"/>
      <c r="T193" s="244"/>
      <c r="AT193" s="245" t="s">
        <v>224</v>
      </c>
      <c r="AU193" s="245" t="s">
        <v>84</v>
      </c>
      <c r="AV193" s="11" t="s">
        <v>84</v>
      </c>
      <c r="AW193" s="11" t="s">
        <v>39</v>
      </c>
      <c r="AX193" s="11" t="s">
        <v>75</v>
      </c>
      <c r="AY193" s="245" t="s">
        <v>134</v>
      </c>
    </row>
    <row r="194" spans="2:65" s="1" customFormat="1" ht="16.5" customHeight="1">
      <c r="B194" s="43"/>
      <c r="C194" s="218" t="s">
        <v>373</v>
      </c>
      <c r="D194" s="218" t="s">
        <v>137</v>
      </c>
      <c r="E194" s="219" t="s">
        <v>374</v>
      </c>
      <c r="F194" s="220" t="s">
        <v>375</v>
      </c>
      <c r="G194" s="221" t="s">
        <v>222</v>
      </c>
      <c r="H194" s="222">
        <v>653.613</v>
      </c>
      <c r="I194" s="223"/>
      <c r="J194" s="224">
        <f>ROUND(I194*H194,2)</f>
        <v>0</v>
      </c>
      <c r="K194" s="220" t="s">
        <v>141</v>
      </c>
      <c r="L194" s="69"/>
      <c r="M194" s="225" t="s">
        <v>22</v>
      </c>
      <c r="N194" s="226" t="s">
        <v>46</v>
      </c>
      <c r="O194" s="44"/>
      <c r="P194" s="227">
        <f>O194*H194</f>
        <v>0</v>
      </c>
      <c r="Q194" s="227">
        <v>0.003</v>
      </c>
      <c r="R194" s="227">
        <f>Q194*H194</f>
        <v>1.9608390000000002</v>
      </c>
      <c r="S194" s="227">
        <v>0</v>
      </c>
      <c r="T194" s="228">
        <f>S194*H194</f>
        <v>0</v>
      </c>
      <c r="AR194" s="21" t="s">
        <v>153</v>
      </c>
      <c r="AT194" s="21" t="s">
        <v>137</v>
      </c>
      <c r="AU194" s="21" t="s">
        <v>84</v>
      </c>
      <c r="AY194" s="21" t="s">
        <v>134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21" t="s">
        <v>24</v>
      </c>
      <c r="BK194" s="229">
        <f>ROUND(I194*H194,2)</f>
        <v>0</v>
      </c>
      <c r="BL194" s="21" t="s">
        <v>153</v>
      </c>
      <c r="BM194" s="21" t="s">
        <v>376</v>
      </c>
    </row>
    <row r="195" spans="2:51" s="11" customFormat="1" ht="13.5">
      <c r="B195" s="234"/>
      <c r="C195" s="235"/>
      <c r="D195" s="236" t="s">
        <v>224</v>
      </c>
      <c r="E195" s="237" t="s">
        <v>22</v>
      </c>
      <c r="F195" s="238" t="s">
        <v>377</v>
      </c>
      <c r="G195" s="235"/>
      <c r="H195" s="239">
        <v>125.36</v>
      </c>
      <c r="I195" s="240"/>
      <c r="J195" s="235"/>
      <c r="K195" s="235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224</v>
      </c>
      <c r="AU195" s="245" t="s">
        <v>84</v>
      </c>
      <c r="AV195" s="11" t="s">
        <v>84</v>
      </c>
      <c r="AW195" s="11" t="s">
        <v>39</v>
      </c>
      <c r="AX195" s="11" t="s">
        <v>75</v>
      </c>
      <c r="AY195" s="245" t="s">
        <v>134</v>
      </c>
    </row>
    <row r="196" spans="2:51" s="11" customFormat="1" ht="13.5">
      <c r="B196" s="234"/>
      <c r="C196" s="235"/>
      <c r="D196" s="236" t="s">
        <v>224</v>
      </c>
      <c r="E196" s="237" t="s">
        <v>22</v>
      </c>
      <c r="F196" s="238" t="s">
        <v>378</v>
      </c>
      <c r="G196" s="235"/>
      <c r="H196" s="239">
        <v>173.52</v>
      </c>
      <c r="I196" s="240"/>
      <c r="J196" s="235"/>
      <c r="K196" s="235"/>
      <c r="L196" s="241"/>
      <c r="M196" s="242"/>
      <c r="N196" s="243"/>
      <c r="O196" s="243"/>
      <c r="P196" s="243"/>
      <c r="Q196" s="243"/>
      <c r="R196" s="243"/>
      <c r="S196" s="243"/>
      <c r="T196" s="244"/>
      <c r="AT196" s="245" t="s">
        <v>224</v>
      </c>
      <c r="AU196" s="245" t="s">
        <v>84</v>
      </c>
      <c r="AV196" s="11" t="s">
        <v>84</v>
      </c>
      <c r="AW196" s="11" t="s">
        <v>39</v>
      </c>
      <c r="AX196" s="11" t="s">
        <v>75</v>
      </c>
      <c r="AY196" s="245" t="s">
        <v>134</v>
      </c>
    </row>
    <row r="197" spans="2:51" s="11" customFormat="1" ht="13.5">
      <c r="B197" s="234"/>
      <c r="C197" s="235"/>
      <c r="D197" s="236" t="s">
        <v>224</v>
      </c>
      <c r="E197" s="237" t="s">
        <v>22</v>
      </c>
      <c r="F197" s="238" t="s">
        <v>379</v>
      </c>
      <c r="G197" s="235"/>
      <c r="H197" s="239">
        <v>138.48</v>
      </c>
      <c r="I197" s="240"/>
      <c r="J197" s="235"/>
      <c r="K197" s="235"/>
      <c r="L197" s="241"/>
      <c r="M197" s="242"/>
      <c r="N197" s="243"/>
      <c r="O197" s="243"/>
      <c r="P197" s="243"/>
      <c r="Q197" s="243"/>
      <c r="R197" s="243"/>
      <c r="S197" s="243"/>
      <c r="T197" s="244"/>
      <c r="AT197" s="245" t="s">
        <v>224</v>
      </c>
      <c r="AU197" s="245" t="s">
        <v>84</v>
      </c>
      <c r="AV197" s="11" t="s">
        <v>84</v>
      </c>
      <c r="AW197" s="11" t="s">
        <v>39</v>
      </c>
      <c r="AX197" s="11" t="s">
        <v>75</v>
      </c>
      <c r="AY197" s="245" t="s">
        <v>134</v>
      </c>
    </row>
    <row r="198" spans="2:51" s="11" customFormat="1" ht="13.5">
      <c r="B198" s="234"/>
      <c r="C198" s="235"/>
      <c r="D198" s="236" t="s">
        <v>224</v>
      </c>
      <c r="E198" s="237" t="s">
        <v>22</v>
      </c>
      <c r="F198" s="238" t="s">
        <v>380</v>
      </c>
      <c r="G198" s="235"/>
      <c r="H198" s="239">
        <v>32.683</v>
      </c>
      <c r="I198" s="240"/>
      <c r="J198" s="235"/>
      <c r="K198" s="235"/>
      <c r="L198" s="241"/>
      <c r="M198" s="242"/>
      <c r="N198" s="243"/>
      <c r="O198" s="243"/>
      <c r="P198" s="243"/>
      <c r="Q198" s="243"/>
      <c r="R198" s="243"/>
      <c r="S198" s="243"/>
      <c r="T198" s="244"/>
      <c r="AT198" s="245" t="s">
        <v>224</v>
      </c>
      <c r="AU198" s="245" t="s">
        <v>84</v>
      </c>
      <c r="AV198" s="11" t="s">
        <v>84</v>
      </c>
      <c r="AW198" s="11" t="s">
        <v>39</v>
      </c>
      <c r="AX198" s="11" t="s">
        <v>75</v>
      </c>
      <c r="AY198" s="245" t="s">
        <v>134</v>
      </c>
    </row>
    <row r="199" spans="2:51" s="11" customFormat="1" ht="13.5">
      <c r="B199" s="234"/>
      <c r="C199" s="235"/>
      <c r="D199" s="236" t="s">
        <v>224</v>
      </c>
      <c r="E199" s="237" t="s">
        <v>22</v>
      </c>
      <c r="F199" s="238" t="s">
        <v>381</v>
      </c>
      <c r="G199" s="235"/>
      <c r="H199" s="239">
        <v>48.546</v>
      </c>
      <c r="I199" s="240"/>
      <c r="J199" s="235"/>
      <c r="K199" s="235"/>
      <c r="L199" s="241"/>
      <c r="M199" s="242"/>
      <c r="N199" s="243"/>
      <c r="O199" s="243"/>
      <c r="P199" s="243"/>
      <c r="Q199" s="243"/>
      <c r="R199" s="243"/>
      <c r="S199" s="243"/>
      <c r="T199" s="244"/>
      <c r="AT199" s="245" t="s">
        <v>224</v>
      </c>
      <c r="AU199" s="245" t="s">
        <v>84</v>
      </c>
      <c r="AV199" s="11" t="s">
        <v>84</v>
      </c>
      <c r="AW199" s="11" t="s">
        <v>39</v>
      </c>
      <c r="AX199" s="11" t="s">
        <v>75</v>
      </c>
      <c r="AY199" s="245" t="s">
        <v>134</v>
      </c>
    </row>
    <row r="200" spans="2:51" s="11" customFormat="1" ht="13.5">
      <c r="B200" s="234"/>
      <c r="C200" s="235"/>
      <c r="D200" s="236" t="s">
        <v>224</v>
      </c>
      <c r="E200" s="237" t="s">
        <v>22</v>
      </c>
      <c r="F200" s="238" t="s">
        <v>382</v>
      </c>
      <c r="G200" s="235"/>
      <c r="H200" s="239">
        <v>135.024</v>
      </c>
      <c r="I200" s="240"/>
      <c r="J200" s="235"/>
      <c r="K200" s="235"/>
      <c r="L200" s="241"/>
      <c r="M200" s="242"/>
      <c r="N200" s="243"/>
      <c r="O200" s="243"/>
      <c r="P200" s="243"/>
      <c r="Q200" s="243"/>
      <c r="R200" s="243"/>
      <c r="S200" s="243"/>
      <c r="T200" s="244"/>
      <c r="AT200" s="245" t="s">
        <v>224</v>
      </c>
      <c r="AU200" s="245" t="s">
        <v>84</v>
      </c>
      <c r="AV200" s="11" t="s">
        <v>84</v>
      </c>
      <c r="AW200" s="11" t="s">
        <v>39</v>
      </c>
      <c r="AX200" s="11" t="s">
        <v>75</v>
      </c>
      <c r="AY200" s="245" t="s">
        <v>134</v>
      </c>
    </row>
    <row r="201" spans="2:65" s="1" customFormat="1" ht="25.5" customHeight="1">
      <c r="B201" s="43"/>
      <c r="C201" s="218" t="s">
        <v>383</v>
      </c>
      <c r="D201" s="218" t="s">
        <v>137</v>
      </c>
      <c r="E201" s="219" t="s">
        <v>384</v>
      </c>
      <c r="F201" s="220" t="s">
        <v>385</v>
      </c>
      <c r="G201" s="221" t="s">
        <v>281</v>
      </c>
      <c r="H201" s="222">
        <v>155.96</v>
      </c>
      <c r="I201" s="223"/>
      <c r="J201" s="224">
        <f>ROUND(I201*H201,2)</f>
        <v>0</v>
      </c>
      <c r="K201" s="220" t="s">
        <v>229</v>
      </c>
      <c r="L201" s="69"/>
      <c r="M201" s="225" t="s">
        <v>22</v>
      </c>
      <c r="N201" s="226" t="s">
        <v>46</v>
      </c>
      <c r="O201" s="44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AR201" s="21" t="s">
        <v>153</v>
      </c>
      <c r="AT201" s="21" t="s">
        <v>137</v>
      </c>
      <c r="AU201" s="21" t="s">
        <v>84</v>
      </c>
      <c r="AY201" s="21" t="s">
        <v>134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21" t="s">
        <v>24</v>
      </c>
      <c r="BK201" s="229">
        <f>ROUND(I201*H201,2)</f>
        <v>0</v>
      </c>
      <c r="BL201" s="21" t="s">
        <v>153</v>
      </c>
      <c r="BM201" s="21" t="s">
        <v>386</v>
      </c>
    </row>
    <row r="202" spans="2:51" s="11" customFormat="1" ht="13.5">
      <c r="B202" s="234"/>
      <c r="C202" s="235"/>
      <c r="D202" s="236" t="s">
        <v>224</v>
      </c>
      <c r="E202" s="237" t="s">
        <v>22</v>
      </c>
      <c r="F202" s="238" t="s">
        <v>387</v>
      </c>
      <c r="G202" s="235"/>
      <c r="H202" s="239">
        <v>117.64</v>
      </c>
      <c r="I202" s="240"/>
      <c r="J202" s="235"/>
      <c r="K202" s="235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224</v>
      </c>
      <c r="AU202" s="245" t="s">
        <v>84</v>
      </c>
      <c r="AV202" s="11" t="s">
        <v>84</v>
      </c>
      <c r="AW202" s="11" t="s">
        <v>39</v>
      </c>
      <c r="AX202" s="11" t="s">
        <v>75</v>
      </c>
      <c r="AY202" s="245" t="s">
        <v>134</v>
      </c>
    </row>
    <row r="203" spans="2:51" s="11" customFormat="1" ht="13.5">
      <c r="B203" s="234"/>
      <c r="C203" s="235"/>
      <c r="D203" s="236" t="s">
        <v>224</v>
      </c>
      <c r="E203" s="237" t="s">
        <v>22</v>
      </c>
      <c r="F203" s="238" t="s">
        <v>388</v>
      </c>
      <c r="G203" s="235"/>
      <c r="H203" s="239">
        <v>15.66</v>
      </c>
      <c r="I203" s="240"/>
      <c r="J203" s="235"/>
      <c r="K203" s="235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224</v>
      </c>
      <c r="AU203" s="245" t="s">
        <v>84</v>
      </c>
      <c r="AV203" s="11" t="s">
        <v>84</v>
      </c>
      <c r="AW203" s="11" t="s">
        <v>39</v>
      </c>
      <c r="AX203" s="11" t="s">
        <v>75</v>
      </c>
      <c r="AY203" s="245" t="s">
        <v>134</v>
      </c>
    </row>
    <row r="204" spans="2:51" s="11" customFormat="1" ht="13.5">
      <c r="B204" s="234"/>
      <c r="C204" s="235"/>
      <c r="D204" s="236" t="s">
        <v>224</v>
      </c>
      <c r="E204" s="237" t="s">
        <v>22</v>
      </c>
      <c r="F204" s="238" t="s">
        <v>389</v>
      </c>
      <c r="G204" s="235"/>
      <c r="H204" s="239">
        <v>12.36</v>
      </c>
      <c r="I204" s="240"/>
      <c r="J204" s="235"/>
      <c r="K204" s="235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224</v>
      </c>
      <c r="AU204" s="245" t="s">
        <v>84</v>
      </c>
      <c r="AV204" s="11" t="s">
        <v>84</v>
      </c>
      <c r="AW204" s="11" t="s">
        <v>39</v>
      </c>
      <c r="AX204" s="11" t="s">
        <v>75</v>
      </c>
      <c r="AY204" s="245" t="s">
        <v>134</v>
      </c>
    </row>
    <row r="205" spans="2:51" s="11" customFormat="1" ht="13.5">
      <c r="B205" s="234"/>
      <c r="C205" s="235"/>
      <c r="D205" s="236" t="s">
        <v>224</v>
      </c>
      <c r="E205" s="237" t="s">
        <v>22</v>
      </c>
      <c r="F205" s="238" t="s">
        <v>390</v>
      </c>
      <c r="G205" s="235"/>
      <c r="H205" s="239">
        <v>5.2</v>
      </c>
      <c r="I205" s="240"/>
      <c r="J205" s="235"/>
      <c r="K205" s="235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224</v>
      </c>
      <c r="AU205" s="245" t="s">
        <v>84</v>
      </c>
      <c r="AV205" s="11" t="s">
        <v>84</v>
      </c>
      <c r="AW205" s="11" t="s">
        <v>39</v>
      </c>
      <c r="AX205" s="11" t="s">
        <v>75</v>
      </c>
      <c r="AY205" s="245" t="s">
        <v>134</v>
      </c>
    </row>
    <row r="206" spans="2:51" s="11" customFormat="1" ht="13.5">
      <c r="B206" s="234"/>
      <c r="C206" s="235"/>
      <c r="D206" s="236" t="s">
        <v>224</v>
      </c>
      <c r="E206" s="237" t="s">
        <v>22</v>
      </c>
      <c r="F206" s="238" t="s">
        <v>391</v>
      </c>
      <c r="G206" s="235"/>
      <c r="H206" s="239">
        <v>5.1</v>
      </c>
      <c r="I206" s="240"/>
      <c r="J206" s="235"/>
      <c r="K206" s="235"/>
      <c r="L206" s="241"/>
      <c r="M206" s="242"/>
      <c r="N206" s="243"/>
      <c r="O206" s="243"/>
      <c r="P206" s="243"/>
      <c r="Q206" s="243"/>
      <c r="R206" s="243"/>
      <c r="S206" s="243"/>
      <c r="T206" s="244"/>
      <c r="AT206" s="245" t="s">
        <v>224</v>
      </c>
      <c r="AU206" s="245" t="s">
        <v>84</v>
      </c>
      <c r="AV206" s="11" t="s">
        <v>84</v>
      </c>
      <c r="AW206" s="11" t="s">
        <v>39</v>
      </c>
      <c r="AX206" s="11" t="s">
        <v>75</v>
      </c>
      <c r="AY206" s="245" t="s">
        <v>134</v>
      </c>
    </row>
    <row r="207" spans="2:65" s="1" customFormat="1" ht="16.5" customHeight="1">
      <c r="B207" s="43"/>
      <c r="C207" s="246" t="s">
        <v>392</v>
      </c>
      <c r="D207" s="246" t="s">
        <v>268</v>
      </c>
      <c r="E207" s="247" t="s">
        <v>393</v>
      </c>
      <c r="F207" s="248" t="s">
        <v>394</v>
      </c>
      <c r="G207" s="249" t="s">
        <v>281</v>
      </c>
      <c r="H207" s="250">
        <v>163.758</v>
      </c>
      <c r="I207" s="251"/>
      <c r="J207" s="252">
        <f>ROUND(I207*H207,2)</f>
        <v>0</v>
      </c>
      <c r="K207" s="248" t="s">
        <v>229</v>
      </c>
      <c r="L207" s="253"/>
      <c r="M207" s="254" t="s">
        <v>22</v>
      </c>
      <c r="N207" s="255" t="s">
        <v>46</v>
      </c>
      <c r="O207" s="44"/>
      <c r="P207" s="227">
        <f>O207*H207</f>
        <v>0</v>
      </c>
      <c r="Q207" s="227">
        <v>3E-05</v>
      </c>
      <c r="R207" s="227">
        <f>Q207*H207</f>
        <v>0.0049127400000000005</v>
      </c>
      <c r="S207" s="227">
        <v>0</v>
      </c>
      <c r="T207" s="228">
        <f>S207*H207</f>
        <v>0</v>
      </c>
      <c r="AR207" s="21" t="s">
        <v>168</v>
      </c>
      <c r="AT207" s="21" t="s">
        <v>268</v>
      </c>
      <c r="AU207" s="21" t="s">
        <v>84</v>
      </c>
      <c r="AY207" s="21" t="s">
        <v>134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21" t="s">
        <v>24</v>
      </c>
      <c r="BK207" s="229">
        <f>ROUND(I207*H207,2)</f>
        <v>0</v>
      </c>
      <c r="BL207" s="21" t="s">
        <v>153</v>
      </c>
      <c r="BM207" s="21" t="s">
        <v>395</v>
      </c>
    </row>
    <row r="208" spans="2:51" s="11" customFormat="1" ht="13.5">
      <c r="B208" s="234"/>
      <c r="C208" s="235"/>
      <c r="D208" s="236" t="s">
        <v>224</v>
      </c>
      <c r="E208" s="235"/>
      <c r="F208" s="238" t="s">
        <v>396</v>
      </c>
      <c r="G208" s="235"/>
      <c r="H208" s="239">
        <v>163.758</v>
      </c>
      <c r="I208" s="240"/>
      <c r="J208" s="235"/>
      <c r="K208" s="235"/>
      <c r="L208" s="241"/>
      <c r="M208" s="242"/>
      <c r="N208" s="243"/>
      <c r="O208" s="243"/>
      <c r="P208" s="243"/>
      <c r="Q208" s="243"/>
      <c r="R208" s="243"/>
      <c r="S208" s="243"/>
      <c r="T208" s="244"/>
      <c r="AT208" s="245" t="s">
        <v>224</v>
      </c>
      <c r="AU208" s="245" t="s">
        <v>84</v>
      </c>
      <c r="AV208" s="11" t="s">
        <v>84</v>
      </c>
      <c r="AW208" s="11" t="s">
        <v>6</v>
      </c>
      <c r="AX208" s="11" t="s">
        <v>24</v>
      </c>
      <c r="AY208" s="245" t="s">
        <v>134</v>
      </c>
    </row>
    <row r="209" spans="2:65" s="1" customFormat="1" ht="16.5" customHeight="1">
      <c r="B209" s="43"/>
      <c r="C209" s="218" t="s">
        <v>397</v>
      </c>
      <c r="D209" s="218" t="s">
        <v>137</v>
      </c>
      <c r="E209" s="219" t="s">
        <v>398</v>
      </c>
      <c r="F209" s="220" t="s">
        <v>399</v>
      </c>
      <c r="G209" s="221" t="s">
        <v>228</v>
      </c>
      <c r="H209" s="222">
        <v>18.84</v>
      </c>
      <c r="I209" s="223"/>
      <c r="J209" s="224">
        <f>ROUND(I209*H209,2)</f>
        <v>0</v>
      </c>
      <c r="K209" s="220" t="s">
        <v>141</v>
      </c>
      <c r="L209" s="69"/>
      <c r="M209" s="225" t="s">
        <v>22</v>
      </c>
      <c r="N209" s="226" t="s">
        <v>46</v>
      </c>
      <c r="O209" s="44"/>
      <c r="P209" s="227">
        <f>O209*H209</f>
        <v>0</v>
      </c>
      <c r="Q209" s="227">
        <v>2.45329</v>
      </c>
      <c r="R209" s="227">
        <f>Q209*H209</f>
        <v>46.2199836</v>
      </c>
      <c r="S209" s="227">
        <v>0</v>
      </c>
      <c r="T209" s="228">
        <f>S209*H209</f>
        <v>0</v>
      </c>
      <c r="AR209" s="21" t="s">
        <v>153</v>
      </c>
      <c r="AT209" s="21" t="s">
        <v>137</v>
      </c>
      <c r="AU209" s="21" t="s">
        <v>84</v>
      </c>
      <c r="AY209" s="21" t="s">
        <v>134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21" t="s">
        <v>24</v>
      </c>
      <c r="BK209" s="229">
        <f>ROUND(I209*H209,2)</f>
        <v>0</v>
      </c>
      <c r="BL209" s="21" t="s">
        <v>153</v>
      </c>
      <c r="BM209" s="21" t="s">
        <v>400</v>
      </c>
    </row>
    <row r="210" spans="2:51" s="11" customFormat="1" ht="13.5">
      <c r="B210" s="234"/>
      <c r="C210" s="235"/>
      <c r="D210" s="236" t="s">
        <v>224</v>
      </c>
      <c r="E210" s="237" t="s">
        <v>22</v>
      </c>
      <c r="F210" s="238" t="s">
        <v>401</v>
      </c>
      <c r="G210" s="235"/>
      <c r="H210" s="239">
        <v>13.721</v>
      </c>
      <c r="I210" s="240"/>
      <c r="J210" s="235"/>
      <c r="K210" s="235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224</v>
      </c>
      <c r="AU210" s="245" t="s">
        <v>84</v>
      </c>
      <c r="AV210" s="11" t="s">
        <v>84</v>
      </c>
      <c r="AW210" s="11" t="s">
        <v>39</v>
      </c>
      <c r="AX210" s="11" t="s">
        <v>75</v>
      </c>
      <c r="AY210" s="245" t="s">
        <v>134</v>
      </c>
    </row>
    <row r="211" spans="2:51" s="11" customFormat="1" ht="13.5">
      <c r="B211" s="234"/>
      <c r="C211" s="235"/>
      <c r="D211" s="236" t="s">
        <v>224</v>
      </c>
      <c r="E211" s="237" t="s">
        <v>22</v>
      </c>
      <c r="F211" s="238" t="s">
        <v>402</v>
      </c>
      <c r="G211" s="235"/>
      <c r="H211" s="239">
        <v>5.119</v>
      </c>
      <c r="I211" s="240"/>
      <c r="J211" s="235"/>
      <c r="K211" s="235"/>
      <c r="L211" s="241"/>
      <c r="M211" s="242"/>
      <c r="N211" s="243"/>
      <c r="O211" s="243"/>
      <c r="P211" s="243"/>
      <c r="Q211" s="243"/>
      <c r="R211" s="243"/>
      <c r="S211" s="243"/>
      <c r="T211" s="244"/>
      <c r="AT211" s="245" t="s">
        <v>224</v>
      </c>
      <c r="AU211" s="245" t="s">
        <v>84</v>
      </c>
      <c r="AV211" s="11" t="s">
        <v>84</v>
      </c>
      <c r="AW211" s="11" t="s">
        <v>39</v>
      </c>
      <c r="AX211" s="11" t="s">
        <v>75</v>
      </c>
      <c r="AY211" s="245" t="s">
        <v>134</v>
      </c>
    </row>
    <row r="212" spans="2:65" s="1" customFormat="1" ht="16.5" customHeight="1">
      <c r="B212" s="43"/>
      <c r="C212" s="218" t="s">
        <v>403</v>
      </c>
      <c r="D212" s="218" t="s">
        <v>137</v>
      </c>
      <c r="E212" s="219" t="s">
        <v>404</v>
      </c>
      <c r="F212" s="220" t="s">
        <v>405</v>
      </c>
      <c r="G212" s="221" t="s">
        <v>228</v>
      </c>
      <c r="H212" s="222">
        <v>38.931</v>
      </c>
      <c r="I212" s="223"/>
      <c r="J212" s="224">
        <f>ROUND(I212*H212,2)</f>
        <v>0</v>
      </c>
      <c r="K212" s="220" t="s">
        <v>141</v>
      </c>
      <c r="L212" s="69"/>
      <c r="M212" s="225" t="s">
        <v>22</v>
      </c>
      <c r="N212" s="226" t="s">
        <v>46</v>
      </c>
      <c r="O212" s="44"/>
      <c r="P212" s="227">
        <f>O212*H212</f>
        <v>0</v>
      </c>
      <c r="Q212" s="227">
        <v>2.45329</v>
      </c>
      <c r="R212" s="227">
        <f>Q212*H212</f>
        <v>95.50903299</v>
      </c>
      <c r="S212" s="227">
        <v>0</v>
      </c>
      <c r="T212" s="228">
        <f>S212*H212</f>
        <v>0</v>
      </c>
      <c r="AR212" s="21" t="s">
        <v>153</v>
      </c>
      <c r="AT212" s="21" t="s">
        <v>137</v>
      </c>
      <c r="AU212" s="21" t="s">
        <v>84</v>
      </c>
      <c r="AY212" s="21" t="s">
        <v>134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21" t="s">
        <v>24</v>
      </c>
      <c r="BK212" s="229">
        <f>ROUND(I212*H212,2)</f>
        <v>0</v>
      </c>
      <c r="BL212" s="21" t="s">
        <v>153</v>
      </c>
      <c r="BM212" s="21" t="s">
        <v>406</v>
      </c>
    </row>
    <row r="213" spans="2:51" s="11" customFormat="1" ht="13.5">
      <c r="B213" s="234"/>
      <c r="C213" s="235"/>
      <c r="D213" s="236" t="s">
        <v>224</v>
      </c>
      <c r="E213" s="237" t="s">
        <v>22</v>
      </c>
      <c r="F213" s="238" t="s">
        <v>407</v>
      </c>
      <c r="G213" s="235"/>
      <c r="H213" s="239">
        <v>38.931</v>
      </c>
      <c r="I213" s="240"/>
      <c r="J213" s="235"/>
      <c r="K213" s="235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224</v>
      </c>
      <c r="AU213" s="245" t="s">
        <v>84</v>
      </c>
      <c r="AV213" s="11" t="s">
        <v>84</v>
      </c>
      <c r="AW213" s="11" t="s">
        <v>39</v>
      </c>
      <c r="AX213" s="11" t="s">
        <v>24</v>
      </c>
      <c r="AY213" s="245" t="s">
        <v>134</v>
      </c>
    </row>
    <row r="214" spans="2:65" s="1" customFormat="1" ht="16.5" customHeight="1">
      <c r="B214" s="43"/>
      <c r="C214" s="218" t="s">
        <v>408</v>
      </c>
      <c r="D214" s="218" t="s">
        <v>137</v>
      </c>
      <c r="E214" s="219" t="s">
        <v>409</v>
      </c>
      <c r="F214" s="220" t="s">
        <v>410</v>
      </c>
      <c r="G214" s="221" t="s">
        <v>228</v>
      </c>
      <c r="H214" s="222">
        <v>18.84</v>
      </c>
      <c r="I214" s="223"/>
      <c r="J214" s="224">
        <f>ROUND(I214*H214,2)</f>
        <v>0</v>
      </c>
      <c r="K214" s="220" t="s">
        <v>141</v>
      </c>
      <c r="L214" s="69"/>
      <c r="M214" s="225" t="s">
        <v>22</v>
      </c>
      <c r="N214" s="226" t="s">
        <v>46</v>
      </c>
      <c r="O214" s="44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AR214" s="21" t="s">
        <v>153</v>
      </c>
      <c r="AT214" s="21" t="s">
        <v>137</v>
      </c>
      <c r="AU214" s="21" t="s">
        <v>84</v>
      </c>
      <c r="AY214" s="21" t="s">
        <v>134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21" t="s">
        <v>24</v>
      </c>
      <c r="BK214" s="229">
        <f>ROUND(I214*H214,2)</f>
        <v>0</v>
      </c>
      <c r="BL214" s="21" t="s">
        <v>153</v>
      </c>
      <c r="BM214" s="21" t="s">
        <v>411</v>
      </c>
    </row>
    <row r="215" spans="2:65" s="1" customFormat="1" ht="25.5" customHeight="1">
      <c r="B215" s="43"/>
      <c r="C215" s="218" t="s">
        <v>412</v>
      </c>
      <c r="D215" s="218" t="s">
        <v>137</v>
      </c>
      <c r="E215" s="219" t="s">
        <v>413</v>
      </c>
      <c r="F215" s="220" t="s">
        <v>414</v>
      </c>
      <c r="G215" s="221" t="s">
        <v>228</v>
      </c>
      <c r="H215" s="222">
        <v>19.466</v>
      </c>
      <c r="I215" s="223"/>
      <c r="J215" s="224">
        <f>ROUND(I215*H215,2)</f>
        <v>0</v>
      </c>
      <c r="K215" s="220" t="s">
        <v>141</v>
      </c>
      <c r="L215" s="69"/>
      <c r="M215" s="225" t="s">
        <v>22</v>
      </c>
      <c r="N215" s="226" t="s">
        <v>46</v>
      </c>
      <c r="O215" s="44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AR215" s="21" t="s">
        <v>153</v>
      </c>
      <c r="AT215" s="21" t="s">
        <v>137</v>
      </c>
      <c r="AU215" s="21" t="s">
        <v>84</v>
      </c>
      <c r="AY215" s="21" t="s">
        <v>134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21" t="s">
        <v>24</v>
      </c>
      <c r="BK215" s="229">
        <f>ROUND(I215*H215,2)</f>
        <v>0</v>
      </c>
      <c r="BL215" s="21" t="s">
        <v>153</v>
      </c>
      <c r="BM215" s="21" t="s">
        <v>415</v>
      </c>
    </row>
    <row r="216" spans="2:51" s="11" customFormat="1" ht="13.5">
      <c r="B216" s="234"/>
      <c r="C216" s="235"/>
      <c r="D216" s="236" t="s">
        <v>224</v>
      </c>
      <c r="E216" s="235"/>
      <c r="F216" s="238" t="s">
        <v>416</v>
      </c>
      <c r="G216" s="235"/>
      <c r="H216" s="239">
        <v>19.466</v>
      </c>
      <c r="I216" s="240"/>
      <c r="J216" s="235"/>
      <c r="K216" s="235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224</v>
      </c>
      <c r="AU216" s="245" t="s">
        <v>84</v>
      </c>
      <c r="AV216" s="11" t="s">
        <v>84</v>
      </c>
      <c r="AW216" s="11" t="s">
        <v>6</v>
      </c>
      <c r="AX216" s="11" t="s">
        <v>24</v>
      </c>
      <c r="AY216" s="245" t="s">
        <v>134</v>
      </c>
    </row>
    <row r="217" spans="2:65" s="1" customFormat="1" ht="25.5" customHeight="1">
      <c r="B217" s="43"/>
      <c r="C217" s="218" t="s">
        <v>417</v>
      </c>
      <c r="D217" s="218" t="s">
        <v>137</v>
      </c>
      <c r="E217" s="219" t="s">
        <v>418</v>
      </c>
      <c r="F217" s="220" t="s">
        <v>419</v>
      </c>
      <c r="G217" s="221" t="s">
        <v>228</v>
      </c>
      <c r="H217" s="222">
        <v>18.84</v>
      </c>
      <c r="I217" s="223"/>
      <c r="J217" s="224">
        <f>ROUND(I217*H217,2)</f>
        <v>0</v>
      </c>
      <c r="K217" s="220" t="s">
        <v>141</v>
      </c>
      <c r="L217" s="69"/>
      <c r="M217" s="225" t="s">
        <v>22</v>
      </c>
      <c r="N217" s="226" t="s">
        <v>46</v>
      </c>
      <c r="O217" s="44"/>
      <c r="P217" s="227">
        <f>O217*H217</f>
        <v>0</v>
      </c>
      <c r="Q217" s="227">
        <v>0.0303</v>
      </c>
      <c r="R217" s="227">
        <f>Q217*H217</f>
        <v>0.570852</v>
      </c>
      <c r="S217" s="227">
        <v>0</v>
      </c>
      <c r="T217" s="228">
        <f>S217*H217</f>
        <v>0</v>
      </c>
      <c r="AR217" s="21" t="s">
        <v>153</v>
      </c>
      <c r="AT217" s="21" t="s">
        <v>137</v>
      </c>
      <c r="AU217" s="21" t="s">
        <v>84</v>
      </c>
      <c r="AY217" s="21" t="s">
        <v>134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21" t="s">
        <v>24</v>
      </c>
      <c r="BK217" s="229">
        <f>ROUND(I217*H217,2)</f>
        <v>0</v>
      </c>
      <c r="BL217" s="21" t="s">
        <v>153</v>
      </c>
      <c r="BM217" s="21" t="s">
        <v>420</v>
      </c>
    </row>
    <row r="218" spans="2:65" s="1" customFormat="1" ht="16.5" customHeight="1">
      <c r="B218" s="43"/>
      <c r="C218" s="218" t="s">
        <v>421</v>
      </c>
      <c r="D218" s="218" t="s">
        <v>137</v>
      </c>
      <c r="E218" s="219" t="s">
        <v>422</v>
      </c>
      <c r="F218" s="220" t="s">
        <v>423</v>
      </c>
      <c r="G218" s="221" t="s">
        <v>260</v>
      </c>
      <c r="H218" s="222">
        <v>1.617</v>
      </c>
      <c r="I218" s="223"/>
      <c r="J218" s="224">
        <f>ROUND(I218*H218,2)</f>
        <v>0</v>
      </c>
      <c r="K218" s="220" t="s">
        <v>141</v>
      </c>
      <c r="L218" s="69"/>
      <c r="M218" s="225" t="s">
        <v>22</v>
      </c>
      <c r="N218" s="226" t="s">
        <v>46</v>
      </c>
      <c r="O218" s="44"/>
      <c r="P218" s="227">
        <f>O218*H218</f>
        <v>0</v>
      </c>
      <c r="Q218" s="227">
        <v>1.05306</v>
      </c>
      <c r="R218" s="227">
        <f>Q218*H218</f>
        <v>1.7027980200000001</v>
      </c>
      <c r="S218" s="227">
        <v>0</v>
      </c>
      <c r="T218" s="228">
        <f>S218*H218</f>
        <v>0</v>
      </c>
      <c r="AR218" s="21" t="s">
        <v>153</v>
      </c>
      <c r="AT218" s="21" t="s">
        <v>137</v>
      </c>
      <c r="AU218" s="21" t="s">
        <v>84</v>
      </c>
      <c r="AY218" s="21" t="s">
        <v>134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21" t="s">
        <v>24</v>
      </c>
      <c r="BK218" s="229">
        <f>ROUND(I218*H218,2)</f>
        <v>0</v>
      </c>
      <c r="BL218" s="21" t="s">
        <v>153</v>
      </c>
      <c r="BM218" s="21" t="s">
        <v>424</v>
      </c>
    </row>
    <row r="219" spans="2:51" s="11" customFormat="1" ht="13.5">
      <c r="B219" s="234"/>
      <c r="C219" s="235"/>
      <c r="D219" s="236" t="s">
        <v>224</v>
      </c>
      <c r="E219" s="237" t="s">
        <v>22</v>
      </c>
      <c r="F219" s="238" t="s">
        <v>425</v>
      </c>
      <c r="G219" s="235"/>
      <c r="H219" s="239">
        <v>1.617</v>
      </c>
      <c r="I219" s="240"/>
      <c r="J219" s="235"/>
      <c r="K219" s="235"/>
      <c r="L219" s="241"/>
      <c r="M219" s="242"/>
      <c r="N219" s="243"/>
      <c r="O219" s="243"/>
      <c r="P219" s="243"/>
      <c r="Q219" s="243"/>
      <c r="R219" s="243"/>
      <c r="S219" s="243"/>
      <c r="T219" s="244"/>
      <c r="AT219" s="245" t="s">
        <v>224</v>
      </c>
      <c r="AU219" s="245" t="s">
        <v>84</v>
      </c>
      <c r="AV219" s="11" t="s">
        <v>84</v>
      </c>
      <c r="AW219" s="11" t="s">
        <v>39</v>
      </c>
      <c r="AX219" s="11" t="s">
        <v>24</v>
      </c>
      <c r="AY219" s="245" t="s">
        <v>134</v>
      </c>
    </row>
    <row r="220" spans="2:65" s="1" customFormat="1" ht="16.5" customHeight="1">
      <c r="B220" s="43"/>
      <c r="C220" s="218" t="s">
        <v>426</v>
      </c>
      <c r="D220" s="218" t="s">
        <v>137</v>
      </c>
      <c r="E220" s="219" t="s">
        <v>427</v>
      </c>
      <c r="F220" s="220" t="s">
        <v>428</v>
      </c>
      <c r="G220" s="221" t="s">
        <v>222</v>
      </c>
      <c r="H220" s="222">
        <v>299.47</v>
      </c>
      <c r="I220" s="223"/>
      <c r="J220" s="224">
        <f>ROUND(I220*H220,2)</f>
        <v>0</v>
      </c>
      <c r="K220" s="220" t="s">
        <v>141</v>
      </c>
      <c r="L220" s="69"/>
      <c r="M220" s="225" t="s">
        <v>22</v>
      </c>
      <c r="N220" s="226" t="s">
        <v>46</v>
      </c>
      <c r="O220" s="44"/>
      <c r="P220" s="227">
        <f>O220*H220</f>
        <v>0</v>
      </c>
      <c r="Q220" s="227">
        <v>0.00012</v>
      </c>
      <c r="R220" s="227">
        <f>Q220*H220</f>
        <v>0.03593640000000001</v>
      </c>
      <c r="S220" s="227">
        <v>0</v>
      </c>
      <c r="T220" s="228">
        <f>S220*H220</f>
        <v>0</v>
      </c>
      <c r="AR220" s="21" t="s">
        <v>153</v>
      </c>
      <c r="AT220" s="21" t="s">
        <v>137</v>
      </c>
      <c r="AU220" s="21" t="s">
        <v>84</v>
      </c>
      <c r="AY220" s="21" t="s">
        <v>134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21" t="s">
        <v>24</v>
      </c>
      <c r="BK220" s="229">
        <f>ROUND(I220*H220,2)</f>
        <v>0</v>
      </c>
      <c r="BL220" s="21" t="s">
        <v>153</v>
      </c>
      <c r="BM220" s="21" t="s">
        <v>429</v>
      </c>
    </row>
    <row r="221" spans="2:65" s="1" customFormat="1" ht="25.5" customHeight="1">
      <c r="B221" s="43"/>
      <c r="C221" s="218" t="s">
        <v>430</v>
      </c>
      <c r="D221" s="218" t="s">
        <v>137</v>
      </c>
      <c r="E221" s="219" t="s">
        <v>431</v>
      </c>
      <c r="F221" s="220" t="s">
        <v>432</v>
      </c>
      <c r="G221" s="221" t="s">
        <v>222</v>
      </c>
      <c r="H221" s="222">
        <v>196.01</v>
      </c>
      <c r="I221" s="223"/>
      <c r="J221" s="224">
        <f>ROUND(I221*H221,2)</f>
        <v>0</v>
      </c>
      <c r="K221" s="220" t="s">
        <v>141</v>
      </c>
      <c r="L221" s="69"/>
      <c r="M221" s="225" t="s">
        <v>22</v>
      </c>
      <c r="N221" s="226" t="s">
        <v>46</v>
      </c>
      <c r="O221" s="44"/>
      <c r="P221" s="227">
        <f>O221*H221</f>
        <v>0</v>
      </c>
      <c r="Q221" s="227">
        <v>0.1968</v>
      </c>
      <c r="R221" s="227">
        <f>Q221*H221</f>
        <v>38.574768</v>
      </c>
      <c r="S221" s="227">
        <v>0</v>
      </c>
      <c r="T221" s="228">
        <f>S221*H221</f>
        <v>0</v>
      </c>
      <c r="AR221" s="21" t="s">
        <v>153</v>
      </c>
      <c r="AT221" s="21" t="s">
        <v>137</v>
      </c>
      <c r="AU221" s="21" t="s">
        <v>84</v>
      </c>
      <c r="AY221" s="21" t="s">
        <v>134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21" t="s">
        <v>24</v>
      </c>
      <c r="BK221" s="229">
        <f>ROUND(I221*H221,2)</f>
        <v>0</v>
      </c>
      <c r="BL221" s="21" t="s">
        <v>153</v>
      </c>
      <c r="BM221" s="21" t="s">
        <v>433</v>
      </c>
    </row>
    <row r="222" spans="2:51" s="11" customFormat="1" ht="13.5">
      <c r="B222" s="234"/>
      <c r="C222" s="235"/>
      <c r="D222" s="236" t="s">
        <v>224</v>
      </c>
      <c r="E222" s="237" t="s">
        <v>22</v>
      </c>
      <c r="F222" s="238" t="s">
        <v>434</v>
      </c>
      <c r="G222" s="235"/>
      <c r="H222" s="239">
        <v>196.01</v>
      </c>
      <c r="I222" s="240"/>
      <c r="J222" s="235"/>
      <c r="K222" s="235"/>
      <c r="L222" s="241"/>
      <c r="M222" s="242"/>
      <c r="N222" s="243"/>
      <c r="O222" s="243"/>
      <c r="P222" s="243"/>
      <c r="Q222" s="243"/>
      <c r="R222" s="243"/>
      <c r="S222" s="243"/>
      <c r="T222" s="244"/>
      <c r="AT222" s="245" t="s">
        <v>224</v>
      </c>
      <c r="AU222" s="245" t="s">
        <v>84</v>
      </c>
      <c r="AV222" s="11" t="s">
        <v>84</v>
      </c>
      <c r="AW222" s="11" t="s">
        <v>39</v>
      </c>
      <c r="AX222" s="11" t="s">
        <v>24</v>
      </c>
      <c r="AY222" s="245" t="s">
        <v>134</v>
      </c>
    </row>
    <row r="223" spans="2:65" s="1" customFormat="1" ht="16.5" customHeight="1">
      <c r="B223" s="43"/>
      <c r="C223" s="218" t="s">
        <v>435</v>
      </c>
      <c r="D223" s="218" t="s">
        <v>137</v>
      </c>
      <c r="E223" s="219" t="s">
        <v>436</v>
      </c>
      <c r="F223" s="220" t="s">
        <v>437</v>
      </c>
      <c r="G223" s="221" t="s">
        <v>140</v>
      </c>
      <c r="H223" s="222">
        <v>13</v>
      </c>
      <c r="I223" s="223"/>
      <c r="J223" s="224">
        <f>ROUND(I223*H223,2)</f>
        <v>0</v>
      </c>
      <c r="K223" s="220" t="s">
        <v>229</v>
      </c>
      <c r="L223" s="69"/>
      <c r="M223" s="225" t="s">
        <v>22</v>
      </c>
      <c r="N223" s="226" t="s">
        <v>46</v>
      </c>
      <c r="O223" s="44"/>
      <c r="P223" s="227">
        <f>O223*H223</f>
        <v>0</v>
      </c>
      <c r="Q223" s="227">
        <v>0.01698</v>
      </c>
      <c r="R223" s="227">
        <f>Q223*H223</f>
        <v>0.22074</v>
      </c>
      <c r="S223" s="227">
        <v>0</v>
      </c>
      <c r="T223" s="228">
        <f>S223*H223</f>
        <v>0</v>
      </c>
      <c r="AR223" s="21" t="s">
        <v>153</v>
      </c>
      <c r="AT223" s="21" t="s">
        <v>137</v>
      </c>
      <c r="AU223" s="21" t="s">
        <v>84</v>
      </c>
      <c r="AY223" s="21" t="s">
        <v>134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21" t="s">
        <v>24</v>
      </c>
      <c r="BK223" s="229">
        <f>ROUND(I223*H223,2)</f>
        <v>0</v>
      </c>
      <c r="BL223" s="21" t="s">
        <v>153</v>
      </c>
      <c r="BM223" s="21" t="s">
        <v>438</v>
      </c>
    </row>
    <row r="224" spans="2:65" s="1" customFormat="1" ht="16.5" customHeight="1">
      <c r="B224" s="43"/>
      <c r="C224" s="246" t="s">
        <v>439</v>
      </c>
      <c r="D224" s="246" t="s">
        <v>268</v>
      </c>
      <c r="E224" s="247" t="s">
        <v>440</v>
      </c>
      <c r="F224" s="248" t="s">
        <v>441</v>
      </c>
      <c r="G224" s="249" t="s">
        <v>140</v>
      </c>
      <c r="H224" s="250">
        <v>4</v>
      </c>
      <c r="I224" s="251"/>
      <c r="J224" s="252">
        <f>ROUND(I224*H224,2)</f>
        <v>0</v>
      </c>
      <c r="K224" s="248" t="s">
        <v>229</v>
      </c>
      <c r="L224" s="253"/>
      <c r="M224" s="254" t="s">
        <v>22</v>
      </c>
      <c r="N224" s="255" t="s">
        <v>46</v>
      </c>
      <c r="O224" s="44"/>
      <c r="P224" s="227">
        <f>O224*H224</f>
        <v>0</v>
      </c>
      <c r="Q224" s="227">
        <v>0.0138</v>
      </c>
      <c r="R224" s="227">
        <f>Q224*H224</f>
        <v>0.0552</v>
      </c>
      <c r="S224" s="227">
        <v>0</v>
      </c>
      <c r="T224" s="228">
        <f>S224*H224</f>
        <v>0</v>
      </c>
      <c r="AR224" s="21" t="s">
        <v>168</v>
      </c>
      <c r="AT224" s="21" t="s">
        <v>268</v>
      </c>
      <c r="AU224" s="21" t="s">
        <v>84</v>
      </c>
      <c r="AY224" s="21" t="s">
        <v>134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21" t="s">
        <v>24</v>
      </c>
      <c r="BK224" s="229">
        <f>ROUND(I224*H224,2)</f>
        <v>0</v>
      </c>
      <c r="BL224" s="21" t="s">
        <v>153</v>
      </c>
      <c r="BM224" s="21" t="s">
        <v>442</v>
      </c>
    </row>
    <row r="225" spans="2:65" s="1" customFormat="1" ht="16.5" customHeight="1">
      <c r="B225" s="43"/>
      <c r="C225" s="246" t="s">
        <v>443</v>
      </c>
      <c r="D225" s="246" t="s">
        <v>268</v>
      </c>
      <c r="E225" s="247" t="s">
        <v>444</v>
      </c>
      <c r="F225" s="248" t="s">
        <v>445</v>
      </c>
      <c r="G225" s="249" t="s">
        <v>140</v>
      </c>
      <c r="H225" s="250">
        <v>3</v>
      </c>
      <c r="I225" s="251"/>
      <c r="J225" s="252">
        <f>ROUND(I225*H225,2)</f>
        <v>0</v>
      </c>
      <c r="K225" s="248" t="s">
        <v>229</v>
      </c>
      <c r="L225" s="253"/>
      <c r="M225" s="254" t="s">
        <v>22</v>
      </c>
      <c r="N225" s="255" t="s">
        <v>46</v>
      </c>
      <c r="O225" s="44"/>
      <c r="P225" s="227">
        <f>O225*H225</f>
        <v>0</v>
      </c>
      <c r="Q225" s="227">
        <v>0.0137</v>
      </c>
      <c r="R225" s="227">
        <f>Q225*H225</f>
        <v>0.0411</v>
      </c>
      <c r="S225" s="227">
        <v>0</v>
      </c>
      <c r="T225" s="228">
        <f>S225*H225</f>
        <v>0</v>
      </c>
      <c r="AR225" s="21" t="s">
        <v>168</v>
      </c>
      <c r="AT225" s="21" t="s">
        <v>268</v>
      </c>
      <c r="AU225" s="21" t="s">
        <v>84</v>
      </c>
      <c r="AY225" s="21" t="s">
        <v>134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1" t="s">
        <v>24</v>
      </c>
      <c r="BK225" s="229">
        <f>ROUND(I225*H225,2)</f>
        <v>0</v>
      </c>
      <c r="BL225" s="21" t="s">
        <v>153</v>
      </c>
      <c r="BM225" s="21" t="s">
        <v>446</v>
      </c>
    </row>
    <row r="226" spans="2:65" s="1" customFormat="1" ht="16.5" customHeight="1">
      <c r="B226" s="43"/>
      <c r="C226" s="246" t="s">
        <v>447</v>
      </c>
      <c r="D226" s="246" t="s">
        <v>268</v>
      </c>
      <c r="E226" s="247" t="s">
        <v>448</v>
      </c>
      <c r="F226" s="248" t="s">
        <v>449</v>
      </c>
      <c r="G226" s="249" t="s">
        <v>140</v>
      </c>
      <c r="H226" s="250">
        <v>6</v>
      </c>
      <c r="I226" s="251"/>
      <c r="J226" s="252">
        <f>ROUND(I226*H226,2)</f>
        <v>0</v>
      </c>
      <c r="K226" s="248" t="s">
        <v>229</v>
      </c>
      <c r="L226" s="253"/>
      <c r="M226" s="254" t="s">
        <v>22</v>
      </c>
      <c r="N226" s="255" t="s">
        <v>46</v>
      </c>
      <c r="O226" s="44"/>
      <c r="P226" s="227">
        <f>O226*H226</f>
        <v>0</v>
      </c>
      <c r="Q226" s="227">
        <v>0.0136</v>
      </c>
      <c r="R226" s="227">
        <f>Q226*H226</f>
        <v>0.08159999999999999</v>
      </c>
      <c r="S226" s="227">
        <v>0</v>
      </c>
      <c r="T226" s="228">
        <f>S226*H226</f>
        <v>0</v>
      </c>
      <c r="AR226" s="21" t="s">
        <v>168</v>
      </c>
      <c r="AT226" s="21" t="s">
        <v>268</v>
      </c>
      <c r="AU226" s="21" t="s">
        <v>84</v>
      </c>
      <c r="AY226" s="21" t="s">
        <v>134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21" t="s">
        <v>24</v>
      </c>
      <c r="BK226" s="229">
        <f>ROUND(I226*H226,2)</f>
        <v>0</v>
      </c>
      <c r="BL226" s="21" t="s">
        <v>153</v>
      </c>
      <c r="BM226" s="21" t="s">
        <v>450</v>
      </c>
    </row>
    <row r="227" spans="2:65" s="1" customFormat="1" ht="16.5" customHeight="1">
      <c r="B227" s="43"/>
      <c r="C227" s="218" t="s">
        <v>451</v>
      </c>
      <c r="D227" s="218" t="s">
        <v>137</v>
      </c>
      <c r="E227" s="219" t="s">
        <v>452</v>
      </c>
      <c r="F227" s="220" t="s">
        <v>453</v>
      </c>
      <c r="G227" s="221" t="s">
        <v>140</v>
      </c>
      <c r="H227" s="222">
        <v>2</v>
      </c>
      <c r="I227" s="223"/>
      <c r="J227" s="224">
        <f>ROUND(I227*H227,2)</f>
        <v>0</v>
      </c>
      <c r="K227" s="220" t="s">
        <v>229</v>
      </c>
      <c r="L227" s="69"/>
      <c r="M227" s="225" t="s">
        <v>22</v>
      </c>
      <c r="N227" s="226" t="s">
        <v>46</v>
      </c>
      <c r="O227" s="44"/>
      <c r="P227" s="227">
        <f>O227*H227</f>
        <v>0</v>
      </c>
      <c r="Q227" s="227">
        <v>0.03373</v>
      </c>
      <c r="R227" s="227">
        <f>Q227*H227</f>
        <v>0.06746</v>
      </c>
      <c r="S227" s="227">
        <v>0</v>
      </c>
      <c r="T227" s="228">
        <f>S227*H227</f>
        <v>0</v>
      </c>
      <c r="AR227" s="21" t="s">
        <v>153</v>
      </c>
      <c r="AT227" s="21" t="s">
        <v>137</v>
      </c>
      <c r="AU227" s="21" t="s">
        <v>84</v>
      </c>
      <c r="AY227" s="21" t="s">
        <v>134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21" t="s">
        <v>24</v>
      </c>
      <c r="BK227" s="229">
        <f>ROUND(I227*H227,2)</f>
        <v>0</v>
      </c>
      <c r="BL227" s="21" t="s">
        <v>153</v>
      </c>
      <c r="BM227" s="21" t="s">
        <v>454</v>
      </c>
    </row>
    <row r="228" spans="2:65" s="1" customFormat="1" ht="16.5" customHeight="1">
      <c r="B228" s="43"/>
      <c r="C228" s="246" t="s">
        <v>455</v>
      </c>
      <c r="D228" s="246" t="s">
        <v>268</v>
      </c>
      <c r="E228" s="247" t="s">
        <v>456</v>
      </c>
      <c r="F228" s="248" t="s">
        <v>457</v>
      </c>
      <c r="G228" s="249" t="s">
        <v>140</v>
      </c>
      <c r="H228" s="250">
        <v>2</v>
      </c>
      <c r="I228" s="251"/>
      <c r="J228" s="252">
        <f>ROUND(I228*H228,2)</f>
        <v>0</v>
      </c>
      <c r="K228" s="248" t="s">
        <v>229</v>
      </c>
      <c r="L228" s="253"/>
      <c r="M228" s="254" t="s">
        <v>22</v>
      </c>
      <c r="N228" s="255" t="s">
        <v>46</v>
      </c>
      <c r="O228" s="44"/>
      <c r="P228" s="227">
        <f>O228*H228</f>
        <v>0</v>
      </c>
      <c r="Q228" s="227">
        <v>0.0155</v>
      </c>
      <c r="R228" s="227">
        <f>Q228*H228</f>
        <v>0.031</v>
      </c>
      <c r="S228" s="227">
        <v>0</v>
      </c>
      <c r="T228" s="228">
        <f>S228*H228</f>
        <v>0</v>
      </c>
      <c r="AR228" s="21" t="s">
        <v>168</v>
      </c>
      <c r="AT228" s="21" t="s">
        <v>268</v>
      </c>
      <c r="AU228" s="21" t="s">
        <v>84</v>
      </c>
      <c r="AY228" s="21" t="s">
        <v>134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21" t="s">
        <v>24</v>
      </c>
      <c r="BK228" s="229">
        <f>ROUND(I228*H228,2)</f>
        <v>0</v>
      </c>
      <c r="BL228" s="21" t="s">
        <v>153</v>
      </c>
      <c r="BM228" s="21" t="s">
        <v>458</v>
      </c>
    </row>
    <row r="229" spans="2:63" s="10" customFormat="1" ht="29.85" customHeight="1">
      <c r="B229" s="202"/>
      <c r="C229" s="203"/>
      <c r="D229" s="204" t="s">
        <v>74</v>
      </c>
      <c r="E229" s="216" t="s">
        <v>254</v>
      </c>
      <c r="F229" s="216" t="s">
        <v>459</v>
      </c>
      <c r="G229" s="203"/>
      <c r="H229" s="203"/>
      <c r="I229" s="206"/>
      <c r="J229" s="217">
        <f>BK229</f>
        <v>0</v>
      </c>
      <c r="K229" s="203"/>
      <c r="L229" s="208"/>
      <c r="M229" s="209"/>
      <c r="N229" s="210"/>
      <c r="O229" s="210"/>
      <c r="P229" s="211">
        <f>SUM(P230:P277)</f>
        <v>0</v>
      </c>
      <c r="Q229" s="210"/>
      <c r="R229" s="211">
        <f>SUM(R230:R277)</f>
        <v>3.6463019000000005</v>
      </c>
      <c r="S229" s="210"/>
      <c r="T229" s="212">
        <f>SUM(T230:T277)</f>
        <v>200.094464</v>
      </c>
      <c r="AR229" s="213" t="s">
        <v>24</v>
      </c>
      <c r="AT229" s="214" t="s">
        <v>74</v>
      </c>
      <c r="AU229" s="214" t="s">
        <v>24</v>
      </c>
      <c r="AY229" s="213" t="s">
        <v>134</v>
      </c>
      <c r="BK229" s="215">
        <f>SUM(BK230:BK277)</f>
        <v>0</v>
      </c>
    </row>
    <row r="230" spans="2:65" s="1" customFormat="1" ht="25.5" customHeight="1">
      <c r="B230" s="43"/>
      <c r="C230" s="218" t="s">
        <v>460</v>
      </c>
      <c r="D230" s="218" t="s">
        <v>137</v>
      </c>
      <c r="E230" s="219" t="s">
        <v>461</v>
      </c>
      <c r="F230" s="220" t="s">
        <v>462</v>
      </c>
      <c r="G230" s="221" t="s">
        <v>281</v>
      </c>
      <c r="H230" s="222">
        <v>19.2</v>
      </c>
      <c r="I230" s="223"/>
      <c r="J230" s="224">
        <f>ROUND(I230*H230,2)</f>
        <v>0</v>
      </c>
      <c r="K230" s="220" t="s">
        <v>229</v>
      </c>
      <c r="L230" s="69"/>
      <c r="M230" s="225" t="s">
        <v>22</v>
      </c>
      <c r="N230" s="226" t="s">
        <v>46</v>
      </c>
      <c r="O230" s="44"/>
      <c r="P230" s="227">
        <f>O230*H230</f>
        <v>0</v>
      </c>
      <c r="Q230" s="227">
        <v>0.1295</v>
      </c>
      <c r="R230" s="227">
        <f>Q230*H230</f>
        <v>2.4864</v>
      </c>
      <c r="S230" s="227">
        <v>0</v>
      </c>
      <c r="T230" s="228">
        <f>S230*H230</f>
        <v>0</v>
      </c>
      <c r="AR230" s="21" t="s">
        <v>153</v>
      </c>
      <c r="AT230" s="21" t="s">
        <v>137</v>
      </c>
      <c r="AU230" s="21" t="s">
        <v>84</v>
      </c>
      <c r="AY230" s="21" t="s">
        <v>134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21" t="s">
        <v>24</v>
      </c>
      <c r="BK230" s="229">
        <f>ROUND(I230*H230,2)</f>
        <v>0</v>
      </c>
      <c r="BL230" s="21" t="s">
        <v>153</v>
      </c>
      <c r="BM230" s="21" t="s">
        <v>463</v>
      </c>
    </row>
    <row r="231" spans="2:51" s="11" customFormat="1" ht="13.5">
      <c r="B231" s="234"/>
      <c r="C231" s="235"/>
      <c r="D231" s="236" t="s">
        <v>224</v>
      </c>
      <c r="E231" s="237" t="s">
        <v>22</v>
      </c>
      <c r="F231" s="238" t="s">
        <v>464</v>
      </c>
      <c r="G231" s="235"/>
      <c r="H231" s="239">
        <v>19.2</v>
      </c>
      <c r="I231" s="240"/>
      <c r="J231" s="235"/>
      <c r="K231" s="235"/>
      <c r="L231" s="241"/>
      <c r="M231" s="242"/>
      <c r="N231" s="243"/>
      <c r="O231" s="243"/>
      <c r="P231" s="243"/>
      <c r="Q231" s="243"/>
      <c r="R231" s="243"/>
      <c r="S231" s="243"/>
      <c r="T231" s="244"/>
      <c r="AT231" s="245" t="s">
        <v>224</v>
      </c>
      <c r="AU231" s="245" t="s">
        <v>84</v>
      </c>
      <c r="AV231" s="11" t="s">
        <v>84</v>
      </c>
      <c r="AW231" s="11" t="s">
        <v>39</v>
      </c>
      <c r="AX231" s="11" t="s">
        <v>24</v>
      </c>
      <c r="AY231" s="245" t="s">
        <v>134</v>
      </c>
    </row>
    <row r="232" spans="2:65" s="1" customFormat="1" ht="16.5" customHeight="1">
      <c r="B232" s="43"/>
      <c r="C232" s="246" t="s">
        <v>465</v>
      </c>
      <c r="D232" s="246" t="s">
        <v>268</v>
      </c>
      <c r="E232" s="247" t="s">
        <v>466</v>
      </c>
      <c r="F232" s="248" t="s">
        <v>467</v>
      </c>
      <c r="G232" s="249" t="s">
        <v>140</v>
      </c>
      <c r="H232" s="250">
        <v>21.12</v>
      </c>
      <c r="I232" s="251"/>
      <c r="J232" s="252">
        <f>ROUND(I232*H232,2)</f>
        <v>0</v>
      </c>
      <c r="K232" s="248" t="s">
        <v>229</v>
      </c>
      <c r="L232" s="253"/>
      <c r="M232" s="254" t="s">
        <v>22</v>
      </c>
      <c r="N232" s="255" t="s">
        <v>46</v>
      </c>
      <c r="O232" s="44"/>
      <c r="P232" s="227">
        <f>O232*H232</f>
        <v>0</v>
      </c>
      <c r="Q232" s="227">
        <v>0.0515</v>
      </c>
      <c r="R232" s="227">
        <f>Q232*H232</f>
        <v>1.08768</v>
      </c>
      <c r="S232" s="227">
        <v>0</v>
      </c>
      <c r="T232" s="228">
        <f>S232*H232</f>
        <v>0</v>
      </c>
      <c r="AR232" s="21" t="s">
        <v>168</v>
      </c>
      <c r="AT232" s="21" t="s">
        <v>268</v>
      </c>
      <c r="AU232" s="21" t="s">
        <v>84</v>
      </c>
      <c r="AY232" s="21" t="s">
        <v>134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21" t="s">
        <v>24</v>
      </c>
      <c r="BK232" s="229">
        <f>ROUND(I232*H232,2)</f>
        <v>0</v>
      </c>
      <c r="BL232" s="21" t="s">
        <v>153</v>
      </c>
      <c r="BM232" s="21" t="s">
        <v>468</v>
      </c>
    </row>
    <row r="233" spans="2:51" s="11" customFormat="1" ht="13.5">
      <c r="B233" s="234"/>
      <c r="C233" s="235"/>
      <c r="D233" s="236" t="s">
        <v>224</v>
      </c>
      <c r="E233" s="235"/>
      <c r="F233" s="238" t="s">
        <v>469</v>
      </c>
      <c r="G233" s="235"/>
      <c r="H233" s="239">
        <v>21.12</v>
      </c>
      <c r="I233" s="240"/>
      <c r="J233" s="235"/>
      <c r="K233" s="235"/>
      <c r="L233" s="241"/>
      <c r="M233" s="242"/>
      <c r="N233" s="243"/>
      <c r="O233" s="243"/>
      <c r="P233" s="243"/>
      <c r="Q233" s="243"/>
      <c r="R233" s="243"/>
      <c r="S233" s="243"/>
      <c r="T233" s="244"/>
      <c r="AT233" s="245" t="s">
        <v>224</v>
      </c>
      <c r="AU233" s="245" t="s">
        <v>84</v>
      </c>
      <c r="AV233" s="11" t="s">
        <v>84</v>
      </c>
      <c r="AW233" s="11" t="s">
        <v>6</v>
      </c>
      <c r="AX233" s="11" t="s">
        <v>24</v>
      </c>
      <c r="AY233" s="245" t="s">
        <v>134</v>
      </c>
    </row>
    <row r="234" spans="2:65" s="1" customFormat="1" ht="25.5" customHeight="1">
      <c r="B234" s="43"/>
      <c r="C234" s="218" t="s">
        <v>470</v>
      </c>
      <c r="D234" s="218" t="s">
        <v>137</v>
      </c>
      <c r="E234" s="219" t="s">
        <v>471</v>
      </c>
      <c r="F234" s="220" t="s">
        <v>472</v>
      </c>
      <c r="G234" s="221" t="s">
        <v>222</v>
      </c>
      <c r="H234" s="222">
        <v>299.47</v>
      </c>
      <c r="I234" s="223"/>
      <c r="J234" s="224">
        <f>ROUND(I234*H234,2)</f>
        <v>0</v>
      </c>
      <c r="K234" s="220" t="s">
        <v>141</v>
      </c>
      <c r="L234" s="69"/>
      <c r="M234" s="225" t="s">
        <v>22</v>
      </c>
      <c r="N234" s="226" t="s">
        <v>46</v>
      </c>
      <c r="O234" s="44"/>
      <c r="P234" s="227">
        <f>O234*H234</f>
        <v>0</v>
      </c>
      <c r="Q234" s="227">
        <v>0.00013</v>
      </c>
      <c r="R234" s="227">
        <f>Q234*H234</f>
        <v>0.0389311</v>
      </c>
      <c r="S234" s="227">
        <v>0</v>
      </c>
      <c r="T234" s="228">
        <f>S234*H234</f>
        <v>0</v>
      </c>
      <c r="AR234" s="21" t="s">
        <v>153</v>
      </c>
      <c r="AT234" s="21" t="s">
        <v>137</v>
      </c>
      <c r="AU234" s="21" t="s">
        <v>84</v>
      </c>
      <c r="AY234" s="21" t="s">
        <v>134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21" t="s">
        <v>24</v>
      </c>
      <c r="BK234" s="229">
        <f>ROUND(I234*H234,2)</f>
        <v>0</v>
      </c>
      <c r="BL234" s="21" t="s">
        <v>153</v>
      </c>
      <c r="BM234" s="21" t="s">
        <v>473</v>
      </c>
    </row>
    <row r="235" spans="2:65" s="1" customFormat="1" ht="16.5" customHeight="1">
      <c r="B235" s="43"/>
      <c r="C235" s="218" t="s">
        <v>474</v>
      </c>
      <c r="D235" s="218" t="s">
        <v>137</v>
      </c>
      <c r="E235" s="219" t="s">
        <v>475</v>
      </c>
      <c r="F235" s="220" t="s">
        <v>476</v>
      </c>
      <c r="G235" s="221" t="s">
        <v>222</v>
      </c>
      <c r="H235" s="222">
        <v>299.47</v>
      </c>
      <c r="I235" s="223"/>
      <c r="J235" s="224">
        <f>ROUND(I235*H235,2)</f>
        <v>0</v>
      </c>
      <c r="K235" s="220" t="s">
        <v>141</v>
      </c>
      <c r="L235" s="69"/>
      <c r="M235" s="225" t="s">
        <v>22</v>
      </c>
      <c r="N235" s="226" t="s">
        <v>46</v>
      </c>
      <c r="O235" s="44"/>
      <c r="P235" s="227">
        <f>O235*H235</f>
        <v>0</v>
      </c>
      <c r="Q235" s="227">
        <v>4E-05</v>
      </c>
      <c r="R235" s="227">
        <f>Q235*H235</f>
        <v>0.011978800000000001</v>
      </c>
      <c r="S235" s="227">
        <v>0</v>
      </c>
      <c r="T235" s="228">
        <f>S235*H235</f>
        <v>0</v>
      </c>
      <c r="AR235" s="21" t="s">
        <v>153</v>
      </c>
      <c r="AT235" s="21" t="s">
        <v>137</v>
      </c>
      <c r="AU235" s="21" t="s">
        <v>84</v>
      </c>
      <c r="AY235" s="21" t="s">
        <v>134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21" t="s">
        <v>24</v>
      </c>
      <c r="BK235" s="229">
        <f>ROUND(I235*H235,2)</f>
        <v>0</v>
      </c>
      <c r="BL235" s="21" t="s">
        <v>153</v>
      </c>
      <c r="BM235" s="21" t="s">
        <v>477</v>
      </c>
    </row>
    <row r="236" spans="2:65" s="1" customFormat="1" ht="16.5" customHeight="1">
      <c r="B236" s="43"/>
      <c r="C236" s="218" t="s">
        <v>478</v>
      </c>
      <c r="D236" s="218" t="s">
        <v>137</v>
      </c>
      <c r="E236" s="219" t="s">
        <v>479</v>
      </c>
      <c r="F236" s="220" t="s">
        <v>480</v>
      </c>
      <c r="G236" s="221" t="s">
        <v>228</v>
      </c>
      <c r="H236" s="222">
        <v>10.373</v>
      </c>
      <c r="I236" s="223"/>
      <c r="J236" s="224">
        <f>ROUND(I236*H236,2)</f>
        <v>0</v>
      </c>
      <c r="K236" s="220" t="s">
        <v>141</v>
      </c>
      <c r="L236" s="69"/>
      <c r="M236" s="225" t="s">
        <v>22</v>
      </c>
      <c r="N236" s="226" t="s">
        <v>46</v>
      </c>
      <c r="O236" s="44"/>
      <c r="P236" s="227">
        <f>O236*H236</f>
        <v>0</v>
      </c>
      <c r="Q236" s="227">
        <v>0</v>
      </c>
      <c r="R236" s="227">
        <f>Q236*H236</f>
        <v>0</v>
      </c>
      <c r="S236" s="227">
        <v>2</v>
      </c>
      <c r="T236" s="228">
        <f>S236*H236</f>
        <v>20.746</v>
      </c>
      <c r="AR236" s="21" t="s">
        <v>153</v>
      </c>
      <c r="AT236" s="21" t="s">
        <v>137</v>
      </c>
      <c r="AU236" s="21" t="s">
        <v>84</v>
      </c>
      <c r="AY236" s="21" t="s">
        <v>134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21" t="s">
        <v>24</v>
      </c>
      <c r="BK236" s="229">
        <f>ROUND(I236*H236,2)</f>
        <v>0</v>
      </c>
      <c r="BL236" s="21" t="s">
        <v>153</v>
      </c>
      <c r="BM236" s="21" t="s">
        <v>481</v>
      </c>
    </row>
    <row r="237" spans="2:51" s="11" customFormat="1" ht="13.5">
      <c r="B237" s="234"/>
      <c r="C237" s="235"/>
      <c r="D237" s="236" t="s">
        <v>224</v>
      </c>
      <c r="E237" s="237" t="s">
        <v>22</v>
      </c>
      <c r="F237" s="238" t="s">
        <v>482</v>
      </c>
      <c r="G237" s="235"/>
      <c r="H237" s="239">
        <v>4.032</v>
      </c>
      <c r="I237" s="240"/>
      <c r="J237" s="235"/>
      <c r="K237" s="235"/>
      <c r="L237" s="241"/>
      <c r="M237" s="242"/>
      <c r="N237" s="243"/>
      <c r="O237" s="243"/>
      <c r="P237" s="243"/>
      <c r="Q237" s="243"/>
      <c r="R237" s="243"/>
      <c r="S237" s="243"/>
      <c r="T237" s="244"/>
      <c r="AT237" s="245" t="s">
        <v>224</v>
      </c>
      <c r="AU237" s="245" t="s">
        <v>84</v>
      </c>
      <c r="AV237" s="11" t="s">
        <v>84</v>
      </c>
      <c r="AW237" s="11" t="s">
        <v>39</v>
      </c>
      <c r="AX237" s="11" t="s">
        <v>75</v>
      </c>
      <c r="AY237" s="245" t="s">
        <v>134</v>
      </c>
    </row>
    <row r="238" spans="2:51" s="11" customFormat="1" ht="13.5">
      <c r="B238" s="234"/>
      <c r="C238" s="235"/>
      <c r="D238" s="236" t="s">
        <v>224</v>
      </c>
      <c r="E238" s="237" t="s">
        <v>22</v>
      </c>
      <c r="F238" s="238" t="s">
        <v>483</v>
      </c>
      <c r="G238" s="235"/>
      <c r="H238" s="239">
        <v>6.341</v>
      </c>
      <c r="I238" s="240"/>
      <c r="J238" s="235"/>
      <c r="K238" s="235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224</v>
      </c>
      <c r="AU238" s="245" t="s">
        <v>84</v>
      </c>
      <c r="AV238" s="11" t="s">
        <v>84</v>
      </c>
      <c r="AW238" s="11" t="s">
        <v>39</v>
      </c>
      <c r="AX238" s="11" t="s">
        <v>75</v>
      </c>
      <c r="AY238" s="245" t="s">
        <v>134</v>
      </c>
    </row>
    <row r="239" spans="2:65" s="1" customFormat="1" ht="25.5" customHeight="1">
      <c r="B239" s="43"/>
      <c r="C239" s="218" t="s">
        <v>484</v>
      </c>
      <c r="D239" s="218" t="s">
        <v>137</v>
      </c>
      <c r="E239" s="219" t="s">
        <v>485</v>
      </c>
      <c r="F239" s="220" t="s">
        <v>486</v>
      </c>
      <c r="G239" s="221" t="s">
        <v>140</v>
      </c>
      <c r="H239" s="222">
        <v>2</v>
      </c>
      <c r="I239" s="223"/>
      <c r="J239" s="224">
        <f>ROUND(I239*H239,2)</f>
        <v>0</v>
      </c>
      <c r="K239" s="220" t="s">
        <v>342</v>
      </c>
      <c r="L239" s="69"/>
      <c r="M239" s="225" t="s">
        <v>22</v>
      </c>
      <c r="N239" s="226" t="s">
        <v>46</v>
      </c>
      <c r="O239" s="44"/>
      <c r="P239" s="227">
        <f>O239*H239</f>
        <v>0</v>
      </c>
      <c r="Q239" s="227">
        <v>0</v>
      </c>
      <c r="R239" s="227">
        <f>Q239*H239</f>
        <v>0</v>
      </c>
      <c r="S239" s="227">
        <v>0</v>
      </c>
      <c r="T239" s="228">
        <f>S239*H239</f>
        <v>0</v>
      </c>
      <c r="AR239" s="21" t="s">
        <v>153</v>
      </c>
      <c r="AT239" s="21" t="s">
        <v>137</v>
      </c>
      <c r="AU239" s="21" t="s">
        <v>84</v>
      </c>
      <c r="AY239" s="21" t="s">
        <v>134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21" t="s">
        <v>24</v>
      </c>
      <c r="BK239" s="229">
        <f>ROUND(I239*H239,2)</f>
        <v>0</v>
      </c>
      <c r="BL239" s="21" t="s">
        <v>153</v>
      </c>
      <c r="BM239" s="21" t="s">
        <v>487</v>
      </c>
    </row>
    <row r="240" spans="2:65" s="1" customFormat="1" ht="25.5" customHeight="1">
      <c r="B240" s="43"/>
      <c r="C240" s="218" t="s">
        <v>488</v>
      </c>
      <c r="D240" s="218" t="s">
        <v>137</v>
      </c>
      <c r="E240" s="219" t="s">
        <v>489</v>
      </c>
      <c r="F240" s="220" t="s">
        <v>490</v>
      </c>
      <c r="G240" s="221" t="s">
        <v>228</v>
      </c>
      <c r="H240" s="222">
        <v>1.055</v>
      </c>
      <c r="I240" s="223"/>
      <c r="J240" s="224">
        <f>ROUND(I240*H240,2)</f>
        <v>0</v>
      </c>
      <c r="K240" s="220" t="s">
        <v>141</v>
      </c>
      <c r="L240" s="69"/>
      <c r="M240" s="225" t="s">
        <v>22</v>
      </c>
      <c r="N240" s="226" t="s">
        <v>46</v>
      </c>
      <c r="O240" s="44"/>
      <c r="P240" s="227">
        <f>O240*H240</f>
        <v>0</v>
      </c>
      <c r="Q240" s="227">
        <v>0</v>
      </c>
      <c r="R240" s="227">
        <f>Q240*H240</f>
        <v>0</v>
      </c>
      <c r="S240" s="227">
        <v>1.8</v>
      </c>
      <c r="T240" s="228">
        <f>S240*H240</f>
        <v>1.899</v>
      </c>
      <c r="AR240" s="21" t="s">
        <v>153</v>
      </c>
      <c r="AT240" s="21" t="s">
        <v>137</v>
      </c>
      <c r="AU240" s="21" t="s">
        <v>84</v>
      </c>
      <c r="AY240" s="21" t="s">
        <v>134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21" t="s">
        <v>24</v>
      </c>
      <c r="BK240" s="229">
        <f>ROUND(I240*H240,2)</f>
        <v>0</v>
      </c>
      <c r="BL240" s="21" t="s">
        <v>153</v>
      </c>
      <c r="BM240" s="21" t="s">
        <v>491</v>
      </c>
    </row>
    <row r="241" spans="2:51" s="11" customFormat="1" ht="13.5">
      <c r="B241" s="234"/>
      <c r="C241" s="235"/>
      <c r="D241" s="236" t="s">
        <v>224</v>
      </c>
      <c r="E241" s="237" t="s">
        <v>22</v>
      </c>
      <c r="F241" s="238" t="s">
        <v>492</v>
      </c>
      <c r="G241" s="235"/>
      <c r="H241" s="239">
        <v>1.055</v>
      </c>
      <c r="I241" s="240"/>
      <c r="J241" s="235"/>
      <c r="K241" s="235"/>
      <c r="L241" s="241"/>
      <c r="M241" s="242"/>
      <c r="N241" s="243"/>
      <c r="O241" s="243"/>
      <c r="P241" s="243"/>
      <c r="Q241" s="243"/>
      <c r="R241" s="243"/>
      <c r="S241" s="243"/>
      <c r="T241" s="244"/>
      <c r="AT241" s="245" t="s">
        <v>224</v>
      </c>
      <c r="AU241" s="245" t="s">
        <v>84</v>
      </c>
      <c r="AV241" s="11" t="s">
        <v>84</v>
      </c>
      <c r="AW241" s="11" t="s">
        <v>39</v>
      </c>
      <c r="AX241" s="11" t="s">
        <v>24</v>
      </c>
      <c r="AY241" s="245" t="s">
        <v>134</v>
      </c>
    </row>
    <row r="242" spans="2:65" s="1" customFormat="1" ht="25.5" customHeight="1">
      <c r="B242" s="43"/>
      <c r="C242" s="218" t="s">
        <v>493</v>
      </c>
      <c r="D242" s="218" t="s">
        <v>137</v>
      </c>
      <c r="E242" s="219" t="s">
        <v>494</v>
      </c>
      <c r="F242" s="220" t="s">
        <v>495</v>
      </c>
      <c r="G242" s="221" t="s">
        <v>228</v>
      </c>
      <c r="H242" s="222">
        <v>44.921</v>
      </c>
      <c r="I242" s="223"/>
      <c r="J242" s="224">
        <f>ROUND(I242*H242,2)</f>
        <v>0</v>
      </c>
      <c r="K242" s="220" t="s">
        <v>141</v>
      </c>
      <c r="L242" s="69"/>
      <c r="M242" s="225" t="s">
        <v>22</v>
      </c>
      <c r="N242" s="226" t="s">
        <v>46</v>
      </c>
      <c r="O242" s="44"/>
      <c r="P242" s="227">
        <f>O242*H242</f>
        <v>0</v>
      </c>
      <c r="Q242" s="227">
        <v>0</v>
      </c>
      <c r="R242" s="227">
        <f>Q242*H242</f>
        <v>0</v>
      </c>
      <c r="S242" s="227">
        <v>2.2</v>
      </c>
      <c r="T242" s="228">
        <f>S242*H242</f>
        <v>98.8262</v>
      </c>
      <c r="AR242" s="21" t="s">
        <v>153</v>
      </c>
      <c r="AT242" s="21" t="s">
        <v>137</v>
      </c>
      <c r="AU242" s="21" t="s">
        <v>84</v>
      </c>
      <c r="AY242" s="21" t="s">
        <v>134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21" t="s">
        <v>24</v>
      </c>
      <c r="BK242" s="229">
        <f>ROUND(I242*H242,2)</f>
        <v>0</v>
      </c>
      <c r="BL242" s="21" t="s">
        <v>153</v>
      </c>
      <c r="BM242" s="21" t="s">
        <v>496</v>
      </c>
    </row>
    <row r="243" spans="2:51" s="11" customFormat="1" ht="13.5">
      <c r="B243" s="234"/>
      <c r="C243" s="235"/>
      <c r="D243" s="236" t="s">
        <v>224</v>
      </c>
      <c r="E243" s="237" t="s">
        <v>22</v>
      </c>
      <c r="F243" s="238" t="s">
        <v>497</v>
      </c>
      <c r="G243" s="235"/>
      <c r="H243" s="239">
        <v>44.921</v>
      </c>
      <c r="I243" s="240"/>
      <c r="J243" s="235"/>
      <c r="K243" s="235"/>
      <c r="L243" s="241"/>
      <c r="M243" s="242"/>
      <c r="N243" s="243"/>
      <c r="O243" s="243"/>
      <c r="P243" s="243"/>
      <c r="Q243" s="243"/>
      <c r="R243" s="243"/>
      <c r="S243" s="243"/>
      <c r="T243" s="244"/>
      <c r="AT243" s="245" t="s">
        <v>224</v>
      </c>
      <c r="AU243" s="245" t="s">
        <v>84</v>
      </c>
      <c r="AV243" s="11" t="s">
        <v>84</v>
      </c>
      <c r="AW243" s="11" t="s">
        <v>39</v>
      </c>
      <c r="AX243" s="11" t="s">
        <v>75</v>
      </c>
      <c r="AY243" s="245" t="s">
        <v>134</v>
      </c>
    </row>
    <row r="244" spans="2:65" s="1" customFormat="1" ht="16.5" customHeight="1">
      <c r="B244" s="43"/>
      <c r="C244" s="218" t="s">
        <v>498</v>
      </c>
      <c r="D244" s="218" t="s">
        <v>137</v>
      </c>
      <c r="E244" s="219" t="s">
        <v>499</v>
      </c>
      <c r="F244" s="220" t="s">
        <v>500</v>
      </c>
      <c r="G244" s="221" t="s">
        <v>222</v>
      </c>
      <c r="H244" s="222">
        <v>70.77</v>
      </c>
      <c r="I244" s="223"/>
      <c r="J244" s="224">
        <f>ROUND(I244*H244,2)</f>
        <v>0</v>
      </c>
      <c r="K244" s="220" t="s">
        <v>141</v>
      </c>
      <c r="L244" s="69"/>
      <c r="M244" s="225" t="s">
        <v>22</v>
      </c>
      <c r="N244" s="226" t="s">
        <v>46</v>
      </c>
      <c r="O244" s="44"/>
      <c r="P244" s="227">
        <f>O244*H244</f>
        <v>0</v>
      </c>
      <c r="Q244" s="227">
        <v>0</v>
      </c>
      <c r="R244" s="227">
        <f>Q244*H244</f>
        <v>0</v>
      </c>
      <c r="S244" s="227">
        <v>0.07</v>
      </c>
      <c r="T244" s="228">
        <f>S244*H244</f>
        <v>4.9539</v>
      </c>
      <c r="AR244" s="21" t="s">
        <v>153</v>
      </c>
      <c r="AT244" s="21" t="s">
        <v>137</v>
      </c>
      <c r="AU244" s="21" t="s">
        <v>84</v>
      </c>
      <c r="AY244" s="21" t="s">
        <v>134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21" t="s">
        <v>24</v>
      </c>
      <c r="BK244" s="229">
        <f>ROUND(I244*H244,2)</f>
        <v>0</v>
      </c>
      <c r="BL244" s="21" t="s">
        <v>153</v>
      </c>
      <c r="BM244" s="21" t="s">
        <v>501</v>
      </c>
    </row>
    <row r="245" spans="2:65" s="1" customFormat="1" ht="25.5" customHeight="1">
      <c r="B245" s="43"/>
      <c r="C245" s="218" t="s">
        <v>502</v>
      </c>
      <c r="D245" s="218" t="s">
        <v>137</v>
      </c>
      <c r="E245" s="219" t="s">
        <v>503</v>
      </c>
      <c r="F245" s="220" t="s">
        <v>504</v>
      </c>
      <c r="G245" s="221" t="s">
        <v>222</v>
      </c>
      <c r="H245" s="222">
        <v>66.32</v>
      </c>
      <c r="I245" s="223"/>
      <c r="J245" s="224">
        <f>ROUND(I245*H245,2)</f>
        <v>0</v>
      </c>
      <c r="K245" s="220" t="s">
        <v>141</v>
      </c>
      <c r="L245" s="69"/>
      <c r="M245" s="225" t="s">
        <v>22</v>
      </c>
      <c r="N245" s="226" t="s">
        <v>46</v>
      </c>
      <c r="O245" s="44"/>
      <c r="P245" s="227">
        <f>O245*H245</f>
        <v>0</v>
      </c>
      <c r="Q245" s="227">
        <v>0</v>
      </c>
      <c r="R245" s="227">
        <f>Q245*H245</f>
        <v>0</v>
      </c>
      <c r="S245" s="227">
        <v>0.035</v>
      </c>
      <c r="T245" s="228">
        <f>S245*H245</f>
        <v>2.3212</v>
      </c>
      <c r="AR245" s="21" t="s">
        <v>153</v>
      </c>
      <c r="AT245" s="21" t="s">
        <v>137</v>
      </c>
      <c r="AU245" s="21" t="s">
        <v>84</v>
      </c>
      <c r="AY245" s="21" t="s">
        <v>134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21" t="s">
        <v>24</v>
      </c>
      <c r="BK245" s="229">
        <f>ROUND(I245*H245,2)</f>
        <v>0</v>
      </c>
      <c r="BL245" s="21" t="s">
        <v>153</v>
      </c>
      <c r="BM245" s="21" t="s">
        <v>505</v>
      </c>
    </row>
    <row r="246" spans="2:51" s="11" customFormat="1" ht="13.5">
      <c r="B246" s="234"/>
      <c r="C246" s="235"/>
      <c r="D246" s="236" t="s">
        <v>224</v>
      </c>
      <c r="E246" s="237" t="s">
        <v>22</v>
      </c>
      <c r="F246" s="238" t="s">
        <v>506</v>
      </c>
      <c r="G246" s="235"/>
      <c r="H246" s="239">
        <v>66.32</v>
      </c>
      <c r="I246" s="240"/>
      <c r="J246" s="235"/>
      <c r="K246" s="235"/>
      <c r="L246" s="241"/>
      <c r="M246" s="242"/>
      <c r="N246" s="243"/>
      <c r="O246" s="243"/>
      <c r="P246" s="243"/>
      <c r="Q246" s="243"/>
      <c r="R246" s="243"/>
      <c r="S246" s="243"/>
      <c r="T246" s="244"/>
      <c r="AT246" s="245" t="s">
        <v>224</v>
      </c>
      <c r="AU246" s="245" t="s">
        <v>84</v>
      </c>
      <c r="AV246" s="11" t="s">
        <v>84</v>
      </c>
      <c r="AW246" s="11" t="s">
        <v>39</v>
      </c>
      <c r="AX246" s="11" t="s">
        <v>24</v>
      </c>
      <c r="AY246" s="245" t="s">
        <v>134</v>
      </c>
    </row>
    <row r="247" spans="2:65" s="1" customFormat="1" ht="16.5" customHeight="1">
      <c r="B247" s="43"/>
      <c r="C247" s="218" t="s">
        <v>507</v>
      </c>
      <c r="D247" s="218" t="s">
        <v>137</v>
      </c>
      <c r="E247" s="219" t="s">
        <v>508</v>
      </c>
      <c r="F247" s="220" t="s">
        <v>509</v>
      </c>
      <c r="G247" s="221" t="s">
        <v>222</v>
      </c>
      <c r="H247" s="222">
        <v>14.949</v>
      </c>
      <c r="I247" s="223"/>
      <c r="J247" s="224">
        <f>ROUND(I247*H247,2)</f>
        <v>0</v>
      </c>
      <c r="K247" s="220" t="s">
        <v>141</v>
      </c>
      <c r="L247" s="69"/>
      <c r="M247" s="225" t="s">
        <v>22</v>
      </c>
      <c r="N247" s="226" t="s">
        <v>46</v>
      </c>
      <c r="O247" s="44"/>
      <c r="P247" s="227">
        <f>O247*H247</f>
        <v>0</v>
      </c>
      <c r="Q247" s="227">
        <v>0</v>
      </c>
      <c r="R247" s="227">
        <f>Q247*H247</f>
        <v>0</v>
      </c>
      <c r="S247" s="227">
        <v>0.062</v>
      </c>
      <c r="T247" s="228">
        <f>S247*H247</f>
        <v>0.9268379999999999</v>
      </c>
      <c r="AR247" s="21" t="s">
        <v>153</v>
      </c>
      <c r="AT247" s="21" t="s">
        <v>137</v>
      </c>
      <c r="AU247" s="21" t="s">
        <v>84</v>
      </c>
      <c r="AY247" s="21" t="s">
        <v>134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21" t="s">
        <v>24</v>
      </c>
      <c r="BK247" s="229">
        <f>ROUND(I247*H247,2)</f>
        <v>0</v>
      </c>
      <c r="BL247" s="21" t="s">
        <v>153</v>
      </c>
      <c r="BM247" s="21" t="s">
        <v>510</v>
      </c>
    </row>
    <row r="248" spans="2:51" s="11" customFormat="1" ht="13.5">
      <c r="B248" s="234"/>
      <c r="C248" s="235"/>
      <c r="D248" s="236" t="s">
        <v>224</v>
      </c>
      <c r="E248" s="237" t="s">
        <v>22</v>
      </c>
      <c r="F248" s="238" t="s">
        <v>511</v>
      </c>
      <c r="G248" s="235"/>
      <c r="H248" s="239">
        <v>14.949</v>
      </c>
      <c r="I248" s="240"/>
      <c r="J248" s="235"/>
      <c r="K248" s="235"/>
      <c r="L248" s="241"/>
      <c r="M248" s="242"/>
      <c r="N248" s="243"/>
      <c r="O248" s="243"/>
      <c r="P248" s="243"/>
      <c r="Q248" s="243"/>
      <c r="R248" s="243"/>
      <c r="S248" s="243"/>
      <c r="T248" s="244"/>
      <c r="AT248" s="245" t="s">
        <v>224</v>
      </c>
      <c r="AU248" s="245" t="s">
        <v>84</v>
      </c>
      <c r="AV248" s="11" t="s">
        <v>84</v>
      </c>
      <c r="AW248" s="11" t="s">
        <v>39</v>
      </c>
      <c r="AX248" s="11" t="s">
        <v>24</v>
      </c>
      <c r="AY248" s="245" t="s">
        <v>134</v>
      </c>
    </row>
    <row r="249" spans="2:65" s="1" customFormat="1" ht="16.5" customHeight="1">
      <c r="B249" s="43"/>
      <c r="C249" s="218" t="s">
        <v>512</v>
      </c>
      <c r="D249" s="218" t="s">
        <v>137</v>
      </c>
      <c r="E249" s="219" t="s">
        <v>513</v>
      </c>
      <c r="F249" s="220" t="s">
        <v>514</v>
      </c>
      <c r="G249" s="221" t="s">
        <v>222</v>
      </c>
      <c r="H249" s="222">
        <v>59.048</v>
      </c>
      <c r="I249" s="223"/>
      <c r="J249" s="224">
        <f>ROUND(I249*H249,2)</f>
        <v>0</v>
      </c>
      <c r="K249" s="220" t="s">
        <v>141</v>
      </c>
      <c r="L249" s="69"/>
      <c r="M249" s="225" t="s">
        <v>22</v>
      </c>
      <c r="N249" s="226" t="s">
        <v>46</v>
      </c>
      <c r="O249" s="44"/>
      <c r="P249" s="227">
        <f>O249*H249</f>
        <v>0</v>
      </c>
      <c r="Q249" s="227">
        <v>0</v>
      </c>
      <c r="R249" s="227">
        <f>Q249*H249</f>
        <v>0</v>
      </c>
      <c r="S249" s="227">
        <v>0.054</v>
      </c>
      <c r="T249" s="228">
        <f>S249*H249</f>
        <v>3.188592</v>
      </c>
      <c r="AR249" s="21" t="s">
        <v>153</v>
      </c>
      <c r="AT249" s="21" t="s">
        <v>137</v>
      </c>
      <c r="AU249" s="21" t="s">
        <v>84</v>
      </c>
      <c r="AY249" s="21" t="s">
        <v>134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21" t="s">
        <v>24</v>
      </c>
      <c r="BK249" s="229">
        <f>ROUND(I249*H249,2)</f>
        <v>0</v>
      </c>
      <c r="BL249" s="21" t="s">
        <v>153</v>
      </c>
      <c r="BM249" s="21" t="s">
        <v>515</v>
      </c>
    </row>
    <row r="250" spans="2:51" s="11" customFormat="1" ht="13.5">
      <c r="B250" s="234"/>
      <c r="C250" s="235"/>
      <c r="D250" s="236" t="s">
        <v>224</v>
      </c>
      <c r="E250" s="237" t="s">
        <v>22</v>
      </c>
      <c r="F250" s="238" t="s">
        <v>516</v>
      </c>
      <c r="G250" s="235"/>
      <c r="H250" s="239">
        <v>59.048</v>
      </c>
      <c r="I250" s="240"/>
      <c r="J250" s="235"/>
      <c r="K250" s="235"/>
      <c r="L250" s="241"/>
      <c r="M250" s="242"/>
      <c r="N250" s="243"/>
      <c r="O250" s="243"/>
      <c r="P250" s="243"/>
      <c r="Q250" s="243"/>
      <c r="R250" s="243"/>
      <c r="S250" s="243"/>
      <c r="T250" s="244"/>
      <c r="AT250" s="245" t="s">
        <v>224</v>
      </c>
      <c r="AU250" s="245" t="s">
        <v>84</v>
      </c>
      <c r="AV250" s="11" t="s">
        <v>84</v>
      </c>
      <c r="AW250" s="11" t="s">
        <v>39</v>
      </c>
      <c r="AX250" s="11" t="s">
        <v>24</v>
      </c>
      <c r="AY250" s="245" t="s">
        <v>134</v>
      </c>
    </row>
    <row r="251" spans="2:65" s="1" customFormat="1" ht="16.5" customHeight="1">
      <c r="B251" s="43"/>
      <c r="C251" s="218" t="s">
        <v>517</v>
      </c>
      <c r="D251" s="218" t="s">
        <v>137</v>
      </c>
      <c r="E251" s="219" t="s">
        <v>518</v>
      </c>
      <c r="F251" s="220" t="s">
        <v>519</v>
      </c>
      <c r="G251" s="221" t="s">
        <v>222</v>
      </c>
      <c r="H251" s="222">
        <v>25.89</v>
      </c>
      <c r="I251" s="223"/>
      <c r="J251" s="224">
        <f>ROUND(I251*H251,2)</f>
        <v>0</v>
      </c>
      <c r="K251" s="220" t="s">
        <v>141</v>
      </c>
      <c r="L251" s="69"/>
      <c r="M251" s="225" t="s">
        <v>22</v>
      </c>
      <c r="N251" s="226" t="s">
        <v>46</v>
      </c>
      <c r="O251" s="44"/>
      <c r="P251" s="227">
        <f>O251*H251</f>
        <v>0</v>
      </c>
      <c r="Q251" s="227">
        <v>0</v>
      </c>
      <c r="R251" s="227">
        <f>Q251*H251</f>
        <v>0</v>
      </c>
      <c r="S251" s="227">
        <v>0.076</v>
      </c>
      <c r="T251" s="228">
        <f>S251*H251</f>
        <v>1.96764</v>
      </c>
      <c r="AR251" s="21" t="s">
        <v>153</v>
      </c>
      <c r="AT251" s="21" t="s">
        <v>137</v>
      </c>
      <c r="AU251" s="21" t="s">
        <v>84</v>
      </c>
      <c r="AY251" s="21" t="s">
        <v>134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21" t="s">
        <v>24</v>
      </c>
      <c r="BK251" s="229">
        <f>ROUND(I251*H251,2)</f>
        <v>0</v>
      </c>
      <c r="BL251" s="21" t="s">
        <v>153</v>
      </c>
      <c r="BM251" s="21" t="s">
        <v>520</v>
      </c>
    </row>
    <row r="252" spans="2:51" s="11" customFormat="1" ht="13.5">
      <c r="B252" s="234"/>
      <c r="C252" s="235"/>
      <c r="D252" s="236" t="s">
        <v>224</v>
      </c>
      <c r="E252" s="237" t="s">
        <v>22</v>
      </c>
      <c r="F252" s="238" t="s">
        <v>521</v>
      </c>
      <c r="G252" s="235"/>
      <c r="H252" s="239">
        <v>24</v>
      </c>
      <c r="I252" s="240"/>
      <c r="J252" s="235"/>
      <c r="K252" s="235"/>
      <c r="L252" s="241"/>
      <c r="M252" s="242"/>
      <c r="N252" s="243"/>
      <c r="O252" s="243"/>
      <c r="P252" s="243"/>
      <c r="Q252" s="243"/>
      <c r="R252" s="243"/>
      <c r="S252" s="243"/>
      <c r="T252" s="244"/>
      <c r="AT252" s="245" t="s">
        <v>224</v>
      </c>
      <c r="AU252" s="245" t="s">
        <v>84</v>
      </c>
      <c r="AV252" s="11" t="s">
        <v>84</v>
      </c>
      <c r="AW252" s="11" t="s">
        <v>39</v>
      </c>
      <c r="AX252" s="11" t="s">
        <v>75</v>
      </c>
      <c r="AY252" s="245" t="s">
        <v>134</v>
      </c>
    </row>
    <row r="253" spans="2:51" s="11" customFormat="1" ht="13.5">
      <c r="B253" s="234"/>
      <c r="C253" s="235"/>
      <c r="D253" s="236" t="s">
        <v>224</v>
      </c>
      <c r="E253" s="237" t="s">
        <v>22</v>
      </c>
      <c r="F253" s="238" t="s">
        <v>522</v>
      </c>
      <c r="G253" s="235"/>
      <c r="H253" s="239">
        <v>1.89</v>
      </c>
      <c r="I253" s="240"/>
      <c r="J253" s="235"/>
      <c r="K253" s="235"/>
      <c r="L253" s="241"/>
      <c r="M253" s="242"/>
      <c r="N253" s="243"/>
      <c r="O253" s="243"/>
      <c r="P253" s="243"/>
      <c r="Q253" s="243"/>
      <c r="R253" s="243"/>
      <c r="S253" s="243"/>
      <c r="T253" s="244"/>
      <c r="AT253" s="245" t="s">
        <v>224</v>
      </c>
      <c r="AU253" s="245" t="s">
        <v>84</v>
      </c>
      <c r="AV253" s="11" t="s">
        <v>84</v>
      </c>
      <c r="AW253" s="11" t="s">
        <v>39</v>
      </c>
      <c r="AX253" s="11" t="s">
        <v>75</v>
      </c>
      <c r="AY253" s="245" t="s">
        <v>134</v>
      </c>
    </row>
    <row r="254" spans="2:65" s="1" customFormat="1" ht="16.5" customHeight="1">
      <c r="B254" s="43"/>
      <c r="C254" s="218" t="s">
        <v>523</v>
      </c>
      <c r="D254" s="218" t="s">
        <v>137</v>
      </c>
      <c r="E254" s="219" t="s">
        <v>524</v>
      </c>
      <c r="F254" s="220" t="s">
        <v>525</v>
      </c>
      <c r="G254" s="221" t="s">
        <v>222</v>
      </c>
      <c r="H254" s="222">
        <v>10.738</v>
      </c>
      <c r="I254" s="223"/>
      <c r="J254" s="224">
        <f>ROUND(I254*H254,2)</f>
        <v>0</v>
      </c>
      <c r="K254" s="220" t="s">
        <v>141</v>
      </c>
      <c r="L254" s="69"/>
      <c r="M254" s="225" t="s">
        <v>22</v>
      </c>
      <c r="N254" s="226" t="s">
        <v>46</v>
      </c>
      <c r="O254" s="44"/>
      <c r="P254" s="227">
        <f>O254*H254</f>
        <v>0</v>
      </c>
      <c r="Q254" s="227">
        <v>0</v>
      </c>
      <c r="R254" s="227">
        <f>Q254*H254</f>
        <v>0</v>
      </c>
      <c r="S254" s="227">
        <v>0.063</v>
      </c>
      <c r="T254" s="228">
        <f>S254*H254</f>
        <v>0.6764939999999999</v>
      </c>
      <c r="AR254" s="21" t="s">
        <v>153</v>
      </c>
      <c r="AT254" s="21" t="s">
        <v>137</v>
      </c>
      <c r="AU254" s="21" t="s">
        <v>84</v>
      </c>
      <c r="AY254" s="21" t="s">
        <v>134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21" t="s">
        <v>24</v>
      </c>
      <c r="BK254" s="229">
        <f>ROUND(I254*H254,2)</f>
        <v>0</v>
      </c>
      <c r="BL254" s="21" t="s">
        <v>153</v>
      </c>
      <c r="BM254" s="21" t="s">
        <v>526</v>
      </c>
    </row>
    <row r="255" spans="2:51" s="11" customFormat="1" ht="13.5">
      <c r="B255" s="234"/>
      <c r="C255" s="235"/>
      <c r="D255" s="236" t="s">
        <v>224</v>
      </c>
      <c r="E255" s="237" t="s">
        <v>22</v>
      </c>
      <c r="F255" s="238" t="s">
        <v>527</v>
      </c>
      <c r="G255" s="235"/>
      <c r="H255" s="239">
        <v>7.8</v>
      </c>
      <c r="I255" s="240"/>
      <c r="J255" s="235"/>
      <c r="K255" s="235"/>
      <c r="L255" s="241"/>
      <c r="M255" s="242"/>
      <c r="N255" s="243"/>
      <c r="O255" s="243"/>
      <c r="P255" s="243"/>
      <c r="Q255" s="243"/>
      <c r="R255" s="243"/>
      <c r="S255" s="243"/>
      <c r="T255" s="244"/>
      <c r="AT255" s="245" t="s">
        <v>224</v>
      </c>
      <c r="AU255" s="245" t="s">
        <v>84</v>
      </c>
      <c r="AV255" s="11" t="s">
        <v>84</v>
      </c>
      <c r="AW255" s="11" t="s">
        <v>39</v>
      </c>
      <c r="AX255" s="11" t="s">
        <v>75</v>
      </c>
      <c r="AY255" s="245" t="s">
        <v>134</v>
      </c>
    </row>
    <row r="256" spans="2:51" s="11" customFormat="1" ht="13.5">
      <c r="B256" s="234"/>
      <c r="C256" s="235"/>
      <c r="D256" s="236" t="s">
        <v>224</v>
      </c>
      <c r="E256" s="237" t="s">
        <v>22</v>
      </c>
      <c r="F256" s="238" t="s">
        <v>528</v>
      </c>
      <c r="G256" s="235"/>
      <c r="H256" s="239">
        <v>2.938</v>
      </c>
      <c r="I256" s="240"/>
      <c r="J256" s="235"/>
      <c r="K256" s="235"/>
      <c r="L256" s="241"/>
      <c r="M256" s="242"/>
      <c r="N256" s="243"/>
      <c r="O256" s="243"/>
      <c r="P256" s="243"/>
      <c r="Q256" s="243"/>
      <c r="R256" s="243"/>
      <c r="S256" s="243"/>
      <c r="T256" s="244"/>
      <c r="AT256" s="245" t="s">
        <v>224</v>
      </c>
      <c r="AU256" s="245" t="s">
        <v>84</v>
      </c>
      <c r="AV256" s="11" t="s">
        <v>84</v>
      </c>
      <c r="AW256" s="11" t="s">
        <v>39</v>
      </c>
      <c r="AX256" s="11" t="s">
        <v>75</v>
      </c>
      <c r="AY256" s="245" t="s">
        <v>134</v>
      </c>
    </row>
    <row r="257" spans="2:65" s="1" customFormat="1" ht="25.5" customHeight="1">
      <c r="B257" s="43"/>
      <c r="C257" s="218" t="s">
        <v>529</v>
      </c>
      <c r="D257" s="218" t="s">
        <v>137</v>
      </c>
      <c r="E257" s="219" t="s">
        <v>530</v>
      </c>
      <c r="F257" s="220" t="s">
        <v>531</v>
      </c>
      <c r="G257" s="221" t="s">
        <v>228</v>
      </c>
      <c r="H257" s="222">
        <v>0.594</v>
      </c>
      <c r="I257" s="223"/>
      <c r="J257" s="224">
        <f>ROUND(I257*H257,2)</f>
        <v>0</v>
      </c>
      <c r="K257" s="220" t="s">
        <v>141</v>
      </c>
      <c r="L257" s="69"/>
      <c r="M257" s="225" t="s">
        <v>22</v>
      </c>
      <c r="N257" s="226" t="s">
        <v>46</v>
      </c>
      <c r="O257" s="44"/>
      <c r="P257" s="227">
        <f>O257*H257</f>
        <v>0</v>
      </c>
      <c r="Q257" s="227">
        <v>0</v>
      </c>
      <c r="R257" s="227">
        <f>Q257*H257</f>
        <v>0</v>
      </c>
      <c r="S257" s="227">
        <v>1.8</v>
      </c>
      <c r="T257" s="228">
        <f>S257*H257</f>
        <v>1.0692</v>
      </c>
      <c r="AR257" s="21" t="s">
        <v>153</v>
      </c>
      <c r="AT257" s="21" t="s">
        <v>137</v>
      </c>
      <c r="AU257" s="21" t="s">
        <v>84</v>
      </c>
      <c r="AY257" s="21" t="s">
        <v>134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21" t="s">
        <v>24</v>
      </c>
      <c r="BK257" s="229">
        <f>ROUND(I257*H257,2)</f>
        <v>0</v>
      </c>
      <c r="BL257" s="21" t="s">
        <v>153</v>
      </c>
      <c r="BM257" s="21" t="s">
        <v>532</v>
      </c>
    </row>
    <row r="258" spans="2:51" s="11" customFormat="1" ht="13.5">
      <c r="B258" s="234"/>
      <c r="C258" s="235"/>
      <c r="D258" s="236" t="s">
        <v>224</v>
      </c>
      <c r="E258" s="237" t="s">
        <v>22</v>
      </c>
      <c r="F258" s="238" t="s">
        <v>533</v>
      </c>
      <c r="G258" s="235"/>
      <c r="H258" s="239">
        <v>0.594</v>
      </c>
      <c r="I258" s="240"/>
      <c r="J258" s="235"/>
      <c r="K258" s="235"/>
      <c r="L258" s="241"/>
      <c r="M258" s="242"/>
      <c r="N258" s="243"/>
      <c r="O258" s="243"/>
      <c r="P258" s="243"/>
      <c r="Q258" s="243"/>
      <c r="R258" s="243"/>
      <c r="S258" s="243"/>
      <c r="T258" s="244"/>
      <c r="AT258" s="245" t="s">
        <v>224</v>
      </c>
      <c r="AU258" s="245" t="s">
        <v>84</v>
      </c>
      <c r="AV258" s="11" t="s">
        <v>84</v>
      </c>
      <c r="AW258" s="11" t="s">
        <v>39</v>
      </c>
      <c r="AX258" s="11" t="s">
        <v>24</v>
      </c>
      <c r="AY258" s="245" t="s">
        <v>134</v>
      </c>
    </row>
    <row r="259" spans="2:65" s="1" customFormat="1" ht="25.5" customHeight="1">
      <c r="B259" s="43"/>
      <c r="C259" s="218" t="s">
        <v>534</v>
      </c>
      <c r="D259" s="218" t="s">
        <v>137</v>
      </c>
      <c r="E259" s="219" t="s">
        <v>535</v>
      </c>
      <c r="F259" s="220" t="s">
        <v>536</v>
      </c>
      <c r="G259" s="221" t="s">
        <v>140</v>
      </c>
      <c r="H259" s="222">
        <v>6</v>
      </c>
      <c r="I259" s="223"/>
      <c r="J259" s="224">
        <f>ROUND(I259*H259,2)</f>
        <v>0</v>
      </c>
      <c r="K259" s="220" t="s">
        <v>141</v>
      </c>
      <c r="L259" s="69"/>
      <c r="M259" s="225" t="s">
        <v>22</v>
      </c>
      <c r="N259" s="226" t="s">
        <v>46</v>
      </c>
      <c r="O259" s="44"/>
      <c r="P259" s="227">
        <f>O259*H259</f>
        <v>0</v>
      </c>
      <c r="Q259" s="227">
        <v>0</v>
      </c>
      <c r="R259" s="227">
        <f>Q259*H259</f>
        <v>0</v>
      </c>
      <c r="S259" s="227">
        <v>0.015</v>
      </c>
      <c r="T259" s="228">
        <f>S259*H259</f>
        <v>0.09</v>
      </c>
      <c r="AR259" s="21" t="s">
        <v>153</v>
      </c>
      <c r="AT259" s="21" t="s">
        <v>137</v>
      </c>
      <c r="AU259" s="21" t="s">
        <v>84</v>
      </c>
      <c r="AY259" s="21" t="s">
        <v>134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21" t="s">
        <v>24</v>
      </c>
      <c r="BK259" s="229">
        <f>ROUND(I259*H259,2)</f>
        <v>0</v>
      </c>
      <c r="BL259" s="21" t="s">
        <v>153</v>
      </c>
      <c r="BM259" s="21" t="s">
        <v>537</v>
      </c>
    </row>
    <row r="260" spans="2:51" s="11" customFormat="1" ht="13.5">
      <c r="B260" s="234"/>
      <c r="C260" s="235"/>
      <c r="D260" s="236" t="s">
        <v>224</v>
      </c>
      <c r="E260" s="237" t="s">
        <v>22</v>
      </c>
      <c r="F260" s="238" t="s">
        <v>538</v>
      </c>
      <c r="G260" s="235"/>
      <c r="H260" s="239">
        <v>6</v>
      </c>
      <c r="I260" s="240"/>
      <c r="J260" s="235"/>
      <c r="K260" s="235"/>
      <c r="L260" s="241"/>
      <c r="M260" s="242"/>
      <c r="N260" s="243"/>
      <c r="O260" s="243"/>
      <c r="P260" s="243"/>
      <c r="Q260" s="243"/>
      <c r="R260" s="243"/>
      <c r="S260" s="243"/>
      <c r="T260" s="244"/>
      <c r="AT260" s="245" t="s">
        <v>224</v>
      </c>
      <c r="AU260" s="245" t="s">
        <v>84</v>
      </c>
      <c r="AV260" s="11" t="s">
        <v>84</v>
      </c>
      <c r="AW260" s="11" t="s">
        <v>39</v>
      </c>
      <c r="AX260" s="11" t="s">
        <v>24</v>
      </c>
      <c r="AY260" s="245" t="s">
        <v>134</v>
      </c>
    </row>
    <row r="261" spans="2:65" s="1" customFormat="1" ht="16.5" customHeight="1">
      <c r="B261" s="43"/>
      <c r="C261" s="218" t="s">
        <v>539</v>
      </c>
      <c r="D261" s="218" t="s">
        <v>137</v>
      </c>
      <c r="E261" s="219" t="s">
        <v>540</v>
      </c>
      <c r="F261" s="220" t="s">
        <v>541</v>
      </c>
      <c r="G261" s="221" t="s">
        <v>281</v>
      </c>
      <c r="H261" s="222">
        <v>141.5</v>
      </c>
      <c r="I261" s="223"/>
      <c r="J261" s="224">
        <f>ROUND(I261*H261,2)</f>
        <v>0</v>
      </c>
      <c r="K261" s="220" t="s">
        <v>141</v>
      </c>
      <c r="L261" s="69"/>
      <c r="M261" s="225" t="s">
        <v>22</v>
      </c>
      <c r="N261" s="226" t="s">
        <v>46</v>
      </c>
      <c r="O261" s="44"/>
      <c r="P261" s="227">
        <f>O261*H261</f>
        <v>0</v>
      </c>
      <c r="Q261" s="227">
        <v>0</v>
      </c>
      <c r="R261" s="227">
        <f>Q261*H261</f>
        <v>0</v>
      </c>
      <c r="S261" s="227">
        <v>0.009</v>
      </c>
      <c r="T261" s="228">
        <f>S261*H261</f>
        <v>1.2734999999999999</v>
      </c>
      <c r="AR261" s="21" t="s">
        <v>153</v>
      </c>
      <c r="AT261" s="21" t="s">
        <v>137</v>
      </c>
      <c r="AU261" s="21" t="s">
        <v>84</v>
      </c>
      <c r="AY261" s="21" t="s">
        <v>134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21" t="s">
        <v>24</v>
      </c>
      <c r="BK261" s="229">
        <f>ROUND(I261*H261,2)</f>
        <v>0</v>
      </c>
      <c r="BL261" s="21" t="s">
        <v>153</v>
      </c>
      <c r="BM261" s="21" t="s">
        <v>542</v>
      </c>
    </row>
    <row r="262" spans="2:51" s="11" customFormat="1" ht="13.5">
      <c r="B262" s="234"/>
      <c r="C262" s="235"/>
      <c r="D262" s="236" t="s">
        <v>224</v>
      </c>
      <c r="E262" s="237" t="s">
        <v>22</v>
      </c>
      <c r="F262" s="238" t="s">
        <v>543</v>
      </c>
      <c r="G262" s="235"/>
      <c r="H262" s="239">
        <v>21.5</v>
      </c>
      <c r="I262" s="240"/>
      <c r="J262" s="235"/>
      <c r="K262" s="235"/>
      <c r="L262" s="241"/>
      <c r="M262" s="242"/>
      <c r="N262" s="243"/>
      <c r="O262" s="243"/>
      <c r="P262" s="243"/>
      <c r="Q262" s="243"/>
      <c r="R262" s="243"/>
      <c r="S262" s="243"/>
      <c r="T262" s="244"/>
      <c r="AT262" s="245" t="s">
        <v>224</v>
      </c>
      <c r="AU262" s="245" t="s">
        <v>84</v>
      </c>
      <c r="AV262" s="11" t="s">
        <v>84</v>
      </c>
      <c r="AW262" s="11" t="s">
        <v>39</v>
      </c>
      <c r="AX262" s="11" t="s">
        <v>75</v>
      </c>
      <c r="AY262" s="245" t="s">
        <v>134</v>
      </c>
    </row>
    <row r="263" spans="2:51" s="11" customFormat="1" ht="13.5">
      <c r="B263" s="234"/>
      <c r="C263" s="235"/>
      <c r="D263" s="236" t="s">
        <v>224</v>
      </c>
      <c r="E263" s="237" t="s">
        <v>22</v>
      </c>
      <c r="F263" s="238" t="s">
        <v>544</v>
      </c>
      <c r="G263" s="235"/>
      <c r="H263" s="239">
        <v>120</v>
      </c>
      <c r="I263" s="240"/>
      <c r="J263" s="235"/>
      <c r="K263" s="235"/>
      <c r="L263" s="241"/>
      <c r="M263" s="242"/>
      <c r="N263" s="243"/>
      <c r="O263" s="243"/>
      <c r="P263" s="243"/>
      <c r="Q263" s="243"/>
      <c r="R263" s="243"/>
      <c r="S263" s="243"/>
      <c r="T263" s="244"/>
      <c r="AT263" s="245" t="s">
        <v>224</v>
      </c>
      <c r="AU263" s="245" t="s">
        <v>84</v>
      </c>
      <c r="AV263" s="11" t="s">
        <v>84</v>
      </c>
      <c r="AW263" s="11" t="s">
        <v>39</v>
      </c>
      <c r="AX263" s="11" t="s">
        <v>75</v>
      </c>
      <c r="AY263" s="245" t="s">
        <v>134</v>
      </c>
    </row>
    <row r="264" spans="2:65" s="1" customFormat="1" ht="16.5" customHeight="1">
      <c r="B264" s="43"/>
      <c r="C264" s="218" t="s">
        <v>545</v>
      </c>
      <c r="D264" s="218" t="s">
        <v>137</v>
      </c>
      <c r="E264" s="219" t="s">
        <v>546</v>
      </c>
      <c r="F264" s="220" t="s">
        <v>547</v>
      </c>
      <c r="G264" s="221" t="s">
        <v>281</v>
      </c>
      <c r="H264" s="222">
        <v>14</v>
      </c>
      <c r="I264" s="223"/>
      <c r="J264" s="224">
        <f>ROUND(I264*H264,2)</f>
        <v>0</v>
      </c>
      <c r="K264" s="220" t="s">
        <v>141</v>
      </c>
      <c r="L264" s="69"/>
      <c r="M264" s="225" t="s">
        <v>22</v>
      </c>
      <c r="N264" s="226" t="s">
        <v>46</v>
      </c>
      <c r="O264" s="44"/>
      <c r="P264" s="227">
        <f>O264*H264</f>
        <v>0</v>
      </c>
      <c r="Q264" s="227">
        <v>0</v>
      </c>
      <c r="R264" s="227">
        <f>Q264*H264</f>
        <v>0</v>
      </c>
      <c r="S264" s="227">
        <v>0.04</v>
      </c>
      <c r="T264" s="228">
        <f>S264*H264</f>
        <v>0.56</v>
      </c>
      <c r="AR264" s="21" t="s">
        <v>153</v>
      </c>
      <c r="AT264" s="21" t="s">
        <v>137</v>
      </c>
      <c r="AU264" s="21" t="s">
        <v>84</v>
      </c>
      <c r="AY264" s="21" t="s">
        <v>134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21" t="s">
        <v>24</v>
      </c>
      <c r="BK264" s="229">
        <f>ROUND(I264*H264,2)</f>
        <v>0</v>
      </c>
      <c r="BL264" s="21" t="s">
        <v>153</v>
      </c>
      <c r="BM264" s="21" t="s">
        <v>548</v>
      </c>
    </row>
    <row r="265" spans="2:51" s="11" customFormat="1" ht="13.5">
      <c r="B265" s="234"/>
      <c r="C265" s="235"/>
      <c r="D265" s="236" t="s">
        <v>224</v>
      </c>
      <c r="E265" s="237" t="s">
        <v>22</v>
      </c>
      <c r="F265" s="238" t="s">
        <v>549</v>
      </c>
      <c r="G265" s="235"/>
      <c r="H265" s="239">
        <v>14</v>
      </c>
      <c r="I265" s="240"/>
      <c r="J265" s="235"/>
      <c r="K265" s="235"/>
      <c r="L265" s="241"/>
      <c r="M265" s="242"/>
      <c r="N265" s="243"/>
      <c r="O265" s="243"/>
      <c r="P265" s="243"/>
      <c r="Q265" s="243"/>
      <c r="R265" s="243"/>
      <c r="S265" s="243"/>
      <c r="T265" s="244"/>
      <c r="AT265" s="245" t="s">
        <v>224</v>
      </c>
      <c r="AU265" s="245" t="s">
        <v>84</v>
      </c>
      <c r="AV265" s="11" t="s">
        <v>84</v>
      </c>
      <c r="AW265" s="11" t="s">
        <v>39</v>
      </c>
      <c r="AX265" s="11" t="s">
        <v>24</v>
      </c>
      <c r="AY265" s="245" t="s">
        <v>134</v>
      </c>
    </row>
    <row r="266" spans="2:65" s="1" customFormat="1" ht="16.5" customHeight="1">
      <c r="B266" s="43"/>
      <c r="C266" s="218" t="s">
        <v>550</v>
      </c>
      <c r="D266" s="218" t="s">
        <v>137</v>
      </c>
      <c r="E266" s="219" t="s">
        <v>551</v>
      </c>
      <c r="F266" s="220" t="s">
        <v>552</v>
      </c>
      <c r="G266" s="221" t="s">
        <v>281</v>
      </c>
      <c r="H266" s="222">
        <v>22.2</v>
      </c>
      <c r="I266" s="223"/>
      <c r="J266" s="224">
        <f>ROUND(I266*H266,2)</f>
        <v>0</v>
      </c>
      <c r="K266" s="220" t="s">
        <v>229</v>
      </c>
      <c r="L266" s="69"/>
      <c r="M266" s="225" t="s">
        <v>22</v>
      </c>
      <c r="N266" s="226" t="s">
        <v>46</v>
      </c>
      <c r="O266" s="44"/>
      <c r="P266" s="227">
        <f>O266*H266</f>
        <v>0</v>
      </c>
      <c r="Q266" s="227">
        <v>0.00096</v>
      </c>
      <c r="R266" s="227">
        <f>Q266*H266</f>
        <v>0.021312</v>
      </c>
      <c r="S266" s="227">
        <v>0.031</v>
      </c>
      <c r="T266" s="228">
        <f>S266*H266</f>
        <v>0.6881999999999999</v>
      </c>
      <c r="AR266" s="21" t="s">
        <v>153</v>
      </c>
      <c r="AT266" s="21" t="s">
        <v>137</v>
      </c>
      <c r="AU266" s="21" t="s">
        <v>84</v>
      </c>
      <c r="AY266" s="21" t="s">
        <v>134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21" t="s">
        <v>24</v>
      </c>
      <c r="BK266" s="229">
        <f>ROUND(I266*H266,2)</f>
        <v>0</v>
      </c>
      <c r="BL266" s="21" t="s">
        <v>153</v>
      </c>
      <c r="BM266" s="21" t="s">
        <v>553</v>
      </c>
    </row>
    <row r="267" spans="2:51" s="11" customFormat="1" ht="13.5">
      <c r="B267" s="234"/>
      <c r="C267" s="235"/>
      <c r="D267" s="236" t="s">
        <v>224</v>
      </c>
      <c r="E267" s="237" t="s">
        <v>22</v>
      </c>
      <c r="F267" s="238" t="s">
        <v>554</v>
      </c>
      <c r="G267" s="235"/>
      <c r="H267" s="239">
        <v>19.8</v>
      </c>
      <c r="I267" s="240"/>
      <c r="J267" s="235"/>
      <c r="K267" s="235"/>
      <c r="L267" s="241"/>
      <c r="M267" s="242"/>
      <c r="N267" s="243"/>
      <c r="O267" s="243"/>
      <c r="P267" s="243"/>
      <c r="Q267" s="243"/>
      <c r="R267" s="243"/>
      <c r="S267" s="243"/>
      <c r="T267" s="244"/>
      <c r="AT267" s="245" t="s">
        <v>224</v>
      </c>
      <c r="AU267" s="245" t="s">
        <v>84</v>
      </c>
      <c r="AV267" s="11" t="s">
        <v>84</v>
      </c>
      <c r="AW267" s="11" t="s">
        <v>39</v>
      </c>
      <c r="AX267" s="11" t="s">
        <v>75</v>
      </c>
      <c r="AY267" s="245" t="s">
        <v>134</v>
      </c>
    </row>
    <row r="268" spans="2:51" s="11" customFormat="1" ht="13.5">
      <c r="B268" s="234"/>
      <c r="C268" s="235"/>
      <c r="D268" s="236" t="s">
        <v>224</v>
      </c>
      <c r="E268" s="237" t="s">
        <v>22</v>
      </c>
      <c r="F268" s="238" t="s">
        <v>555</v>
      </c>
      <c r="G268" s="235"/>
      <c r="H268" s="239">
        <v>2.4</v>
      </c>
      <c r="I268" s="240"/>
      <c r="J268" s="235"/>
      <c r="K268" s="235"/>
      <c r="L268" s="241"/>
      <c r="M268" s="242"/>
      <c r="N268" s="243"/>
      <c r="O268" s="243"/>
      <c r="P268" s="243"/>
      <c r="Q268" s="243"/>
      <c r="R268" s="243"/>
      <c r="S268" s="243"/>
      <c r="T268" s="244"/>
      <c r="AT268" s="245" t="s">
        <v>224</v>
      </c>
      <c r="AU268" s="245" t="s">
        <v>84</v>
      </c>
      <c r="AV268" s="11" t="s">
        <v>84</v>
      </c>
      <c r="AW268" s="11" t="s">
        <v>39</v>
      </c>
      <c r="AX268" s="11" t="s">
        <v>75</v>
      </c>
      <c r="AY268" s="245" t="s">
        <v>134</v>
      </c>
    </row>
    <row r="269" spans="2:65" s="1" customFormat="1" ht="16.5" customHeight="1">
      <c r="B269" s="43"/>
      <c r="C269" s="218" t="s">
        <v>556</v>
      </c>
      <c r="D269" s="218" t="s">
        <v>137</v>
      </c>
      <c r="E269" s="219" t="s">
        <v>557</v>
      </c>
      <c r="F269" s="220" t="s">
        <v>558</v>
      </c>
      <c r="G269" s="221" t="s">
        <v>222</v>
      </c>
      <c r="H269" s="222">
        <v>516.96</v>
      </c>
      <c r="I269" s="223"/>
      <c r="J269" s="224">
        <f>ROUND(I269*H269,2)</f>
        <v>0</v>
      </c>
      <c r="K269" s="220" t="s">
        <v>141</v>
      </c>
      <c r="L269" s="69"/>
      <c r="M269" s="225" t="s">
        <v>22</v>
      </c>
      <c r="N269" s="226" t="s">
        <v>46</v>
      </c>
      <c r="O269" s="44"/>
      <c r="P269" s="227">
        <f>O269*H269</f>
        <v>0</v>
      </c>
      <c r="Q269" s="227">
        <v>0</v>
      </c>
      <c r="R269" s="227">
        <f>Q269*H269</f>
        <v>0</v>
      </c>
      <c r="S269" s="227">
        <v>0.068</v>
      </c>
      <c r="T269" s="228">
        <f>S269*H269</f>
        <v>35.15328</v>
      </c>
      <c r="AR269" s="21" t="s">
        <v>153</v>
      </c>
      <c r="AT269" s="21" t="s">
        <v>137</v>
      </c>
      <c r="AU269" s="21" t="s">
        <v>84</v>
      </c>
      <c r="AY269" s="21" t="s">
        <v>134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21" t="s">
        <v>24</v>
      </c>
      <c r="BK269" s="229">
        <f>ROUND(I269*H269,2)</f>
        <v>0</v>
      </c>
      <c r="BL269" s="21" t="s">
        <v>153</v>
      </c>
      <c r="BM269" s="21" t="s">
        <v>559</v>
      </c>
    </row>
    <row r="270" spans="2:51" s="11" customFormat="1" ht="13.5">
      <c r="B270" s="234"/>
      <c r="C270" s="235"/>
      <c r="D270" s="236" t="s">
        <v>224</v>
      </c>
      <c r="E270" s="237" t="s">
        <v>22</v>
      </c>
      <c r="F270" s="238" t="s">
        <v>367</v>
      </c>
      <c r="G270" s="235"/>
      <c r="H270" s="239">
        <v>62.68</v>
      </c>
      <c r="I270" s="240"/>
      <c r="J270" s="235"/>
      <c r="K270" s="235"/>
      <c r="L270" s="241"/>
      <c r="M270" s="242"/>
      <c r="N270" s="243"/>
      <c r="O270" s="243"/>
      <c r="P270" s="243"/>
      <c r="Q270" s="243"/>
      <c r="R270" s="243"/>
      <c r="S270" s="243"/>
      <c r="T270" s="244"/>
      <c r="AT270" s="245" t="s">
        <v>224</v>
      </c>
      <c r="AU270" s="245" t="s">
        <v>84</v>
      </c>
      <c r="AV270" s="11" t="s">
        <v>84</v>
      </c>
      <c r="AW270" s="11" t="s">
        <v>39</v>
      </c>
      <c r="AX270" s="11" t="s">
        <v>75</v>
      </c>
      <c r="AY270" s="245" t="s">
        <v>134</v>
      </c>
    </row>
    <row r="271" spans="2:51" s="11" customFormat="1" ht="13.5">
      <c r="B271" s="234"/>
      <c r="C271" s="235"/>
      <c r="D271" s="236" t="s">
        <v>224</v>
      </c>
      <c r="E271" s="237" t="s">
        <v>22</v>
      </c>
      <c r="F271" s="238" t="s">
        <v>368</v>
      </c>
      <c r="G271" s="235"/>
      <c r="H271" s="239">
        <v>86.76</v>
      </c>
      <c r="I271" s="240"/>
      <c r="J271" s="235"/>
      <c r="K271" s="235"/>
      <c r="L271" s="241"/>
      <c r="M271" s="242"/>
      <c r="N271" s="243"/>
      <c r="O271" s="243"/>
      <c r="P271" s="243"/>
      <c r="Q271" s="243"/>
      <c r="R271" s="243"/>
      <c r="S271" s="243"/>
      <c r="T271" s="244"/>
      <c r="AT271" s="245" t="s">
        <v>224</v>
      </c>
      <c r="AU271" s="245" t="s">
        <v>84</v>
      </c>
      <c r="AV271" s="11" t="s">
        <v>84</v>
      </c>
      <c r="AW271" s="11" t="s">
        <v>39</v>
      </c>
      <c r="AX271" s="11" t="s">
        <v>75</v>
      </c>
      <c r="AY271" s="245" t="s">
        <v>134</v>
      </c>
    </row>
    <row r="272" spans="2:51" s="11" customFormat="1" ht="13.5">
      <c r="B272" s="234"/>
      <c r="C272" s="235"/>
      <c r="D272" s="236" t="s">
        <v>224</v>
      </c>
      <c r="E272" s="237" t="s">
        <v>22</v>
      </c>
      <c r="F272" s="238" t="s">
        <v>369</v>
      </c>
      <c r="G272" s="235"/>
      <c r="H272" s="239">
        <v>69.24</v>
      </c>
      <c r="I272" s="240"/>
      <c r="J272" s="235"/>
      <c r="K272" s="235"/>
      <c r="L272" s="241"/>
      <c r="M272" s="242"/>
      <c r="N272" s="243"/>
      <c r="O272" s="243"/>
      <c r="P272" s="243"/>
      <c r="Q272" s="243"/>
      <c r="R272" s="243"/>
      <c r="S272" s="243"/>
      <c r="T272" s="244"/>
      <c r="AT272" s="245" t="s">
        <v>224</v>
      </c>
      <c r="AU272" s="245" t="s">
        <v>84</v>
      </c>
      <c r="AV272" s="11" t="s">
        <v>84</v>
      </c>
      <c r="AW272" s="11" t="s">
        <v>39</v>
      </c>
      <c r="AX272" s="11" t="s">
        <v>75</v>
      </c>
      <c r="AY272" s="245" t="s">
        <v>134</v>
      </c>
    </row>
    <row r="273" spans="2:51" s="11" customFormat="1" ht="13.5">
      <c r="B273" s="234"/>
      <c r="C273" s="235"/>
      <c r="D273" s="236" t="s">
        <v>224</v>
      </c>
      <c r="E273" s="237" t="s">
        <v>22</v>
      </c>
      <c r="F273" s="238" t="s">
        <v>370</v>
      </c>
      <c r="G273" s="235"/>
      <c r="H273" s="239">
        <v>45.08</v>
      </c>
      <c r="I273" s="240"/>
      <c r="J273" s="235"/>
      <c r="K273" s="235"/>
      <c r="L273" s="241"/>
      <c r="M273" s="242"/>
      <c r="N273" s="243"/>
      <c r="O273" s="243"/>
      <c r="P273" s="243"/>
      <c r="Q273" s="243"/>
      <c r="R273" s="243"/>
      <c r="S273" s="243"/>
      <c r="T273" s="244"/>
      <c r="AT273" s="245" t="s">
        <v>224</v>
      </c>
      <c r="AU273" s="245" t="s">
        <v>84</v>
      </c>
      <c r="AV273" s="11" t="s">
        <v>84</v>
      </c>
      <c r="AW273" s="11" t="s">
        <v>39</v>
      </c>
      <c r="AX273" s="11" t="s">
        <v>75</v>
      </c>
      <c r="AY273" s="245" t="s">
        <v>134</v>
      </c>
    </row>
    <row r="274" spans="2:51" s="11" customFormat="1" ht="13.5">
      <c r="B274" s="234"/>
      <c r="C274" s="235"/>
      <c r="D274" s="236" t="s">
        <v>224</v>
      </c>
      <c r="E274" s="237" t="s">
        <v>22</v>
      </c>
      <c r="F274" s="238" t="s">
        <v>371</v>
      </c>
      <c r="G274" s="235"/>
      <c r="H274" s="239">
        <v>66.96</v>
      </c>
      <c r="I274" s="240"/>
      <c r="J274" s="235"/>
      <c r="K274" s="235"/>
      <c r="L274" s="241"/>
      <c r="M274" s="242"/>
      <c r="N274" s="243"/>
      <c r="O274" s="243"/>
      <c r="P274" s="243"/>
      <c r="Q274" s="243"/>
      <c r="R274" s="243"/>
      <c r="S274" s="243"/>
      <c r="T274" s="244"/>
      <c r="AT274" s="245" t="s">
        <v>224</v>
      </c>
      <c r="AU274" s="245" t="s">
        <v>84</v>
      </c>
      <c r="AV274" s="11" t="s">
        <v>84</v>
      </c>
      <c r="AW274" s="11" t="s">
        <v>39</v>
      </c>
      <c r="AX274" s="11" t="s">
        <v>75</v>
      </c>
      <c r="AY274" s="245" t="s">
        <v>134</v>
      </c>
    </row>
    <row r="275" spans="2:51" s="11" customFormat="1" ht="13.5">
      <c r="B275" s="234"/>
      <c r="C275" s="235"/>
      <c r="D275" s="236" t="s">
        <v>224</v>
      </c>
      <c r="E275" s="237" t="s">
        <v>22</v>
      </c>
      <c r="F275" s="238" t="s">
        <v>372</v>
      </c>
      <c r="G275" s="235"/>
      <c r="H275" s="239">
        <v>186.24</v>
      </c>
      <c r="I275" s="240"/>
      <c r="J275" s="235"/>
      <c r="K275" s="235"/>
      <c r="L275" s="241"/>
      <c r="M275" s="242"/>
      <c r="N275" s="243"/>
      <c r="O275" s="243"/>
      <c r="P275" s="243"/>
      <c r="Q275" s="243"/>
      <c r="R275" s="243"/>
      <c r="S275" s="243"/>
      <c r="T275" s="244"/>
      <c r="AT275" s="245" t="s">
        <v>224</v>
      </c>
      <c r="AU275" s="245" t="s">
        <v>84</v>
      </c>
      <c r="AV275" s="11" t="s">
        <v>84</v>
      </c>
      <c r="AW275" s="11" t="s">
        <v>39</v>
      </c>
      <c r="AX275" s="11" t="s">
        <v>75</v>
      </c>
      <c r="AY275" s="245" t="s">
        <v>134</v>
      </c>
    </row>
    <row r="276" spans="2:65" s="1" customFormat="1" ht="25.5" customHeight="1">
      <c r="B276" s="43"/>
      <c r="C276" s="218" t="s">
        <v>560</v>
      </c>
      <c r="D276" s="218" t="s">
        <v>137</v>
      </c>
      <c r="E276" s="219" t="s">
        <v>561</v>
      </c>
      <c r="F276" s="220" t="s">
        <v>562</v>
      </c>
      <c r="G276" s="221" t="s">
        <v>222</v>
      </c>
      <c r="H276" s="222">
        <v>299.47</v>
      </c>
      <c r="I276" s="223"/>
      <c r="J276" s="224">
        <f>ROUND(I276*H276,2)</f>
        <v>0</v>
      </c>
      <c r="K276" s="220" t="s">
        <v>141</v>
      </c>
      <c r="L276" s="69"/>
      <c r="M276" s="225" t="s">
        <v>22</v>
      </c>
      <c r="N276" s="226" t="s">
        <v>46</v>
      </c>
      <c r="O276" s="44"/>
      <c r="P276" s="227">
        <f>O276*H276</f>
        <v>0</v>
      </c>
      <c r="Q276" s="227">
        <v>0</v>
      </c>
      <c r="R276" s="227">
        <f>Q276*H276</f>
        <v>0</v>
      </c>
      <c r="S276" s="227">
        <v>0.086</v>
      </c>
      <c r="T276" s="228">
        <f>S276*H276</f>
        <v>25.75442</v>
      </c>
      <c r="AR276" s="21" t="s">
        <v>153</v>
      </c>
      <c r="AT276" s="21" t="s">
        <v>137</v>
      </c>
      <c r="AU276" s="21" t="s">
        <v>84</v>
      </c>
      <c r="AY276" s="21" t="s">
        <v>134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21" t="s">
        <v>24</v>
      </c>
      <c r="BK276" s="229">
        <f>ROUND(I276*H276,2)</f>
        <v>0</v>
      </c>
      <c r="BL276" s="21" t="s">
        <v>153</v>
      </c>
      <c r="BM276" s="21" t="s">
        <v>563</v>
      </c>
    </row>
    <row r="277" spans="2:51" s="11" customFormat="1" ht="13.5">
      <c r="B277" s="234"/>
      <c r="C277" s="235"/>
      <c r="D277" s="236" t="s">
        <v>224</v>
      </c>
      <c r="E277" s="237" t="s">
        <v>22</v>
      </c>
      <c r="F277" s="238" t="s">
        <v>225</v>
      </c>
      <c r="G277" s="235"/>
      <c r="H277" s="239">
        <v>299.47</v>
      </c>
      <c r="I277" s="240"/>
      <c r="J277" s="235"/>
      <c r="K277" s="235"/>
      <c r="L277" s="241"/>
      <c r="M277" s="242"/>
      <c r="N277" s="243"/>
      <c r="O277" s="243"/>
      <c r="P277" s="243"/>
      <c r="Q277" s="243"/>
      <c r="R277" s="243"/>
      <c r="S277" s="243"/>
      <c r="T277" s="244"/>
      <c r="AT277" s="245" t="s">
        <v>224</v>
      </c>
      <c r="AU277" s="245" t="s">
        <v>84</v>
      </c>
      <c r="AV277" s="11" t="s">
        <v>84</v>
      </c>
      <c r="AW277" s="11" t="s">
        <v>39</v>
      </c>
      <c r="AX277" s="11" t="s">
        <v>24</v>
      </c>
      <c r="AY277" s="245" t="s">
        <v>134</v>
      </c>
    </row>
    <row r="278" spans="2:63" s="10" customFormat="1" ht="29.85" customHeight="1">
      <c r="B278" s="202"/>
      <c r="C278" s="203"/>
      <c r="D278" s="204" t="s">
        <v>74</v>
      </c>
      <c r="E278" s="216" t="s">
        <v>564</v>
      </c>
      <c r="F278" s="216" t="s">
        <v>565</v>
      </c>
      <c r="G278" s="203"/>
      <c r="H278" s="203"/>
      <c r="I278" s="206"/>
      <c r="J278" s="217">
        <f>BK278</f>
        <v>0</v>
      </c>
      <c r="K278" s="203"/>
      <c r="L278" s="208"/>
      <c r="M278" s="209"/>
      <c r="N278" s="210"/>
      <c r="O278" s="210"/>
      <c r="P278" s="211">
        <f>SUM(P279:P283)</f>
        <v>0</v>
      </c>
      <c r="Q278" s="210"/>
      <c r="R278" s="211">
        <f>SUM(R279:R283)</f>
        <v>0</v>
      </c>
      <c r="S278" s="210"/>
      <c r="T278" s="212">
        <f>SUM(T279:T283)</f>
        <v>0</v>
      </c>
      <c r="AR278" s="213" t="s">
        <v>24</v>
      </c>
      <c r="AT278" s="214" t="s">
        <v>74</v>
      </c>
      <c r="AU278" s="214" t="s">
        <v>24</v>
      </c>
      <c r="AY278" s="213" t="s">
        <v>134</v>
      </c>
      <c r="BK278" s="215">
        <f>SUM(BK279:BK283)</f>
        <v>0</v>
      </c>
    </row>
    <row r="279" spans="2:65" s="1" customFormat="1" ht="25.5" customHeight="1">
      <c r="B279" s="43"/>
      <c r="C279" s="218" t="s">
        <v>566</v>
      </c>
      <c r="D279" s="218" t="s">
        <v>137</v>
      </c>
      <c r="E279" s="219" t="s">
        <v>567</v>
      </c>
      <c r="F279" s="220" t="s">
        <v>568</v>
      </c>
      <c r="G279" s="221" t="s">
        <v>260</v>
      </c>
      <c r="H279" s="222">
        <v>254.771</v>
      </c>
      <c r="I279" s="223"/>
      <c r="J279" s="224">
        <f>ROUND(I279*H279,2)</f>
        <v>0</v>
      </c>
      <c r="K279" s="220" t="s">
        <v>141</v>
      </c>
      <c r="L279" s="69"/>
      <c r="M279" s="225" t="s">
        <v>22</v>
      </c>
      <c r="N279" s="226" t="s">
        <v>46</v>
      </c>
      <c r="O279" s="44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AR279" s="21" t="s">
        <v>153</v>
      </c>
      <c r="AT279" s="21" t="s">
        <v>137</v>
      </c>
      <c r="AU279" s="21" t="s">
        <v>84</v>
      </c>
      <c r="AY279" s="21" t="s">
        <v>134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21" t="s">
        <v>24</v>
      </c>
      <c r="BK279" s="229">
        <f>ROUND(I279*H279,2)</f>
        <v>0</v>
      </c>
      <c r="BL279" s="21" t="s">
        <v>153</v>
      </c>
      <c r="BM279" s="21" t="s">
        <v>569</v>
      </c>
    </row>
    <row r="280" spans="2:65" s="1" customFormat="1" ht="25.5" customHeight="1">
      <c r="B280" s="43"/>
      <c r="C280" s="218" t="s">
        <v>570</v>
      </c>
      <c r="D280" s="218" t="s">
        <v>137</v>
      </c>
      <c r="E280" s="219" t="s">
        <v>571</v>
      </c>
      <c r="F280" s="220" t="s">
        <v>572</v>
      </c>
      <c r="G280" s="221" t="s">
        <v>260</v>
      </c>
      <c r="H280" s="222">
        <v>254.771</v>
      </c>
      <c r="I280" s="223"/>
      <c r="J280" s="224">
        <f>ROUND(I280*H280,2)</f>
        <v>0</v>
      </c>
      <c r="K280" s="220" t="s">
        <v>141</v>
      </c>
      <c r="L280" s="69"/>
      <c r="M280" s="225" t="s">
        <v>22</v>
      </c>
      <c r="N280" s="226" t="s">
        <v>46</v>
      </c>
      <c r="O280" s="44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AR280" s="21" t="s">
        <v>153</v>
      </c>
      <c r="AT280" s="21" t="s">
        <v>137</v>
      </c>
      <c r="AU280" s="21" t="s">
        <v>84</v>
      </c>
      <c r="AY280" s="21" t="s">
        <v>134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21" t="s">
        <v>24</v>
      </c>
      <c r="BK280" s="229">
        <f>ROUND(I280*H280,2)</f>
        <v>0</v>
      </c>
      <c r="BL280" s="21" t="s">
        <v>153</v>
      </c>
      <c r="BM280" s="21" t="s">
        <v>573</v>
      </c>
    </row>
    <row r="281" spans="2:65" s="1" customFormat="1" ht="25.5" customHeight="1">
      <c r="B281" s="43"/>
      <c r="C281" s="218" t="s">
        <v>574</v>
      </c>
      <c r="D281" s="218" t="s">
        <v>137</v>
      </c>
      <c r="E281" s="219" t="s">
        <v>575</v>
      </c>
      <c r="F281" s="220" t="s">
        <v>576</v>
      </c>
      <c r="G281" s="221" t="s">
        <v>260</v>
      </c>
      <c r="H281" s="222">
        <v>3566.794</v>
      </c>
      <c r="I281" s="223"/>
      <c r="J281" s="224">
        <f>ROUND(I281*H281,2)</f>
        <v>0</v>
      </c>
      <c r="K281" s="220" t="s">
        <v>141</v>
      </c>
      <c r="L281" s="69"/>
      <c r="M281" s="225" t="s">
        <v>22</v>
      </c>
      <c r="N281" s="226" t="s">
        <v>46</v>
      </c>
      <c r="O281" s="44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AR281" s="21" t="s">
        <v>153</v>
      </c>
      <c r="AT281" s="21" t="s">
        <v>137</v>
      </c>
      <c r="AU281" s="21" t="s">
        <v>84</v>
      </c>
      <c r="AY281" s="21" t="s">
        <v>134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21" t="s">
        <v>24</v>
      </c>
      <c r="BK281" s="229">
        <f>ROUND(I281*H281,2)</f>
        <v>0</v>
      </c>
      <c r="BL281" s="21" t="s">
        <v>153</v>
      </c>
      <c r="BM281" s="21" t="s">
        <v>577</v>
      </c>
    </row>
    <row r="282" spans="2:51" s="11" customFormat="1" ht="13.5">
      <c r="B282" s="234"/>
      <c r="C282" s="235"/>
      <c r="D282" s="236" t="s">
        <v>224</v>
      </c>
      <c r="E282" s="235"/>
      <c r="F282" s="238" t="s">
        <v>578</v>
      </c>
      <c r="G282" s="235"/>
      <c r="H282" s="239">
        <v>3566.794</v>
      </c>
      <c r="I282" s="240"/>
      <c r="J282" s="235"/>
      <c r="K282" s="235"/>
      <c r="L282" s="241"/>
      <c r="M282" s="242"/>
      <c r="N282" s="243"/>
      <c r="O282" s="243"/>
      <c r="P282" s="243"/>
      <c r="Q282" s="243"/>
      <c r="R282" s="243"/>
      <c r="S282" s="243"/>
      <c r="T282" s="244"/>
      <c r="AT282" s="245" t="s">
        <v>224</v>
      </c>
      <c r="AU282" s="245" t="s">
        <v>84</v>
      </c>
      <c r="AV282" s="11" t="s">
        <v>84</v>
      </c>
      <c r="AW282" s="11" t="s">
        <v>6</v>
      </c>
      <c r="AX282" s="11" t="s">
        <v>24</v>
      </c>
      <c r="AY282" s="245" t="s">
        <v>134</v>
      </c>
    </row>
    <row r="283" spans="2:65" s="1" customFormat="1" ht="25.5" customHeight="1">
      <c r="B283" s="43"/>
      <c r="C283" s="218" t="s">
        <v>579</v>
      </c>
      <c r="D283" s="218" t="s">
        <v>137</v>
      </c>
      <c r="E283" s="219" t="s">
        <v>580</v>
      </c>
      <c r="F283" s="220" t="s">
        <v>581</v>
      </c>
      <c r="G283" s="221" t="s">
        <v>260</v>
      </c>
      <c r="H283" s="222">
        <v>254.771</v>
      </c>
      <c r="I283" s="223"/>
      <c r="J283" s="224">
        <f>ROUND(I283*H283,2)</f>
        <v>0</v>
      </c>
      <c r="K283" s="220" t="s">
        <v>141</v>
      </c>
      <c r="L283" s="69"/>
      <c r="M283" s="225" t="s">
        <v>22</v>
      </c>
      <c r="N283" s="226" t="s">
        <v>46</v>
      </c>
      <c r="O283" s="44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AR283" s="21" t="s">
        <v>153</v>
      </c>
      <c r="AT283" s="21" t="s">
        <v>137</v>
      </c>
      <c r="AU283" s="21" t="s">
        <v>84</v>
      </c>
      <c r="AY283" s="21" t="s">
        <v>134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21" t="s">
        <v>24</v>
      </c>
      <c r="BK283" s="229">
        <f>ROUND(I283*H283,2)</f>
        <v>0</v>
      </c>
      <c r="BL283" s="21" t="s">
        <v>153</v>
      </c>
      <c r="BM283" s="21" t="s">
        <v>582</v>
      </c>
    </row>
    <row r="284" spans="2:63" s="10" customFormat="1" ht="29.85" customHeight="1">
      <c r="B284" s="202"/>
      <c r="C284" s="203"/>
      <c r="D284" s="204" t="s">
        <v>74</v>
      </c>
      <c r="E284" s="216" t="s">
        <v>583</v>
      </c>
      <c r="F284" s="216" t="s">
        <v>584</v>
      </c>
      <c r="G284" s="203"/>
      <c r="H284" s="203"/>
      <c r="I284" s="206"/>
      <c r="J284" s="217">
        <f>BK284</f>
        <v>0</v>
      </c>
      <c r="K284" s="203"/>
      <c r="L284" s="208"/>
      <c r="M284" s="209"/>
      <c r="N284" s="210"/>
      <c r="O284" s="210"/>
      <c r="P284" s="211">
        <f>P285</f>
        <v>0</v>
      </c>
      <c r="Q284" s="210"/>
      <c r="R284" s="211">
        <f>R285</f>
        <v>0</v>
      </c>
      <c r="S284" s="210"/>
      <c r="T284" s="212">
        <f>T285</f>
        <v>0</v>
      </c>
      <c r="AR284" s="213" t="s">
        <v>24</v>
      </c>
      <c r="AT284" s="214" t="s">
        <v>74</v>
      </c>
      <c r="AU284" s="214" t="s">
        <v>24</v>
      </c>
      <c r="AY284" s="213" t="s">
        <v>134</v>
      </c>
      <c r="BK284" s="215">
        <f>BK285</f>
        <v>0</v>
      </c>
    </row>
    <row r="285" spans="2:65" s="1" customFormat="1" ht="16.5" customHeight="1">
      <c r="B285" s="43"/>
      <c r="C285" s="218" t="s">
        <v>585</v>
      </c>
      <c r="D285" s="218" t="s">
        <v>137</v>
      </c>
      <c r="E285" s="219" t="s">
        <v>586</v>
      </c>
      <c r="F285" s="220" t="s">
        <v>587</v>
      </c>
      <c r="G285" s="221" t="s">
        <v>260</v>
      </c>
      <c r="H285" s="222">
        <v>270.862</v>
      </c>
      <c r="I285" s="223"/>
      <c r="J285" s="224">
        <f>ROUND(I285*H285,2)</f>
        <v>0</v>
      </c>
      <c r="K285" s="220" t="s">
        <v>141</v>
      </c>
      <c r="L285" s="69"/>
      <c r="M285" s="225" t="s">
        <v>22</v>
      </c>
      <c r="N285" s="226" t="s">
        <v>46</v>
      </c>
      <c r="O285" s="44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AR285" s="21" t="s">
        <v>153</v>
      </c>
      <c r="AT285" s="21" t="s">
        <v>137</v>
      </c>
      <c r="AU285" s="21" t="s">
        <v>84</v>
      </c>
      <c r="AY285" s="21" t="s">
        <v>134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21" t="s">
        <v>24</v>
      </c>
      <c r="BK285" s="229">
        <f>ROUND(I285*H285,2)</f>
        <v>0</v>
      </c>
      <c r="BL285" s="21" t="s">
        <v>153</v>
      </c>
      <c r="BM285" s="21" t="s">
        <v>588</v>
      </c>
    </row>
    <row r="286" spans="2:63" s="10" customFormat="1" ht="37.4" customHeight="1">
      <c r="B286" s="202"/>
      <c r="C286" s="203"/>
      <c r="D286" s="204" t="s">
        <v>74</v>
      </c>
      <c r="E286" s="205" t="s">
        <v>589</v>
      </c>
      <c r="F286" s="205" t="s">
        <v>590</v>
      </c>
      <c r="G286" s="203"/>
      <c r="H286" s="203"/>
      <c r="I286" s="206"/>
      <c r="J286" s="207">
        <f>BK286</f>
        <v>0</v>
      </c>
      <c r="K286" s="203"/>
      <c r="L286" s="208"/>
      <c r="M286" s="209"/>
      <c r="N286" s="210"/>
      <c r="O286" s="210"/>
      <c r="P286" s="211">
        <f>P287+P303+P326+P346+P367+P400+P402+P414+P422+P431+P433+P442+P495+P517+P534+P542+P572+P589</f>
        <v>0</v>
      </c>
      <c r="Q286" s="210"/>
      <c r="R286" s="211">
        <f>R287+R303+R326+R346+R367+R400+R402+R414+R422+R431+R433+R442+R495+R517+R534+R542+R572+R589</f>
        <v>32.68185433000001</v>
      </c>
      <c r="S286" s="210"/>
      <c r="T286" s="212">
        <f>T287+T303+T326+T346+T367+T400+T402+T414+T422+T431+T433+T442+T495+T517+T534+T542+T572+T589</f>
        <v>6.76128003</v>
      </c>
      <c r="AR286" s="213" t="s">
        <v>84</v>
      </c>
      <c r="AT286" s="214" t="s">
        <v>74</v>
      </c>
      <c r="AU286" s="214" t="s">
        <v>75</v>
      </c>
      <c r="AY286" s="213" t="s">
        <v>134</v>
      </c>
      <c r="BK286" s="215">
        <f>BK287+BK303+BK326+BK346+BK367+BK400+BK402+BK414+BK422+BK431+BK433+BK442+BK495+BK517+BK534+BK542+BK572+BK589</f>
        <v>0</v>
      </c>
    </row>
    <row r="287" spans="2:63" s="10" customFormat="1" ht="19.9" customHeight="1">
      <c r="B287" s="202"/>
      <c r="C287" s="203"/>
      <c r="D287" s="204" t="s">
        <v>74</v>
      </c>
      <c r="E287" s="216" t="s">
        <v>591</v>
      </c>
      <c r="F287" s="216" t="s">
        <v>592</v>
      </c>
      <c r="G287" s="203"/>
      <c r="H287" s="203"/>
      <c r="I287" s="206"/>
      <c r="J287" s="217">
        <f>BK287</f>
        <v>0</v>
      </c>
      <c r="K287" s="203"/>
      <c r="L287" s="208"/>
      <c r="M287" s="209"/>
      <c r="N287" s="210"/>
      <c r="O287" s="210"/>
      <c r="P287" s="211">
        <f>SUM(P288:P302)</f>
        <v>0</v>
      </c>
      <c r="Q287" s="210"/>
      <c r="R287" s="211">
        <f>SUM(R288:R302)</f>
        <v>1.85583175</v>
      </c>
      <c r="S287" s="210"/>
      <c r="T287" s="212">
        <f>SUM(T288:T302)</f>
        <v>0</v>
      </c>
      <c r="AR287" s="213" t="s">
        <v>84</v>
      </c>
      <c r="AT287" s="214" t="s">
        <v>74</v>
      </c>
      <c r="AU287" s="214" t="s">
        <v>24</v>
      </c>
      <c r="AY287" s="213" t="s">
        <v>134</v>
      </c>
      <c r="BK287" s="215">
        <f>SUM(BK288:BK302)</f>
        <v>0</v>
      </c>
    </row>
    <row r="288" spans="2:65" s="1" customFormat="1" ht="25.5" customHeight="1">
      <c r="B288" s="43"/>
      <c r="C288" s="218" t="s">
        <v>593</v>
      </c>
      <c r="D288" s="218" t="s">
        <v>137</v>
      </c>
      <c r="E288" s="219" t="s">
        <v>594</v>
      </c>
      <c r="F288" s="220" t="s">
        <v>595</v>
      </c>
      <c r="G288" s="221" t="s">
        <v>222</v>
      </c>
      <c r="H288" s="222">
        <v>299.47</v>
      </c>
      <c r="I288" s="223"/>
      <c r="J288" s="224">
        <f>ROUND(I288*H288,2)</f>
        <v>0</v>
      </c>
      <c r="K288" s="220" t="s">
        <v>141</v>
      </c>
      <c r="L288" s="69"/>
      <c r="M288" s="225" t="s">
        <v>22</v>
      </c>
      <c r="N288" s="226" t="s">
        <v>46</v>
      </c>
      <c r="O288" s="44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AR288" s="21" t="s">
        <v>287</v>
      </c>
      <c r="AT288" s="21" t="s">
        <v>137</v>
      </c>
      <c r="AU288" s="21" t="s">
        <v>84</v>
      </c>
      <c r="AY288" s="21" t="s">
        <v>134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21" t="s">
        <v>24</v>
      </c>
      <c r="BK288" s="229">
        <f>ROUND(I288*H288,2)</f>
        <v>0</v>
      </c>
      <c r="BL288" s="21" t="s">
        <v>287</v>
      </c>
      <c r="BM288" s="21" t="s">
        <v>596</v>
      </c>
    </row>
    <row r="289" spans="2:51" s="11" customFormat="1" ht="13.5">
      <c r="B289" s="234"/>
      <c r="C289" s="235"/>
      <c r="D289" s="236" t="s">
        <v>224</v>
      </c>
      <c r="E289" s="237" t="s">
        <v>22</v>
      </c>
      <c r="F289" s="238" t="s">
        <v>597</v>
      </c>
      <c r="G289" s="235"/>
      <c r="H289" s="239">
        <v>299.47</v>
      </c>
      <c r="I289" s="240"/>
      <c r="J289" s="235"/>
      <c r="K289" s="235"/>
      <c r="L289" s="241"/>
      <c r="M289" s="242"/>
      <c r="N289" s="243"/>
      <c r="O289" s="243"/>
      <c r="P289" s="243"/>
      <c r="Q289" s="243"/>
      <c r="R289" s="243"/>
      <c r="S289" s="243"/>
      <c r="T289" s="244"/>
      <c r="AT289" s="245" t="s">
        <v>224</v>
      </c>
      <c r="AU289" s="245" t="s">
        <v>84</v>
      </c>
      <c r="AV289" s="11" t="s">
        <v>84</v>
      </c>
      <c r="AW289" s="11" t="s">
        <v>39</v>
      </c>
      <c r="AX289" s="11" t="s">
        <v>24</v>
      </c>
      <c r="AY289" s="245" t="s">
        <v>134</v>
      </c>
    </row>
    <row r="290" spans="2:65" s="1" customFormat="1" ht="16.5" customHeight="1">
      <c r="B290" s="43"/>
      <c r="C290" s="246" t="s">
        <v>598</v>
      </c>
      <c r="D290" s="246" t="s">
        <v>268</v>
      </c>
      <c r="E290" s="247" t="s">
        <v>599</v>
      </c>
      <c r="F290" s="248" t="s">
        <v>600</v>
      </c>
      <c r="G290" s="249" t="s">
        <v>260</v>
      </c>
      <c r="H290" s="250">
        <v>0.105</v>
      </c>
      <c r="I290" s="251"/>
      <c r="J290" s="252">
        <f>ROUND(I290*H290,2)</f>
        <v>0</v>
      </c>
      <c r="K290" s="248" t="s">
        <v>141</v>
      </c>
      <c r="L290" s="253"/>
      <c r="M290" s="254" t="s">
        <v>22</v>
      </c>
      <c r="N290" s="255" t="s">
        <v>46</v>
      </c>
      <c r="O290" s="44"/>
      <c r="P290" s="227">
        <f>O290*H290</f>
        <v>0</v>
      </c>
      <c r="Q290" s="227">
        <v>1</v>
      </c>
      <c r="R290" s="227">
        <f>Q290*H290</f>
        <v>0.105</v>
      </c>
      <c r="S290" s="227">
        <v>0</v>
      </c>
      <c r="T290" s="228">
        <f>S290*H290</f>
        <v>0</v>
      </c>
      <c r="AR290" s="21" t="s">
        <v>373</v>
      </c>
      <c r="AT290" s="21" t="s">
        <v>268</v>
      </c>
      <c r="AU290" s="21" t="s">
        <v>84</v>
      </c>
      <c r="AY290" s="21" t="s">
        <v>134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21" t="s">
        <v>24</v>
      </c>
      <c r="BK290" s="229">
        <f>ROUND(I290*H290,2)</f>
        <v>0</v>
      </c>
      <c r="BL290" s="21" t="s">
        <v>287</v>
      </c>
      <c r="BM290" s="21" t="s">
        <v>601</v>
      </c>
    </row>
    <row r="291" spans="2:51" s="11" customFormat="1" ht="13.5">
      <c r="B291" s="234"/>
      <c r="C291" s="235"/>
      <c r="D291" s="236" t="s">
        <v>224</v>
      </c>
      <c r="E291" s="235"/>
      <c r="F291" s="238" t="s">
        <v>602</v>
      </c>
      <c r="G291" s="235"/>
      <c r="H291" s="239">
        <v>0.105</v>
      </c>
      <c r="I291" s="240"/>
      <c r="J291" s="235"/>
      <c r="K291" s="235"/>
      <c r="L291" s="241"/>
      <c r="M291" s="242"/>
      <c r="N291" s="243"/>
      <c r="O291" s="243"/>
      <c r="P291" s="243"/>
      <c r="Q291" s="243"/>
      <c r="R291" s="243"/>
      <c r="S291" s="243"/>
      <c r="T291" s="244"/>
      <c r="AT291" s="245" t="s">
        <v>224</v>
      </c>
      <c r="AU291" s="245" t="s">
        <v>84</v>
      </c>
      <c r="AV291" s="11" t="s">
        <v>84</v>
      </c>
      <c r="AW291" s="11" t="s">
        <v>6</v>
      </c>
      <c r="AX291" s="11" t="s">
        <v>24</v>
      </c>
      <c r="AY291" s="245" t="s">
        <v>134</v>
      </c>
    </row>
    <row r="292" spans="2:65" s="1" customFormat="1" ht="25.5" customHeight="1">
      <c r="B292" s="43"/>
      <c r="C292" s="218" t="s">
        <v>603</v>
      </c>
      <c r="D292" s="218" t="s">
        <v>137</v>
      </c>
      <c r="E292" s="219" t="s">
        <v>604</v>
      </c>
      <c r="F292" s="220" t="s">
        <v>605</v>
      </c>
      <c r="G292" s="221" t="s">
        <v>222</v>
      </c>
      <c r="H292" s="222">
        <v>282.728</v>
      </c>
      <c r="I292" s="223"/>
      <c r="J292" s="224">
        <f>ROUND(I292*H292,2)</f>
        <v>0</v>
      </c>
      <c r="K292" s="220" t="s">
        <v>229</v>
      </c>
      <c r="L292" s="69"/>
      <c r="M292" s="225" t="s">
        <v>22</v>
      </c>
      <c r="N292" s="226" t="s">
        <v>46</v>
      </c>
      <c r="O292" s="44"/>
      <c r="P292" s="227">
        <f>O292*H292</f>
        <v>0</v>
      </c>
      <c r="Q292" s="227">
        <v>0</v>
      </c>
      <c r="R292" s="227">
        <f>Q292*H292</f>
        <v>0</v>
      </c>
      <c r="S292" s="227">
        <v>0</v>
      </c>
      <c r="T292" s="228">
        <f>S292*H292</f>
        <v>0</v>
      </c>
      <c r="AR292" s="21" t="s">
        <v>287</v>
      </c>
      <c r="AT292" s="21" t="s">
        <v>137</v>
      </c>
      <c r="AU292" s="21" t="s">
        <v>84</v>
      </c>
      <c r="AY292" s="21" t="s">
        <v>134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21" t="s">
        <v>24</v>
      </c>
      <c r="BK292" s="229">
        <f>ROUND(I292*H292,2)</f>
        <v>0</v>
      </c>
      <c r="BL292" s="21" t="s">
        <v>287</v>
      </c>
      <c r="BM292" s="21" t="s">
        <v>606</v>
      </c>
    </row>
    <row r="293" spans="2:51" s="11" customFormat="1" ht="13.5">
      <c r="B293" s="234"/>
      <c r="C293" s="235"/>
      <c r="D293" s="236" t="s">
        <v>224</v>
      </c>
      <c r="E293" s="237" t="s">
        <v>22</v>
      </c>
      <c r="F293" s="238" t="s">
        <v>607</v>
      </c>
      <c r="G293" s="235"/>
      <c r="H293" s="239">
        <v>185.582</v>
      </c>
      <c r="I293" s="240"/>
      <c r="J293" s="235"/>
      <c r="K293" s="235"/>
      <c r="L293" s="241"/>
      <c r="M293" s="242"/>
      <c r="N293" s="243"/>
      <c r="O293" s="243"/>
      <c r="P293" s="243"/>
      <c r="Q293" s="243"/>
      <c r="R293" s="243"/>
      <c r="S293" s="243"/>
      <c r="T293" s="244"/>
      <c r="AT293" s="245" t="s">
        <v>224</v>
      </c>
      <c r="AU293" s="245" t="s">
        <v>84</v>
      </c>
      <c r="AV293" s="11" t="s">
        <v>84</v>
      </c>
      <c r="AW293" s="11" t="s">
        <v>39</v>
      </c>
      <c r="AX293" s="11" t="s">
        <v>75</v>
      </c>
      <c r="AY293" s="245" t="s">
        <v>134</v>
      </c>
    </row>
    <row r="294" spans="2:51" s="11" customFormat="1" ht="13.5">
      <c r="B294" s="234"/>
      <c r="C294" s="235"/>
      <c r="D294" s="236" t="s">
        <v>224</v>
      </c>
      <c r="E294" s="237" t="s">
        <v>22</v>
      </c>
      <c r="F294" s="238" t="s">
        <v>608</v>
      </c>
      <c r="G294" s="235"/>
      <c r="H294" s="239">
        <v>28.438</v>
      </c>
      <c r="I294" s="240"/>
      <c r="J294" s="235"/>
      <c r="K294" s="235"/>
      <c r="L294" s="241"/>
      <c r="M294" s="242"/>
      <c r="N294" s="243"/>
      <c r="O294" s="243"/>
      <c r="P294" s="243"/>
      <c r="Q294" s="243"/>
      <c r="R294" s="243"/>
      <c r="S294" s="243"/>
      <c r="T294" s="244"/>
      <c r="AT294" s="245" t="s">
        <v>224</v>
      </c>
      <c r="AU294" s="245" t="s">
        <v>84</v>
      </c>
      <c r="AV294" s="11" t="s">
        <v>84</v>
      </c>
      <c r="AW294" s="11" t="s">
        <v>39</v>
      </c>
      <c r="AX294" s="11" t="s">
        <v>75</v>
      </c>
      <c r="AY294" s="245" t="s">
        <v>134</v>
      </c>
    </row>
    <row r="295" spans="2:51" s="11" customFormat="1" ht="13.5">
      <c r="B295" s="234"/>
      <c r="C295" s="235"/>
      <c r="D295" s="236" t="s">
        <v>224</v>
      </c>
      <c r="E295" s="237" t="s">
        <v>22</v>
      </c>
      <c r="F295" s="238" t="s">
        <v>609</v>
      </c>
      <c r="G295" s="235"/>
      <c r="H295" s="239">
        <v>42.766</v>
      </c>
      <c r="I295" s="240"/>
      <c r="J295" s="235"/>
      <c r="K295" s="235"/>
      <c r="L295" s="241"/>
      <c r="M295" s="242"/>
      <c r="N295" s="243"/>
      <c r="O295" s="243"/>
      <c r="P295" s="243"/>
      <c r="Q295" s="243"/>
      <c r="R295" s="243"/>
      <c r="S295" s="243"/>
      <c r="T295" s="244"/>
      <c r="AT295" s="245" t="s">
        <v>224</v>
      </c>
      <c r="AU295" s="245" t="s">
        <v>84</v>
      </c>
      <c r="AV295" s="11" t="s">
        <v>84</v>
      </c>
      <c r="AW295" s="11" t="s">
        <v>39</v>
      </c>
      <c r="AX295" s="11" t="s">
        <v>75</v>
      </c>
      <c r="AY295" s="245" t="s">
        <v>134</v>
      </c>
    </row>
    <row r="296" spans="2:51" s="11" customFormat="1" ht="13.5">
      <c r="B296" s="234"/>
      <c r="C296" s="235"/>
      <c r="D296" s="236" t="s">
        <v>224</v>
      </c>
      <c r="E296" s="237" t="s">
        <v>22</v>
      </c>
      <c r="F296" s="238" t="s">
        <v>610</v>
      </c>
      <c r="G296" s="235"/>
      <c r="H296" s="239">
        <v>25.942</v>
      </c>
      <c r="I296" s="240"/>
      <c r="J296" s="235"/>
      <c r="K296" s="235"/>
      <c r="L296" s="241"/>
      <c r="M296" s="242"/>
      <c r="N296" s="243"/>
      <c r="O296" s="243"/>
      <c r="P296" s="243"/>
      <c r="Q296" s="243"/>
      <c r="R296" s="243"/>
      <c r="S296" s="243"/>
      <c r="T296" s="244"/>
      <c r="AT296" s="245" t="s">
        <v>224</v>
      </c>
      <c r="AU296" s="245" t="s">
        <v>84</v>
      </c>
      <c r="AV296" s="11" t="s">
        <v>84</v>
      </c>
      <c r="AW296" s="11" t="s">
        <v>39</v>
      </c>
      <c r="AX296" s="11" t="s">
        <v>75</v>
      </c>
      <c r="AY296" s="245" t="s">
        <v>134</v>
      </c>
    </row>
    <row r="297" spans="2:65" s="1" customFormat="1" ht="16.5" customHeight="1">
      <c r="B297" s="43"/>
      <c r="C297" s="246" t="s">
        <v>611</v>
      </c>
      <c r="D297" s="246" t="s">
        <v>268</v>
      </c>
      <c r="E297" s="247" t="s">
        <v>612</v>
      </c>
      <c r="F297" s="248" t="s">
        <v>613</v>
      </c>
      <c r="G297" s="249" t="s">
        <v>222</v>
      </c>
      <c r="H297" s="250">
        <v>325.137</v>
      </c>
      <c r="I297" s="251"/>
      <c r="J297" s="252">
        <f>ROUND(I297*H297,2)</f>
        <v>0</v>
      </c>
      <c r="K297" s="248" t="s">
        <v>229</v>
      </c>
      <c r="L297" s="253"/>
      <c r="M297" s="254" t="s">
        <v>22</v>
      </c>
      <c r="N297" s="255" t="s">
        <v>46</v>
      </c>
      <c r="O297" s="44"/>
      <c r="P297" s="227">
        <f>O297*H297</f>
        <v>0</v>
      </c>
      <c r="Q297" s="227">
        <v>0.00025</v>
      </c>
      <c r="R297" s="227">
        <f>Q297*H297</f>
        <v>0.08128425</v>
      </c>
      <c r="S297" s="227">
        <v>0</v>
      </c>
      <c r="T297" s="228">
        <f>S297*H297</f>
        <v>0</v>
      </c>
      <c r="AR297" s="21" t="s">
        <v>373</v>
      </c>
      <c r="AT297" s="21" t="s">
        <v>268</v>
      </c>
      <c r="AU297" s="21" t="s">
        <v>84</v>
      </c>
      <c r="AY297" s="21" t="s">
        <v>134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21" t="s">
        <v>24</v>
      </c>
      <c r="BK297" s="229">
        <f>ROUND(I297*H297,2)</f>
        <v>0</v>
      </c>
      <c r="BL297" s="21" t="s">
        <v>287</v>
      </c>
      <c r="BM297" s="21" t="s">
        <v>614</v>
      </c>
    </row>
    <row r="298" spans="2:51" s="11" customFormat="1" ht="13.5">
      <c r="B298" s="234"/>
      <c r="C298" s="235"/>
      <c r="D298" s="236" t="s">
        <v>224</v>
      </c>
      <c r="E298" s="235"/>
      <c r="F298" s="238" t="s">
        <v>615</v>
      </c>
      <c r="G298" s="235"/>
      <c r="H298" s="239">
        <v>325.137</v>
      </c>
      <c r="I298" s="240"/>
      <c r="J298" s="235"/>
      <c r="K298" s="235"/>
      <c r="L298" s="241"/>
      <c r="M298" s="242"/>
      <c r="N298" s="243"/>
      <c r="O298" s="243"/>
      <c r="P298" s="243"/>
      <c r="Q298" s="243"/>
      <c r="R298" s="243"/>
      <c r="S298" s="243"/>
      <c r="T298" s="244"/>
      <c r="AT298" s="245" t="s">
        <v>224</v>
      </c>
      <c r="AU298" s="245" t="s">
        <v>84</v>
      </c>
      <c r="AV298" s="11" t="s">
        <v>84</v>
      </c>
      <c r="AW298" s="11" t="s">
        <v>6</v>
      </c>
      <c r="AX298" s="11" t="s">
        <v>24</v>
      </c>
      <c r="AY298" s="245" t="s">
        <v>134</v>
      </c>
    </row>
    <row r="299" spans="2:65" s="1" customFormat="1" ht="16.5" customHeight="1">
      <c r="B299" s="43"/>
      <c r="C299" s="218" t="s">
        <v>616</v>
      </c>
      <c r="D299" s="218" t="s">
        <v>137</v>
      </c>
      <c r="E299" s="219" t="s">
        <v>617</v>
      </c>
      <c r="F299" s="220" t="s">
        <v>618</v>
      </c>
      <c r="G299" s="221" t="s">
        <v>222</v>
      </c>
      <c r="H299" s="222">
        <v>299.47</v>
      </c>
      <c r="I299" s="223"/>
      <c r="J299" s="224">
        <f>ROUND(I299*H299,2)</f>
        <v>0</v>
      </c>
      <c r="K299" s="220" t="s">
        <v>141</v>
      </c>
      <c r="L299" s="69"/>
      <c r="M299" s="225" t="s">
        <v>22</v>
      </c>
      <c r="N299" s="226" t="s">
        <v>46</v>
      </c>
      <c r="O299" s="44"/>
      <c r="P299" s="227">
        <f>O299*H299</f>
        <v>0</v>
      </c>
      <c r="Q299" s="227">
        <v>0.0004</v>
      </c>
      <c r="R299" s="227">
        <f>Q299*H299</f>
        <v>0.11978800000000002</v>
      </c>
      <c r="S299" s="227">
        <v>0</v>
      </c>
      <c r="T299" s="228">
        <f>S299*H299</f>
        <v>0</v>
      </c>
      <c r="AR299" s="21" t="s">
        <v>287</v>
      </c>
      <c r="AT299" s="21" t="s">
        <v>137</v>
      </c>
      <c r="AU299" s="21" t="s">
        <v>84</v>
      </c>
      <c r="AY299" s="21" t="s">
        <v>134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21" t="s">
        <v>24</v>
      </c>
      <c r="BK299" s="229">
        <f>ROUND(I299*H299,2)</f>
        <v>0</v>
      </c>
      <c r="BL299" s="21" t="s">
        <v>287</v>
      </c>
      <c r="BM299" s="21" t="s">
        <v>619</v>
      </c>
    </row>
    <row r="300" spans="2:65" s="1" customFormat="1" ht="16.5" customHeight="1">
      <c r="B300" s="43"/>
      <c r="C300" s="246" t="s">
        <v>620</v>
      </c>
      <c r="D300" s="246" t="s">
        <v>268</v>
      </c>
      <c r="E300" s="247" t="s">
        <v>621</v>
      </c>
      <c r="F300" s="248" t="s">
        <v>622</v>
      </c>
      <c r="G300" s="249" t="s">
        <v>222</v>
      </c>
      <c r="H300" s="250">
        <v>344.391</v>
      </c>
      <c r="I300" s="251"/>
      <c r="J300" s="252">
        <f>ROUND(I300*H300,2)</f>
        <v>0</v>
      </c>
      <c r="K300" s="248" t="s">
        <v>141</v>
      </c>
      <c r="L300" s="253"/>
      <c r="M300" s="254" t="s">
        <v>22</v>
      </c>
      <c r="N300" s="255" t="s">
        <v>46</v>
      </c>
      <c r="O300" s="44"/>
      <c r="P300" s="227">
        <f>O300*H300</f>
        <v>0</v>
      </c>
      <c r="Q300" s="227">
        <v>0.0045</v>
      </c>
      <c r="R300" s="227">
        <f>Q300*H300</f>
        <v>1.5497595</v>
      </c>
      <c r="S300" s="227">
        <v>0</v>
      </c>
      <c r="T300" s="228">
        <f>S300*H300</f>
        <v>0</v>
      </c>
      <c r="AR300" s="21" t="s">
        <v>373</v>
      </c>
      <c r="AT300" s="21" t="s">
        <v>268</v>
      </c>
      <c r="AU300" s="21" t="s">
        <v>84</v>
      </c>
      <c r="AY300" s="21" t="s">
        <v>134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21" t="s">
        <v>24</v>
      </c>
      <c r="BK300" s="229">
        <f>ROUND(I300*H300,2)</f>
        <v>0</v>
      </c>
      <c r="BL300" s="21" t="s">
        <v>287</v>
      </c>
      <c r="BM300" s="21" t="s">
        <v>623</v>
      </c>
    </row>
    <row r="301" spans="2:51" s="11" customFormat="1" ht="13.5">
      <c r="B301" s="234"/>
      <c r="C301" s="235"/>
      <c r="D301" s="236" t="s">
        <v>224</v>
      </c>
      <c r="E301" s="235"/>
      <c r="F301" s="238" t="s">
        <v>624</v>
      </c>
      <c r="G301" s="235"/>
      <c r="H301" s="239">
        <v>344.391</v>
      </c>
      <c r="I301" s="240"/>
      <c r="J301" s="235"/>
      <c r="K301" s="235"/>
      <c r="L301" s="241"/>
      <c r="M301" s="242"/>
      <c r="N301" s="243"/>
      <c r="O301" s="243"/>
      <c r="P301" s="243"/>
      <c r="Q301" s="243"/>
      <c r="R301" s="243"/>
      <c r="S301" s="243"/>
      <c r="T301" s="244"/>
      <c r="AT301" s="245" t="s">
        <v>224</v>
      </c>
      <c r="AU301" s="245" t="s">
        <v>84</v>
      </c>
      <c r="AV301" s="11" t="s">
        <v>84</v>
      </c>
      <c r="AW301" s="11" t="s">
        <v>6</v>
      </c>
      <c r="AX301" s="11" t="s">
        <v>24</v>
      </c>
      <c r="AY301" s="245" t="s">
        <v>134</v>
      </c>
    </row>
    <row r="302" spans="2:65" s="1" customFormat="1" ht="25.5" customHeight="1">
      <c r="B302" s="43"/>
      <c r="C302" s="218" t="s">
        <v>625</v>
      </c>
      <c r="D302" s="218" t="s">
        <v>137</v>
      </c>
      <c r="E302" s="219" t="s">
        <v>626</v>
      </c>
      <c r="F302" s="220" t="s">
        <v>627</v>
      </c>
      <c r="G302" s="221" t="s">
        <v>628</v>
      </c>
      <c r="H302" s="256"/>
      <c r="I302" s="223"/>
      <c r="J302" s="224">
        <f>ROUND(I302*H302,2)</f>
        <v>0</v>
      </c>
      <c r="K302" s="220" t="s">
        <v>141</v>
      </c>
      <c r="L302" s="69"/>
      <c r="M302" s="225" t="s">
        <v>22</v>
      </c>
      <c r="N302" s="226" t="s">
        <v>46</v>
      </c>
      <c r="O302" s="44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AR302" s="21" t="s">
        <v>287</v>
      </c>
      <c r="AT302" s="21" t="s">
        <v>137</v>
      </c>
      <c r="AU302" s="21" t="s">
        <v>84</v>
      </c>
      <c r="AY302" s="21" t="s">
        <v>134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21" t="s">
        <v>24</v>
      </c>
      <c r="BK302" s="229">
        <f>ROUND(I302*H302,2)</f>
        <v>0</v>
      </c>
      <c r="BL302" s="21" t="s">
        <v>287</v>
      </c>
      <c r="BM302" s="21" t="s">
        <v>629</v>
      </c>
    </row>
    <row r="303" spans="2:63" s="10" customFormat="1" ht="29.85" customHeight="1">
      <c r="B303" s="202"/>
      <c r="C303" s="203"/>
      <c r="D303" s="204" t="s">
        <v>74</v>
      </c>
      <c r="E303" s="216" t="s">
        <v>630</v>
      </c>
      <c r="F303" s="216" t="s">
        <v>631</v>
      </c>
      <c r="G303" s="203"/>
      <c r="H303" s="203"/>
      <c r="I303" s="206"/>
      <c r="J303" s="217">
        <f>BK303</f>
        <v>0</v>
      </c>
      <c r="K303" s="203"/>
      <c r="L303" s="208"/>
      <c r="M303" s="209"/>
      <c r="N303" s="210"/>
      <c r="O303" s="210"/>
      <c r="P303" s="211">
        <f>SUM(P304:P325)</f>
        <v>0</v>
      </c>
      <c r="Q303" s="210"/>
      <c r="R303" s="211">
        <f>SUM(R304:R325)</f>
        <v>5.21392497</v>
      </c>
      <c r="S303" s="210"/>
      <c r="T303" s="212">
        <f>SUM(T304:T325)</f>
        <v>0</v>
      </c>
      <c r="AR303" s="213" t="s">
        <v>84</v>
      </c>
      <c r="AT303" s="214" t="s">
        <v>74</v>
      </c>
      <c r="AU303" s="214" t="s">
        <v>24</v>
      </c>
      <c r="AY303" s="213" t="s">
        <v>134</v>
      </c>
      <c r="BK303" s="215">
        <f>SUM(BK304:BK325)</f>
        <v>0</v>
      </c>
    </row>
    <row r="304" spans="2:65" s="1" customFormat="1" ht="25.5" customHeight="1">
      <c r="B304" s="43"/>
      <c r="C304" s="218" t="s">
        <v>632</v>
      </c>
      <c r="D304" s="218" t="s">
        <v>137</v>
      </c>
      <c r="E304" s="219" t="s">
        <v>633</v>
      </c>
      <c r="F304" s="220" t="s">
        <v>634</v>
      </c>
      <c r="G304" s="221" t="s">
        <v>222</v>
      </c>
      <c r="H304" s="222">
        <v>319.784</v>
      </c>
      <c r="I304" s="223"/>
      <c r="J304" s="224">
        <f>ROUND(I304*H304,2)</f>
        <v>0</v>
      </c>
      <c r="K304" s="220" t="s">
        <v>141</v>
      </c>
      <c r="L304" s="69"/>
      <c r="M304" s="225" t="s">
        <v>22</v>
      </c>
      <c r="N304" s="226" t="s">
        <v>46</v>
      </c>
      <c r="O304" s="44"/>
      <c r="P304" s="227">
        <f>O304*H304</f>
        <v>0</v>
      </c>
      <c r="Q304" s="227">
        <v>0</v>
      </c>
      <c r="R304" s="227">
        <f>Q304*H304</f>
        <v>0</v>
      </c>
      <c r="S304" s="227">
        <v>0</v>
      </c>
      <c r="T304" s="228">
        <f>S304*H304</f>
        <v>0</v>
      </c>
      <c r="AR304" s="21" t="s">
        <v>287</v>
      </c>
      <c r="AT304" s="21" t="s">
        <v>137</v>
      </c>
      <c r="AU304" s="21" t="s">
        <v>84</v>
      </c>
      <c r="AY304" s="21" t="s">
        <v>134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21" t="s">
        <v>24</v>
      </c>
      <c r="BK304" s="229">
        <f>ROUND(I304*H304,2)</f>
        <v>0</v>
      </c>
      <c r="BL304" s="21" t="s">
        <v>287</v>
      </c>
      <c r="BM304" s="21" t="s">
        <v>635</v>
      </c>
    </row>
    <row r="305" spans="2:51" s="11" customFormat="1" ht="13.5">
      <c r="B305" s="234"/>
      <c r="C305" s="235"/>
      <c r="D305" s="236" t="s">
        <v>224</v>
      </c>
      <c r="E305" s="237" t="s">
        <v>22</v>
      </c>
      <c r="F305" s="238" t="s">
        <v>636</v>
      </c>
      <c r="G305" s="235"/>
      <c r="H305" s="239">
        <v>319.784</v>
      </c>
      <c r="I305" s="240"/>
      <c r="J305" s="235"/>
      <c r="K305" s="235"/>
      <c r="L305" s="241"/>
      <c r="M305" s="242"/>
      <c r="N305" s="243"/>
      <c r="O305" s="243"/>
      <c r="P305" s="243"/>
      <c r="Q305" s="243"/>
      <c r="R305" s="243"/>
      <c r="S305" s="243"/>
      <c r="T305" s="244"/>
      <c r="AT305" s="245" t="s">
        <v>224</v>
      </c>
      <c r="AU305" s="245" t="s">
        <v>84</v>
      </c>
      <c r="AV305" s="11" t="s">
        <v>84</v>
      </c>
      <c r="AW305" s="11" t="s">
        <v>39</v>
      </c>
      <c r="AX305" s="11" t="s">
        <v>24</v>
      </c>
      <c r="AY305" s="245" t="s">
        <v>134</v>
      </c>
    </row>
    <row r="306" spans="2:65" s="1" customFormat="1" ht="25.5" customHeight="1">
      <c r="B306" s="43"/>
      <c r="C306" s="246" t="s">
        <v>637</v>
      </c>
      <c r="D306" s="246" t="s">
        <v>268</v>
      </c>
      <c r="E306" s="247" t="s">
        <v>638</v>
      </c>
      <c r="F306" s="248" t="s">
        <v>639</v>
      </c>
      <c r="G306" s="249" t="s">
        <v>640</v>
      </c>
      <c r="H306" s="250">
        <v>4413.019</v>
      </c>
      <c r="I306" s="251"/>
      <c r="J306" s="252">
        <f>ROUND(I306*H306,2)</f>
        <v>0</v>
      </c>
      <c r="K306" s="248" t="s">
        <v>141</v>
      </c>
      <c r="L306" s="253"/>
      <c r="M306" s="254" t="s">
        <v>22</v>
      </c>
      <c r="N306" s="255" t="s">
        <v>46</v>
      </c>
      <c r="O306" s="44"/>
      <c r="P306" s="227">
        <f>O306*H306</f>
        <v>0</v>
      </c>
      <c r="Q306" s="227">
        <v>0.001</v>
      </c>
      <c r="R306" s="227">
        <f>Q306*H306</f>
        <v>4.413019</v>
      </c>
      <c r="S306" s="227">
        <v>0</v>
      </c>
      <c r="T306" s="228">
        <f>S306*H306</f>
        <v>0</v>
      </c>
      <c r="AR306" s="21" t="s">
        <v>373</v>
      </c>
      <c r="AT306" s="21" t="s">
        <v>268</v>
      </c>
      <c r="AU306" s="21" t="s">
        <v>84</v>
      </c>
      <c r="AY306" s="21" t="s">
        <v>134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21" t="s">
        <v>24</v>
      </c>
      <c r="BK306" s="229">
        <f>ROUND(I306*H306,2)</f>
        <v>0</v>
      </c>
      <c r="BL306" s="21" t="s">
        <v>287</v>
      </c>
      <c r="BM306" s="21" t="s">
        <v>641</v>
      </c>
    </row>
    <row r="307" spans="2:51" s="11" customFormat="1" ht="13.5">
      <c r="B307" s="234"/>
      <c r="C307" s="235"/>
      <c r="D307" s="236" t="s">
        <v>224</v>
      </c>
      <c r="E307" s="237" t="s">
        <v>22</v>
      </c>
      <c r="F307" s="238" t="s">
        <v>642</v>
      </c>
      <c r="G307" s="235"/>
      <c r="H307" s="239">
        <v>4413.019</v>
      </c>
      <c r="I307" s="240"/>
      <c r="J307" s="235"/>
      <c r="K307" s="235"/>
      <c r="L307" s="241"/>
      <c r="M307" s="242"/>
      <c r="N307" s="243"/>
      <c r="O307" s="243"/>
      <c r="P307" s="243"/>
      <c r="Q307" s="243"/>
      <c r="R307" s="243"/>
      <c r="S307" s="243"/>
      <c r="T307" s="244"/>
      <c r="AT307" s="245" t="s">
        <v>224</v>
      </c>
      <c r="AU307" s="245" t="s">
        <v>84</v>
      </c>
      <c r="AV307" s="11" t="s">
        <v>84</v>
      </c>
      <c r="AW307" s="11" t="s">
        <v>39</v>
      </c>
      <c r="AX307" s="11" t="s">
        <v>24</v>
      </c>
      <c r="AY307" s="245" t="s">
        <v>134</v>
      </c>
    </row>
    <row r="308" spans="2:65" s="1" customFormat="1" ht="25.5" customHeight="1">
      <c r="B308" s="43"/>
      <c r="C308" s="218" t="s">
        <v>643</v>
      </c>
      <c r="D308" s="218" t="s">
        <v>137</v>
      </c>
      <c r="E308" s="219" t="s">
        <v>644</v>
      </c>
      <c r="F308" s="220" t="s">
        <v>645</v>
      </c>
      <c r="G308" s="221" t="s">
        <v>222</v>
      </c>
      <c r="H308" s="222">
        <v>299.47</v>
      </c>
      <c r="I308" s="223"/>
      <c r="J308" s="224">
        <f>ROUND(I308*H308,2)</f>
        <v>0</v>
      </c>
      <c r="K308" s="220" t="s">
        <v>141</v>
      </c>
      <c r="L308" s="69"/>
      <c r="M308" s="225" t="s">
        <v>22</v>
      </c>
      <c r="N308" s="226" t="s">
        <v>46</v>
      </c>
      <c r="O308" s="44"/>
      <c r="P308" s="227">
        <f>O308*H308</f>
        <v>0</v>
      </c>
      <c r="Q308" s="227">
        <v>0</v>
      </c>
      <c r="R308" s="227">
        <f>Q308*H308</f>
        <v>0</v>
      </c>
      <c r="S308" s="227">
        <v>0</v>
      </c>
      <c r="T308" s="228">
        <f>S308*H308</f>
        <v>0</v>
      </c>
      <c r="AR308" s="21" t="s">
        <v>287</v>
      </c>
      <c r="AT308" s="21" t="s">
        <v>137</v>
      </c>
      <c r="AU308" s="21" t="s">
        <v>84</v>
      </c>
      <c r="AY308" s="21" t="s">
        <v>134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21" t="s">
        <v>24</v>
      </c>
      <c r="BK308" s="229">
        <f>ROUND(I308*H308,2)</f>
        <v>0</v>
      </c>
      <c r="BL308" s="21" t="s">
        <v>287</v>
      </c>
      <c r="BM308" s="21" t="s">
        <v>646</v>
      </c>
    </row>
    <row r="309" spans="2:65" s="1" customFormat="1" ht="16.5" customHeight="1">
      <c r="B309" s="43"/>
      <c r="C309" s="246" t="s">
        <v>647</v>
      </c>
      <c r="D309" s="246" t="s">
        <v>268</v>
      </c>
      <c r="E309" s="247" t="s">
        <v>648</v>
      </c>
      <c r="F309" s="248" t="s">
        <v>649</v>
      </c>
      <c r="G309" s="249" t="s">
        <v>222</v>
      </c>
      <c r="H309" s="250">
        <v>314.444</v>
      </c>
      <c r="I309" s="251"/>
      <c r="J309" s="252">
        <f>ROUND(I309*H309,2)</f>
        <v>0</v>
      </c>
      <c r="K309" s="248" t="s">
        <v>141</v>
      </c>
      <c r="L309" s="253"/>
      <c r="M309" s="254" t="s">
        <v>22</v>
      </c>
      <c r="N309" s="255" t="s">
        <v>46</v>
      </c>
      <c r="O309" s="44"/>
      <c r="P309" s="227">
        <f>O309*H309</f>
        <v>0</v>
      </c>
      <c r="Q309" s="227">
        <v>0.0025</v>
      </c>
      <c r="R309" s="227">
        <f>Q309*H309</f>
        <v>0.7861100000000001</v>
      </c>
      <c r="S309" s="227">
        <v>0</v>
      </c>
      <c r="T309" s="228">
        <f>S309*H309</f>
        <v>0</v>
      </c>
      <c r="AR309" s="21" t="s">
        <v>373</v>
      </c>
      <c r="AT309" s="21" t="s">
        <v>268</v>
      </c>
      <c r="AU309" s="21" t="s">
        <v>84</v>
      </c>
      <c r="AY309" s="21" t="s">
        <v>134</v>
      </c>
      <c r="BE309" s="229">
        <f>IF(N309="základní",J309,0)</f>
        <v>0</v>
      </c>
      <c r="BF309" s="229">
        <f>IF(N309="snížená",J309,0)</f>
        <v>0</v>
      </c>
      <c r="BG309" s="229">
        <f>IF(N309="zákl. přenesená",J309,0)</f>
        <v>0</v>
      </c>
      <c r="BH309" s="229">
        <f>IF(N309="sníž. přenesená",J309,0)</f>
        <v>0</v>
      </c>
      <c r="BI309" s="229">
        <f>IF(N309="nulová",J309,0)</f>
        <v>0</v>
      </c>
      <c r="BJ309" s="21" t="s">
        <v>24</v>
      </c>
      <c r="BK309" s="229">
        <f>ROUND(I309*H309,2)</f>
        <v>0</v>
      </c>
      <c r="BL309" s="21" t="s">
        <v>287</v>
      </c>
      <c r="BM309" s="21" t="s">
        <v>650</v>
      </c>
    </row>
    <row r="310" spans="2:51" s="11" customFormat="1" ht="13.5">
      <c r="B310" s="234"/>
      <c r="C310" s="235"/>
      <c r="D310" s="236" t="s">
        <v>224</v>
      </c>
      <c r="E310" s="235"/>
      <c r="F310" s="238" t="s">
        <v>651</v>
      </c>
      <c r="G310" s="235"/>
      <c r="H310" s="239">
        <v>314.444</v>
      </c>
      <c r="I310" s="240"/>
      <c r="J310" s="235"/>
      <c r="K310" s="235"/>
      <c r="L310" s="241"/>
      <c r="M310" s="242"/>
      <c r="N310" s="243"/>
      <c r="O310" s="243"/>
      <c r="P310" s="243"/>
      <c r="Q310" s="243"/>
      <c r="R310" s="243"/>
      <c r="S310" s="243"/>
      <c r="T310" s="244"/>
      <c r="AT310" s="245" t="s">
        <v>224</v>
      </c>
      <c r="AU310" s="245" t="s">
        <v>84</v>
      </c>
      <c r="AV310" s="11" t="s">
        <v>84</v>
      </c>
      <c r="AW310" s="11" t="s">
        <v>6</v>
      </c>
      <c r="AX310" s="11" t="s">
        <v>24</v>
      </c>
      <c r="AY310" s="245" t="s">
        <v>134</v>
      </c>
    </row>
    <row r="311" spans="2:65" s="1" customFormat="1" ht="16.5" customHeight="1">
      <c r="B311" s="43"/>
      <c r="C311" s="218" t="s">
        <v>652</v>
      </c>
      <c r="D311" s="218" t="s">
        <v>137</v>
      </c>
      <c r="E311" s="219" t="s">
        <v>653</v>
      </c>
      <c r="F311" s="220" t="s">
        <v>654</v>
      </c>
      <c r="G311" s="221" t="s">
        <v>281</v>
      </c>
      <c r="H311" s="222">
        <v>160.4</v>
      </c>
      <c r="I311" s="223"/>
      <c r="J311" s="224">
        <f>ROUND(I311*H311,2)</f>
        <v>0</v>
      </c>
      <c r="K311" s="220" t="s">
        <v>141</v>
      </c>
      <c r="L311" s="69"/>
      <c r="M311" s="225" t="s">
        <v>22</v>
      </c>
      <c r="N311" s="226" t="s">
        <v>46</v>
      </c>
      <c r="O311" s="44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AR311" s="21" t="s">
        <v>287</v>
      </c>
      <c r="AT311" s="21" t="s">
        <v>137</v>
      </c>
      <c r="AU311" s="21" t="s">
        <v>84</v>
      </c>
      <c r="AY311" s="21" t="s">
        <v>134</v>
      </c>
      <c r="BE311" s="229">
        <f>IF(N311="základní",J311,0)</f>
        <v>0</v>
      </c>
      <c r="BF311" s="229">
        <f>IF(N311="snížená",J311,0)</f>
        <v>0</v>
      </c>
      <c r="BG311" s="229">
        <f>IF(N311="zákl. přenesená",J311,0)</f>
        <v>0</v>
      </c>
      <c r="BH311" s="229">
        <f>IF(N311="sníž. přenesená",J311,0)</f>
        <v>0</v>
      </c>
      <c r="BI311" s="229">
        <f>IF(N311="nulová",J311,0)</f>
        <v>0</v>
      </c>
      <c r="BJ311" s="21" t="s">
        <v>24</v>
      </c>
      <c r="BK311" s="229">
        <f>ROUND(I311*H311,2)</f>
        <v>0</v>
      </c>
      <c r="BL311" s="21" t="s">
        <v>287</v>
      </c>
      <c r="BM311" s="21" t="s">
        <v>655</v>
      </c>
    </row>
    <row r="312" spans="2:51" s="11" customFormat="1" ht="13.5">
      <c r="B312" s="234"/>
      <c r="C312" s="235"/>
      <c r="D312" s="236" t="s">
        <v>224</v>
      </c>
      <c r="E312" s="237" t="s">
        <v>22</v>
      </c>
      <c r="F312" s="238" t="s">
        <v>656</v>
      </c>
      <c r="G312" s="235"/>
      <c r="H312" s="239">
        <v>160.4</v>
      </c>
      <c r="I312" s="240"/>
      <c r="J312" s="235"/>
      <c r="K312" s="235"/>
      <c r="L312" s="241"/>
      <c r="M312" s="242"/>
      <c r="N312" s="243"/>
      <c r="O312" s="243"/>
      <c r="P312" s="243"/>
      <c r="Q312" s="243"/>
      <c r="R312" s="243"/>
      <c r="S312" s="243"/>
      <c r="T312" s="244"/>
      <c r="AT312" s="245" t="s">
        <v>224</v>
      </c>
      <c r="AU312" s="245" t="s">
        <v>84</v>
      </c>
      <c r="AV312" s="11" t="s">
        <v>84</v>
      </c>
      <c r="AW312" s="11" t="s">
        <v>39</v>
      </c>
      <c r="AX312" s="11" t="s">
        <v>24</v>
      </c>
      <c r="AY312" s="245" t="s">
        <v>134</v>
      </c>
    </row>
    <row r="313" spans="2:65" s="1" customFormat="1" ht="16.5" customHeight="1">
      <c r="B313" s="43"/>
      <c r="C313" s="246" t="s">
        <v>657</v>
      </c>
      <c r="D313" s="246" t="s">
        <v>268</v>
      </c>
      <c r="E313" s="247" t="s">
        <v>658</v>
      </c>
      <c r="F313" s="248" t="s">
        <v>659</v>
      </c>
      <c r="G313" s="249" t="s">
        <v>281</v>
      </c>
      <c r="H313" s="250">
        <v>31.5</v>
      </c>
      <c r="I313" s="251"/>
      <c r="J313" s="252">
        <f>ROUND(I313*H313,2)</f>
        <v>0</v>
      </c>
      <c r="K313" s="248" t="s">
        <v>141</v>
      </c>
      <c r="L313" s="253"/>
      <c r="M313" s="254" t="s">
        <v>22</v>
      </c>
      <c r="N313" s="255" t="s">
        <v>46</v>
      </c>
      <c r="O313" s="44"/>
      <c r="P313" s="227">
        <f>O313*H313</f>
        <v>0</v>
      </c>
      <c r="Q313" s="227">
        <v>2.1E-05</v>
      </c>
      <c r="R313" s="227">
        <f>Q313*H313</f>
        <v>0.0006615</v>
      </c>
      <c r="S313" s="227">
        <v>0</v>
      </c>
      <c r="T313" s="228">
        <f>S313*H313</f>
        <v>0</v>
      </c>
      <c r="AR313" s="21" t="s">
        <v>373</v>
      </c>
      <c r="AT313" s="21" t="s">
        <v>268</v>
      </c>
      <c r="AU313" s="21" t="s">
        <v>84</v>
      </c>
      <c r="AY313" s="21" t="s">
        <v>134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21" t="s">
        <v>24</v>
      </c>
      <c r="BK313" s="229">
        <f>ROUND(I313*H313,2)</f>
        <v>0</v>
      </c>
      <c r="BL313" s="21" t="s">
        <v>287</v>
      </c>
      <c r="BM313" s="21" t="s">
        <v>660</v>
      </c>
    </row>
    <row r="314" spans="2:51" s="11" customFormat="1" ht="13.5">
      <c r="B314" s="234"/>
      <c r="C314" s="235"/>
      <c r="D314" s="236" t="s">
        <v>224</v>
      </c>
      <c r="E314" s="235"/>
      <c r="F314" s="238" t="s">
        <v>661</v>
      </c>
      <c r="G314" s="235"/>
      <c r="H314" s="239">
        <v>31.5</v>
      </c>
      <c r="I314" s="240"/>
      <c r="J314" s="235"/>
      <c r="K314" s="235"/>
      <c r="L314" s="241"/>
      <c r="M314" s="242"/>
      <c r="N314" s="243"/>
      <c r="O314" s="243"/>
      <c r="P314" s="243"/>
      <c r="Q314" s="243"/>
      <c r="R314" s="243"/>
      <c r="S314" s="243"/>
      <c r="T314" s="244"/>
      <c r="AT314" s="245" t="s">
        <v>224</v>
      </c>
      <c r="AU314" s="245" t="s">
        <v>84</v>
      </c>
      <c r="AV314" s="11" t="s">
        <v>84</v>
      </c>
      <c r="AW314" s="11" t="s">
        <v>6</v>
      </c>
      <c r="AX314" s="11" t="s">
        <v>24</v>
      </c>
      <c r="AY314" s="245" t="s">
        <v>134</v>
      </c>
    </row>
    <row r="315" spans="2:65" s="1" customFormat="1" ht="16.5" customHeight="1">
      <c r="B315" s="43"/>
      <c r="C315" s="246" t="s">
        <v>662</v>
      </c>
      <c r="D315" s="246" t="s">
        <v>268</v>
      </c>
      <c r="E315" s="247" t="s">
        <v>663</v>
      </c>
      <c r="F315" s="248" t="s">
        <v>664</v>
      </c>
      <c r="G315" s="249" t="s">
        <v>281</v>
      </c>
      <c r="H315" s="250">
        <v>49.77</v>
      </c>
      <c r="I315" s="251"/>
      <c r="J315" s="252">
        <f>ROUND(I315*H315,2)</f>
        <v>0</v>
      </c>
      <c r="K315" s="248" t="s">
        <v>141</v>
      </c>
      <c r="L315" s="253"/>
      <c r="M315" s="254" t="s">
        <v>22</v>
      </c>
      <c r="N315" s="255" t="s">
        <v>46</v>
      </c>
      <c r="O315" s="44"/>
      <c r="P315" s="227">
        <f>O315*H315</f>
        <v>0</v>
      </c>
      <c r="Q315" s="227">
        <v>7.2E-05</v>
      </c>
      <c r="R315" s="227">
        <f>Q315*H315</f>
        <v>0.0035834400000000002</v>
      </c>
      <c r="S315" s="227">
        <v>0</v>
      </c>
      <c r="T315" s="228">
        <f>S315*H315</f>
        <v>0</v>
      </c>
      <c r="AR315" s="21" t="s">
        <v>373</v>
      </c>
      <c r="AT315" s="21" t="s">
        <v>268</v>
      </c>
      <c r="AU315" s="21" t="s">
        <v>84</v>
      </c>
      <c r="AY315" s="21" t="s">
        <v>134</v>
      </c>
      <c r="BE315" s="229">
        <f>IF(N315="základní",J315,0)</f>
        <v>0</v>
      </c>
      <c r="BF315" s="229">
        <f>IF(N315="snížená",J315,0)</f>
        <v>0</v>
      </c>
      <c r="BG315" s="229">
        <f>IF(N315="zákl. přenesená",J315,0)</f>
        <v>0</v>
      </c>
      <c r="BH315" s="229">
        <f>IF(N315="sníž. přenesená",J315,0)</f>
        <v>0</v>
      </c>
      <c r="BI315" s="229">
        <f>IF(N315="nulová",J315,0)</f>
        <v>0</v>
      </c>
      <c r="BJ315" s="21" t="s">
        <v>24</v>
      </c>
      <c r="BK315" s="229">
        <f>ROUND(I315*H315,2)</f>
        <v>0</v>
      </c>
      <c r="BL315" s="21" t="s">
        <v>287</v>
      </c>
      <c r="BM315" s="21" t="s">
        <v>665</v>
      </c>
    </row>
    <row r="316" spans="2:51" s="11" customFormat="1" ht="13.5">
      <c r="B316" s="234"/>
      <c r="C316" s="235"/>
      <c r="D316" s="236" t="s">
        <v>224</v>
      </c>
      <c r="E316" s="235"/>
      <c r="F316" s="238" t="s">
        <v>666</v>
      </c>
      <c r="G316" s="235"/>
      <c r="H316" s="239">
        <v>49.77</v>
      </c>
      <c r="I316" s="240"/>
      <c r="J316" s="235"/>
      <c r="K316" s="235"/>
      <c r="L316" s="241"/>
      <c r="M316" s="242"/>
      <c r="N316" s="243"/>
      <c r="O316" s="243"/>
      <c r="P316" s="243"/>
      <c r="Q316" s="243"/>
      <c r="R316" s="243"/>
      <c r="S316" s="243"/>
      <c r="T316" s="244"/>
      <c r="AT316" s="245" t="s">
        <v>224</v>
      </c>
      <c r="AU316" s="245" t="s">
        <v>84</v>
      </c>
      <c r="AV316" s="11" t="s">
        <v>84</v>
      </c>
      <c r="AW316" s="11" t="s">
        <v>6</v>
      </c>
      <c r="AX316" s="11" t="s">
        <v>24</v>
      </c>
      <c r="AY316" s="245" t="s">
        <v>134</v>
      </c>
    </row>
    <row r="317" spans="2:65" s="1" customFormat="1" ht="16.5" customHeight="1">
      <c r="B317" s="43"/>
      <c r="C317" s="246" t="s">
        <v>667</v>
      </c>
      <c r="D317" s="246" t="s">
        <v>268</v>
      </c>
      <c r="E317" s="247" t="s">
        <v>668</v>
      </c>
      <c r="F317" s="248" t="s">
        <v>669</v>
      </c>
      <c r="G317" s="249" t="s">
        <v>281</v>
      </c>
      <c r="H317" s="250">
        <v>22.47</v>
      </c>
      <c r="I317" s="251"/>
      <c r="J317" s="252">
        <f>ROUND(I317*H317,2)</f>
        <v>0</v>
      </c>
      <c r="K317" s="248" t="s">
        <v>141</v>
      </c>
      <c r="L317" s="253"/>
      <c r="M317" s="254" t="s">
        <v>22</v>
      </c>
      <c r="N317" s="255" t="s">
        <v>46</v>
      </c>
      <c r="O317" s="44"/>
      <c r="P317" s="227">
        <f>O317*H317</f>
        <v>0</v>
      </c>
      <c r="Q317" s="227">
        <v>7.9E-05</v>
      </c>
      <c r="R317" s="227">
        <f>Q317*H317</f>
        <v>0.0017751299999999998</v>
      </c>
      <c r="S317" s="227">
        <v>0</v>
      </c>
      <c r="T317" s="228">
        <f>S317*H317</f>
        <v>0</v>
      </c>
      <c r="AR317" s="21" t="s">
        <v>373</v>
      </c>
      <c r="AT317" s="21" t="s">
        <v>268</v>
      </c>
      <c r="AU317" s="21" t="s">
        <v>84</v>
      </c>
      <c r="AY317" s="21" t="s">
        <v>134</v>
      </c>
      <c r="BE317" s="229">
        <f>IF(N317="základní",J317,0)</f>
        <v>0</v>
      </c>
      <c r="BF317" s="229">
        <f>IF(N317="snížená",J317,0)</f>
        <v>0</v>
      </c>
      <c r="BG317" s="229">
        <f>IF(N317="zákl. přenesená",J317,0)</f>
        <v>0</v>
      </c>
      <c r="BH317" s="229">
        <f>IF(N317="sníž. přenesená",J317,0)</f>
        <v>0</v>
      </c>
      <c r="BI317" s="229">
        <f>IF(N317="nulová",J317,0)</f>
        <v>0</v>
      </c>
      <c r="BJ317" s="21" t="s">
        <v>24</v>
      </c>
      <c r="BK317" s="229">
        <f>ROUND(I317*H317,2)</f>
        <v>0</v>
      </c>
      <c r="BL317" s="21" t="s">
        <v>287</v>
      </c>
      <c r="BM317" s="21" t="s">
        <v>670</v>
      </c>
    </row>
    <row r="318" spans="2:51" s="11" customFormat="1" ht="13.5">
      <c r="B318" s="234"/>
      <c r="C318" s="235"/>
      <c r="D318" s="236" t="s">
        <v>224</v>
      </c>
      <c r="E318" s="235"/>
      <c r="F318" s="238" t="s">
        <v>671</v>
      </c>
      <c r="G318" s="235"/>
      <c r="H318" s="239">
        <v>22.47</v>
      </c>
      <c r="I318" s="240"/>
      <c r="J318" s="235"/>
      <c r="K318" s="235"/>
      <c r="L318" s="241"/>
      <c r="M318" s="242"/>
      <c r="N318" s="243"/>
      <c r="O318" s="243"/>
      <c r="P318" s="243"/>
      <c r="Q318" s="243"/>
      <c r="R318" s="243"/>
      <c r="S318" s="243"/>
      <c r="T318" s="244"/>
      <c r="AT318" s="245" t="s">
        <v>224</v>
      </c>
      <c r="AU318" s="245" t="s">
        <v>84</v>
      </c>
      <c r="AV318" s="11" t="s">
        <v>84</v>
      </c>
      <c r="AW318" s="11" t="s">
        <v>6</v>
      </c>
      <c r="AX318" s="11" t="s">
        <v>24</v>
      </c>
      <c r="AY318" s="245" t="s">
        <v>134</v>
      </c>
    </row>
    <row r="319" spans="2:65" s="1" customFormat="1" ht="16.5" customHeight="1">
      <c r="B319" s="43"/>
      <c r="C319" s="246" t="s">
        <v>672</v>
      </c>
      <c r="D319" s="246" t="s">
        <v>268</v>
      </c>
      <c r="E319" s="247" t="s">
        <v>673</v>
      </c>
      <c r="F319" s="248" t="s">
        <v>674</v>
      </c>
      <c r="G319" s="249" t="s">
        <v>281</v>
      </c>
      <c r="H319" s="250">
        <v>23.73</v>
      </c>
      <c r="I319" s="251"/>
      <c r="J319" s="252">
        <f>ROUND(I319*H319,2)</f>
        <v>0</v>
      </c>
      <c r="K319" s="248" t="s">
        <v>141</v>
      </c>
      <c r="L319" s="253"/>
      <c r="M319" s="254" t="s">
        <v>22</v>
      </c>
      <c r="N319" s="255" t="s">
        <v>46</v>
      </c>
      <c r="O319" s="44"/>
      <c r="P319" s="227">
        <f>O319*H319</f>
        <v>0</v>
      </c>
      <c r="Q319" s="227">
        <v>0.000125</v>
      </c>
      <c r="R319" s="227">
        <f>Q319*H319</f>
        <v>0.00296625</v>
      </c>
      <c r="S319" s="227">
        <v>0</v>
      </c>
      <c r="T319" s="228">
        <f>S319*H319</f>
        <v>0</v>
      </c>
      <c r="AR319" s="21" t="s">
        <v>373</v>
      </c>
      <c r="AT319" s="21" t="s">
        <v>268</v>
      </c>
      <c r="AU319" s="21" t="s">
        <v>84</v>
      </c>
      <c r="AY319" s="21" t="s">
        <v>134</v>
      </c>
      <c r="BE319" s="229">
        <f>IF(N319="základní",J319,0)</f>
        <v>0</v>
      </c>
      <c r="BF319" s="229">
        <f>IF(N319="snížená",J319,0)</f>
        <v>0</v>
      </c>
      <c r="BG319" s="229">
        <f>IF(N319="zákl. přenesená",J319,0)</f>
        <v>0</v>
      </c>
      <c r="BH319" s="229">
        <f>IF(N319="sníž. přenesená",J319,0)</f>
        <v>0</v>
      </c>
      <c r="BI319" s="229">
        <f>IF(N319="nulová",J319,0)</f>
        <v>0</v>
      </c>
      <c r="BJ319" s="21" t="s">
        <v>24</v>
      </c>
      <c r="BK319" s="229">
        <f>ROUND(I319*H319,2)</f>
        <v>0</v>
      </c>
      <c r="BL319" s="21" t="s">
        <v>287</v>
      </c>
      <c r="BM319" s="21" t="s">
        <v>675</v>
      </c>
    </row>
    <row r="320" spans="2:51" s="11" customFormat="1" ht="13.5">
      <c r="B320" s="234"/>
      <c r="C320" s="235"/>
      <c r="D320" s="236" t="s">
        <v>224</v>
      </c>
      <c r="E320" s="235"/>
      <c r="F320" s="238" t="s">
        <v>676</v>
      </c>
      <c r="G320" s="235"/>
      <c r="H320" s="239">
        <v>23.73</v>
      </c>
      <c r="I320" s="240"/>
      <c r="J320" s="235"/>
      <c r="K320" s="235"/>
      <c r="L320" s="241"/>
      <c r="M320" s="242"/>
      <c r="N320" s="243"/>
      <c r="O320" s="243"/>
      <c r="P320" s="243"/>
      <c r="Q320" s="243"/>
      <c r="R320" s="243"/>
      <c r="S320" s="243"/>
      <c r="T320" s="244"/>
      <c r="AT320" s="245" t="s">
        <v>224</v>
      </c>
      <c r="AU320" s="245" t="s">
        <v>84</v>
      </c>
      <c r="AV320" s="11" t="s">
        <v>84</v>
      </c>
      <c r="AW320" s="11" t="s">
        <v>6</v>
      </c>
      <c r="AX320" s="11" t="s">
        <v>24</v>
      </c>
      <c r="AY320" s="245" t="s">
        <v>134</v>
      </c>
    </row>
    <row r="321" spans="2:65" s="1" customFormat="1" ht="16.5" customHeight="1">
      <c r="B321" s="43"/>
      <c r="C321" s="246" t="s">
        <v>677</v>
      </c>
      <c r="D321" s="246" t="s">
        <v>268</v>
      </c>
      <c r="E321" s="247" t="s">
        <v>678</v>
      </c>
      <c r="F321" s="248" t="s">
        <v>679</v>
      </c>
      <c r="G321" s="249" t="s">
        <v>281</v>
      </c>
      <c r="H321" s="250">
        <v>38.85</v>
      </c>
      <c r="I321" s="251"/>
      <c r="J321" s="252">
        <f>ROUND(I321*H321,2)</f>
        <v>0</v>
      </c>
      <c r="K321" s="248" t="s">
        <v>141</v>
      </c>
      <c r="L321" s="253"/>
      <c r="M321" s="254" t="s">
        <v>22</v>
      </c>
      <c r="N321" s="255" t="s">
        <v>46</v>
      </c>
      <c r="O321" s="44"/>
      <c r="P321" s="227">
        <f>O321*H321</f>
        <v>0</v>
      </c>
      <c r="Q321" s="227">
        <v>0.000141</v>
      </c>
      <c r="R321" s="227">
        <f>Q321*H321</f>
        <v>0.00547785</v>
      </c>
      <c r="S321" s="227">
        <v>0</v>
      </c>
      <c r="T321" s="228">
        <f>S321*H321</f>
        <v>0</v>
      </c>
      <c r="AR321" s="21" t="s">
        <v>373</v>
      </c>
      <c r="AT321" s="21" t="s">
        <v>268</v>
      </c>
      <c r="AU321" s="21" t="s">
        <v>84</v>
      </c>
      <c r="AY321" s="21" t="s">
        <v>134</v>
      </c>
      <c r="BE321" s="229">
        <f>IF(N321="základní",J321,0)</f>
        <v>0</v>
      </c>
      <c r="BF321" s="229">
        <f>IF(N321="snížená",J321,0)</f>
        <v>0</v>
      </c>
      <c r="BG321" s="229">
        <f>IF(N321="zákl. přenesená",J321,0)</f>
        <v>0</v>
      </c>
      <c r="BH321" s="229">
        <f>IF(N321="sníž. přenesená",J321,0)</f>
        <v>0</v>
      </c>
      <c r="BI321" s="229">
        <f>IF(N321="nulová",J321,0)</f>
        <v>0</v>
      </c>
      <c r="BJ321" s="21" t="s">
        <v>24</v>
      </c>
      <c r="BK321" s="229">
        <f>ROUND(I321*H321,2)</f>
        <v>0</v>
      </c>
      <c r="BL321" s="21" t="s">
        <v>287</v>
      </c>
      <c r="BM321" s="21" t="s">
        <v>680</v>
      </c>
    </row>
    <row r="322" spans="2:51" s="11" customFormat="1" ht="13.5">
      <c r="B322" s="234"/>
      <c r="C322" s="235"/>
      <c r="D322" s="236" t="s">
        <v>224</v>
      </c>
      <c r="E322" s="235"/>
      <c r="F322" s="238" t="s">
        <v>681</v>
      </c>
      <c r="G322" s="235"/>
      <c r="H322" s="239">
        <v>38.85</v>
      </c>
      <c r="I322" s="240"/>
      <c r="J322" s="235"/>
      <c r="K322" s="235"/>
      <c r="L322" s="241"/>
      <c r="M322" s="242"/>
      <c r="N322" s="243"/>
      <c r="O322" s="243"/>
      <c r="P322" s="243"/>
      <c r="Q322" s="243"/>
      <c r="R322" s="243"/>
      <c r="S322" s="243"/>
      <c r="T322" s="244"/>
      <c r="AT322" s="245" t="s">
        <v>224</v>
      </c>
      <c r="AU322" s="245" t="s">
        <v>84</v>
      </c>
      <c r="AV322" s="11" t="s">
        <v>84</v>
      </c>
      <c r="AW322" s="11" t="s">
        <v>6</v>
      </c>
      <c r="AX322" s="11" t="s">
        <v>24</v>
      </c>
      <c r="AY322" s="245" t="s">
        <v>134</v>
      </c>
    </row>
    <row r="323" spans="2:65" s="1" customFormat="1" ht="16.5" customHeight="1">
      <c r="B323" s="43"/>
      <c r="C323" s="246" t="s">
        <v>682</v>
      </c>
      <c r="D323" s="246" t="s">
        <v>268</v>
      </c>
      <c r="E323" s="247" t="s">
        <v>683</v>
      </c>
      <c r="F323" s="248" t="s">
        <v>684</v>
      </c>
      <c r="G323" s="249" t="s">
        <v>281</v>
      </c>
      <c r="H323" s="250">
        <v>2.1</v>
      </c>
      <c r="I323" s="251"/>
      <c r="J323" s="252">
        <f>ROUND(I323*H323,2)</f>
        <v>0</v>
      </c>
      <c r="K323" s="248" t="s">
        <v>141</v>
      </c>
      <c r="L323" s="253"/>
      <c r="M323" s="254" t="s">
        <v>22</v>
      </c>
      <c r="N323" s="255" t="s">
        <v>46</v>
      </c>
      <c r="O323" s="44"/>
      <c r="P323" s="227">
        <f>O323*H323</f>
        <v>0</v>
      </c>
      <c r="Q323" s="227">
        <v>0.000158</v>
      </c>
      <c r="R323" s="227">
        <f>Q323*H323</f>
        <v>0.0003318</v>
      </c>
      <c r="S323" s="227">
        <v>0</v>
      </c>
      <c r="T323" s="228">
        <f>S323*H323</f>
        <v>0</v>
      </c>
      <c r="AR323" s="21" t="s">
        <v>373</v>
      </c>
      <c r="AT323" s="21" t="s">
        <v>268</v>
      </c>
      <c r="AU323" s="21" t="s">
        <v>84</v>
      </c>
      <c r="AY323" s="21" t="s">
        <v>134</v>
      </c>
      <c r="BE323" s="229">
        <f>IF(N323="základní",J323,0)</f>
        <v>0</v>
      </c>
      <c r="BF323" s="229">
        <f>IF(N323="snížená",J323,0)</f>
        <v>0</v>
      </c>
      <c r="BG323" s="229">
        <f>IF(N323="zákl. přenesená",J323,0)</f>
        <v>0</v>
      </c>
      <c r="BH323" s="229">
        <f>IF(N323="sníž. přenesená",J323,0)</f>
        <v>0</v>
      </c>
      <c r="BI323" s="229">
        <f>IF(N323="nulová",J323,0)</f>
        <v>0</v>
      </c>
      <c r="BJ323" s="21" t="s">
        <v>24</v>
      </c>
      <c r="BK323" s="229">
        <f>ROUND(I323*H323,2)</f>
        <v>0</v>
      </c>
      <c r="BL323" s="21" t="s">
        <v>287</v>
      </c>
      <c r="BM323" s="21" t="s">
        <v>685</v>
      </c>
    </row>
    <row r="324" spans="2:51" s="11" customFormat="1" ht="13.5">
      <c r="B324" s="234"/>
      <c r="C324" s="235"/>
      <c r="D324" s="236" t="s">
        <v>224</v>
      </c>
      <c r="E324" s="235"/>
      <c r="F324" s="238" t="s">
        <v>686</v>
      </c>
      <c r="G324" s="235"/>
      <c r="H324" s="239">
        <v>2.1</v>
      </c>
      <c r="I324" s="240"/>
      <c r="J324" s="235"/>
      <c r="K324" s="235"/>
      <c r="L324" s="241"/>
      <c r="M324" s="242"/>
      <c r="N324" s="243"/>
      <c r="O324" s="243"/>
      <c r="P324" s="243"/>
      <c r="Q324" s="243"/>
      <c r="R324" s="243"/>
      <c r="S324" s="243"/>
      <c r="T324" s="244"/>
      <c r="AT324" s="245" t="s">
        <v>224</v>
      </c>
      <c r="AU324" s="245" t="s">
        <v>84</v>
      </c>
      <c r="AV324" s="11" t="s">
        <v>84</v>
      </c>
      <c r="AW324" s="11" t="s">
        <v>6</v>
      </c>
      <c r="AX324" s="11" t="s">
        <v>24</v>
      </c>
      <c r="AY324" s="245" t="s">
        <v>134</v>
      </c>
    </row>
    <row r="325" spans="2:65" s="1" customFormat="1" ht="16.5" customHeight="1">
      <c r="B325" s="43"/>
      <c r="C325" s="218" t="s">
        <v>687</v>
      </c>
      <c r="D325" s="218" t="s">
        <v>137</v>
      </c>
      <c r="E325" s="219" t="s">
        <v>688</v>
      </c>
      <c r="F325" s="220" t="s">
        <v>689</v>
      </c>
      <c r="G325" s="221" t="s">
        <v>628</v>
      </c>
      <c r="H325" s="256"/>
      <c r="I325" s="223"/>
      <c r="J325" s="224">
        <f>ROUND(I325*H325,2)</f>
        <v>0</v>
      </c>
      <c r="K325" s="220" t="s">
        <v>141</v>
      </c>
      <c r="L325" s="69"/>
      <c r="M325" s="225" t="s">
        <v>22</v>
      </c>
      <c r="N325" s="226" t="s">
        <v>46</v>
      </c>
      <c r="O325" s="44"/>
      <c r="P325" s="227">
        <f>O325*H325</f>
        <v>0</v>
      </c>
      <c r="Q325" s="227">
        <v>0</v>
      </c>
      <c r="R325" s="227">
        <f>Q325*H325</f>
        <v>0</v>
      </c>
      <c r="S325" s="227">
        <v>0</v>
      </c>
      <c r="T325" s="228">
        <f>S325*H325</f>
        <v>0</v>
      </c>
      <c r="AR325" s="21" t="s">
        <v>287</v>
      </c>
      <c r="AT325" s="21" t="s">
        <v>137</v>
      </c>
      <c r="AU325" s="21" t="s">
        <v>84</v>
      </c>
      <c r="AY325" s="21" t="s">
        <v>134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21" t="s">
        <v>24</v>
      </c>
      <c r="BK325" s="229">
        <f>ROUND(I325*H325,2)</f>
        <v>0</v>
      </c>
      <c r="BL325" s="21" t="s">
        <v>287</v>
      </c>
      <c r="BM325" s="21" t="s">
        <v>690</v>
      </c>
    </row>
    <row r="326" spans="2:63" s="10" customFormat="1" ht="29.85" customHeight="1">
      <c r="B326" s="202"/>
      <c r="C326" s="203"/>
      <c r="D326" s="204" t="s">
        <v>74</v>
      </c>
      <c r="E326" s="216" t="s">
        <v>691</v>
      </c>
      <c r="F326" s="216" t="s">
        <v>692</v>
      </c>
      <c r="G326" s="203"/>
      <c r="H326" s="203"/>
      <c r="I326" s="206"/>
      <c r="J326" s="217">
        <f>BK326</f>
        <v>0</v>
      </c>
      <c r="K326" s="203"/>
      <c r="L326" s="208"/>
      <c r="M326" s="209"/>
      <c r="N326" s="210"/>
      <c r="O326" s="210"/>
      <c r="P326" s="211">
        <f>SUM(P327:P345)</f>
        <v>0</v>
      </c>
      <c r="Q326" s="210"/>
      <c r="R326" s="211">
        <f>SUM(R327:R345)</f>
        <v>0.148624</v>
      </c>
      <c r="S326" s="210"/>
      <c r="T326" s="212">
        <f>SUM(T327:T345)</f>
        <v>0</v>
      </c>
      <c r="AR326" s="213" t="s">
        <v>84</v>
      </c>
      <c r="AT326" s="214" t="s">
        <v>74</v>
      </c>
      <c r="AU326" s="214" t="s">
        <v>24</v>
      </c>
      <c r="AY326" s="213" t="s">
        <v>134</v>
      </c>
      <c r="BK326" s="215">
        <f>SUM(BK327:BK345)</f>
        <v>0</v>
      </c>
    </row>
    <row r="327" spans="2:65" s="1" customFormat="1" ht="16.5" customHeight="1">
      <c r="B327" s="43"/>
      <c r="C327" s="218" t="s">
        <v>693</v>
      </c>
      <c r="D327" s="218" t="s">
        <v>137</v>
      </c>
      <c r="E327" s="219" t="s">
        <v>694</v>
      </c>
      <c r="F327" s="220" t="s">
        <v>695</v>
      </c>
      <c r="G327" s="221" t="s">
        <v>696</v>
      </c>
      <c r="H327" s="222">
        <v>16</v>
      </c>
      <c r="I327" s="223"/>
      <c r="J327" s="224">
        <f>ROUND(I327*H327,2)</f>
        <v>0</v>
      </c>
      <c r="K327" s="220" t="s">
        <v>342</v>
      </c>
      <c r="L327" s="69"/>
      <c r="M327" s="225" t="s">
        <v>22</v>
      </c>
      <c r="N327" s="226" t="s">
        <v>46</v>
      </c>
      <c r="O327" s="44"/>
      <c r="P327" s="227">
        <f>O327*H327</f>
        <v>0</v>
      </c>
      <c r="Q327" s="227">
        <v>0</v>
      </c>
      <c r="R327" s="227">
        <f>Q327*H327</f>
        <v>0</v>
      </c>
      <c r="S327" s="227">
        <v>0</v>
      </c>
      <c r="T327" s="228">
        <f>S327*H327</f>
        <v>0</v>
      </c>
      <c r="AR327" s="21" t="s">
        <v>287</v>
      </c>
      <c r="AT327" s="21" t="s">
        <v>137</v>
      </c>
      <c r="AU327" s="21" t="s">
        <v>84</v>
      </c>
      <c r="AY327" s="21" t="s">
        <v>134</v>
      </c>
      <c r="BE327" s="229">
        <f>IF(N327="základní",J327,0)</f>
        <v>0</v>
      </c>
      <c r="BF327" s="229">
        <f>IF(N327="snížená",J327,0)</f>
        <v>0</v>
      </c>
      <c r="BG327" s="229">
        <f>IF(N327="zákl. přenesená",J327,0)</f>
        <v>0</v>
      </c>
      <c r="BH327" s="229">
        <f>IF(N327="sníž. přenesená",J327,0)</f>
        <v>0</v>
      </c>
      <c r="BI327" s="229">
        <f>IF(N327="nulová",J327,0)</f>
        <v>0</v>
      </c>
      <c r="BJ327" s="21" t="s">
        <v>24</v>
      </c>
      <c r="BK327" s="229">
        <f>ROUND(I327*H327,2)</f>
        <v>0</v>
      </c>
      <c r="BL327" s="21" t="s">
        <v>287</v>
      </c>
      <c r="BM327" s="21" t="s">
        <v>697</v>
      </c>
    </row>
    <row r="328" spans="2:65" s="1" customFormat="1" ht="16.5" customHeight="1">
      <c r="B328" s="43"/>
      <c r="C328" s="218" t="s">
        <v>698</v>
      </c>
      <c r="D328" s="218" t="s">
        <v>137</v>
      </c>
      <c r="E328" s="219" t="s">
        <v>699</v>
      </c>
      <c r="F328" s="220" t="s">
        <v>700</v>
      </c>
      <c r="G328" s="221" t="s">
        <v>281</v>
      </c>
      <c r="H328" s="222">
        <v>35.4</v>
      </c>
      <c r="I328" s="223"/>
      <c r="J328" s="224">
        <f>ROUND(I328*H328,2)</f>
        <v>0</v>
      </c>
      <c r="K328" s="220" t="s">
        <v>141</v>
      </c>
      <c r="L328" s="69"/>
      <c r="M328" s="225" t="s">
        <v>22</v>
      </c>
      <c r="N328" s="226" t="s">
        <v>46</v>
      </c>
      <c r="O328" s="44"/>
      <c r="P328" s="227">
        <f>O328*H328</f>
        <v>0</v>
      </c>
      <c r="Q328" s="227">
        <v>0.00126</v>
      </c>
      <c r="R328" s="227">
        <f>Q328*H328</f>
        <v>0.044604</v>
      </c>
      <c r="S328" s="227">
        <v>0</v>
      </c>
      <c r="T328" s="228">
        <f>S328*H328</f>
        <v>0</v>
      </c>
      <c r="AR328" s="21" t="s">
        <v>287</v>
      </c>
      <c r="AT328" s="21" t="s">
        <v>137</v>
      </c>
      <c r="AU328" s="21" t="s">
        <v>84</v>
      </c>
      <c r="AY328" s="21" t="s">
        <v>134</v>
      </c>
      <c r="BE328" s="229">
        <f>IF(N328="základní",J328,0)</f>
        <v>0</v>
      </c>
      <c r="BF328" s="229">
        <f>IF(N328="snížená",J328,0)</f>
        <v>0</v>
      </c>
      <c r="BG328" s="229">
        <f>IF(N328="zákl. přenesená",J328,0)</f>
        <v>0</v>
      </c>
      <c r="BH328" s="229">
        <f>IF(N328="sníž. přenesená",J328,0)</f>
        <v>0</v>
      </c>
      <c r="BI328" s="229">
        <f>IF(N328="nulová",J328,0)</f>
        <v>0</v>
      </c>
      <c r="BJ328" s="21" t="s">
        <v>24</v>
      </c>
      <c r="BK328" s="229">
        <f>ROUND(I328*H328,2)</f>
        <v>0</v>
      </c>
      <c r="BL328" s="21" t="s">
        <v>287</v>
      </c>
      <c r="BM328" s="21" t="s">
        <v>701</v>
      </c>
    </row>
    <row r="329" spans="2:65" s="1" customFormat="1" ht="16.5" customHeight="1">
      <c r="B329" s="43"/>
      <c r="C329" s="218" t="s">
        <v>30</v>
      </c>
      <c r="D329" s="218" t="s">
        <v>137</v>
      </c>
      <c r="E329" s="219" t="s">
        <v>702</v>
      </c>
      <c r="F329" s="220" t="s">
        <v>703</v>
      </c>
      <c r="G329" s="221" t="s">
        <v>281</v>
      </c>
      <c r="H329" s="222">
        <v>7</v>
      </c>
      <c r="I329" s="223"/>
      <c r="J329" s="224">
        <f>ROUND(I329*H329,2)</f>
        <v>0</v>
      </c>
      <c r="K329" s="220" t="s">
        <v>141</v>
      </c>
      <c r="L329" s="69"/>
      <c r="M329" s="225" t="s">
        <v>22</v>
      </c>
      <c r="N329" s="226" t="s">
        <v>46</v>
      </c>
      <c r="O329" s="44"/>
      <c r="P329" s="227">
        <f>O329*H329</f>
        <v>0</v>
      </c>
      <c r="Q329" s="227">
        <v>0.00177</v>
      </c>
      <c r="R329" s="227">
        <f>Q329*H329</f>
        <v>0.01239</v>
      </c>
      <c r="S329" s="227">
        <v>0</v>
      </c>
      <c r="T329" s="228">
        <f>S329*H329</f>
        <v>0</v>
      </c>
      <c r="AR329" s="21" t="s">
        <v>287</v>
      </c>
      <c r="AT329" s="21" t="s">
        <v>137</v>
      </c>
      <c r="AU329" s="21" t="s">
        <v>84</v>
      </c>
      <c r="AY329" s="21" t="s">
        <v>134</v>
      </c>
      <c r="BE329" s="229">
        <f>IF(N329="základní",J329,0)</f>
        <v>0</v>
      </c>
      <c r="BF329" s="229">
        <f>IF(N329="snížená",J329,0)</f>
        <v>0</v>
      </c>
      <c r="BG329" s="229">
        <f>IF(N329="zákl. přenesená",J329,0)</f>
        <v>0</v>
      </c>
      <c r="BH329" s="229">
        <f>IF(N329="sníž. přenesená",J329,0)</f>
        <v>0</v>
      </c>
      <c r="BI329" s="229">
        <f>IF(N329="nulová",J329,0)</f>
        <v>0</v>
      </c>
      <c r="BJ329" s="21" t="s">
        <v>24</v>
      </c>
      <c r="BK329" s="229">
        <f>ROUND(I329*H329,2)</f>
        <v>0</v>
      </c>
      <c r="BL329" s="21" t="s">
        <v>287</v>
      </c>
      <c r="BM329" s="21" t="s">
        <v>704</v>
      </c>
    </row>
    <row r="330" spans="2:65" s="1" customFormat="1" ht="16.5" customHeight="1">
      <c r="B330" s="43"/>
      <c r="C330" s="218" t="s">
        <v>705</v>
      </c>
      <c r="D330" s="218" t="s">
        <v>137</v>
      </c>
      <c r="E330" s="219" t="s">
        <v>706</v>
      </c>
      <c r="F330" s="220" t="s">
        <v>707</v>
      </c>
      <c r="G330" s="221" t="s">
        <v>281</v>
      </c>
      <c r="H330" s="222">
        <v>21.5</v>
      </c>
      <c r="I330" s="223"/>
      <c r="J330" s="224">
        <f>ROUND(I330*H330,2)</f>
        <v>0</v>
      </c>
      <c r="K330" s="220" t="s">
        <v>141</v>
      </c>
      <c r="L330" s="69"/>
      <c r="M330" s="225" t="s">
        <v>22</v>
      </c>
      <c r="N330" s="226" t="s">
        <v>46</v>
      </c>
      <c r="O330" s="44"/>
      <c r="P330" s="227">
        <f>O330*H330</f>
        <v>0</v>
      </c>
      <c r="Q330" s="227">
        <v>0.00277</v>
      </c>
      <c r="R330" s="227">
        <f>Q330*H330</f>
        <v>0.059555</v>
      </c>
      <c r="S330" s="227">
        <v>0</v>
      </c>
      <c r="T330" s="228">
        <f>S330*H330</f>
        <v>0</v>
      </c>
      <c r="AR330" s="21" t="s">
        <v>287</v>
      </c>
      <c r="AT330" s="21" t="s">
        <v>137</v>
      </c>
      <c r="AU330" s="21" t="s">
        <v>84</v>
      </c>
      <c r="AY330" s="21" t="s">
        <v>134</v>
      </c>
      <c r="BE330" s="229">
        <f>IF(N330="základní",J330,0)</f>
        <v>0</v>
      </c>
      <c r="BF330" s="229">
        <f>IF(N330="snížená",J330,0)</f>
        <v>0</v>
      </c>
      <c r="BG330" s="229">
        <f>IF(N330="zákl. přenesená",J330,0)</f>
        <v>0</v>
      </c>
      <c r="BH330" s="229">
        <f>IF(N330="sníž. přenesená",J330,0)</f>
        <v>0</v>
      </c>
      <c r="BI330" s="229">
        <f>IF(N330="nulová",J330,0)</f>
        <v>0</v>
      </c>
      <c r="BJ330" s="21" t="s">
        <v>24</v>
      </c>
      <c r="BK330" s="229">
        <f>ROUND(I330*H330,2)</f>
        <v>0</v>
      </c>
      <c r="BL330" s="21" t="s">
        <v>287</v>
      </c>
      <c r="BM330" s="21" t="s">
        <v>708</v>
      </c>
    </row>
    <row r="331" spans="2:65" s="1" customFormat="1" ht="16.5" customHeight="1">
      <c r="B331" s="43"/>
      <c r="C331" s="218" t="s">
        <v>709</v>
      </c>
      <c r="D331" s="218" t="s">
        <v>137</v>
      </c>
      <c r="E331" s="219" t="s">
        <v>710</v>
      </c>
      <c r="F331" s="220" t="s">
        <v>711</v>
      </c>
      <c r="G331" s="221" t="s">
        <v>281</v>
      </c>
      <c r="H331" s="222">
        <v>4.5</v>
      </c>
      <c r="I331" s="223"/>
      <c r="J331" s="224">
        <f>ROUND(I331*H331,2)</f>
        <v>0</v>
      </c>
      <c r="K331" s="220" t="s">
        <v>141</v>
      </c>
      <c r="L331" s="69"/>
      <c r="M331" s="225" t="s">
        <v>22</v>
      </c>
      <c r="N331" s="226" t="s">
        <v>46</v>
      </c>
      <c r="O331" s="44"/>
      <c r="P331" s="227">
        <f>O331*H331</f>
        <v>0</v>
      </c>
      <c r="Q331" s="227">
        <v>0.0012</v>
      </c>
      <c r="R331" s="227">
        <f>Q331*H331</f>
        <v>0.005399999999999999</v>
      </c>
      <c r="S331" s="227">
        <v>0</v>
      </c>
      <c r="T331" s="228">
        <f>S331*H331</f>
        <v>0</v>
      </c>
      <c r="AR331" s="21" t="s">
        <v>287</v>
      </c>
      <c r="AT331" s="21" t="s">
        <v>137</v>
      </c>
      <c r="AU331" s="21" t="s">
        <v>84</v>
      </c>
      <c r="AY331" s="21" t="s">
        <v>134</v>
      </c>
      <c r="BE331" s="229">
        <f>IF(N331="základní",J331,0)</f>
        <v>0</v>
      </c>
      <c r="BF331" s="229">
        <f>IF(N331="snížená",J331,0)</f>
        <v>0</v>
      </c>
      <c r="BG331" s="229">
        <f>IF(N331="zákl. přenesená",J331,0)</f>
        <v>0</v>
      </c>
      <c r="BH331" s="229">
        <f>IF(N331="sníž. přenesená",J331,0)</f>
        <v>0</v>
      </c>
      <c r="BI331" s="229">
        <f>IF(N331="nulová",J331,0)</f>
        <v>0</v>
      </c>
      <c r="BJ331" s="21" t="s">
        <v>24</v>
      </c>
      <c r="BK331" s="229">
        <f>ROUND(I331*H331,2)</f>
        <v>0</v>
      </c>
      <c r="BL331" s="21" t="s">
        <v>287</v>
      </c>
      <c r="BM331" s="21" t="s">
        <v>712</v>
      </c>
    </row>
    <row r="332" spans="2:65" s="1" customFormat="1" ht="16.5" customHeight="1">
      <c r="B332" s="43"/>
      <c r="C332" s="218" t="s">
        <v>713</v>
      </c>
      <c r="D332" s="218" t="s">
        <v>137</v>
      </c>
      <c r="E332" s="219" t="s">
        <v>714</v>
      </c>
      <c r="F332" s="220" t="s">
        <v>715</v>
      </c>
      <c r="G332" s="221" t="s">
        <v>281</v>
      </c>
      <c r="H332" s="222">
        <v>12.5</v>
      </c>
      <c r="I332" s="223"/>
      <c r="J332" s="224">
        <f>ROUND(I332*H332,2)</f>
        <v>0</v>
      </c>
      <c r="K332" s="220" t="s">
        <v>141</v>
      </c>
      <c r="L332" s="69"/>
      <c r="M332" s="225" t="s">
        <v>22</v>
      </c>
      <c r="N332" s="226" t="s">
        <v>46</v>
      </c>
      <c r="O332" s="44"/>
      <c r="P332" s="227">
        <f>O332*H332</f>
        <v>0</v>
      </c>
      <c r="Q332" s="227">
        <v>0.00029</v>
      </c>
      <c r="R332" s="227">
        <f>Q332*H332</f>
        <v>0.003625</v>
      </c>
      <c r="S332" s="227">
        <v>0</v>
      </c>
      <c r="T332" s="228">
        <f>S332*H332</f>
        <v>0</v>
      </c>
      <c r="AR332" s="21" t="s">
        <v>287</v>
      </c>
      <c r="AT332" s="21" t="s">
        <v>137</v>
      </c>
      <c r="AU332" s="21" t="s">
        <v>84</v>
      </c>
      <c r="AY332" s="21" t="s">
        <v>134</v>
      </c>
      <c r="BE332" s="229">
        <f>IF(N332="základní",J332,0)</f>
        <v>0</v>
      </c>
      <c r="BF332" s="229">
        <f>IF(N332="snížená",J332,0)</f>
        <v>0</v>
      </c>
      <c r="BG332" s="229">
        <f>IF(N332="zákl. přenesená",J332,0)</f>
        <v>0</v>
      </c>
      <c r="BH332" s="229">
        <f>IF(N332="sníž. přenesená",J332,0)</f>
        <v>0</v>
      </c>
      <c r="BI332" s="229">
        <f>IF(N332="nulová",J332,0)</f>
        <v>0</v>
      </c>
      <c r="BJ332" s="21" t="s">
        <v>24</v>
      </c>
      <c r="BK332" s="229">
        <f>ROUND(I332*H332,2)</f>
        <v>0</v>
      </c>
      <c r="BL332" s="21" t="s">
        <v>287</v>
      </c>
      <c r="BM332" s="21" t="s">
        <v>716</v>
      </c>
    </row>
    <row r="333" spans="2:65" s="1" customFormat="1" ht="16.5" customHeight="1">
      <c r="B333" s="43"/>
      <c r="C333" s="218" t="s">
        <v>717</v>
      </c>
      <c r="D333" s="218" t="s">
        <v>137</v>
      </c>
      <c r="E333" s="219" t="s">
        <v>718</v>
      </c>
      <c r="F333" s="220" t="s">
        <v>719</v>
      </c>
      <c r="G333" s="221" t="s">
        <v>281</v>
      </c>
      <c r="H333" s="222">
        <v>9</v>
      </c>
      <c r="I333" s="223"/>
      <c r="J333" s="224">
        <f>ROUND(I333*H333,2)</f>
        <v>0</v>
      </c>
      <c r="K333" s="220" t="s">
        <v>141</v>
      </c>
      <c r="L333" s="69"/>
      <c r="M333" s="225" t="s">
        <v>22</v>
      </c>
      <c r="N333" s="226" t="s">
        <v>46</v>
      </c>
      <c r="O333" s="44"/>
      <c r="P333" s="227">
        <f>O333*H333</f>
        <v>0</v>
      </c>
      <c r="Q333" s="227">
        <v>0.00035</v>
      </c>
      <c r="R333" s="227">
        <f>Q333*H333</f>
        <v>0.00315</v>
      </c>
      <c r="S333" s="227">
        <v>0</v>
      </c>
      <c r="T333" s="228">
        <f>S333*H333</f>
        <v>0</v>
      </c>
      <c r="AR333" s="21" t="s">
        <v>287</v>
      </c>
      <c r="AT333" s="21" t="s">
        <v>137</v>
      </c>
      <c r="AU333" s="21" t="s">
        <v>84</v>
      </c>
      <c r="AY333" s="21" t="s">
        <v>134</v>
      </c>
      <c r="BE333" s="229">
        <f>IF(N333="základní",J333,0)</f>
        <v>0</v>
      </c>
      <c r="BF333" s="229">
        <f>IF(N333="snížená",J333,0)</f>
        <v>0</v>
      </c>
      <c r="BG333" s="229">
        <f>IF(N333="zákl. přenesená",J333,0)</f>
        <v>0</v>
      </c>
      <c r="BH333" s="229">
        <f>IF(N333="sníž. přenesená",J333,0)</f>
        <v>0</v>
      </c>
      <c r="BI333" s="229">
        <f>IF(N333="nulová",J333,0)</f>
        <v>0</v>
      </c>
      <c r="BJ333" s="21" t="s">
        <v>24</v>
      </c>
      <c r="BK333" s="229">
        <f>ROUND(I333*H333,2)</f>
        <v>0</v>
      </c>
      <c r="BL333" s="21" t="s">
        <v>287</v>
      </c>
      <c r="BM333" s="21" t="s">
        <v>720</v>
      </c>
    </row>
    <row r="334" spans="2:65" s="1" customFormat="1" ht="16.5" customHeight="1">
      <c r="B334" s="43"/>
      <c r="C334" s="218" t="s">
        <v>721</v>
      </c>
      <c r="D334" s="218" t="s">
        <v>137</v>
      </c>
      <c r="E334" s="219" t="s">
        <v>722</v>
      </c>
      <c r="F334" s="220" t="s">
        <v>723</v>
      </c>
      <c r="G334" s="221" t="s">
        <v>281</v>
      </c>
      <c r="H334" s="222">
        <v>9.5</v>
      </c>
      <c r="I334" s="223"/>
      <c r="J334" s="224">
        <f>ROUND(I334*H334,2)</f>
        <v>0</v>
      </c>
      <c r="K334" s="220" t="s">
        <v>141</v>
      </c>
      <c r="L334" s="69"/>
      <c r="M334" s="225" t="s">
        <v>22</v>
      </c>
      <c r="N334" s="226" t="s">
        <v>46</v>
      </c>
      <c r="O334" s="44"/>
      <c r="P334" s="227">
        <f>O334*H334</f>
        <v>0</v>
      </c>
      <c r="Q334" s="227">
        <v>0.00114</v>
      </c>
      <c r="R334" s="227">
        <f>Q334*H334</f>
        <v>0.01083</v>
      </c>
      <c r="S334" s="227">
        <v>0</v>
      </c>
      <c r="T334" s="228">
        <f>S334*H334</f>
        <v>0</v>
      </c>
      <c r="AR334" s="21" t="s">
        <v>287</v>
      </c>
      <c r="AT334" s="21" t="s">
        <v>137</v>
      </c>
      <c r="AU334" s="21" t="s">
        <v>84</v>
      </c>
      <c r="AY334" s="21" t="s">
        <v>134</v>
      </c>
      <c r="BE334" s="229">
        <f>IF(N334="základní",J334,0)</f>
        <v>0</v>
      </c>
      <c r="BF334" s="229">
        <f>IF(N334="snížená",J334,0)</f>
        <v>0</v>
      </c>
      <c r="BG334" s="229">
        <f>IF(N334="zákl. přenesená",J334,0)</f>
        <v>0</v>
      </c>
      <c r="BH334" s="229">
        <f>IF(N334="sníž. přenesená",J334,0)</f>
        <v>0</v>
      </c>
      <c r="BI334" s="229">
        <f>IF(N334="nulová",J334,0)</f>
        <v>0</v>
      </c>
      <c r="BJ334" s="21" t="s">
        <v>24</v>
      </c>
      <c r="BK334" s="229">
        <f>ROUND(I334*H334,2)</f>
        <v>0</v>
      </c>
      <c r="BL334" s="21" t="s">
        <v>287</v>
      </c>
      <c r="BM334" s="21" t="s">
        <v>724</v>
      </c>
    </row>
    <row r="335" spans="2:65" s="1" customFormat="1" ht="16.5" customHeight="1">
      <c r="B335" s="43"/>
      <c r="C335" s="218" t="s">
        <v>725</v>
      </c>
      <c r="D335" s="218" t="s">
        <v>137</v>
      </c>
      <c r="E335" s="219" t="s">
        <v>726</v>
      </c>
      <c r="F335" s="220" t="s">
        <v>727</v>
      </c>
      <c r="G335" s="221" t="s">
        <v>140</v>
      </c>
      <c r="H335" s="222">
        <v>9</v>
      </c>
      <c r="I335" s="223"/>
      <c r="J335" s="224">
        <f>ROUND(I335*H335,2)</f>
        <v>0</v>
      </c>
      <c r="K335" s="220" t="s">
        <v>141</v>
      </c>
      <c r="L335" s="69"/>
      <c r="M335" s="225" t="s">
        <v>22</v>
      </c>
      <c r="N335" s="226" t="s">
        <v>46</v>
      </c>
      <c r="O335" s="44"/>
      <c r="P335" s="227">
        <f>O335*H335</f>
        <v>0</v>
      </c>
      <c r="Q335" s="227">
        <v>0</v>
      </c>
      <c r="R335" s="227">
        <f>Q335*H335</f>
        <v>0</v>
      </c>
      <c r="S335" s="227">
        <v>0</v>
      </c>
      <c r="T335" s="228">
        <f>S335*H335</f>
        <v>0</v>
      </c>
      <c r="AR335" s="21" t="s">
        <v>287</v>
      </c>
      <c r="AT335" s="21" t="s">
        <v>137</v>
      </c>
      <c r="AU335" s="21" t="s">
        <v>84</v>
      </c>
      <c r="AY335" s="21" t="s">
        <v>134</v>
      </c>
      <c r="BE335" s="229">
        <f>IF(N335="základní",J335,0)</f>
        <v>0</v>
      </c>
      <c r="BF335" s="229">
        <f>IF(N335="snížená",J335,0)</f>
        <v>0</v>
      </c>
      <c r="BG335" s="229">
        <f>IF(N335="zákl. přenesená",J335,0)</f>
        <v>0</v>
      </c>
      <c r="BH335" s="229">
        <f>IF(N335="sníž. přenesená",J335,0)</f>
        <v>0</v>
      </c>
      <c r="BI335" s="229">
        <f>IF(N335="nulová",J335,0)</f>
        <v>0</v>
      </c>
      <c r="BJ335" s="21" t="s">
        <v>24</v>
      </c>
      <c r="BK335" s="229">
        <f>ROUND(I335*H335,2)</f>
        <v>0</v>
      </c>
      <c r="BL335" s="21" t="s">
        <v>287</v>
      </c>
      <c r="BM335" s="21" t="s">
        <v>728</v>
      </c>
    </row>
    <row r="336" spans="2:65" s="1" customFormat="1" ht="16.5" customHeight="1">
      <c r="B336" s="43"/>
      <c r="C336" s="218" t="s">
        <v>729</v>
      </c>
      <c r="D336" s="218" t="s">
        <v>137</v>
      </c>
      <c r="E336" s="219" t="s">
        <v>730</v>
      </c>
      <c r="F336" s="220" t="s">
        <v>731</v>
      </c>
      <c r="G336" s="221" t="s">
        <v>140</v>
      </c>
      <c r="H336" s="222">
        <v>5</v>
      </c>
      <c r="I336" s="223"/>
      <c r="J336" s="224">
        <f>ROUND(I336*H336,2)</f>
        <v>0</v>
      </c>
      <c r="K336" s="220" t="s">
        <v>141</v>
      </c>
      <c r="L336" s="69"/>
      <c r="M336" s="225" t="s">
        <v>22</v>
      </c>
      <c r="N336" s="226" t="s">
        <v>46</v>
      </c>
      <c r="O336" s="44"/>
      <c r="P336" s="227">
        <f>O336*H336</f>
        <v>0</v>
      </c>
      <c r="Q336" s="227">
        <v>0</v>
      </c>
      <c r="R336" s="227">
        <f>Q336*H336</f>
        <v>0</v>
      </c>
      <c r="S336" s="227">
        <v>0</v>
      </c>
      <c r="T336" s="228">
        <f>S336*H336</f>
        <v>0</v>
      </c>
      <c r="AR336" s="21" t="s">
        <v>287</v>
      </c>
      <c r="AT336" s="21" t="s">
        <v>137</v>
      </c>
      <c r="AU336" s="21" t="s">
        <v>84</v>
      </c>
      <c r="AY336" s="21" t="s">
        <v>134</v>
      </c>
      <c r="BE336" s="229">
        <f>IF(N336="základní",J336,0)</f>
        <v>0</v>
      </c>
      <c r="BF336" s="229">
        <f>IF(N336="snížená",J336,0)</f>
        <v>0</v>
      </c>
      <c r="BG336" s="229">
        <f>IF(N336="zákl. přenesená",J336,0)</f>
        <v>0</v>
      </c>
      <c r="BH336" s="229">
        <f>IF(N336="sníž. přenesená",J336,0)</f>
        <v>0</v>
      </c>
      <c r="BI336" s="229">
        <f>IF(N336="nulová",J336,0)</f>
        <v>0</v>
      </c>
      <c r="BJ336" s="21" t="s">
        <v>24</v>
      </c>
      <c r="BK336" s="229">
        <f>ROUND(I336*H336,2)</f>
        <v>0</v>
      </c>
      <c r="BL336" s="21" t="s">
        <v>287</v>
      </c>
      <c r="BM336" s="21" t="s">
        <v>732</v>
      </c>
    </row>
    <row r="337" spans="2:65" s="1" customFormat="1" ht="16.5" customHeight="1">
      <c r="B337" s="43"/>
      <c r="C337" s="218" t="s">
        <v>733</v>
      </c>
      <c r="D337" s="218" t="s">
        <v>137</v>
      </c>
      <c r="E337" s="219" t="s">
        <v>734</v>
      </c>
      <c r="F337" s="220" t="s">
        <v>735</v>
      </c>
      <c r="G337" s="221" t="s">
        <v>140</v>
      </c>
      <c r="H337" s="222">
        <v>9</v>
      </c>
      <c r="I337" s="223"/>
      <c r="J337" s="224">
        <f>ROUND(I337*H337,2)</f>
        <v>0</v>
      </c>
      <c r="K337" s="220" t="s">
        <v>141</v>
      </c>
      <c r="L337" s="69"/>
      <c r="M337" s="225" t="s">
        <v>22</v>
      </c>
      <c r="N337" s="226" t="s">
        <v>46</v>
      </c>
      <c r="O337" s="44"/>
      <c r="P337" s="227">
        <f>O337*H337</f>
        <v>0</v>
      </c>
      <c r="Q337" s="227">
        <v>0</v>
      </c>
      <c r="R337" s="227">
        <f>Q337*H337</f>
        <v>0</v>
      </c>
      <c r="S337" s="227">
        <v>0</v>
      </c>
      <c r="T337" s="228">
        <f>S337*H337</f>
        <v>0</v>
      </c>
      <c r="AR337" s="21" t="s">
        <v>287</v>
      </c>
      <c r="AT337" s="21" t="s">
        <v>137</v>
      </c>
      <c r="AU337" s="21" t="s">
        <v>84</v>
      </c>
      <c r="AY337" s="21" t="s">
        <v>134</v>
      </c>
      <c r="BE337" s="229">
        <f>IF(N337="základní",J337,0)</f>
        <v>0</v>
      </c>
      <c r="BF337" s="229">
        <f>IF(N337="snížená",J337,0)</f>
        <v>0</v>
      </c>
      <c r="BG337" s="229">
        <f>IF(N337="zákl. přenesená",J337,0)</f>
        <v>0</v>
      </c>
      <c r="BH337" s="229">
        <f>IF(N337="sníž. přenesená",J337,0)</f>
        <v>0</v>
      </c>
      <c r="BI337" s="229">
        <f>IF(N337="nulová",J337,0)</f>
        <v>0</v>
      </c>
      <c r="BJ337" s="21" t="s">
        <v>24</v>
      </c>
      <c r="BK337" s="229">
        <f>ROUND(I337*H337,2)</f>
        <v>0</v>
      </c>
      <c r="BL337" s="21" t="s">
        <v>287</v>
      </c>
      <c r="BM337" s="21" t="s">
        <v>736</v>
      </c>
    </row>
    <row r="338" spans="2:65" s="1" customFormat="1" ht="16.5" customHeight="1">
      <c r="B338" s="43"/>
      <c r="C338" s="218" t="s">
        <v>737</v>
      </c>
      <c r="D338" s="218" t="s">
        <v>137</v>
      </c>
      <c r="E338" s="219" t="s">
        <v>738</v>
      </c>
      <c r="F338" s="220" t="s">
        <v>739</v>
      </c>
      <c r="G338" s="221" t="s">
        <v>140</v>
      </c>
      <c r="H338" s="222">
        <v>2</v>
      </c>
      <c r="I338" s="223"/>
      <c r="J338" s="224">
        <f>ROUND(I338*H338,2)</f>
        <v>0</v>
      </c>
      <c r="K338" s="220" t="s">
        <v>141</v>
      </c>
      <c r="L338" s="69"/>
      <c r="M338" s="225" t="s">
        <v>22</v>
      </c>
      <c r="N338" s="226" t="s">
        <v>46</v>
      </c>
      <c r="O338" s="44"/>
      <c r="P338" s="227">
        <f>O338*H338</f>
        <v>0</v>
      </c>
      <c r="Q338" s="227">
        <v>0.00101</v>
      </c>
      <c r="R338" s="227">
        <f>Q338*H338</f>
        <v>0.00202</v>
      </c>
      <c r="S338" s="227">
        <v>0</v>
      </c>
      <c r="T338" s="228">
        <f>S338*H338</f>
        <v>0</v>
      </c>
      <c r="AR338" s="21" t="s">
        <v>287</v>
      </c>
      <c r="AT338" s="21" t="s">
        <v>137</v>
      </c>
      <c r="AU338" s="21" t="s">
        <v>84</v>
      </c>
      <c r="AY338" s="21" t="s">
        <v>134</v>
      </c>
      <c r="BE338" s="229">
        <f>IF(N338="základní",J338,0)</f>
        <v>0</v>
      </c>
      <c r="BF338" s="229">
        <f>IF(N338="snížená",J338,0)</f>
        <v>0</v>
      </c>
      <c r="BG338" s="229">
        <f>IF(N338="zákl. přenesená",J338,0)</f>
        <v>0</v>
      </c>
      <c r="BH338" s="229">
        <f>IF(N338="sníž. přenesená",J338,0)</f>
        <v>0</v>
      </c>
      <c r="BI338" s="229">
        <f>IF(N338="nulová",J338,0)</f>
        <v>0</v>
      </c>
      <c r="BJ338" s="21" t="s">
        <v>24</v>
      </c>
      <c r="BK338" s="229">
        <f>ROUND(I338*H338,2)</f>
        <v>0</v>
      </c>
      <c r="BL338" s="21" t="s">
        <v>287</v>
      </c>
      <c r="BM338" s="21" t="s">
        <v>740</v>
      </c>
    </row>
    <row r="339" spans="2:65" s="1" customFormat="1" ht="25.5" customHeight="1">
      <c r="B339" s="43"/>
      <c r="C339" s="218" t="s">
        <v>741</v>
      </c>
      <c r="D339" s="218" t="s">
        <v>137</v>
      </c>
      <c r="E339" s="219" t="s">
        <v>742</v>
      </c>
      <c r="F339" s="220" t="s">
        <v>743</v>
      </c>
      <c r="G339" s="221" t="s">
        <v>140</v>
      </c>
      <c r="H339" s="222">
        <v>1</v>
      </c>
      <c r="I339" s="223"/>
      <c r="J339" s="224">
        <f>ROUND(I339*H339,2)</f>
        <v>0</v>
      </c>
      <c r="K339" s="220" t="s">
        <v>141</v>
      </c>
      <c r="L339" s="69"/>
      <c r="M339" s="225" t="s">
        <v>22</v>
      </c>
      <c r="N339" s="226" t="s">
        <v>46</v>
      </c>
      <c r="O339" s="44"/>
      <c r="P339" s="227">
        <f>O339*H339</f>
        <v>0</v>
      </c>
      <c r="Q339" s="227">
        <v>0.0064</v>
      </c>
      <c r="R339" s="227">
        <f>Q339*H339</f>
        <v>0.0064</v>
      </c>
      <c r="S339" s="227">
        <v>0</v>
      </c>
      <c r="T339" s="228">
        <f>S339*H339</f>
        <v>0</v>
      </c>
      <c r="AR339" s="21" t="s">
        <v>287</v>
      </c>
      <c r="AT339" s="21" t="s">
        <v>137</v>
      </c>
      <c r="AU339" s="21" t="s">
        <v>84</v>
      </c>
      <c r="AY339" s="21" t="s">
        <v>134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21" t="s">
        <v>24</v>
      </c>
      <c r="BK339" s="229">
        <f>ROUND(I339*H339,2)</f>
        <v>0</v>
      </c>
      <c r="BL339" s="21" t="s">
        <v>287</v>
      </c>
      <c r="BM339" s="21" t="s">
        <v>744</v>
      </c>
    </row>
    <row r="340" spans="2:65" s="1" customFormat="1" ht="16.5" customHeight="1">
      <c r="B340" s="43"/>
      <c r="C340" s="218" t="s">
        <v>745</v>
      </c>
      <c r="D340" s="218" t="s">
        <v>137</v>
      </c>
      <c r="E340" s="219" t="s">
        <v>746</v>
      </c>
      <c r="F340" s="220" t="s">
        <v>747</v>
      </c>
      <c r="G340" s="221" t="s">
        <v>140</v>
      </c>
      <c r="H340" s="222">
        <v>1</v>
      </c>
      <c r="I340" s="223"/>
      <c r="J340" s="224">
        <f>ROUND(I340*H340,2)</f>
        <v>0</v>
      </c>
      <c r="K340" s="220" t="s">
        <v>141</v>
      </c>
      <c r="L340" s="69"/>
      <c r="M340" s="225" t="s">
        <v>22</v>
      </c>
      <c r="N340" s="226" t="s">
        <v>46</v>
      </c>
      <c r="O340" s="44"/>
      <c r="P340" s="227">
        <f>O340*H340</f>
        <v>0</v>
      </c>
      <c r="Q340" s="227">
        <v>0.00029</v>
      </c>
      <c r="R340" s="227">
        <f>Q340*H340</f>
        <v>0.00029</v>
      </c>
      <c r="S340" s="227">
        <v>0</v>
      </c>
      <c r="T340" s="228">
        <f>S340*H340</f>
        <v>0</v>
      </c>
      <c r="AR340" s="21" t="s">
        <v>287</v>
      </c>
      <c r="AT340" s="21" t="s">
        <v>137</v>
      </c>
      <c r="AU340" s="21" t="s">
        <v>84</v>
      </c>
      <c r="AY340" s="21" t="s">
        <v>134</v>
      </c>
      <c r="BE340" s="229">
        <f>IF(N340="základní",J340,0)</f>
        <v>0</v>
      </c>
      <c r="BF340" s="229">
        <f>IF(N340="snížená",J340,0)</f>
        <v>0</v>
      </c>
      <c r="BG340" s="229">
        <f>IF(N340="zákl. přenesená",J340,0)</f>
        <v>0</v>
      </c>
      <c r="BH340" s="229">
        <f>IF(N340="sníž. přenesená",J340,0)</f>
        <v>0</v>
      </c>
      <c r="BI340" s="229">
        <f>IF(N340="nulová",J340,0)</f>
        <v>0</v>
      </c>
      <c r="BJ340" s="21" t="s">
        <v>24</v>
      </c>
      <c r="BK340" s="229">
        <f>ROUND(I340*H340,2)</f>
        <v>0</v>
      </c>
      <c r="BL340" s="21" t="s">
        <v>287</v>
      </c>
      <c r="BM340" s="21" t="s">
        <v>748</v>
      </c>
    </row>
    <row r="341" spans="2:65" s="1" customFormat="1" ht="16.5" customHeight="1">
      <c r="B341" s="43"/>
      <c r="C341" s="218" t="s">
        <v>749</v>
      </c>
      <c r="D341" s="218" t="s">
        <v>137</v>
      </c>
      <c r="E341" s="219" t="s">
        <v>750</v>
      </c>
      <c r="F341" s="220" t="s">
        <v>751</v>
      </c>
      <c r="G341" s="221" t="s">
        <v>140</v>
      </c>
      <c r="H341" s="222">
        <v>2</v>
      </c>
      <c r="I341" s="223"/>
      <c r="J341" s="224">
        <f>ROUND(I341*H341,2)</f>
        <v>0</v>
      </c>
      <c r="K341" s="220" t="s">
        <v>141</v>
      </c>
      <c r="L341" s="69"/>
      <c r="M341" s="225" t="s">
        <v>22</v>
      </c>
      <c r="N341" s="226" t="s">
        <v>46</v>
      </c>
      <c r="O341" s="44"/>
      <c r="P341" s="227">
        <f>O341*H341</f>
        <v>0</v>
      </c>
      <c r="Q341" s="227">
        <v>0.00018</v>
      </c>
      <c r="R341" s="227">
        <f>Q341*H341</f>
        <v>0.00036</v>
      </c>
      <c r="S341" s="227">
        <v>0</v>
      </c>
      <c r="T341" s="228">
        <f>S341*H341</f>
        <v>0</v>
      </c>
      <c r="AR341" s="21" t="s">
        <v>287</v>
      </c>
      <c r="AT341" s="21" t="s">
        <v>137</v>
      </c>
      <c r="AU341" s="21" t="s">
        <v>84</v>
      </c>
      <c r="AY341" s="21" t="s">
        <v>134</v>
      </c>
      <c r="BE341" s="229">
        <f>IF(N341="základní",J341,0)</f>
        <v>0</v>
      </c>
      <c r="BF341" s="229">
        <f>IF(N341="snížená",J341,0)</f>
        <v>0</v>
      </c>
      <c r="BG341" s="229">
        <f>IF(N341="zákl. přenesená",J341,0)</f>
        <v>0</v>
      </c>
      <c r="BH341" s="229">
        <f>IF(N341="sníž. přenesená",J341,0)</f>
        <v>0</v>
      </c>
      <c r="BI341" s="229">
        <f>IF(N341="nulová",J341,0)</f>
        <v>0</v>
      </c>
      <c r="BJ341" s="21" t="s">
        <v>24</v>
      </c>
      <c r="BK341" s="229">
        <f>ROUND(I341*H341,2)</f>
        <v>0</v>
      </c>
      <c r="BL341" s="21" t="s">
        <v>287</v>
      </c>
      <c r="BM341" s="21" t="s">
        <v>752</v>
      </c>
    </row>
    <row r="342" spans="2:65" s="1" customFormat="1" ht="16.5" customHeight="1">
      <c r="B342" s="43"/>
      <c r="C342" s="218" t="s">
        <v>753</v>
      </c>
      <c r="D342" s="218" t="s">
        <v>137</v>
      </c>
      <c r="E342" s="219" t="s">
        <v>754</v>
      </c>
      <c r="F342" s="220" t="s">
        <v>755</v>
      </c>
      <c r="G342" s="221" t="s">
        <v>281</v>
      </c>
      <c r="H342" s="222">
        <v>77.9</v>
      </c>
      <c r="I342" s="223"/>
      <c r="J342" s="224">
        <f>ROUND(I342*H342,2)</f>
        <v>0</v>
      </c>
      <c r="K342" s="220" t="s">
        <v>141</v>
      </c>
      <c r="L342" s="69"/>
      <c r="M342" s="225" t="s">
        <v>22</v>
      </c>
      <c r="N342" s="226" t="s">
        <v>46</v>
      </c>
      <c r="O342" s="44"/>
      <c r="P342" s="227">
        <f>O342*H342</f>
        <v>0</v>
      </c>
      <c r="Q342" s="227">
        <v>0</v>
      </c>
      <c r="R342" s="227">
        <f>Q342*H342</f>
        <v>0</v>
      </c>
      <c r="S342" s="227">
        <v>0</v>
      </c>
      <c r="T342" s="228">
        <f>S342*H342</f>
        <v>0</v>
      </c>
      <c r="AR342" s="21" t="s">
        <v>287</v>
      </c>
      <c r="AT342" s="21" t="s">
        <v>137</v>
      </c>
      <c r="AU342" s="21" t="s">
        <v>84</v>
      </c>
      <c r="AY342" s="21" t="s">
        <v>134</v>
      </c>
      <c r="BE342" s="229">
        <f>IF(N342="základní",J342,0)</f>
        <v>0</v>
      </c>
      <c r="BF342" s="229">
        <f>IF(N342="snížená",J342,0)</f>
        <v>0</v>
      </c>
      <c r="BG342" s="229">
        <f>IF(N342="zákl. přenesená",J342,0)</f>
        <v>0</v>
      </c>
      <c r="BH342" s="229">
        <f>IF(N342="sníž. přenesená",J342,0)</f>
        <v>0</v>
      </c>
      <c r="BI342" s="229">
        <f>IF(N342="nulová",J342,0)</f>
        <v>0</v>
      </c>
      <c r="BJ342" s="21" t="s">
        <v>24</v>
      </c>
      <c r="BK342" s="229">
        <f>ROUND(I342*H342,2)</f>
        <v>0</v>
      </c>
      <c r="BL342" s="21" t="s">
        <v>287</v>
      </c>
      <c r="BM342" s="21" t="s">
        <v>756</v>
      </c>
    </row>
    <row r="343" spans="2:51" s="11" customFormat="1" ht="13.5">
      <c r="B343" s="234"/>
      <c r="C343" s="235"/>
      <c r="D343" s="236" t="s">
        <v>224</v>
      </c>
      <c r="E343" s="237" t="s">
        <v>22</v>
      </c>
      <c r="F343" s="238" t="s">
        <v>757</v>
      </c>
      <c r="G343" s="235"/>
      <c r="H343" s="239">
        <v>77.9</v>
      </c>
      <c r="I343" s="240"/>
      <c r="J343" s="235"/>
      <c r="K343" s="235"/>
      <c r="L343" s="241"/>
      <c r="M343" s="242"/>
      <c r="N343" s="243"/>
      <c r="O343" s="243"/>
      <c r="P343" s="243"/>
      <c r="Q343" s="243"/>
      <c r="R343" s="243"/>
      <c r="S343" s="243"/>
      <c r="T343" s="244"/>
      <c r="AT343" s="245" t="s">
        <v>224</v>
      </c>
      <c r="AU343" s="245" t="s">
        <v>84</v>
      </c>
      <c r="AV343" s="11" t="s">
        <v>84</v>
      </c>
      <c r="AW343" s="11" t="s">
        <v>39</v>
      </c>
      <c r="AX343" s="11" t="s">
        <v>24</v>
      </c>
      <c r="AY343" s="245" t="s">
        <v>134</v>
      </c>
    </row>
    <row r="344" spans="2:65" s="1" customFormat="1" ht="16.5" customHeight="1">
      <c r="B344" s="43"/>
      <c r="C344" s="218" t="s">
        <v>758</v>
      </c>
      <c r="D344" s="218" t="s">
        <v>137</v>
      </c>
      <c r="E344" s="219" t="s">
        <v>759</v>
      </c>
      <c r="F344" s="220" t="s">
        <v>760</v>
      </c>
      <c r="G344" s="221" t="s">
        <v>281</v>
      </c>
      <c r="H344" s="222">
        <v>21.5</v>
      </c>
      <c r="I344" s="223"/>
      <c r="J344" s="224">
        <f>ROUND(I344*H344,2)</f>
        <v>0</v>
      </c>
      <c r="K344" s="220" t="s">
        <v>141</v>
      </c>
      <c r="L344" s="69"/>
      <c r="M344" s="225" t="s">
        <v>22</v>
      </c>
      <c r="N344" s="226" t="s">
        <v>46</v>
      </c>
      <c r="O344" s="44"/>
      <c r="P344" s="227">
        <f>O344*H344</f>
        <v>0</v>
      </c>
      <c r="Q344" s="227">
        <v>0</v>
      </c>
      <c r="R344" s="227">
        <f>Q344*H344</f>
        <v>0</v>
      </c>
      <c r="S344" s="227">
        <v>0</v>
      </c>
      <c r="T344" s="228">
        <f>S344*H344</f>
        <v>0</v>
      </c>
      <c r="AR344" s="21" t="s">
        <v>287</v>
      </c>
      <c r="AT344" s="21" t="s">
        <v>137</v>
      </c>
      <c r="AU344" s="21" t="s">
        <v>84</v>
      </c>
      <c r="AY344" s="21" t="s">
        <v>134</v>
      </c>
      <c r="BE344" s="229">
        <f>IF(N344="základní",J344,0)</f>
        <v>0</v>
      </c>
      <c r="BF344" s="229">
        <f>IF(N344="snížená",J344,0)</f>
        <v>0</v>
      </c>
      <c r="BG344" s="229">
        <f>IF(N344="zákl. přenesená",J344,0)</f>
        <v>0</v>
      </c>
      <c r="BH344" s="229">
        <f>IF(N344="sníž. přenesená",J344,0)</f>
        <v>0</v>
      </c>
      <c r="BI344" s="229">
        <f>IF(N344="nulová",J344,0)</f>
        <v>0</v>
      </c>
      <c r="BJ344" s="21" t="s">
        <v>24</v>
      </c>
      <c r="BK344" s="229">
        <f>ROUND(I344*H344,2)</f>
        <v>0</v>
      </c>
      <c r="BL344" s="21" t="s">
        <v>287</v>
      </c>
      <c r="BM344" s="21" t="s">
        <v>761</v>
      </c>
    </row>
    <row r="345" spans="2:65" s="1" customFormat="1" ht="16.5" customHeight="1">
      <c r="B345" s="43"/>
      <c r="C345" s="218" t="s">
        <v>762</v>
      </c>
      <c r="D345" s="218" t="s">
        <v>137</v>
      </c>
      <c r="E345" s="219" t="s">
        <v>763</v>
      </c>
      <c r="F345" s="220" t="s">
        <v>764</v>
      </c>
      <c r="G345" s="221" t="s">
        <v>628</v>
      </c>
      <c r="H345" s="256"/>
      <c r="I345" s="223"/>
      <c r="J345" s="224">
        <f>ROUND(I345*H345,2)</f>
        <v>0</v>
      </c>
      <c r="K345" s="220" t="s">
        <v>141</v>
      </c>
      <c r="L345" s="69"/>
      <c r="M345" s="225" t="s">
        <v>22</v>
      </c>
      <c r="N345" s="226" t="s">
        <v>46</v>
      </c>
      <c r="O345" s="44"/>
      <c r="P345" s="227">
        <f>O345*H345</f>
        <v>0</v>
      </c>
      <c r="Q345" s="227">
        <v>0</v>
      </c>
      <c r="R345" s="227">
        <f>Q345*H345</f>
        <v>0</v>
      </c>
      <c r="S345" s="227">
        <v>0</v>
      </c>
      <c r="T345" s="228">
        <f>S345*H345</f>
        <v>0</v>
      </c>
      <c r="AR345" s="21" t="s">
        <v>287</v>
      </c>
      <c r="AT345" s="21" t="s">
        <v>137</v>
      </c>
      <c r="AU345" s="21" t="s">
        <v>84</v>
      </c>
      <c r="AY345" s="21" t="s">
        <v>134</v>
      </c>
      <c r="BE345" s="229">
        <f>IF(N345="základní",J345,0)</f>
        <v>0</v>
      </c>
      <c r="BF345" s="229">
        <f>IF(N345="snížená",J345,0)</f>
        <v>0</v>
      </c>
      <c r="BG345" s="229">
        <f>IF(N345="zákl. přenesená",J345,0)</f>
        <v>0</v>
      </c>
      <c r="BH345" s="229">
        <f>IF(N345="sníž. přenesená",J345,0)</f>
        <v>0</v>
      </c>
      <c r="BI345" s="229">
        <f>IF(N345="nulová",J345,0)</f>
        <v>0</v>
      </c>
      <c r="BJ345" s="21" t="s">
        <v>24</v>
      </c>
      <c r="BK345" s="229">
        <f>ROUND(I345*H345,2)</f>
        <v>0</v>
      </c>
      <c r="BL345" s="21" t="s">
        <v>287</v>
      </c>
      <c r="BM345" s="21" t="s">
        <v>765</v>
      </c>
    </row>
    <row r="346" spans="2:63" s="10" customFormat="1" ht="29.85" customHeight="1">
      <c r="B346" s="202"/>
      <c r="C346" s="203"/>
      <c r="D346" s="204" t="s">
        <v>74</v>
      </c>
      <c r="E346" s="216" t="s">
        <v>766</v>
      </c>
      <c r="F346" s="216" t="s">
        <v>767</v>
      </c>
      <c r="G346" s="203"/>
      <c r="H346" s="203"/>
      <c r="I346" s="206"/>
      <c r="J346" s="217">
        <f>BK346</f>
        <v>0</v>
      </c>
      <c r="K346" s="203"/>
      <c r="L346" s="208"/>
      <c r="M346" s="209"/>
      <c r="N346" s="210"/>
      <c r="O346" s="210"/>
      <c r="P346" s="211">
        <f>SUM(P347:P366)</f>
        <v>0</v>
      </c>
      <c r="Q346" s="210"/>
      <c r="R346" s="211">
        <f>SUM(R347:R366)</f>
        <v>0.21239200000000003</v>
      </c>
      <c r="S346" s="210"/>
      <c r="T346" s="212">
        <f>SUM(T347:T366)</f>
        <v>0</v>
      </c>
      <c r="AR346" s="213" t="s">
        <v>84</v>
      </c>
      <c r="AT346" s="214" t="s">
        <v>74</v>
      </c>
      <c r="AU346" s="214" t="s">
        <v>24</v>
      </c>
      <c r="AY346" s="213" t="s">
        <v>134</v>
      </c>
      <c r="BK346" s="215">
        <f>SUM(BK347:BK366)</f>
        <v>0</v>
      </c>
    </row>
    <row r="347" spans="2:65" s="1" customFormat="1" ht="16.5" customHeight="1">
      <c r="B347" s="43"/>
      <c r="C347" s="218" t="s">
        <v>768</v>
      </c>
      <c r="D347" s="218" t="s">
        <v>137</v>
      </c>
      <c r="E347" s="219" t="s">
        <v>769</v>
      </c>
      <c r="F347" s="220" t="s">
        <v>770</v>
      </c>
      <c r="G347" s="221" t="s">
        <v>140</v>
      </c>
      <c r="H347" s="222">
        <v>1</v>
      </c>
      <c r="I347" s="223"/>
      <c r="J347" s="224">
        <f>ROUND(I347*H347,2)</f>
        <v>0</v>
      </c>
      <c r="K347" s="220" t="s">
        <v>342</v>
      </c>
      <c r="L347" s="69"/>
      <c r="M347" s="225" t="s">
        <v>22</v>
      </c>
      <c r="N347" s="226" t="s">
        <v>46</v>
      </c>
      <c r="O347" s="44"/>
      <c r="P347" s="227">
        <f>O347*H347</f>
        <v>0</v>
      </c>
      <c r="Q347" s="227">
        <v>0</v>
      </c>
      <c r="R347" s="227">
        <f>Q347*H347</f>
        <v>0</v>
      </c>
      <c r="S347" s="227">
        <v>0</v>
      </c>
      <c r="T347" s="228">
        <f>S347*H347</f>
        <v>0</v>
      </c>
      <c r="AR347" s="21" t="s">
        <v>287</v>
      </c>
      <c r="AT347" s="21" t="s">
        <v>137</v>
      </c>
      <c r="AU347" s="21" t="s">
        <v>84</v>
      </c>
      <c r="AY347" s="21" t="s">
        <v>134</v>
      </c>
      <c r="BE347" s="229">
        <f>IF(N347="základní",J347,0)</f>
        <v>0</v>
      </c>
      <c r="BF347" s="229">
        <f>IF(N347="snížená",J347,0)</f>
        <v>0</v>
      </c>
      <c r="BG347" s="229">
        <f>IF(N347="zákl. přenesená",J347,0)</f>
        <v>0</v>
      </c>
      <c r="BH347" s="229">
        <f>IF(N347="sníž. přenesená",J347,0)</f>
        <v>0</v>
      </c>
      <c r="BI347" s="229">
        <f>IF(N347="nulová",J347,0)</f>
        <v>0</v>
      </c>
      <c r="BJ347" s="21" t="s">
        <v>24</v>
      </c>
      <c r="BK347" s="229">
        <f>ROUND(I347*H347,2)</f>
        <v>0</v>
      </c>
      <c r="BL347" s="21" t="s">
        <v>287</v>
      </c>
      <c r="BM347" s="21" t="s">
        <v>771</v>
      </c>
    </row>
    <row r="348" spans="2:65" s="1" customFormat="1" ht="16.5" customHeight="1">
      <c r="B348" s="43"/>
      <c r="C348" s="218" t="s">
        <v>772</v>
      </c>
      <c r="D348" s="218" t="s">
        <v>137</v>
      </c>
      <c r="E348" s="219" t="s">
        <v>773</v>
      </c>
      <c r="F348" s="220" t="s">
        <v>774</v>
      </c>
      <c r="G348" s="221" t="s">
        <v>281</v>
      </c>
      <c r="H348" s="222">
        <v>69</v>
      </c>
      <c r="I348" s="223"/>
      <c r="J348" s="224">
        <f>ROUND(I348*H348,2)</f>
        <v>0</v>
      </c>
      <c r="K348" s="220" t="s">
        <v>141</v>
      </c>
      <c r="L348" s="69"/>
      <c r="M348" s="225" t="s">
        <v>22</v>
      </c>
      <c r="N348" s="226" t="s">
        <v>46</v>
      </c>
      <c r="O348" s="44"/>
      <c r="P348" s="227">
        <f>O348*H348</f>
        <v>0</v>
      </c>
      <c r="Q348" s="227">
        <v>0.00066</v>
      </c>
      <c r="R348" s="227">
        <f>Q348*H348</f>
        <v>0.04554</v>
      </c>
      <c r="S348" s="227">
        <v>0</v>
      </c>
      <c r="T348" s="228">
        <f>S348*H348</f>
        <v>0</v>
      </c>
      <c r="AR348" s="21" t="s">
        <v>287</v>
      </c>
      <c r="AT348" s="21" t="s">
        <v>137</v>
      </c>
      <c r="AU348" s="21" t="s">
        <v>84</v>
      </c>
      <c r="AY348" s="21" t="s">
        <v>134</v>
      </c>
      <c r="BE348" s="229">
        <f>IF(N348="základní",J348,0)</f>
        <v>0</v>
      </c>
      <c r="BF348" s="229">
        <f>IF(N348="snížená",J348,0)</f>
        <v>0</v>
      </c>
      <c r="BG348" s="229">
        <f>IF(N348="zákl. přenesená",J348,0)</f>
        <v>0</v>
      </c>
      <c r="BH348" s="229">
        <f>IF(N348="sníž. přenesená",J348,0)</f>
        <v>0</v>
      </c>
      <c r="BI348" s="229">
        <f>IF(N348="nulová",J348,0)</f>
        <v>0</v>
      </c>
      <c r="BJ348" s="21" t="s">
        <v>24</v>
      </c>
      <c r="BK348" s="229">
        <f>ROUND(I348*H348,2)</f>
        <v>0</v>
      </c>
      <c r="BL348" s="21" t="s">
        <v>287</v>
      </c>
      <c r="BM348" s="21" t="s">
        <v>775</v>
      </c>
    </row>
    <row r="349" spans="2:65" s="1" customFormat="1" ht="16.5" customHeight="1">
      <c r="B349" s="43"/>
      <c r="C349" s="218" t="s">
        <v>776</v>
      </c>
      <c r="D349" s="218" t="s">
        <v>137</v>
      </c>
      <c r="E349" s="219" t="s">
        <v>777</v>
      </c>
      <c r="F349" s="220" t="s">
        <v>778</v>
      </c>
      <c r="G349" s="221" t="s">
        <v>281</v>
      </c>
      <c r="H349" s="222">
        <v>68.2</v>
      </c>
      <c r="I349" s="223"/>
      <c r="J349" s="224">
        <f>ROUND(I349*H349,2)</f>
        <v>0</v>
      </c>
      <c r="K349" s="220" t="s">
        <v>141</v>
      </c>
      <c r="L349" s="69"/>
      <c r="M349" s="225" t="s">
        <v>22</v>
      </c>
      <c r="N349" s="226" t="s">
        <v>46</v>
      </c>
      <c r="O349" s="44"/>
      <c r="P349" s="227">
        <f>O349*H349</f>
        <v>0</v>
      </c>
      <c r="Q349" s="227">
        <v>0.00091</v>
      </c>
      <c r="R349" s="227">
        <f>Q349*H349</f>
        <v>0.062062000000000006</v>
      </c>
      <c r="S349" s="227">
        <v>0</v>
      </c>
      <c r="T349" s="228">
        <f>S349*H349</f>
        <v>0</v>
      </c>
      <c r="AR349" s="21" t="s">
        <v>287</v>
      </c>
      <c r="AT349" s="21" t="s">
        <v>137</v>
      </c>
      <c r="AU349" s="21" t="s">
        <v>84</v>
      </c>
      <c r="AY349" s="21" t="s">
        <v>134</v>
      </c>
      <c r="BE349" s="229">
        <f>IF(N349="základní",J349,0)</f>
        <v>0</v>
      </c>
      <c r="BF349" s="229">
        <f>IF(N349="snížená",J349,0)</f>
        <v>0</v>
      </c>
      <c r="BG349" s="229">
        <f>IF(N349="zákl. přenesená",J349,0)</f>
        <v>0</v>
      </c>
      <c r="BH349" s="229">
        <f>IF(N349="sníž. přenesená",J349,0)</f>
        <v>0</v>
      </c>
      <c r="BI349" s="229">
        <f>IF(N349="nulová",J349,0)</f>
        <v>0</v>
      </c>
      <c r="BJ349" s="21" t="s">
        <v>24</v>
      </c>
      <c r="BK349" s="229">
        <f>ROUND(I349*H349,2)</f>
        <v>0</v>
      </c>
      <c r="BL349" s="21" t="s">
        <v>287</v>
      </c>
      <c r="BM349" s="21" t="s">
        <v>779</v>
      </c>
    </row>
    <row r="350" spans="2:65" s="1" customFormat="1" ht="16.5" customHeight="1">
      <c r="B350" s="43"/>
      <c r="C350" s="218" t="s">
        <v>780</v>
      </c>
      <c r="D350" s="218" t="s">
        <v>137</v>
      </c>
      <c r="E350" s="219" t="s">
        <v>781</v>
      </c>
      <c r="F350" s="220" t="s">
        <v>782</v>
      </c>
      <c r="G350" s="221" t="s">
        <v>281</v>
      </c>
      <c r="H350" s="222">
        <v>5.1</v>
      </c>
      <c r="I350" s="223"/>
      <c r="J350" s="224">
        <f>ROUND(I350*H350,2)</f>
        <v>0</v>
      </c>
      <c r="K350" s="220" t="s">
        <v>141</v>
      </c>
      <c r="L350" s="69"/>
      <c r="M350" s="225" t="s">
        <v>22</v>
      </c>
      <c r="N350" s="226" t="s">
        <v>46</v>
      </c>
      <c r="O350" s="44"/>
      <c r="P350" s="227">
        <f>O350*H350</f>
        <v>0</v>
      </c>
      <c r="Q350" s="227">
        <v>0.00119</v>
      </c>
      <c r="R350" s="227">
        <f>Q350*H350</f>
        <v>0.006069</v>
      </c>
      <c r="S350" s="227">
        <v>0</v>
      </c>
      <c r="T350" s="228">
        <f>S350*H350</f>
        <v>0</v>
      </c>
      <c r="AR350" s="21" t="s">
        <v>287</v>
      </c>
      <c r="AT350" s="21" t="s">
        <v>137</v>
      </c>
      <c r="AU350" s="21" t="s">
        <v>84</v>
      </c>
      <c r="AY350" s="21" t="s">
        <v>134</v>
      </c>
      <c r="BE350" s="229">
        <f>IF(N350="základní",J350,0)</f>
        <v>0</v>
      </c>
      <c r="BF350" s="229">
        <f>IF(N350="snížená",J350,0)</f>
        <v>0</v>
      </c>
      <c r="BG350" s="229">
        <f>IF(N350="zákl. přenesená",J350,0)</f>
        <v>0</v>
      </c>
      <c r="BH350" s="229">
        <f>IF(N350="sníž. přenesená",J350,0)</f>
        <v>0</v>
      </c>
      <c r="BI350" s="229">
        <f>IF(N350="nulová",J350,0)</f>
        <v>0</v>
      </c>
      <c r="BJ350" s="21" t="s">
        <v>24</v>
      </c>
      <c r="BK350" s="229">
        <f>ROUND(I350*H350,2)</f>
        <v>0</v>
      </c>
      <c r="BL350" s="21" t="s">
        <v>287</v>
      </c>
      <c r="BM350" s="21" t="s">
        <v>783</v>
      </c>
    </row>
    <row r="351" spans="2:65" s="1" customFormat="1" ht="16.5" customHeight="1">
      <c r="B351" s="43"/>
      <c r="C351" s="218" t="s">
        <v>544</v>
      </c>
      <c r="D351" s="218" t="s">
        <v>137</v>
      </c>
      <c r="E351" s="219" t="s">
        <v>784</v>
      </c>
      <c r="F351" s="220" t="s">
        <v>785</v>
      </c>
      <c r="G351" s="221" t="s">
        <v>281</v>
      </c>
      <c r="H351" s="222">
        <v>5</v>
      </c>
      <c r="I351" s="223"/>
      <c r="J351" s="224">
        <f>ROUND(I351*H351,2)</f>
        <v>0</v>
      </c>
      <c r="K351" s="220" t="s">
        <v>141</v>
      </c>
      <c r="L351" s="69"/>
      <c r="M351" s="225" t="s">
        <v>22</v>
      </c>
      <c r="N351" s="226" t="s">
        <v>46</v>
      </c>
      <c r="O351" s="44"/>
      <c r="P351" s="227">
        <f>O351*H351</f>
        <v>0</v>
      </c>
      <c r="Q351" s="227">
        <v>0.00252</v>
      </c>
      <c r="R351" s="227">
        <f>Q351*H351</f>
        <v>0.0126</v>
      </c>
      <c r="S351" s="227">
        <v>0</v>
      </c>
      <c r="T351" s="228">
        <f>S351*H351</f>
        <v>0</v>
      </c>
      <c r="AR351" s="21" t="s">
        <v>287</v>
      </c>
      <c r="AT351" s="21" t="s">
        <v>137</v>
      </c>
      <c r="AU351" s="21" t="s">
        <v>84</v>
      </c>
      <c r="AY351" s="21" t="s">
        <v>134</v>
      </c>
      <c r="BE351" s="229">
        <f>IF(N351="základní",J351,0)</f>
        <v>0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21" t="s">
        <v>24</v>
      </c>
      <c r="BK351" s="229">
        <f>ROUND(I351*H351,2)</f>
        <v>0</v>
      </c>
      <c r="BL351" s="21" t="s">
        <v>287</v>
      </c>
      <c r="BM351" s="21" t="s">
        <v>786</v>
      </c>
    </row>
    <row r="352" spans="2:65" s="1" customFormat="1" ht="16.5" customHeight="1">
      <c r="B352" s="43"/>
      <c r="C352" s="218" t="s">
        <v>787</v>
      </c>
      <c r="D352" s="218" t="s">
        <v>137</v>
      </c>
      <c r="E352" s="219" t="s">
        <v>788</v>
      </c>
      <c r="F352" s="220" t="s">
        <v>789</v>
      </c>
      <c r="G352" s="221" t="s">
        <v>281</v>
      </c>
      <c r="H352" s="222">
        <v>3</v>
      </c>
      <c r="I352" s="223"/>
      <c r="J352" s="224">
        <f>ROUND(I352*H352,2)</f>
        <v>0</v>
      </c>
      <c r="K352" s="220" t="s">
        <v>141</v>
      </c>
      <c r="L352" s="69"/>
      <c r="M352" s="225" t="s">
        <v>22</v>
      </c>
      <c r="N352" s="226" t="s">
        <v>46</v>
      </c>
      <c r="O352" s="44"/>
      <c r="P352" s="227">
        <f>O352*H352</f>
        <v>0</v>
      </c>
      <c r="Q352" s="227">
        <v>0.0035</v>
      </c>
      <c r="R352" s="227">
        <f>Q352*H352</f>
        <v>0.0105</v>
      </c>
      <c r="S352" s="227">
        <v>0</v>
      </c>
      <c r="T352" s="228">
        <f>S352*H352</f>
        <v>0</v>
      </c>
      <c r="AR352" s="21" t="s">
        <v>287</v>
      </c>
      <c r="AT352" s="21" t="s">
        <v>137</v>
      </c>
      <c r="AU352" s="21" t="s">
        <v>84</v>
      </c>
      <c r="AY352" s="21" t="s">
        <v>134</v>
      </c>
      <c r="BE352" s="229">
        <f>IF(N352="základní",J352,0)</f>
        <v>0</v>
      </c>
      <c r="BF352" s="229">
        <f>IF(N352="snížená",J352,0)</f>
        <v>0</v>
      </c>
      <c r="BG352" s="229">
        <f>IF(N352="zákl. přenesená",J352,0)</f>
        <v>0</v>
      </c>
      <c r="BH352" s="229">
        <f>IF(N352="sníž. přenesená",J352,0)</f>
        <v>0</v>
      </c>
      <c r="BI352" s="229">
        <f>IF(N352="nulová",J352,0)</f>
        <v>0</v>
      </c>
      <c r="BJ352" s="21" t="s">
        <v>24</v>
      </c>
      <c r="BK352" s="229">
        <f>ROUND(I352*H352,2)</f>
        <v>0</v>
      </c>
      <c r="BL352" s="21" t="s">
        <v>287</v>
      </c>
      <c r="BM352" s="21" t="s">
        <v>790</v>
      </c>
    </row>
    <row r="353" spans="2:65" s="1" customFormat="1" ht="25.5" customHeight="1">
      <c r="B353" s="43"/>
      <c r="C353" s="218" t="s">
        <v>791</v>
      </c>
      <c r="D353" s="218" t="s">
        <v>137</v>
      </c>
      <c r="E353" s="219" t="s">
        <v>792</v>
      </c>
      <c r="F353" s="220" t="s">
        <v>793</v>
      </c>
      <c r="G353" s="221" t="s">
        <v>281</v>
      </c>
      <c r="H353" s="222">
        <v>69</v>
      </c>
      <c r="I353" s="223"/>
      <c r="J353" s="224">
        <f>ROUND(I353*H353,2)</f>
        <v>0</v>
      </c>
      <c r="K353" s="220" t="s">
        <v>141</v>
      </c>
      <c r="L353" s="69"/>
      <c r="M353" s="225" t="s">
        <v>22</v>
      </c>
      <c r="N353" s="226" t="s">
        <v>46</v>
      </c>
      <c r="O353" s="44"/>
      <c r="P353" s="227">
        <f>O353*H353</f>
        <v>0</v>
      </c>
      <c r="Q353" s="227">
        <v>5E-05</v>
      </c>
      <c r="R353" s="227">
        <f>Q353*H353</f>
        <v>0.0034500000000000004</v>
      </c>
      <c r="S353" s="227">
        <v>0</v>
      </c>
      <c r="T353" s="228">
        <f>S353*H353</f>
        <v>0</v>
      </c>
      <c r="AR353" s="21" t="s">
        <v>287</v>
      </c>
      <c r="AT353" s="21" t="s">
        <v>137</v>
      </c>
      <c r="AU353" s="21" t="s">
        <v>84</v>
      </c>
      <c r="AY353" s="21" t="s">
        <v>134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21" t="s">
        <v>24</v>
      </c>
      <c r="BK353" s="229">
        <f>ROUND(I353*H353,2)</f>
        <v>0</v>
      </c>
      <c r="BL353" s="21" t="s">
        <v>287</v>
      </c>
      <c r="BM353" s="21" t="s">
        <v>794</v>
      </c>
    </row>
    <row r="354" spans="2:65" s="1" customFormat="1" ht="25.5" customHeight="1">
      <c r="B354" s="43"/>
      <c r="C354" s="218" t="s">
        <v>795</v>
      </c>
      <c r="D354" s="218" t="s">
        <v>137</v>
      </c>
      <c r="E354" s="219" t="s">
        <v>796</v>
      </c>
      <c r="F354" s="220" t="s">
        <v>797</v>
      </c>
      <c r="G354" s="221" t="s">
        <v>281</v>
      </c>
      <c r="H354" s="222">
        <v>78.3</v>
      </c>
      <c r="I354" s="223"/>
      <c r="J354" s="224">
        <f>ROUND(I354*H354,2)</f>
        <v>0</v>
      </c>
      <c r="K354" s="220" t="s">
        <v>141</v>
      </c>
      <c r="L354" s="69"/>
      <c r="M354" s="225" t="s">
        <v>22</v>
      </c>
      <c r="N354" s="226" t="s">
        <v>46</v>
      </c>
      <c r="O354" s="44"/>
      <c r="P354" s="227">
        <f>O354*H354</f>
        <v>0</v>
      </c>
      <c r="Q354" s="227">
        <v>7E-05</v>
      </c>
      <c r="R354" s="227">
        <f>Q354*H354</f>
        <v>0.005480999999999999</v>
      </c>
      <c r="S354" s="227">
        <v>0</v>
      </c>
      <c r="T354" s="228">
        <f>S354*H354</f>
        <v>0</v>
      </c>
      <c r="AR354" s="21" t="s">
        <v>287</v>
      </c>
      <c r="AT354" s="21" t="s">
        <v>137</v>
      </c>
      <c r="AU354" s="21" t="s">
        <v>84</v>
      </c>
      <c r="AY354" s="21" t="s">
        <v>134</v>
      </c>
      <c r="BE354" s="229">
        <f>IF(N354="základní",J354,0)</f>
        <v>0</v>
      </c>
      <c r="BF354" s="229">
        <f>IF(N354="snížená",J354,0)</f>
        <v>0</v>
      </c>
      <c r="BG354" s="229">
        <f>IF(N354="zákl. přenesená",J354,0)</f>
        <v>0</v>
      </c>
      <c r="BH354" s="229">
        <f>IF(N354="sníž. přenesená",J354,0)</f>
        <v>0</v>
      </c>
      <c r="BI354" s="229">
        <f>IF(N354="nulová",J354,0)</f>
        <v>0</v>
      </c>
      <c r="BJ354" s="21" t="s">
        <v>24</v>
      </c>
      <c r="BK354" s="229">
        <f>ROUND(I354*H354,2)</f>
        <v>0</v>
      </c>
      <c r="BL354" s="21" t="s">
        <v>287</v>
      </c>
      <c r="BM354" s="21" t="s">
        <v>798</v>
      </c>
    </row>
    <row r="355" spans="2:51" s="11" customFormat="1" ht="13.5">
      <c r="B355" s="234"/>
      <c r="C355" s="235"/>
      <c r="D355" s="236" t="s">
        <v>224</v>
      </c>
      <c r="E355" s="237" t="s">
        <v>22</v>
      </c>
      <c r="F355" s="238" t="s">
        <v>799</v>
      </c>
      <c r="G355" s="235"/>
      <c r="H355" s="239">
        <v>78.3</v>
      </c>
      <c r="I355" s="240"/>
      <c r="J355" s="235"/>
      <c r="K355" s="235"/>
      <c r="L355" s="241"/>
      <c r="M355" s="242"/>
      <c r="N355" s="243"/>
      <c r="O355" s="243"/>
      <c r="P355" s="243"/>
      <c r="Q355" s="243"/>
      <c r="R355" s="243"/>
      <c r="S355" s="243"/>
      <c r="T355" s="244"/>
      <c r="AT355" s="245" t="s">
        <v>224</v>
      </c>
      <c r="AU355" s="245" t="s">
        <v>84</v>
      </c>
      <c r="AV355" s="11" t="s">
        <v>84</v>
      </c>
      <c r="AW355" s="11" t="s">
        <v>39</v>
      </c>
      <c r="AX355" s="11" t="s">
        <v>24</v>
      </c>
      <c r="AY355" s="245" t="s">
        <v>134</v>
      </c>
    </row>
    <row r="356" spans="2:65" s="1" customFormat="1" ht="25.5" customHeight="1">
      <c r="B356" s="43"/>
      <c r="C356" s="218" t="s">
        <v>800</v>
      </c>
      <c r="D356" s="218" t="s">
        <v>137</v>
      </c>
      <c r="E356" s="219" t="s">
        <v>801</v>
      </c>
      <c r="F356" s="220" t="s">
        <v>802</v>
      </c>
      <c r="G356" s="221" t="s">
        <v>281</v>
      </c>
      <c r="H356" s="222">
        <v>3</v>
      </c>
      <c r="I356" s="223"/>
      <c r="J356" s="224">
        <f>ROUND(I356*H356,2)</f>
        <v>0</v>
      </c>
      <c r="K356" s="220" t="s">
        <v>141</v>
      </c>
      <c r="L356" s="69"/>
      <c r="M356" s="225" t="s">
        <v>22</v>
      </c>
      <c r="N356" s="226" t="s">
        <v>46</v>
      </c>
      <c r="O356" s="44"/>
      <c r="P356" s="227">
        <f>O356*H356</f>
        <v>0</v>
      </c>
      <c r="Q356" s="227">
        <v>8E-05</v>
      </c>
      <c r="R356" s="227">
        <f>Q356*H356</f>
        <v>0.00024000000000000003</v>
      </c>
      <c r="S356" s="227">
        <v>0</v>
      </c>
      <c r="T356" s="228">
        <f>S356*H356</f>
        <v>0</v>
      </c>
      <c r="AR356" s="21" t="s">
        <v>287</v>
      </c>
      <c r="AT356" s="21" t="s">
        <v>137</v>
      </c>
      <c r="AU356" s="21" t="s">
        <v>84</v>
      </c>
      <c r="AY356" s="21" t="s">
        <v>134</v>
      </c>
      <c r="BE356" s="229">
        <f>IF(N356="základní",J356,0)</f>
        <v>0</v>
      </c>
      <c r="BF356" s="229">
        <f>IF(N356="snížená",J356,0)</f>
        <v>0</v>
      </c>
      <c r="BG356" s="229">
        <f>IF(N356="zákl. přenesená",J356,0)</f>
        <v>0</v>
      </c>
      <c r="BH356" s="229">
        <f>IF(N356="sníž. přenesená",J356,0)</f>
        <v>0</v>
      </c>
      <c r="BI356" s="229">
        <f>IF(N356="nulová",J356,0)</f>
        <v>0</v>
      </c>
      <c r="BJ356" s="21" t="s">
        <v>24</v>
      </c>
      <c r="BK356" s="229">
        <f>ROUND(I356*H356,2)</f>
        <v>0</v>
      </c>
      <c r="BL356" s="21" t="s">
        <v>287</v>
      </c>
      <c r="BM356" s="21" t="s">
        <v>803</v>
      </c>
    </row>
    <row r="357" spans="2:65" s="1" customFormat="1" ht="16.5" customHeight="1">
      <c r="B357" s="43"/>
      <c r="C357" s="218" t="s">
        <v>804</v>
      </c>
      <c r="D357" s="218" t="s">
        <v>137</v>
      </c>
      <c r="E357" s="219" t="s">
        <v>805</v>
      </c>
      <c r="F357" s="220" t="s">
        <v>806</v>
      </c>
      <c r="G357" s="221" t="s">
        <v>140</v>
      </c>
      <c r="H357" s="222">
        <v>32</v>
      </c>
      <c r="I357" s="223"/>
      <c r="J357" s="224">
        <f>ROUND(I357*H357,2)</f>
        <v>0</v>
      </c>
      <c r="K357" s="220" t="s">
        <v>141</v>
      </c>
      <c r="L357" s="69"/>
      <c r="M357" s="225" t="s">
        <v>22</v>
      </c>
      <c r="N357" s="226" t="s">
        <v>46</v>
      </c>
      <c r="O357" s="44"/>
      <c r="P357" s="227">
        <f>O357*H357</f>
        <v>0</v>
      </c>
      <c r="Q357" s="227">
        <v>0</v>
      </c>
      <c r="R357" s="227">
        <f>Q357*H357</f>
        <v>0</v>
      </c>
      <c r="S357" s="227">
        <v>0</v>
      </c>
      <c r="T357" s="228">
        <f>S357*H357</f>
        <v>0</v>
      </c>
      <c r="AR357" s="21" t="s">
        <v>287</v>
      </c>
      <c r="AT357" s="21" t="s">
        <v>137</v>
      </c>
      <c r="AU357" s="21" t="s">
        <v>84</v>
      </c>
      <c r="AY357" s="21" t="s">
        <v>134</v>
      </c>
      <c r="BE357" s="229">
        <f>IF(N357="základní",J357,0)</f>
        <v>0</v>
      </c>
      <c r="BF357" s="229">
        <f>IF(N357="snížená",J357,0)</f>
        <v>0</v>
      </c>
      <c r="BG357" s="229">
        <f>IF(N357="zákl. přenesená",J357,0)</f>
        <v>0</v>
      </c>
      <c r="BH357" s="229">
        <f>IF(N357="sníž. přenesená",J357,0)</f>
        <v>0</v>
      </c>
      <c r="BI357" s="229">
        <f>IF(N357="nulová",J357,0)</f>
        <v>0</v>
      </c>
      <c r="BJ357" s="21" t="s">
        <v>24</v>
      </c>
      <c r="BK357" s="229">
        <f>ROUND(I357*H357,2)</f>
        <v>0</v>
      </c>
      <c r="BL357" s="21" t="s">
        <v>287</v>
      </c>
      <c r="BM357" s="21" t="s">
        <v>807</v>
      </c>
    </row>
    <row r="358" spans="2:65" s="1" customFormat="1" ht="16.5" customHeight="1">
      <c r="B358" s="43"/>
      <c r="C358" s="218" t="s">
        <v>808</v>
      </c>
      <c r="D358" s="218" t="s">
        <v>137</v>
      </c>
      <c r="E358" s="219" t="s">
        <v>809</v>
      </c>
      <c r="F358" s="220" t="s">
        <v>810</v>
      </c>
      <c r="G358" s="221" t="s">
        <v>140</v>
      </c>
      <c r="H358" s="222">
        <v>1</v>
      </c>
      <c r="I358" s="223"/>
      <c r="J358" s="224">
        <f>ROUND(I358*H358,2)</f>
        <v>0</v>
      </c>
      <c r="K358" s="220" t="s">
        <v>141</v>
      </c>
      <c r="L358" s="69"/>
      <c r="M358" s="225" t="s">
        <v>22</v>
      </c>
      <c r="N358" s="226" t="s">
        <v>46</v>
      </c>
      <c r="O358" s="44"/>
      <c r="P358" s="227">
        <f>O358*H358</f>
        <v>0</v>
      </c>
      <c r="Q358" s="227">
        <v>0.0005</v>
      </c>
      <c r="R358" s="227">
        <f>Q358*H358</f>
        <v>0.0005</v>
      </c>
      <c r="S358" s="227">
        <v>0</v>
      </c>
      <c r="T358" s="228">
        <f>S358*H358</f>
        <v>0</v>
      </c>
      <c r="AR358" s="21" t="s">
        <v>287</v>
      </c>
      <c r="AT358" s="21" t="s">
        <v>137</v>
      </c>
      <c r="AU358" s="21" t="s">
        <v>84</v>
      </c>
      <c r="AY358" s="21" t="s">
        <v>134</v>
      </c>
      <c r="BE358" s="229">
        <f>IF(N358="základní",J358,0)</f>
        <v>0</v>
      </c>
      <c r="BF358" s="229">
        <f>IF(N358="snížená",J358,0)</f>
        <v>0</v>
      </c>
      <c r="BG358" s="229">
        <f>IF(N358="zákl. přenesená",J358,0)</f>
        <v>0</v>
      </c>
      <c r="BH358" s="229">
        <f>IF(N358="sníž. přenesená",J358,0)</f>
        <v>0</v>
      </c>
      <c r="BI358" s="229">
        <f>IF(N358="nulová",J358,0)</f>
        <v>0</v>
      </c>
      <c r="BJ358" s="21" t="s">
        <v>24</v>
      </c>
      <c r="BK358" s="229">
        <f>ROUND(I358*H358,2)</f>
        <v>0</v>
      </c>
      <c r="BL358" s="21" t="s">
        <v>287</v>
      </c>
      <c r="BM358" s="21" t="s">
        <v>811</v>
      </c>
    </row>
    <row r="359" spans="2:65" s="1" customFormat="1" ht="16.5" customHeight="1">
      <c r="B359" s="43"/>
      <c r="C359" s="218" t="s">
        <v>812</v>
      </c>
      <c r="D359" s="218" t="s">
        <v>137</v>
      </c>
      <c r="E359" s="219" t="s">
        <v>813</v>
      </c>
      <c r="F359" s="220" t="s">
        <v>814</v>
      </c>
      <c r="G359" s="221" t="s">
        <v>140</v>
      </c>
      <c r="H359" s="222">
        <v>1</v>
      </c>
      <c r="I359" s="223"/>
      <c r="J359" s="224">
        <f>ROUND(I359*H359,2)</f>
        <v>0</v>
      </c>
      <c r="K359" s="220" t="s">
        <v>141</v>
      </c>
      <c r="L359" s="69"/>
      <c r="M359" s="225" t="s">
        <v>22</v>
      </c>
      <c r="N359" s="226" t="s">
        <v>46</v>
      </c>
      <c r="O359" s="44"/>
      <c r="P359" s="227">
        <f>O359*H359</f>
        <v>0</v>
      </c>
      <c r="Q359" s="227">
        <v>0.00107</v>
      </c>
      <c r="R359" s="227">
        <f>Q359*H359</f>
        <v>0.00107</v>
      </c>
      <c r="S359" s="227">
        <v>0</v>
      </c>
      <c r="T359" s="228">
        <f>S359*H359</f>
        <v>0</v>
      </c>
      <c r="AR359" s="21" t="s">
        <v>287</v>
      </c>
      <c r="AT359" s="21" t="s">
        <v>137</v>
      </c>
      <c r="AU359" s="21" t="s">
        <v>84</v>
      </c>
      <c r="AY359" s="21" t="s">
        <v>134</v>
      </c>
      <c r="BE359" s="229">
        <f>IF(N359="základní",J359,0)</f>
        <v>0</v>
      </c>
      <c r="BF359" s="229">
        <f>IF(N359="snížená",J359,0)</f>
        <v>0</v>
      </c>
      <c r="BG359" s="229">
        <f>IF(N359="zákl. přenesená",J359,0)</f>
        <v>0</v>
      </c>
      <c r="BH359" s="229">
        <f>IF(N359="sníž. přenesená",J359,0)</f>
        <v>0</v>
      </c>
      <c r="BI359" s="229">
        <f>IF(N359="nulová",J359,0)</f>
        <v>0</v>
      </c>
      <c r="BJ359" s="21" t="s">
        <v>24</v>
      </c>
      <c r="BK359" s="229">
        <f>ROUND(I359*H359,2)</f>
        <v>0</v>
      </c>
      <c r="BL359" s="21" t="s">
        <v>287</v>
      </c>
      <c r="BM359" s="21" t="s">
        <v>815</v>
      </c>
    </row>
    <row r="360" spans="2:65" s="1" customFormat="1" ht="16.5" customHeight="1">
      <c r="B360" s="43"/>
      <c r="C360" s="218" t="s">
        <v>816</v>
      </c>
      <c r="D360" s="218" t="s">
        <v>137</v>
      </c>
      <c r="E360" s="219" t="s">
        <v>817</v>
      </c>
      <c r="F360" s="220" t="s">
        <v>818</v>
      </c>
      <c r="G360" s="221" t="s">
        <v>140</v>
      </c>
      <c r="H360" s="222">
        <v>1</v>
      </c>
      <c r="I360" s="223"/>
      <c r="J360" s="224">
        <f>ROUND(I360*H360,2)</f>
        <v>0</v>
      </c>
      <c r="K360" s="220" t="s">
        <v>141</v>
      </c>
      <c r="L360" s="69"/>
      <c r="M360" s="225" t="s">
        <v>22</v>
      </c>
      <c r="N360" s="226" t="s">
        <v>46</v>
      </c>
      <c r="O360" s="44"/>
      <c r="P360" s="227">
        <f>O360*H360</f>
        <v>0</v>
      </c>
      <c r="Q360" s="227">
        <v>0.0012</v>
      </c>
      <c r="R360" s="227">
        <f>Q360*H360</f>
        <v>0.0012</v>
      </c>
      <c r="S360" s="227">
        <v>0</v>
      </c>
      <c r="T360" s="228">
        <f>S360*H360</f>
        <v>0</v>
      </c>
      <c r="AR360" s="21" t="s">
        <v>287</v>
      </c>
      <c r="AT360" s="21" t="s">
        <v>137</v>
      </c>
      <c r="AU360" s="21" t="s">
        <v>84</v>
      </c>
      <c r="AY360" s="21" t="s">
        <v>134</v>
      </c>
      <c r="BE360" s="229">
        <f>IF(N360="základní",J360,0)</f>
        <v>0</v>
      </c>
      <c r="BF360" s="229">
        <f>IF(N360="snížená",J360,0)</f>
        <v>0</v>
      </c>
      <c r="BG360" s="229">
        <f>IF(N360="zákl. přenesená",J360,0)</f>
        <v>0</v>
      </c>
      <c r="BH360" s="229">
        <f>IF(N360="sníž. přenesená",J360,0)</f>
        <v>0</v>
      </c>
      <c r="BI360" s="229">
        <f>IF(N360="nulová",J360,0)</f>
        <v>0</v>
      </c>
      <c r="BJ360" s="21" t="s">
        <v>24</v>
      </c>
      <c r="BK360" s="229">
        <f>ROUND(I360*H360,2)</f>
        <v>0</v>
      </c>
      <c r="BL360" s="21" t="s">
        <v>287</v>
      </c>
      <c r="BM360" s="21" t="s">
        <v>819</v>
      </c>
    </row>
    <row r="361" spans="2:65" s="1" customFormat="1" ht="16.5" customHeight="1">
      <c r="B361" s="43"/>
      <c r="C361" s="218" t="s">
        <v>820</v>
      </c>
      <c r="D361" s="218" t="s">
        <v>137</v>
      </c>
      <c r="E361" s="219" t="s">
        <v>821</v>
      </c>
      <c r="F361" s="220" t="s">
        <v>822</v>
      </c>
      <c r="G361" s="221" t="s">
        <v>823</v>
      </c>
      <c r="H361" s="222">
        <v>1</v>
      </c>
      <c r="I361" s="223"/>
      <c r="J361" s="224">
        <f>ROUND(I361*H361,2)</f>
        <v>0</v>
      </c>
      <c r="K361" s="220" t="s">
        <v>141</v>
      </c>
      <c r="L361" s="69"/>
      <c r="M361" s="225" t="s">
        <v>22</v>
      </c>
      <c r="N361" s="226" t="s">
        <v>46</v>
      </c>
      <c r="O361" s="44"/>
      <c r="P361" s="227">
        <f>O361*H361</f>
        <v>0</v>
      </c>
      <c r="Q361" s="227">
        <v>0.03014</v>
      </c>
      <c r="R361" s="227">
        <f>Q361*H361</f>
        <v>0.03014</v>
      </c>
      <c r="S361" s="227">
        <v>0</v>
      </c>
      <c r="T361" s="228">
        <f>S361*H361</f>
        <v>0</v>
      </c>
      <c r="AR361" s="21" t="s">
        <v>287</v>
      </c>
      <c r="AT361" s="21" t="s">
        <v>137</v>
      </c>
      <c r="AU361" s="21" t="s">
        <v>84</v>
      </c>
      <c r="AY361" s="21" t="s">
        <v>134</v>
      </c>
      <c r="BE361" s="229">
        <f>IF(N361="základní",J361,0)</f>
        <v>0</v>
      </c>
      <c r="BF361" s="229">
        <f>IF(N361="snížená",J361,0)</f>
        <v>0</v>
      </c>
      <c r="BG361" s="229">
        <f>IF(N361="zákl. přenesená",J361,0)</f>
        <v>0</v>
      </c>
      <c r="BH361" s="229">
        <f>IF(N361="sníž. přenesená",J361,0)</f>
        <v>0</v>
      </c>
      <c r="BI361" s="229">
        <f>IF(N361="nulová",J361,0)</f>
        <v>0</v>
      </c>
      <c r="BJ361" s="21" t="s">
        <v>24</v>
      </c>
      <c r="BK361" s="229">
        <f>ROUND(I361*H361,2)</f>
        <v>0</v>
      </c>
      <c r="BL361" s="21" t="s">
        <v>287</v>
      </c>
      <c r="BM361" s="21" t="s">
        <v>824</v>
      </c>
    </row>
    <row r="362" spans="2:65" s="1" customFormat="1" ht="25.5" customHeight="1">
      <c r="B362" s="43"/>
      <c r="C362" s="218" t="s">
        <v>825</v>
      </c>
      <c r="D362" s="218" t="s">
        <v>137</v>
      </c>
      <c r="E362" s="219" t="s">
        <v>826</v>
      </c>
      <c r="F362" s="220" t="s">
        <v>827</v>
      </c>
      <c r="G362" s="221" t="s">
        <v>140</v>
      </c>
      <c r="H362" s="222">
        <v>1</v>
      </c>
      <c r="I362" s="223"/>
      <c r="J362" s="224">
        <f>ROUND(I362*H362,2)</f>
        <v>0</v>
      </c>
      <c r="K362" s="220" t="s">
        <v>141</v>
      </c>
      <c r="L362" s="69"/>
      <c r="M362" s="225" t="s">
        <v>22</v>
      </c>
      <c r="N362" s="226" t="s">
        <v>46</v>
      </c>
      <c r="O362" s="44"/>
      <c r="P362" s="227">
        <f>O362*H362</f>
        <v>0</v>
      </c>
      <c r="Q362" s="227">
        <v>0.00348</v>
      </c>
      <c r="R362" s="227">
        <f>Q362*H362</f>
        <v>0.00348</v>
      </c>
      <c r="S362" s="227">
        <v>0</v>
      </c>
      <c r="T362" s="228">
        <f>S362*H362</f>
        <v>0</v>
      </c>
      <c r="AR362" s="21" t="s">
        <v>287</v>
      </c>
      <c r="AT362" s="21" t="s">
        <v>137</v>
      </c>
      <c r="AU362" s="21" t="s">
        <v>84</v>
      </c>
      <c r="AY362" s="21" t="s">
        <v>134</v>
      </c>
      <c r="BE362" s="229">
        <f>IF(N362="základní",J362,0)</f>
        <v>0</v>
      </c>
      <c r="BF362" s="229">
        <f>IF(N362="snížená",J362,0)</f>
        <v>0</v>
      </c>
      <c r="BG362" s="229">
        <f>IF(N362="zákl. přenesená",J362,0)</f>
        <v>0</v>
      </c>
      <c r="BH362" s="229">
        <f>IF(N362="sníž. přenesená",J362,0)</f>
        <v>0</v>
      </c>
      <c r="BI362" s="229">
        <f>IF(N362="nulová",J362,0)</f>
        <v>0</v>
      </c>
      <c r="BJ362" s="21" t="s">
        <v>24</v>
      </c>
      <c r="BK362" s="229">
        <f>ROUND(I362*H362,2)</f>
        <v>0</v>
      </c>
      <c r="BL362" s="21" t="s">
        <v>287</v>
      </c>
      <c r="BM362" s="21" t="s">
        <v>828</v>
      </c>
    </row>
    <row r="363" spans="2:65" s="1" customFormat="1" ht="16.5" customHeight="1">
      <c r="B363" s="43"/>
      <c r="C363" s="218" t="s">
        <v>829</v>
      </c>
      <c r="D363" s="218" t="s">
        <v>137</v>
      </c>
      <c r="E363" s="219" t="s">
        <v>830</v>
      </c>
      <c r="F363" s="220" t="s">
        <v>831</v>
      </c>
      <c r="G363" s="221" t="s">
        <v>281</v>
      </c>
      <c r="H363" s="222">
        <v>150.3</v>
      </c>
      <c r="I363" s="223"/>
      <c r="J363" s="224">
        <f>ROUND(I363*H363,2)</f>
        <v>0</v>
      </c>
      <c r="K363" s="220" t="s">
        <v>141</v>
      </c>
      <c r="L363" s="69"/>
      <c r="M363" s="225" t="s">
        <v>22</v>
      </c>
      <c r="N363" s="226" t="s">
        <v>46</v>
      </c>
      <c r="O363" s="44"/>
      <c r="P363" s="227">
        <f>O363*H363</f>
        <v>0</v>
      </c>
      <c r="Q363" s="227">
        <v>0.00019</v>
      </c>
      <c r="R363" s="227">
        <f>Q363*H363</f>
        <v>0.028557000000000003</v>
      </c>
      <c r="S363" s="227">
        <v>0</v>
      </c>
      <c r="T363" s="228">
        <f>S363*H363</f>
        <v>0</v>
      </c>
      <c r="AR363" s="21" t="s">
        <v>287</v>
      </c>
      <c r="AT363" s="21" t="s">
        <v>137</v>
      </c>
      <c r="AU363" s="21" t="s">
        <v>84</v>
      </c>
      <c r="AY363" s="21" t="s">
        <v>134</v>
      </c>
      <c r="BE363" s="229">
        <f>IF(N363="základní",J363,0)</f>
        <v>0</v>
      </c>
      <c r="BF363" s="229">
        <f>IF(N363="snížená",J363,0)</f>
        <v>0</v>
      </c>
      <c r="BG363" s="229">
        <f>IF(N363="zákl. přenesená",J363,0)</f>
        <v>0</v>
      </c>
      <c r="BH363" s="229">
        <f>IF(N363="sníž. přenesená",J363,0)</f>
        <v>0</v>
      </c>
      <c r="BI363" s="229">
        <f>IF(N363="nulová",J363,0)</f>
        <v>0</v>
      </c>
      <c r="BJ363" s="21" t="s">
        <v>24</v>
      </c>
      <c r="BK363" s="229">
        <f>ROUND(I363*H363,2)</f>
        <v>0</v>
      </c>
      <c r="BL363" s="21" t="s">
        <v>287</v>
      </c>
      <c r="BM363" s="21" t="s">
        <v>832</v>
      </c>
    </row>
    <row r="364" spans="2:51" s="11" customFormat="1" ht="13.5">
      <c r="B364" s="234"/>
      <c r="C364" s="235"/>
      <c r="D364" s="236" t="s">
        <v>224</v>
      </c>
      <c r="E364" s="237" t="s">
        <v>22</v>
      </c>
      <c r="F364" s="238" t="s">
        <v>833</v>
      </c>
      <c r="G364" s="235"/>
      <c r="H364" s="239">
        <v>150.3</v>
      </c>
      <c r="I364" s="240"/>
      <c r="J364" s="235"/>
      <c r="K364" s="235"/>
      <c r="L364" s="241"/>
      <c r="M364" s="242"/>
      <c r="N364" s="243"/>
      <c r="O364" s="243"/>
      <c r="P364" s="243"/>
      <c r="Q364" s="243"/>
      <c r="R364" s="243"/>
      <c r="S364" s="243"/>
      <c r="T364" s="244"/>
      <c r="AT364" s="245" t="s">
        <v>224</v>
      </c>
      <c r="AU364" s="245" t="s">
        <v>84</v>
      </c>
      <c r="AV364" s="11" t="s">
        <v>84</v>
      </c>
      <c r="AW364" s="11" t="s">
        <v>39</v>
      </c>
      <c r="AX364" s="11" t="s">
        <v>24</v>
      </c>
      <c r="AY364" s="245" t="s">
        <v>134</v>
      </c>
    </row>
    <row r="365" spans="2:65" s="1" customFormat="1" ht="16.5" customHeight="1">
      <c r="B365" s="43"/>
      <c r="C365" s="218" t="s">
        <v>834</v>
      </c>
      <c r="D365" s="218" t="s">
        <v>137</v>
      </c>
      <c r="E365" s="219" t="s">
        <v>835</v>
      </c>
      <c r="F365" s="220" t="s">
        <v>836</v>
      </c>
      <c r="G365" s="221" t="s">
        <v>281</v>
      </c>
      <c r="H365" s="222">
        <v>150.3</v>
      </c>
      <c r="I365" s="223"/>
      <c r="J365" s="224">
        <f>ROUND(I365*H365,2)</f>
        <v>0</v>
      </c>
      <c r="K365" s="220" t="s">
        <v>141</v>
      </c>
      <c r="L365" s="69"/>
      <c r="M365" s="225" t="s">
        <v>22</v>
      </c>
      <c r="N365" s="226" t="s">
        <v>46</v>
      </c>
      <c r="O365" s="44"/>
      <c r="P365" s="227">
        <f>O365*H365</f>
        <v>0</v>
      </c>
      <c r="Q365" s="227">
        <v>1E-05</v>
      </c>
      <c r="R365" s="227">
        <f>Q365*H365</f>
        <v>0.0015030000000000002</v>
      </c>
      <c r="S365" s="227">
        <v>0</v>
      </c>
      <c r="T365" s="228">
        <f>S365*H365</f>
        <v>0</v>
      </c>
      <c r="AR365" s="21" t="s">
        <v>287</v>
      </c>
      <c r="AT365" s="21" t="s">
        <v>137</v>
      </c>
      <c r="AU365" s="21" t="s">
        <v>84</v>
      </c>
      <c r="AY365" s="21" t="s">
        <v>134</v>
      </c>
      <c r="BE365" s="229">
        <f>IF(N365="základní",J365,0)</f>
        <v>0</v>
      </c>
      <c r="BF365" s="229">
        <f>IF(N365="snížená",J365,0)</f>
        <v>0</v>
      </c>
      <c r="BG365" s="229">
        <f>IF(N365="zákl. přenesená",J365,0)</f>
        <v>0</v>
      </c>
      <c r="BH365" s="229">
        <f>IF(N365="sníž. přenesená",J365,0)</f>
        <v>0</v>
      </c>
      <c r="BI365" s="229">
        <f>IF(N365="nulová",J365,0)</f>
        <v>0</v>
      </c>
      <c r="BJ365" s="21" t="s">
        <v>24</v>
      </c>
      <c r="BK365" s="229">
        <f>ROUND(I365*H365,2)</f>
        <v>0</v>
      </c>
      <c r="BL365" s="21" t="s">
        <v>287</v>
      </c>
      <c r="BM365" s="21" t="s">
        <v>837</v>
      </c>
    </row>
    <row r="366" spans="2:65" s="1" customFormat="1" ht="16.5" customHeight="1">
      <c r="B366" s="43"/>
      <c r="C366" s="218" t="s">
        <v>838</v>
      </c>
      <c r="D366" s="218" t="s">
        <v>137</v>
      </c>
      <c r="E366" s="219" t="s">
        <v>839</v>
      </c>
      <c r="F366" s="220" t="s">
        <v>840</v>
      </c>
      <c r="G366" s="221" t="s">
        <v>628</v>
      </c>
      <c r="H366" s="256"/>
      <c r="I366" s="223"/>
      <c r="J366" s="224">
        <f>ROUND(I366*H366,2)</f>
        <v>0</v>
      </c>
      <c r="K366" s="220" t="s">
        <v>141</v>
      </c>
      <c r="L366" s="69"/>
      <c r="M366" s="225" t="s">
        <v>22</v>
      </c>
      <c r="N366" s="226" t="s">
        <v>46</v>
      </c>
      <c r="O366" s="44"/>
      <c r="P366" s="227">
        <f>O366*H366</f>
        <v>0</v>
      </c>
      <c r="Q366" s="227">
        <v>0</v>
      </c>
      <c r="R366" s="227">
        <f>Q366*H366</f>
        <v>0</v>
      </c>
      <c r="S366" s="227">
        <v>0</v>
      </c>
      <c r="T366" s="228">
        <f>S366*H366</f>
        <v>0</v>
      </c>
      <c r="AR366" s="21" t="s">
        <v>287</v>
      </c>
      <c r="AT366" s="21" t="s">
        <v>137</v>
      </c>
      <c r="AU366" s="21" t="s">
        <v>84</v>
      </c>
      <c r="AY366" s="21" t="s">
        <v>134</v>
      </c>
      <c r="BE366" s="229">
        <f>IF(N366="základní",J366,0)</f>
        <v>0</v>
      </c>
      <c r="BF366" s="229">
        <f>IF(N366="snížená",J366,0)</f>
        <v>0</v>
      </c>
      <c r="BG366" s="229">
        <f>IF(N366="zákl. přenesená",J366,0)</f>
        <v>0</v>
      </c>
      <c r="BH366" s="229">
        <f>IF(N366="sníž. přenesená",J366,0)</f>
        <v>0</v>
      </c>
      <c r="BI366" s="229">
        <f>IF(N366="nulová",J366,0)</f>
        <v>0</v>
      </c>
      <c r="BJ366" s="21" t="s">
        <v>24</v>
      </c>
      <c r="BK366" s="229">
        <f>ROUND(I366*H366,2)</f>
        <v>0</v>
      </c>
      <c r="BL366" s="21" t="s">
        <v>287</v>
      </c>
      <c r="BM366" s="21" t="s">
        <v>841</v>
      </c>
    </row>
    <row r="367" spans="2:63" s="10" customFormat="1" ht="29.85" customHeight="1">
      <c r="B367" s="202"/>
      <c r="C367" s="203"/>
      <c r="D367" s="204" t="s">
        <v>74</v>
      </c>
      <c r="E367" s="216" t="s">
        <v>842</v>
      </c>
      <c r="F367" s="216" t="s">
        <v>843</v>
      </c>
      <c r="G367" s="203"/>
      <c r="H367" s="203"/>
      <c r="I367" s="206"/>
      <c r="J367" s="217">
        <f>BK367</f>
        <v>0</v>
      </c>
      <c r="K367" s="203"/>
      <c r="L367" s="208"/>
      <c r="M367" s="209"/>
      <c r="N367" s="210"/>
      <c r="O367" s="210"/>
      <c r="P367" s="211">
        <f>SUM(P368:P399)</f>
        <v>0</v>
      </c>
      <c r="Q367" s="210"/>
      <c r="R367" s="211">
        <f>SUM(R368:R399)</f>
        <v>0.46043000000000006</v>
      </c>
      <c r="S367" s="210"/>
      <c r="T367" s="212">
        <f>SUM(T368:T399)</f>
        <v>0.48422</v>
      </c>
      <c r="AR367" s="213" t="s">
        <v>84</v>
      </c>
      <c r="AT367" s="214" t="s">
        <v>74</v>
      </c>
      <c r="AU367" s="214" t="s">
        <v>24</v>
      </c>
      <c r="AY367" s="213" t="s">
        <v>134</v>
      </c>
      <c r="BK367" s="215">
        <f>SUM(BK368:BK399)</f>
        <v>0</v>
      </c>
    </row>
    <row r="368" spans="2:65" s="1" customFormat="1" ht="16.5" customHeight="1">
      <c r="B368" s="43"/>
      <c r="C368" s="218" t="s">
        <v>844</v>
      </c>
      <c r="D368" s="218" t="s">
        <v>137</v>
      </c>
      <c r="E368" s="219" t="s">
        <v>845</v>
      </c>
      <c r="F368" s="220" t="s">
        <v>846</v>
      </c>
      <c r="G368" s="221" t="s">
        <v>823</v>
      </c>
      <c r="H368" s="222">
        <v>6</v>
      </c>
      <c r="I368" s="223"/>
      <c r="J368" s="224">
        <f>ROUND(I368*H368,2)</f>
        <v>0</v>
      </c>
      <c r="K368" s="220" t="s">
        <v>141</v>
      </c>
      <c r="L368" s="69"/>
      <c r="M368" s="225" t="s">
        <v>22</v>
      </c>
      <c r="N368" s="226" t="s">
        <v>46</v>
      </c>
      <c r="O368" s="44"/>
      <c r="P368" s="227">
        <f>O368*H368</f>
        <v>0</v>
      </c>
      <c r="Q368" s="227">
        <v>0</v>
      </c>
      <c r="R368" s="227">
        <f>Q368*H368</f>
        <v>0</v>
      </c>
      <c r="S368" s="227">
        <v>0.0342</v>
      </c>
      <c r="T368" s="228">
        <f>S368*H368</f>
        <v>0.2052</v>
      </c>
      <c r="AR368" s="21" t="s">
        <v>287</v>
      </c>
      <c r="AT368" s="21" t="s">
        <v>137</v>
      </c>
      <c r="AU368" s="21" t="s">
        <v>84</v>
      </c>
      <c r="AY368" s="21" t="s">
        <v>134</v>
      </c>
      <c r="BE368" s="229">
        <f>IF(N368="základní",J368,0)</f>
        <v>0</v>
      </c>
      <c r="BF368" s="229">
        <f>IF(N368="snížená",J368,0)</f>
        <v>0</v>
      </c>
      <c r="BG368" s="229">
        <f>IF(N368="zákl. přenesená",J368,0)</f>
        <v>0</v>
      </c>
      <c r="BH368" s="229">
        <f>IF(N368="sníž. přenesená",J368,0)</f>
        <v>0</v>
      </c>
      <c r="BI368" s="229">
        <f>IF(N368="nulová",J368,0)</f>
        <v>0</v>
      </c>
      <c r="BJ368" s="21" t="s">
        <v>24</v>
      </c>
      <c r="BK368" s="229">
        <f>ROUND(I368*H368,2)</f>
        <v>0</v>
      </c>
      <c r="BL368" s="21" t="s">
        <v>287</v>
      </c>
      <c r="BM368" s="21" t="s">
        <v>847</v>
      </c>
    </row>
    <row r="369" spans="2:65" s="1" customFormat="1" ht="25.5" customHeight="1">
      <c r="B369" s="43"/>
      <c r="C369" s="218" t="s">
        <v>848</v>
      </c>
      <c r="D369" s="218" t="s">
        <v>137</v>
      </c>
      <c r="E369" s="219" t="s">
        <v>849</v>
      </c>
      <c r="F369" s="220" t="s">
        <v>850</v>
      </c>
      <c r="G369" s="221" t="s">
        <v>823</v>
      </c>
      <c r="H369" s="222">
        <v>5</v>
      </c>
      <c r="I369" s="223"/>
      <c r="J369" s="224">
        <f>ROUND(I369*H369,2)</f>
        <v>0</v>
      </c>
      <c r="K369" s="220" t="s">
        <v>141</v>
      </c>
      <c r="L369" s="69"/>
      <c r="M369" s="225" t="s">
        <v>22</v>
      </c>
      <c r="N369" s="226" t="s">
        <v>46</v>
      </c>
      <c r="O369" s="44"/>
      <c r="P369" s="227">
        <f>O369*H369</f>
        <v>0</v>
      </c>
      <c r="Q369" s="227">
        <v>0.02275</v>
      </c>
      <c r="R369" s="227">
        <f>Q369*H369</f>
        <v>0.11374999999999999</v>
      </c>
      <c r="S369" s="227">
        <v>0</v>
      </c>
      <c r="T369" s="228">
        <f>S369*H369</f>
        <v>0</v>
      </c>
      <c r="AR369" s="21" t="s">
        <v>287</v>
      </c>
      <c r="AT369" s="21" t="s">
        <v>137</v>
      </c>
      <c r="AU369" s="21" t="s">
        <v>84</v>
      </c>
      <c r="AY369" s="21" t="s">
        <v>134</v>
      </c>
      <c r="BE369" s="229">
        <f>IF(N369="základní",J369,0)</f>
        <v>0</v>
      </c>
      <c r="BF369" s="229">
        <f>IF(N369="snížená",J369,0)</f>
        <v>0</v>
      </c>
      <c r="BG369" s="229">
        <f>IF(N369="zákl. přenesená",J369,0)</f>
        <v>0</v>
      </c>
      <c r="BH369" s="229">
        <f>IF(N369="sníž. přenesená",J369,0)</f>
        <v>0</v>
      </c>
      <c r="BI369" s="229">
        <f>IF(N369="nulová",J369,0)</f>
        <v>0</v>
      </c>
      <c r="BJ369" s="21" t="s">
        <v>24</v>
      </c>
      <c r="BK369" s="229">
        <f>ROUND(I369*H369,2)</f>
        <v>0</v>
      </c>
      <c r="BL369" s="21" t="s">
        <v>287</v>
      </c>
      <c r="BM369" s="21" t="s">
        <v>851</v>
      </c>
    </row>
    <row r="370" spans="2:65" s="1" customFormat="1" ht="25.5" customHeight="1">
      <c r="B370" s="43"/>
      <c r="C370" s="218" t="s">
        <v>852</v>
      </c>
      <c r="D370" s="218" t="s">
        <v>137</v>
      </c>
      <c r="E370" s="219" t="s">
        <v>853</v>
      </c>
      <c r="F370" s="220" t="s">
        <v>854</v>
      </c>
      <c r="G370" s="221" t="s">
        <v>823</v>
      </c>
      <c r="H370" s="222">
        <v>1</v>
      </c>
      <c r="I370" s="223"/>
      <c r="J370" s="224">
        <f>ROUND(I370*H370,2)</f>
        <v>0</v>
      </c>
      <c r="K370" s="220" t="s">
        <v>342</v>
      </c>
      <c r="L370" s="69"/>
      <c r="M370" s="225" t="s">
        <v>22</v>
      </c>
      <c r="N370" s="226" t="s">
        <v>46</v>
      </c>
      <c r="O370" s="44"/>
      <c r="P370" s="227">
        <f>O370*H370</f>
        <v>0</v>
      </c>
      <c r="Q370" s="227">
        <v>0.02275</v>
      </c>
      <c r="R370" s="227">
        <f>Q370*H370</f>
        <v>0.02275</v>
      </c>
      <c r="S370" s="227">
        <v>0</v>
      </c>
      <c r="T370" s="228">
        <f>S370*H370</f>
        <v>0</v>
      </c>
      <c r="AR370" s="21" t="s">
        <v>287</v>
      </c>
      <c r="AT370" s="21" t="s">
        <v>137</v>
      </c>
      <c r="AU370" s="21" t="s">
        <v>84</v>
      </c>
      <c r="AY370" s="21" t="s">
        <v>134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21" t="s">
        <v>24</v>
      </c>
      <c r="BK370" s="229">
        <f>ROUND(I370*H370,2)</f>
        <v>0</v>
      </c>
      <c r="BL370" s="21" t="s">
        <v>287</v>
      </c>
      <c r="BM370" s="21" t="s">
        <v>855</v>
      </c>
    </row>
    <row r="371" spans="2:65" s="1" customFormat="1" ht="16.5" customHeight="1">
      <c r="B371" s="43"/>
      <c r="C371" s="218" t="s">
        <v>856</v>
      </c>
      <c r="D371" s="218" t="s">
        <v>137</v>
      </c>
      <c r="E371" s="219" t="s">
        <v>857</v>
      </c>
      <c r="F371" s="220" t="s">
        <v>858</v>
      </c>
      <c r="G371" s="221" t="s">
        <v>823</v>
      </c>
      <c r="H371" s="222">
        <v>2</v>
      </c>
      <c r="I371" s="223"/>
      <c r="J371" s="224">
        <f>ROUND(I371*H371,2)</f>
        <v>0</v>
      </c>
      <c r="K371" s="220" t="s">
        <v>141</v>
      </c>
      <c r="L371" s="69"/>
      <c r="M371" s="225" t="s">
        <v>22</v>
      </c>
      <c r="N371" s="226" t="s">
        <v>46</v>
      </c>
      <c r="O371" s="44"/>
      <c r="P371" s="227">
        <f>O371*H371</f>
        <v>0</v>
      </c>
      <c r="Q371" s="227">
        <v>0.01808</v>
      </c>
      <c r="R371" s="227">
        <f>Q371*H371</f>
        <v>0.03616</v>
      </c>
      <c r="S371" s="227">
        <v>0</v>
      </c>
      <c r="T371" s="228">
        <f>S371*H371</f>
        <v>0</v>
      </c>
      <c r="AR371" s="21" t="s">
        <v>287</v>
      </c>
      <c r="AT371" s="21" t="s">
        <v>137</v>
      </c>
      <c r="AU371" s="21" t="s">
        <v>84</v>
      </c>
      <c r="AY371" s="21" t="s">
        <v>134</v>
      </c>
      <c r="BE371" s="229">
        <f>IF(N371="základní",J371,0)</f>
        <v>0</v>
      </c>
      <c r="BF371" s="229">
        <f>IF(N371="snížená",J371,0)</f>
        <v>0</v>
      </c>
      <c r="BG371" s="229">
        <f>IF(N371="zákl. přenesená",J371,0)</f>
        <v>0</v>
      </c>
      <c r="BH371" s="229">
        <f>IF(N371="sníž. přenesená",J371,0)</f>
        <v>0</v>
      </c>
      <c r="BI371" s="229">
        <f>IF(N371="nulová",J371,0)</f>
        <v>0</v>
      </c>
      <c r="BJ371" s="21" t="s">
        <v>24</v>
      </c>
      <c r="BK371" s="229">
        <f>ROUND(I371*H371,2)</f>
        <v>0</v>
      </c>
      <c r="BL371" s="21" t="s">
        <v>287</v>
      </c>
      <c r="BM371" s="21" t="s">
        <v>859</v>
      </c>
    </row>
    <row r="372" spans="2:65" s="1" customFormat="1" ht="16.5" customHeight="1">
      <c r="B372" s="43"/>
      <c r="C372" s="218" t="s">
        <v>860</v>
      </c>
      <c r="D372" s="218" t="s">
        <v>137</v>
      </c>
      <c r="E372" s="219" t="s">
        <v>861</v>
      </c>
      <c r="F372" s="220" t="s">
        <v>862</v>
      </c>
      <c r="G372" s="221" t="s">
        <v>823</v>
      </c>
      <c r="H372" s="222">
        <v>2</v>
      </c>
      <c r="I372" s="223"/>
      <c r="J372" s="224">
        <f>ROUND(I372*H372,2)</f>
        <v>0</v>
      </c>
      <c r="K372" s="220" t="s">
        <v>141</v>
      </c>
      <c r="L372" s="69"/>
      <c r="M372" s="225" t="s">
        <v>22</v>
      </c>
      <c r="N372" s="226" t="s">
        <v>46</v>
      </c>
      <c r="O372" s="44"/>
      <c r="P372" s="227">
        <f>O372*H372</f>
        <v>0</v>
      </c>
      <c r="Q372" s="227">
        <v>0</v>
      </c>
      <c r="R372" s="227">
        <f>Q372*H372</f>
        <v>0</v>
      </c>
      <c r="S372" s="227">
        <v>0.0172</v>
      </c>
      <c r="T372" s="228">
        <f>S372*H372</f>
        <v>0.0344</v>
      </c>
      <c r="AR372" s="21" t="s">
        <v>287</v>
      </c>
      <c r="AT372" s="21" t="s">
        <v>137</v>
      </c>
      <c r="AU372" s="21" t="s">
        <v>84</v>
      </c>
      <c r="AY372" s="21" t="s">
        <v>134</v>
      </c>
      <c r="BE372" s="229">
        <f>IF(N372="základní",J372,0)</f>
        <v>0</v>
      </c>
      <c r="BF372" s="229">
        <f>IF(N372="snížená",J372,0)</f>
        <v>0</v>
      </c>
      <c r="BG372" s="229">
        <f>IF(N372="zákl. přenesená",J372,0)</f>
        <v>0</v>
      </c>
      <c r="BH372" s="229">
        <f>IF(N372="sníž. přenesená",J372,0)</f>
        <v>0</v>
      </c>
      <c r="BI372" s="229">
        <f>IF(N372="nulová",J372,0)</f>
        <v>0</v>
      </c>
      <c r="BJ372" s="21" t="s">
        <v>24</v>
      </c>
      <c r="BK372" s="229">
        <f>ROUND(I372*H372,2)</f>
        <v>0</v>
      </c>
      <c r="BL372" s="21" t="s">
        <v>287</v>
      </c>
      <c r="BM372" s="21" t="s">
        <v>863</v>
      </c>
    </row>
    <row r="373" spans="2:65" s="1" customFormat="1" ht="16.5" customHeight="1">
      <c r="B373" s="43"/>
      <c r="C373" s="218" t="s">
        <v>864</v>
      </c>
      <c r="D373" s="218" t="s">
        <v>137</v>
      </c>
      <c r="E373" s="219" t="s">
        <v>865</v>
      </c>
      <c r="F373" s="220" t="s">
        <v>866</v>
      </c>
      <c r="G373" s="221" t="s">
        <v>823</v>
      </c>
      <c r="H373" s="222">
        <v>9</v>
      </c>
      <c r="I373" s="223"/>
      <c r="J373" s="224">
        <f>ROUND(I373*H373,2)</f>
        <v>0</v>
      </c>
      <c r="K373" s="220" t="s">
        <v>141</v>
      </c>
      <c r="L373" s="69"/>
      <c r="M373" s="225" t="s">
        <v>22</v>
      </c>
      <c r="N373" s="226" t="s">
        <v>46</v>
      </c>
      <c r="O373" s="44"/>
      <c r="P373" s="227">
        <f>O373*H373</f>
        <v>0</v>
      </c>
      <c r="Q373" s="227">
        <v>0</v>
      </c>
      <c r="R373" s="227">
        <f>Q373*H373</f>
        <v>0</v>
      </c>
      <c r="S373" s="227">
        <v>0.01946</v>
      </c>
      <c r="T373" s="228">
        <f>S373*H373</f>
        <v>0.17514000000000002</v>
      </c>
      <c r="AR373" s="21" t="s">
        <v>287</v>
      </c>
      <c r="AT373" s="21" t="s">
        <v>137</v>
      </c>
      <c r="AU373" s="21" t="s">
        <v>84</v>
      </c>
      <c r="AY373" s="21" t="s">
        <v>134</v>
      </c>
      <c r="BE373" s="229">
        <f>IF(N373="základní",J373,0)</f>
        <v>0</v>
      </c>
      <c r="BF373" s="229">
        <f>IF(N373="snížená",J373,0)</f>
        <v>0</v>
      </c>
      <c r="BG373" s="229">
        <f>IF(N373="zákl. přenesená",J373,0)</f>
        <v>0</v>
      </c>
      <c r="BH373" s="229">
        <f>IF(N373="sníž. přenesená",J373,0)</f>
        <v>0</v>
      </c>
      <c r="BI373" s="229">
        <f>IF(N373="nulová",J373,0)</f>
        <v>0</v>
      </c>
      <c r="BJ373" s="21" t="s">
        <v>24</v>
      </c>
      <c r="BK373" s="229">
        <f>ROUND(I373*H373,2)</f>
        <v>0</v>
      </c>
      <c r="BL373" s="21" t="s">
        <v>287</v>
      </c>
      <c r="BM373" s="21" t="s">
        <v>867</v>
      </c>
    </row>
    <row r="374" spans="2:65" s="1" customFormat="1" ht="25.5" customHeight="1">
      <c r="B374" s="43"/>
      <c r="C374" s="218" t="s">
        <v>868</v>
      </c>
      <c r="D374" s="218" t="s">
        <v>137</v>
      </c>
      <c r="E374" s="219" t="s">
        <v>869</v>
      </c>
      <c r="F374" s="220" t="s">
        <v>870</v>
      </c>
      <c r="G374" s="221" t="s">
        <v>823</v>
      </c>
      <c r="H374" s="222">
        <v>7</v>
      </c>
      <c r="I374" s="223"/>
      <c r="J374" s="224">
        <f>ROUND(I374*H374,2)</f>
        <v>0</v>
      </c>
      <c r="K374" s="220" t="s">
        <v>141</v>
      </c>
      <c r="L374" s="69"/>
      <c r="M374" s="225" t="s">
        <v>22</v>
      </c>
      <c r="N374" s="226" t="s">
        <v>46</v>
      </c>
      <c r="O374" s="44"/>
      <c r="P374" s="227">
        <f>O374*H374</f>
        <v>0</v>
      </c>
      <c r="Q374" s="227">
        <v>0.01376</v>
      </c>
      <c r="R374" s="227">
        <f>Q374*H374</f>
        <v>0.09632</v>
      </c>
      <c r="S374" s="227">
        <v>0</v>
      </c>
      <c r="T374" s="228">
        <f>S374*H374</f>
        <v>0</v>
      </c>
      <c r="AR374" s="21" t="s">
        <v>287</v>
      </c>
      <c r="AT374" s="21" t="s">
        <v>137</v>
      </c>
      <c r="AU374" s="21" t="s">
        <v>84</v>
      </c>
      <c r="AY374" s="21" t="s">
        <v>134</v>
      </c>
      <c r="BE374" s="229">
        <f>IF(N374="základní",J374,0)</f>
        <v>0</v>
      </c>
      <c r="BF374" s="229">
        <f>IF(N374="snížená",J374,0)</f>
        <v>0</v>
      </c>
      <c r="BG374" s="229">
        <f>IF(N374="zákl. přenesená",J374,0)</f>
        <v>0</v>
      </c>
      <c r="BH374" s="229">
        <f>IF(N374="sníž. přenesená",J374,0)</f>
        <v>0</v>
      </c>
      <c r="BI374" s="229">
        <f>IF(N374="nulová",J374,0)</f>
        <v>0</v>
      </c>
      <c r="BJ374" s="21" t="s">
        <v>24</v>
      </c>
      <c r="BK374" s="229">
        <f>ROUND(I374*H374,2)</f>
        <v>0</v>
      </c>
      <c r="BL374" s="21" t="s">
        <v>287</v>
      </c>
      <c r="BM374" s="21" t="s">
        <v>871</v>
      </c>
    </row>
    <row r="375" spans="2:65" s="1" customFormat="1" ht="16.5" customHeight="1">
      <c r="B375" s="43"/>
      <c r="C375" s="218" t="s">
        <v>872</v>
      </c>
      <c r="D375" s="218" t="s">
        <v>137</v>
      </c>
      <c r="E375" s="219" t="s">
        <v>873</v>
      </c>
      <c r="F375" s="220" t="s">
        <v>874</v>
      </c>
      <c r="G375" s="221" t="s">
        <v>823</v>
      </c>
      <c r="H375" s="222">
        <v>1</v>
      </c>
      <c r="I375" s="223"/>
      <c r="J375" s="224">
        <f>ROUND(I375*H375,2)</f>
        <v>0</v>
      </c>
      <c r="K375" s="220" t="s">
        <v>141</v>
      </c>
      <c r="L375" s="69"/>
      <c r="M375" s="225" t="s">
        <v>22</v>
      </c>
      <c r="N375" s="226" t="s">
        <v>46</v>
      </c>
      <c r="O375" s="44"/>
      <c r="P375" s="227">
        <f>O375*H375</f>
        <v>0</v>
      </c>
      <c r="Q375" s="227">
        <v>0.01879</v>
      </c>
      <c r="R375" s="227">
        <f>Q375*H375</f>
        <v>0.01879</v>
      </c>
      <c r="S375" s="227">
        <v>0</v>
      </c>
      <c r="T375" s="228">
        <f>S375*H375</f>
        <v>0</v>
      </c>
      <c r="AR375" s="21" t="s">
        <v>287</v>
      </c>
      <c r="AT375" s="21" t="s">
        <v>137</v>
      </c>
      <c r="AU375" s="21" t="s">
        <v>84</v>
      </c>
      <c r="AY375" s="21" t="s">
        <v>134</v>
      </c>
      <c r="BE375" s="229">
        <f>IF(N375="základní",J375,0)</f>
        <v>0</v>
      </c>
      <c r="BF375" s="229">
        <f>IF(N375="snížená",J375,0)</f>
        <v>0</v>
      </c>
      <c r="BG375" s="229">
        <f>IF(N375="zákl. přenesená",J375,0)</f>
        <v>0</v>
      </c>
      <c r="BH375" s="229">
        <f>IF(N375="sníž. přenesená",J375,0)</f>
        <v>0</v>
      </c>
      <c r="BI375" s="229">
        <f>IF(N375="nulová",J375,0)</f>
        <v>0</v>
      </c>
      <c r="BJ375" s="21" t="s">
        <v>24</v>
      </c>
      <c r="BK375" s="229">
        <f>ROUND(I375*H375,2)</f>
        <v>0</v>
      </c>
      <c r="BL375" s="21" t="s">
        <v>287</v>
      </c>
      <c r="BM375" s="21" t="s">
        <v>875</v>
      </c>
    </row>
    <row r="376" spans="2:65" s="1" customFormat="1" ht="16.5" customHeight="1">
      <c r="B376" s="43"/>
      <c r="C376" s="218" t="s">
        <v>876</v>
      </c>
      <c r="D376" s="218" t="s">
        <v>137</v>
      </c>
      <c r="E376" s="219" t="s">
        <v>877</v>
      </c>
      <c r="F376" s="220" t="s">
        <v>878</v>
      </c>
      <c r="G376" s="221" t="s">
        <v>823</v>
      </c>
      <c r="H376" s="222">
        <v>1</v>
      </c>
      <c r="I376" s="223"/>
      <c r="J376" s="224">
        <f>ROUND(I376*H376,2)</f>
        <v>0</v>
      </c>
      <c r="K376" s="220" t="s">
        <v>141</v>
      </c>
      <c r="L376" s="69"/>
      <c r="M376" s="225" t="s">
        <v>22</v>
      </c>
      <c r="N376" s="226" t="s">
        <v>46</v>
      </c>
      <c r="O376" s="44"/>
      <c r="P376" s="227">
        <f>O376*H376</f>
        <v>0</v>
      </c>
      <c r="Q376" s="227">
        <v>0.01076</v>
      </c>
      <c r="R376" s="227">
        <f>Q376*H376</f>
        <v>0.01076</v>
      </c>
      <c r="S376" s="227">
        <v>0</v>
      </c>
      <c r="T376" s="228">
        <f>S376*H376</f>
        <v>0</v>
      </c>
      <c r="AR376" s="21" t="s">
        <v>287</v>
      </c>
      <c r="AT376" s="21" t="s">
        <v>137</v>
      </c>
      <c r="AU376" s="21" t="s">
        <v>84</v>
      </c>
      <c r="AY376" s="21" t="s">
        <v>134</v>
      </c>
      <c r="BE376" s="229">
        <f>IF(N376="základní",J376,0)</f>
        <v>0</v>
      </c>
      <c r="BF376" s="229">
        <f>IF(N376="snížená",J376,0)</f>
        <v>0</v>
      </c>
      <c r="BG376" s="229">
        <f>IF(N376="zákl. přenesená",J376,0)</f>
        <v>0</v>
      </c>
      <c r="BH376" s="229">
        <f>IF(N376="sníž. přenesená",J376,0)</f>
        <v>0</v>
      </c>
      <c r="BI376" s="229">
        <f>IF(N376="nulová",J376,0)</f>
        <v>0</v>
      </c>
      <c r="BJ376" s="21" t="s">
        <v>24</v>
      </c>
      <c r="BK376" s="229">
        <f>ROUND(I376*H376,2)</f>
        <v>0</v>
      </c>
      <c r="BL376" s="21" t="s">
        <v>287</v>
      </c>
      <c r="BM376" s="21" t="s">
        <v>879</v>
      </c>
    </row>
    <row r="377" spans="2:65" s="1" customFormat="1" ht="16.5" customHeight="1">
      <c r="B377" s="43"/>
      <c r="C377" s="218" t="s">
        <v>880</v>
      </c>
      <c r="D377" s="218" t="s">
        <v>137</v>
      </c>
      <c r="E377" s="219" t="s">
        <v>881</v>
      </c>
      <c r="F377" s="220" t="s">
        <v>882</v>
      </c>
      <c r="G377" s="221" t="s">
        <v>823</v>
      </c>
      <c r="H377" s="222">
        <v>2</v>
      </c>
      <c r="I377" s="223"/>
      <c r="J377" s="224">
        <f>ROUND(I377*H377,2)</f>
        <v>0</v>
      </c>
      <c r="K377" s="220" t="s">
        <v>141</v>
      </c>
      <c r="L377" s="69"/>
      <c r="M377" s="225" t="s">
        <v>22</v>
      </c>
      <c r="N377" s="226" t="s">
        <v>46</v>
      </c>
      <c r="O377" s="44"/>
      <c r="P377" s="227">
        <f>O377*H377</f>
        <v>0</v>
      </c>
      <c r="Q377" s="227">
        <v>0</v>
      </c>
      <c r="R377" s="227">
        <f>Q377*H377</f>
        <v>0</v>
      </c>
      <c r="S377" s="227">
        <v>0.0245</v>
      </c>
      <c r="T377" s="228">
        <f>S377*H377</f>
        <v>0.049</v>
      </c>
      <c r="AR377" s="21" t="s">
        <v>287</v>
      </c>
      <c r="AT377" s="21" t="s">
        <v>137</v>
      </c>
      <c r="AU377" s="21" t="s">
        <v>84</v>
      </c>
      <c r="AY377" s="21" t="s">
        <v>134</v>
      </c>
      <c r="BE377" s="229">
        <f>IF(N377="základní",J377,0)</f>
        <v>0</v>
      </c>
      <c r="BF377" s="229">
        <f>IF(N377="snížená",J377,0)</f>
        <v>0</v>
      </c>
      <c r="BG377" s="229">
        <f>IF(N377="zákl. přenesená",J377,0)</f>
        <v>0</v>
      </c>
      <c r="BH377" s="229">
        <f>IF(N377="sníž. přenesená",J377,0)</f>
        <v>0</v>
      </c>
      <c r="BI377" s="229">
        <f>IF(N377="nulová",J377,0)</f>
        <v>0</v>
      </c>
      <c r="BJ377" s="21" t="s">
        <v>24</v>
      </c>
      <c r="BK377" s="229">
        <f>ROUND(I377*H377,2)</f>
        <v>0</v>
      </c>
      <c r="BL377" s="21" t="s">
        <v>287</v>
      </c>
      <c r="BM377" s="21" t="s">
        <v>883</v>
      </c>
    </row>
    <row r="378" spans="2:65" s="1" customFormat="1" ht="16.5" customHeight="1">
      <c r="B378" s="43"/>
      <c r="C378" s="218" t="s">
        <v>884</v>
      </c>
      <c r="D378" s="218" t="s">
        <v>137</v>
      </c>
      <c r="E378" s="219" t="s">
        <v>885</v>
      </c>
      <c r="F378" s="220" t="s">
        <v>886</v>
      </c>
      <c r="G378" s="221" t="s">
        <v>823</v>
      </c>
      <c r="H378" s="222">
        <v>6</v>
      </c>
      <c r="I378" s="223"/>
      <c r="J378" s="224">
        <f>ROUND(I378*H378,2)</f>
        <v>0</v>
      </c>
      <c r="K378" s="220" t="s">
        <v>229</v>
      </c>
      <c r="L378" s="69"/>
      <c r="M378" s="225" t="s">
        <v>22</v>
      </c>
      <c r="N378" s="226" t="s">
        <v>46</v>
      </c>
      <c r="O378" s="44"/>
      <c r="P378" s="227">
        <f>O378*H378</f>
        <v>0</v>
      </c>
      <c r="Q378" s="227">
        <v>0.00052</v>
      </c>
      <c r="R378" s="227">
        <f>Q378*H378</f>
        <v>0.0031199999999999995</v>
      </c>
      <c r="S378" s="227">
        <v>0</v>
      </c>
      <c r="T378" s="228">
        <f>S378*H378</f>
        <v>0</v>
      </c>
      <c r="AR378" s="21" t="s">
        <v>287</v>
      </c>
      <c r="AT378" s="21" t="s">
        <v>137</v>
      </c>
      <c r="AU378" s="21" t="s">
        <v>84</v>
      </c>
      <c r="AY378" s="21" t="s">
        <v>134</v>
      </c>
      <c r="BE378" s="229">
        <f>IF(N378="základní",J378,0)</f>
        <v>0</v>
      </c>
      <c r="BF378" s="229">
        <f>IF(N378="snížená",J378,0)</f>
        <v>0</v>
      </c>
      <c r="BG378" s="229">
        <f>IF(N378="zákl. přenesená",J378,0)</f>
        <v>0</v>
      </c>
      <c r="BH378" s="229">
        <f>IF(N378="sníž. přenesená",J378,0)</f>
        <v>0</v>
      </c>
      <c r="BI378" s="229">
        <f>IF(N378="nulová",J378,0)</f>
        <v>0</v>
      </c>
      <c r="BJ378" s="21" t="s">
        <v>24</v>
      </c>
      <c r="BK378" s="229">
        <f>ROUND(I378*H378,2)</f>
        <v>0</v>
      </c>
      <c r="BL378" s="21" t="s">
        <v>287</v>
      </c>
      <c r="BM378" s="21" t="s">
        <v>887</v>
      </c>
    </row>
    <row r="379" spans="2:65" s="1" customFormat="1" ht="16.5" customHeight="1">
      <c r="B379" s="43"/>
      <c r="C379" s="218" t="s">
        <v>888</v>
      </c>
      <c r="D379" s="218" t="s">
        <v>137</v>
      </c>
      <c r="E379" s="219" t="s">
        <v>889</v>
      </c>
      <c r="F379" s="220" t="s">
        <v>890</v>
      </c>
      <c r="G379" s="221" t="s">
        <v>823</v>
      </c>
      <c r="H379" s="222">
        <v>1</v>
      </c>
      <c r="I379" s="223"/>
      <c r="J379" s="224">
        <f>ROUND(I379*H379,2)</f>
        <v>0</v>
      </c>
      <c r="K379" s="220" t="s">
        <v>229</v>
      </c>
      <c r="L379" s="69"/>
      <c r="M379" s="225" t="s">
        <v>22</v>
      </c>
      <c r="N379" s="226" t="s">
        <v>46</v>
      </c>
      <c r="O379" s="44"/>
      <c r="P379" s="227">
        <f>O379*H379</f>
        <v>0</v>
      </c>
      <c r="Q379" s="227">
        <v>0.003</v>
      </c>
      <c r="R379" s="227">
        <f>Q379*H379</f>
        <v>0.003</v>
      </c>
      <c r="S379" s="227">
        <v>0</v>
      </c>
      <c r="T379" s="228">
        <f>S379*H379</f>
        <v>0</v>
      </c>
      <c r="AR379" s="21" t="s">
        <v>287</v>
      </c>
      <c r="AT379" s="21" t="s">
        <v>137</v>
      </c>
      <c r="AU379" s="21" t="s">
        <v>84</v>
      </c>
      <c r="AY379" s="21" t="s">
        <v>134</v>
      </c>
      <c r="BE379" s="229">
        <f>IF(N379="základní",J379,0)</f>
        <v>0</v>
      </c>
      <c r="BF379" s="229">
        <f>IF(N379="snížená",J379,0)</f>
        <v>0</v>
      </c>
      <c r="BG379" s="229">
        <f>IF(N379="zákl. přenesená",J379,0)</f>
        <v>0</v>
      </c>
      <c r="BH379" s="229">
        <f>IF(N379="sníž. přenesená",J379,0)</f>
        <v>0</v>
      </c>
      <c r="BI379" s="229">
        <f>IF(N379="nulová",J379,0)</f>
        <v>0</v>
      </c>
      <c r="BJ379" s="21" t="s">
        <v>24</v>
      </c>
      <c r="BK379" s="229">
        <f>ROUND(I379*H379,2)</f>
        <v>0</v>
      </c>
      <c r="BL379" s="21" t="s">
        <v>287</v>
      </c>
      <c r="BM379" s="21" t="s">
        <v>891</v>
      </c>
    </row>
    <row r="380" spans="2:65" s="1" customFormat="1" ht="16.5" customHeight="1">
      <c r="B380" s="43"/>
      <c r="C380" s="218" t="s">
        <v>892</v>
      </c>
      <c r="D380" s="218" t="s">
        <v>137</v>
      </c>
      <c r="E380" s="219" t="s">
        <v>893</v>
      </c>
      <c r="F380" s="220" t="s">
        <v>894</v>
      </c>
      <c r="G380" s="221" t="s">
        <v>823</v>
      </c>
      <c r="H380" s="222">
        <v>2</v>
      </c>
      <c r="I380" s="223"/>
      <c r="J380" s="224">
        <f>ROUND(I380*H380,2)</f>
        <v>0</v>
      </c>
      <c r="K380" s="220" t="s">
        <v>229</v>
      </c>
      <c r="L380" s="69"/>
      <c r="M380" s="225" t="s">
        <v>22</v>
      </c>
      <c r="N380" s="226" t="s">
        <v>46</v>
      </c>
      <c r="O380" s="44"/>
      <c r="P380" s="227">
        <f>O380*H380</f>
        <v>0</v>
      </c>
      <c r="Q380" s="227">
        <v>0.0008</v>
      </c>
      <c r="R380" s="227">
        <f>Q380*H380</f>
        <v>0.0016</v>
      </c>
      <c r="S380" s="227">
        <v>0</v>
      </c>
      <c r="T380" s="228">
        <f>S380*H380</f>
        <v>0</v>
      </c>
      <c r="AR380" s="21" t="s">
        <v>287</v>
      </c>
      <c r="AT380" s="21" t="s">
        <v>137</v>
      </c>
      <c r="AU380" s="21" t="s">
        <v>84</v>
      </c>
      <c r="AY380" s="21" t="s">
        <v>134</v>
      </c>
      <c r="BE380" s="229">
        <f>IF(N380="základní",J380,0)</f>
        <v>0</v>
      </c>
      <c r="BF380" s="229">
        <f>IF(N380="snížená",J380,0)</f>
        <v>0</v>
      </c>
      <c r="BG380" s="229">
        <f>IF(N380="zákl. přenesená",J380,0)</f>
        <v>0</v>
      </c>
      <c r="BH380" s="229">
        <f>IF(N380="sníž. přenesená",J380,0)</f>
        <v>0</v>
      </c>
      <c r="BI380" s="229">
        <f>IF(N380="nulová",J380,0)</f>
        <v>0</v>
      </c>
      <c r="BJ380" s="21" t="s">
        <v>24</v>
      </c>
      <c r="BK380" s="229">
        <f>ROUND(I380*H380,2)</f>
        <v>0</v>
      </c>
      <c r="BL380" s="21" t="s">
        <v>287</v>
      </c>
      <c r="BM380" s="21" t="s">
        <v>895</v>
      </c>
    </row>
    <row r="381" spans="2:65" s="1" customFormat="1" ht="16.5" customHeight="1">
      <c r="B381" s="43"/>
      <c r="C381" s="218" t="s">
        <v>896</v>
      </c>
      <c r="D381" s="218" t="s">
        <v>137</v>
      </c>
      <c r="E381" s="219" t="s">
        <v>897</v>
      </c>
      <c r="F381" s="220" t="s">
        <v>898</v>
      </c>
      <c r="G381" s="221" t="s">
        <v>823</v>
      </c>
      <c r="H381" s="222">
        <v>3</v>
      </c>
      <c r="I381" s="223"/>
      <c r="J381" s="224">
        <f>ROUND(I381*H381,2)</f>
        <v>0</v>
      </c>
      <c r="K381" s="220" t="s">
        <v>229</v>
      </c>
      <c r="L381" s="69"/>
      <c r="M381" s="225" t="s">
        <v>22</v>
      </c>
      <c r="N381" s="226" t="s">
        <v>46</v>
      </c>
      <c r="O381" s="44"/>
      <c r="P381" s="227">
        <f>O381*H381</f>
        <v>0</v>
      </c>
      <c r="Q381" s="227">
        <v>0.0013</v>
      </c>
      <c r="R381" s="227">
        <f>Q381*H381</f>
        <v>0.0039</v>
      </c>
      <c r="S381" s="227">
        <v>0</v>
      </c>
      <c r="T381" s="228">
        <f>S381*H381</f>
        <v>0</v>
      </c>
      <c r="AR381" s="21" t="s">
        <v>287</v>
      </c>
      <c r="AT381" s="21" t="s">
        <v>137</v>
      </c>
      <c r="AU381" s="21" t="s">
        <v>84</v>
      </c>
      <c r="AY381" s="21" t="s">
        <v>134</v>
      </c>
      <c r="BE381" s="229">
        <f>IF(N381="základní",J381,0)</f>
        <v>0</v>
      </c>
      <c r="BF381" s="229">
        <f>IF(N381="snížená",J381,0)</f>
        <v>0</v>
      </c>
      <c r="BG381" s="229">
        <f>IF(N381="zákl. přenesená",J381,0)</f>
        <v>0</v>
      </c>
      <c r="BH381" s="229">
        <f>IF(N381="sníž. přenesená",J381,0)</f>
        <v>0</v>
      </c>
      <c r="BI381" s="229">
        <f>IF(N381="nulová",J381,0)</f>
        <v>0</v>
      </c>
      <c r="BJ381" s="21" t="s">
        <v>24</v>
      </c>
      <c r="BK381" s="229">
        <f>ROUND(I381*H381,2)</f>
        <v>0</v>
      </c>
      <c r="BL381" s="21" t="s">
        <v>287</v>
      </c>
      <c r="BM381" s="21" t="s">
        <v>899</v>
      </c>
    </row>
    <row r="382" spans="2:65" s="1" customFormat="1" ht="25.5" customHeight="1">
      <c r="B382" s="43"/>
      <c r="C382" s="218" t="s">
        <v>900</v>
      </c>
      <c r="D382" s="218" t="s">
        <v>137</v>
      </c>
      <c r="E382" s="219" t="s">
        <v>901</v>
      </c>
      <c r="F382" s="220" t="s">
        <v>902</v>
      </c>
      <c r="G382" s="221" t="s">
        <v>823</v>
      </c>
      <c r="H382" s="222">
        <v>3</v>
      </c>
      <c r="I382" s="223"/>
      <c r="J382" s="224">
        <f>ROUND(I382*H382,2)</f>
        <v>0</v>
      </c>
      <c r="K382" s="220" t="s">
        <v>229</v>
      </c>
      <c r="L382" s="69"/>
      <c r="M382" s="225" t="s">
        <v>22</v>
      </c>
      <c r="N382" s="226" t="s">
        <v>46</v>
      </c>
      <c r="O382" s="44"/>
      <c r="P382" s="227">
        <f>O382*H382</f>
        <v>0</v>
      </c>
      <c r="Q382" s="227">
        <v>0.00085</v>
      </c>
      <c r="R382" s="227">
        <f>Q382*H382</f>
        <v>0.0025499999999999997</v>
      </c>
      <c r="S382" s="227">
        <v>0</v>
      </c>
      <c r="T382" s="228">
        <f>S382*H382</f>
        <v>0</v>
      </c>
      <c r="AR382" s="21" t="s">
        <v>287</v>
      </c>
      <c r="AT382" s="21" t="s">
        <v>137</v>
      </c>
      <c r="AU382" s="21" t="s">
        <v>84</v>
      </c>
      <c r="AY382" s="21" t="s">
        <v>134</v>
      </c>
      <c r="BE382" s="229">
        <f>IF(N382="základní",J382,0)</f>
        <v>0</v>
      </c>
      <c r="BF382" s="229">
        <f>IF(N382="snížená",J382,0)</f>
        <v>0</v>
      </c>
      <c r="BG382" s="229">
        <f>IF(N382="zákl. přenesená",J382,0)</f>
        <v>0</v>
      </c>
      <c r="BH382" s="229">
        <f>IF(N382="sníž. přenesená",J382,0)</f>
        <v>0</v>
      </c>
      <c r="BI382" s="229">
        <f>IF(N382="nulová",J382,0)</f>
        <v>0</v>
      </c>
      <c r="BJ382" s="21" t="s">
        <v>24</v>
      </c>
      <c r="BK382" s="229">
        <f>ROUND(I382*H382,2)</f>
        <v>0</v>
      </c>
      <c r="BL382" s="21" t="s">
        <v>287</v>
      </c>
      <c r="BM382" s="21" t="s">
        <v>903</v>
      </c>
    </row>
    <row r="383" spans="2:65" s="1" customFormat="1" ht="16.5" customHeight="1">
      <c r="B383" s="43"/>
      <c r="C383" s="218" t="s">
        <v>904</v>
      </c>
      <c r="D383" s="218" t="s">
        <v>137</v>
      </c>
      <c r="E383" s="219" t="s">
        <v>905</v>
      </c>
      <c r="F383" s="220" t="s">
        <v>906</v>
      </c>
      <c r="G383" s="221" t="s">
        <v>823</v>
      </c>
      <c r="H383" s="222">
        <v>1</v>
      </c>
      <c r="I383" s="223"/>
      <c r="J383" s="224">
        <f>ROUND(I383*H383,2)</f>
        <v>0</v>
      </c>
      <c r="K383" s="220" t="s">
        <v>342</v>
      </c>
      <c r="L383" s="69"/>
      <c r="M383" s="225" t="s">
        <v>22</v>
      </c>
      <c r="N383" s="226" t="s">
        <v>46</v>
      </c>
      <c r="O383" s="44"/>
      <c r="P383" s="227">
        <f>O383*H383</f>
        <v>0</v>
      </c>
      <c r="Q383" s="227">
        <v>0.00085</v>
      </c>
      <c r="R383" s="227">
        <f>Q383*H383</f>
        <v>0.00085</v>
      </c>
      <c r="S383" s="227">
        <v>0</v>
      </c>
      <c r="T383" s="228">
        <f>S383*H383</f>
        <v>0</v>
      </c>
      <c r="AR383" s="21" t="s">
        <v>287</v>
      </c>
      <c r="AT383" s="21" t="s">
        <v>137</v>
      </c>
      <c r="AU383" s="21" t="s">
        <v>84</v>
      </c>
      <c r="AY383" s="21" t="s">
        <v>134</v>
      </c>
      <c r="BE383" s="229">
        <f>IF(N383="základní",J383,0)</f>
        <v>0</v>
      </c>
      <c r="BF383" s="229">
        <f>IF(N383="snížená",J383,0)</f>
        <v>0</v>
      </c>
      <c r="BG383" s="229">
        <f>IF(N383="zákl. přenesená",J383,0)</f>
        <v>0</v>
      </c>
      <c r="BH383" s="229">
        <f>IF(N383="sníž. přenesená",J383,0)</f>
        <v>0</v>
      </c>
      <c r="BI383" s="229">
        <f>IF(N383="nulová",J383,0)</f>
        <v>0</v>
      </c>
      <c r="BJ383" s="21" t="s">
        <v>24</v>
      </c>
      <c r="BK383" s="229">
        <f>ROUND(I383*H383,2)</f>
        <v>0</v>
      </c>
      <c r="BL383" s="21" t="s">
        <v>287</v>
      </c>
      <c r="BM383" s="21" t="s">
        <v>907</v>
      </c>
    </row>
    <row r="384" spans="2:65" s="1" customFormat="1" ht="16.5" customHeight="1">
      <c r="B384" s="43"/>
      <c r="C384" s="218" t="s">
        <v>908</v>
      </c>
      <c r="D384" s="218" t="s">
        <v>137</v>
      </c>
      <c r="E384" s="219" t="s">
        <v>909</v>
      </c>
      <c r="F384" s="220" t="s">
        <v>910</v>
      </c>
      <c r="G384" s="221" t="s">
        <v>823</v>
      </c>
      <c r="H384" s="222">
        <v>1</v>
      </c>
      <c r="I384" s="223"/>
      <c r="J384" s="224">
        <f>ROUND(I384*H384,2)</f>
        <v>0</v>
      </c>
      <c r="K384" s="220" t="s">
        <v>342</v>
      </c>
      <c r="L384" s="69"/>
      <c r="M384" s="225" t="s">
        <v>22</v>
      </c>
      <c r="N384" s="226" t="s">
        <v>46</v>
      </c>
      <c r="O384" s="44"/>
      <c r="P384" s="227">
        <f>O384*H384</f>
        <v>0</v>
      </c>
      <c r="Q384" s="227">
        <v>0.00085</v>
      </c>
      <c r="R384" s="227">
        <f>Q384*H384</f>
        <v>0.00085</v>
      </c>
      <c r="S384" s="227">
        <v>0</v>
      </c>
      <c r="T384" s="228">
        <f>S384*H384</f>
        <v>0</v>
      </c>
      <c r="AR384" s="21" t="s">
        <v>287</v>
      </c>
      <c r="AT384" s="21" t="s">
        <v>137</v>
      </c>
      <c r="AU384" s="21" t="s">
        <v>84</v>
      </c>
      <c r="AY384" s="21" t="s">
        <v>134</v>
      </c>
      <c r="BE384" s="229">
        <f>IF(N384="základní",J384,0)</f>
        <v>0</v>
      </c>
      <c r="BF384" s="229">
        <f>IF(N384="snížená",J384,0)</f>
        <v>0</v>
      </c>
      <c r="BG384" s="229">
        <f>IF(N384="zákl. přenesená",J384,0)</f>
        <v>0</v>
      </c>
      <c r="BH384" s="229">
        <f>IF(N384="sníž. přenesená",J384,0)</f>
        <v>0</v>
      </c>
      <c r="BI384" s="229">
        <f>IF(N384="nulová",J384,0)</f>
        <v>0</v>
      </c>
      <c r="BJ384" s="21" t="s">
        <v>24</v>
      </c>
      <c r="BK384" s="229">
        <f>ROUND(I384*H384,2)</f>
        <v>0</v>
      </c>
      <c r="BL384" s="21" t="s">
        <v>287</v>
      </c>
      <c r="BM384" s="21" t="s">
        <v>911</v>
      </c>
    </row>
    <row r="385" spans="2:65" s="1" customFormat="1" ht="16.5" customHeight="1">
      <c r="B385" s="43"/>
      <c r="C385" s="218" t="s">
        <v>912</v>
      </c>
      <c r="D385" s="218" t="s">
        <v>137</v>
      </c>
      <c r="E385" s="219" t="s">
        <v>913</v>
      </c>
      <c r="F385" s="220" t="s">
        <v>914</v>
      </c>
      <c r="G385" s="221" t="s">
        <v>823</v>
      </c>
      <c r="H385" s="222">
        <v>3</v>
      </c>
      <c r="I385" s="223"/>
      <c r="J385" s="224">
        <f>ROUND(I385*H385,2)</f>
        <v>0</v>
      </c>
      <c r="K385" s="220" t="s">
        <v>342</v>
      </c>
      <c r="L385" s="69"/>
      <c r="M385" s="225" t="s">
        <v>22</v>
      </c>
      <c r="N385" s="226" t="s">
        <v>46</v>
      </c>
      <c r="O385" s="44"/>
      <c r="P385" s="227">
        <f>O385*H385</f>
        <v>0</v>
      </c>
      <c r="Q385" s="227">
        <v>0.00085</v>
      </c>
      <c r="R385" s="227">
        <f>Q385*H385</f>
        <v>0.0025499999999999997</v>
      </c>
      <c r="S385" s="227">
        <v>0</v>
      </c>
      <c r="T385" s="228">
        <f>S385*H385</f>
        <v>0</v>
      </c>
      <c r="AR385" s="21" t="s">
        <v>287</v>
      </c>
      <c r="AT385" s="21" t="s">
        <v>137</v>
      </c>
      <c r="AU385" s="21" t="s">
        <v>84</v>
      </c>
      <c r="AY385" s="21" t="s">
        <v>134</v>
      </c>
      <c r="BE385" s="229">
        <f>IF(N385="základní",J385,0)</f>
        <v>0</v>
      </c>
      <c r="BF385" s="229">
        <f>IF(N385="snížená",J385,0)</f>
        <v>0</v>
      </c>
      <c r="BG385" s="229">
        <f>IF(N385="zákl. přenesená",J385,0)</f>
        <v>0</v>
      </c>
      <c r="BH385" s="229">
        <f>IF(N385="sníž. přenesená",J385,0)</f>
        <v>0</v>
      </c>
      <c r="BI385" s="229">
        <f>IF(N385="nulová",J385,0)</f>
        <v>0</v>
      </c>
      <c r="BJ385" s="21" t="s">
        <v>24</v>
      </c>
      <c r="BK385" s="229">
        <f>ROUND(I385*H385,2)</f>
        <v>0</v>
      </c>
      <c r="BL385" s="21" t="s">
        <v>287</v>
      </c>
      <c r="BM385" s="21" t="s">
        <v>915</v>
      </c>
    </row>
    <row r="386" spans="2:65" s="1" customFormat="1" ht="25.5" customHeight="1">
      <c r="B386" s="43"/>
      <c r="C386" s="218" t="s">
        <v>916</v>
      </c>
      <c r="D386" s="218" t="s">
        <v>137</v>
      </c>
      <c r="E386" s="219" t="s">
        <v>917</v>
      </c>
      <c r="F386" s="220" t="s">
        <v>918</v>
      </c>
      <c r="G386" s="221" t="s">
        <v>823</v>
      </c>
      <c r="H386" s="222">
        <v>2</v>
      </c>
      <c r="I386" s="223"/>
      <c r="J386" s="224">
        <f>ROUND(I386*H386,2)</f>
        <v>0</v>
      </c>
      <c r="K386" s="220" t="s">
        <v>141</v>
      </c>
      <c r="L386" s="69"/>
      <c r="M386" s="225" t="s">
        <v>22</v>
      </c>
      <c r="N386" s="226" t="s">
        <v>46</v>
      </c>
      <c r="O386" s="44"/>
      <c r="P386" s="227">
        <f>O386*H386</f>
        <v>0</v>
      </c>
      <c r="Q386" s="227">
        <v>0.00494</v>
      </c>
      <c r="R386" s="227">
        <f>Q386*H386</f>
        <v>0.00988</v>
      </c>
      <c r="S386" s="227">
        <v>0</v>
      </c>
      <c r="T386" s="228">
        <f>S386*H386</f>
        <v>0</v>
      </c>
      <c r="AR386" s="21" t="s">
        <v>287</v>
      </c>
      <c r="AT386" s="21" t="s">
        <v>137</v>
      </c>
      <c r="AU386" s="21" t="s">
        <v>84</v>
      </c>
      <c r="AY386" s="21" t="s">
        <v>134</v>
      </c>
      <c r="BE386" s="229">
        <f>IF(N386="základní",J386,0)</f>
        <v>0</v>
      </c>
      <c r="BF386" s="229">
        <f>IF(N386="snížená",J386,0)</f>
        <v>0</v>
      </c>
      <c r="BG386" s="229">
        <f>IF(N386="zákl. přenesená",J386,0)</f>
        <v>0</v>
      </c>
      <c r="BH386" s="229">
        <f>IF(N386="sníž. přenesená",J386,0)</f>
        <v>0</v>
      </c>
      <c r="BI386" s="229">
        <f>IF(N386="nulová",J386,0)</f>
        <v>0</v>
      </c>
      <c r="BJ386" s="21" t="s">
        <v>24</v>
      </c>
      <c r="BK386" s="229">
        <f>ROUND(I386*H386,2)</f>
        <v>0</v>
      </c>
      <c r="BL386" s="21" t="s">
        <v>287</v>
      </c>
      <c r="BM386" s="21" t="s">
        <v>919</v>
      </c>
    </row>
    <row r="387" spans="2:65" s="1" customFormat="1" ht="16.5" customHeight="1">
      <c r="B387" s="43"/>
      <c r="C387" s="218" t="s">
        <v>920</v>
      </c>
      <c r="D387" s="218" t="s">
        <v>137</v>
      </c>
      <c r="E387" s="219" t="s">
        <v>921</v>
      </c>
      <c r="F387" s="220" t="s">
        <v>922</v>
      </c>
      <c r="G387" s="221" t="s">
        <v>140</v>
      </c>
      <c r="H387" s="222">
        <v>1</v>
      </c>
      <c r="I387" s="223"/>
      <c r="J387" s="224">
        <f>ROUND(I387*H387,2)</f>
        <v>0</v>
      </c>
      <c r="K387" s="220" t="s">
        <v>141</v>
      </c>
      <c r="L387" s="69"/>
      <c r="M387" s="225" t="s">
        <v>22</v>
      </c>
      <c r="N387" s="226" t="s">
        <v>46</v>
      </c>
      <c r="O387" s="44"/>
      <c r="P387" s="227">
        <f>O387*H387</f>
        <v>0</v>
      </c>
      <c r="Q387" s="227">
        <v>0.01692</v>
      </c>
      <c r="R387" s="227">
        <f>Q387*H387</f>
        <v>0.01692</v>
      </c>
      <c r="S387" s="227">
        <v>0</v>
      </c>
      <c r="T387" s="228">
        <f>S387*H387</f>
        <v>0</v>
      </c>
      <c r="AR387" s="21" t="s">
        <v>287</v>
      </c>
      <c r="AT387" s="21" t="s">
        <v>137</v>
      </c>
      <c r="AU387" s="21" t="s">
        <v>84</v>
      </c>
      <c r="AY387" s="21" t="s">
        <v>134</v>
      </c>
      <c r="BE387" s="229">
        <f>IF(N387="základní",J387,0)</f>
        <v>0</v>
      </c>
      <c r="BF387" s="229">
        <f>IF(N387="snížená",J387,0)</f>
        <v>0</v>
      </c>
      <c r="BG387" s="229">
        <f>IF(N387="zákl. přenesená",J387,0)</f>
        <v>0</v>
      </c>
      <c r="BH387" s="229">
        <f>IF(N387="sníž. přenesená",J387,0)</f>
        <v>0</v>
      </c>
      <c r="BI387" s="229">
        <f>IF(N387="nulová",J387,0)</f>
        <v>0</v>
      </c>
      <c r="BJ387" s="21" t="s">
        <v>24</v>
      </c>
      <c r="BK387" s="229">
        <f>ROUND(I387*H387,2)</f>
        <v>0</v>
      </c>
      <c r="BL387" s="21" t="s">
        <v>287</v>
      </c>
      <c r="BM387" s="21" t="s">
        <v>923</v>
      </c>
    </row>
    <row r="388" spans="2:65" s="1" customFormat="1" ht="16.5" customHeight="1">
      <c r="B388" s="43"/>
      <c r="C388" s="218" t="s">
        <v>924</v>
      </c>
      <c r="D388" s="218" t="s">
        <v>137</v>
      </c>
      <c r="E388" s="219" t="s">
        <v>925</v>
      </c>
      <c r="F388" s="220" t="s">
        <v>926</v>
      </c>
      <c r="G388" s="221" t="s">
        <v>823</v>
      </c>
      <c r="H388" s="222">
        <v>2</v>
      </c>
      <c r="I388" s="223"/>
      <c r="J388" s="224">
        <f>ROUND(I388*H388,2)</f>
        <v>0</v>
      </c>
      <c r="K388" s="220" t="s">
        <v>141</v>
      </c>
      <c r="L388" s="69"/>
      <c r="M388" s="225" t="s">
        <v>22</v>
      </c>
      <c r="N388" s="226" t="s">
        <v>46</v>
      </c>
      <c r="O388" s="44"/>
      <c r="P388" s="227">
        <f>O388*H388</f>
        <v>0</v>
      </c>
      <c r="Q388" s="227">
        <v>0.01066</v>
      </c>
      <c r="R388" s="227">
        <f>Q388*H388</f>
        <v>0.02132</v>
      </c>
      <c r="S388" s="227">
        <v>0</v>
      </c>
      <c r="T388" s="228">
        <f>S388*H388</f>
        <v>0</v>
      </c>
      <c r="AR388" s="21" t="s">
        <v>287</v>
      </c>
      <c r="AT388" s="21" t="s">
        <v>137</v>
      </c>
      <c r="AU388" s="21" t="s">
        <v>84</v>
      </c>
      <c r="AY388" s="21" t="s">
        <v>134</v>
      </c>
      <c r="BE388" s="229">
        <f>IF(N388="základní",J388,0)</f>
        <v>0</v>
      </c>
      <c r="BF388" s="229">
        <f>IF(N388="snížená",J388,0)</f>
        <v>0</v>
      </c>
      <c r="BG388" s="229">
        <f>IF(N388="zákl. přenesená",J388,0)</f>
        <v>0</v>
      </c>
      <c r="BH388" s="229">
        <f>IF(N388="sníž. přenesená",J388,0)</f>
        <v>0</v>
      </c>
      <c r="BI388" s="229">
        <f>IF(N388="nulová",J388,0)</f>
        <v>0</v>
      </c>
      <c r="BJ388" s="21" t="s">
        <v>24</v>
      </c>
      <c r="BK388" s="229">
        <f>ROUND(I388*H388,2)</f>
        <v>0</v>
      </c>
      <c r="BL388" s="21" t="s">
        <v>287</v>
      </c>
      <c r="BM388" s="21" t="s">
        <v>927</v>
      </c>
    </row>
    <row r="389" spans="2:65" s="1" customFormat="1" ht="16.5" customHeight="1">
      <c r="B389" s="43"/>
      <c r="C389" s="218" t="s">
        <v>928</v>
      </c>
      <c r="D389" s="218" t="s">
        <v>137</v>
      </c>
      <c r="E389" s="219" t="s">
        <v>929</v>
      </c>
      <c r="F389" s="220" t="s">
        <v>930</v>
      </c>
      <c r="G389" s="221" t="s">
        <v>823</v>
      </c>
      <c r="H389" s="222">
        <v>1</v>
      </c>
      <c r="I389" s="223"/>
      <c r="J389" s="224">
        <f>ROUND(I389*H389,2)</f>
        <v>0</v>
      </c>
      <c r="K389" s="220" t="s">
        <v>141</v>
      </c>
      <c r="L389" s="69"/>
      <c r="M389" s="225" t="s">
        <v>22</v>
      </c>
      <c r="N389" s="226" t="s">
        <v>46</v>
      </c>
      <c r="O389" s="44"/>
      <c r="P389" s="227">
        <f>O389*H389</f>
        <v>0</v>
      </c>
      <c r="Q389" s="227">
        <v>0.01066</v>
      </c>
      <c r="R389" s="227">
        <f>Q389*H389</f>
        <v>0.01066</v>
      </c>
      <c r="S389" s="227">
        <v>0</v>
      </c>
      <c r="T389" s="228">
        <f>S389*H389</f>
        <v>0</v>
      </c>
      <c r="AR389" s="21" t="s">
        <v>287</v>
      </c>
      <c r="AT389" s="21" t="s">
        <v>137</v>
      </c>
      <c r="AU389" s="21" t="s">
        <v>84</v>
      </c>
      <c r="AY389" s="21" t="s">
        <v>134</v>
      </c>
      <c r="BE389" s="229">
        <f>IF(N389="základní",J389,0)</f>
        <v>0</v>
      </c>
      <c r="BF389" s="229">
        <f>IF(N389="snížená",J389,0)</f>
        <v>0</v>
      </c>
      <c r="BG389" s="229">
        <f>IF(N389="zákl. přenesená",J389,0)</f>
        <v>0</v>
      </c>
      <c r="BH389" s="229">
        <f>IF(N389="sníž. přenesená",J389,0)</f>
        <v>0</v>
      </c>
      <c r="BI389" s="229">
        <f>IF(N389="nulová",J389,0)</f>
        <v>0</v>
      </c>
      <c r="BJ389" s="21" t="s">
        <v>24</v>
      </c>
      <c r="BK389" s="229">
        <f>ROUND(I389*H389,2)</f>
        <v>0</v>
      </c>
      <c r="BL389" s="21" t="s">
        <v>287</v>
      </c>
      <c r="BM389" s="21" t="s">
        <v>931</v>
      </c>
    </row>
    <row r="390" spans="2:65" s="1" customFormat="1" ht="16.5" customHeight="1">
      <c r="B390" s="43"/>
      <c r="C390" s="218" t="s">
        <v>932</v>
      </c>
      <c r="D390" s="218" t="s">
        <v>137</v>
      </c>
      <c r="E390" s="219" t="s">
        <v>933</v>
      </c>
      <c r="F390" s="220" t="s">
        <v>934</v>
      </c>
      <c r="G390" s="221" t="s">
        <v>823</v>
      </c>
      <c r="H390" s="222">
        <v>1</v>
      </c>
      <c r="I390" s="223"/>
      <c r="J390" s="224">
        <f>ROUND(I390*H390,2)</f>
        <v>0</v>
      </c>
      <c r="K390" s="220" t="s">
        <v>141</v>
      </c>
      <c r="L390" s="69"/>
      <c r="M390" s="225" t="s">
        <v>22</v>
      </c>
      <c r="N390" s="226" t="s">
        <v>46</v>
      </c>
      <c r="O390" s="44"/>
      <c r="P390" s="227">
        <f>O390*H390</f>
        <v>0</v>
      </c>
      <c r="Q390" s="227">
        <v>0.02425</v>
      </c>
      <c r="R390" s="227">
        <f>Q390*H390</f>
        <v>0.02425</v>
      </c>
      <c r="S390" s="227">
        <v>0</v>
      </c>
      <c r="T390" s="228">
        <f>S390*H390</f>
        <v>0</v>
      </c>
      <c r="AR390" s="21" t="s">
        <v>287</v>
      </c>
      <c r="AT390" s="21" t="s">
        <v>137</v>
      </c>
      <c r="AU390" s="21" t="s">
        <v>84</v>
      </c>
      <c r="AY390" s="21" t="s">
        <v>134</v>
      </c>
      <c r="BE390" s="229">
        <f>IF(N390="základní",J390,0)</f>
        <v>0</v>
      </c>
      <c r="BF390" s="229">
        <f>IF(N390="snížená",J390,0)</f>
        <v>0</v>
      </c>
      <c r="BG390" s="229">
        <f>IF(N390="zákl. přenesená",J390,0)</f>
        <v>0</v>
      </c>
      <c r="BH390" s="229">
        <f>IF(N390="sníž. přenesená",J390,0)</f>
        <v>0</v>
      </c>
      <c r="BI390" s="229">
        <f>IF(N390="nulová",J390,0)</f>
        <v>0</v>
      </c>
      <c r="BJ390" s="21" t="s">
        <v>24</v>
      </c>
      <c r="BK390" s="229">
        <f>ROUND(I390*H390,2)</f>
        <v>0</v>
      </c>
      <c r="BL390" s="21" t="s">
        <v>287</v>
      </c>
      <c r="BM390" s="21" t="s">
        <v>935</v>
      </c>
    </row>
    <row r="391" spans="2:65" s="1" customFormat="1" ht="16.5" customHeight="1">
      <c r="B391" s="43"/>
      <c r="C391" s="218" t="s">
        <v>936</v>
      </c>
      <c r="D391" s="218" t="s">
        <v>137</v>
      </c>
      <c r="E391" s="219" t="s">
        <v>937</v>
      </c>
      <c r="F391" s="220" t="s">
        <v>938</v>
      </c>
      <c r="G391" s="221" t="s">
        <v>823</v>
      </c>
      <c r="H391" s="222">
        <v>1</v>
      </c>
      <c r="I391" s="223"/>
      <c r="J391" s="224">
        <f>ROUND(I391*H391,2)</f>
        <v>0</v>
      </c>
      <c r="K391" s="220" t="s">
        <v>141</v>
      </c>
      <c r="L391" s="69"/>
      <c r="M391" s="225" t="s">
        <v>22</v>
      </c>
      <c r="N391" s="226" t="s">
        <v>46</v>
      </c>
      <c r="O391" s="44"/>
      <c r="P391" s="227">
        <f>O391*H391</f>
        <v>0</v>
      </c>
      <c r="Q391" s="227">
        <v>0.03025</v>
      </c>
      <c r="R391" s="227">
        <f>Q391*H391</f>
        <v>0.03025</v>
      </c>
      <c r="S391" s="227">
        <v>0</v>
      </c>
      <c r="T391" s="228">
        <f>S391*H391</f>
        <v>0</v>
      </c>
      <c r="AR391" s="21" t="s">
        <v>287</v>
      </c>
      <c r="AT391" s="21" t="s">
        <v>137</v>
      </c>
      <c r="AU391" s="21" t="s">
        <v>84</v>
      </c>
      <c r="AY391" s="21" t="s">
        <v>134</v>
      </c>
      <c r="BE391" s="229">
        <f>IF(N391="základní",J391,0)</f>
        <v>0</v>
      </c>
      <c r="BF391" s="229">
        <f>IF(N391="snížená",J391,0)</f>
        <v>0</v>
      </c>
      <c r="BG391" s="229">
        <f>IF(N391="zákl. přenesená",J391,0)</f>
        <v>0</v>
      </c>
      <c r="BH391" s="229">
        <f>IF(N391="sníž. přenesená",J391,0)</f>
        <v>0</v>
      </c>
      <c r="BI391" s="229">
        <f>IF(N391="nulová",J391,0)</f>
        <v>0</v>
      </c>
      <c r="BJ391" s="21" t="s">
        <v>24</v>
      </c>
      <c r="BK391" s="229">
        <f>ROUND(I391*H391,2)</f>
        <v>0</v>
      </c>
      <c r="BL391" s="21" t="s">
        <v>287</v>
      </c>
      <c r="BM391" s="21" t="s">
        <v>939</v>
      </c>
    </row>
    <row r="392" spans="2:65" s="1" customFormat="1" ht="16.5" customHeight="1">
      <c r="B392" s="43"/>
      <c r="C392" s="218" t="s">
        <v>940</v>
      </c>
      <c r="D392" s="218" t="s">
        <v>137</v>
      </c>
      <c r="E392" s="219" t="s">
        <v>941</v>
      </c>
      <c r="F392" s="220" t="s">
        <v>942</v>
      </c>
      <c r="G392" s="221" t="s">
        <v>140</v>
      </c>
      <c r="H392" s="222">
        <v>26</v>
      </c>
      <c r="I392" s="223"/>
      <c r="J392" s="224">
        <f>ROUND(I392*H392,2)</f>
        <v>0</v>
      </c>
      <c r="K392" s="220" t="s">
        <v>141</v>
      </c>
      <c r="L392" s="69"/>
      <c r="M392" s="225" t="s">
        <v>22</v>
      </c>
      <c r="N392" s="226" t="s">
        <v>46</v>
      </c>
      <c r="O392" s="44"/>
      <c r="P392" s="227">
        <f>O392*H392</f>
        <v>0</v>
      </c>
      <c r="Q392" s="227">
        <v>0</v>
      </c>
      <c r="R392" s="227">
        <f>Q392*H392</f>
        <v>0</v>
      </c>
      <c r="S392" s="227">
        <v>0.00049</v>
      </c>
      <c r="T392" s="228">
        <f>S392*H392</f>
        <v>0.01274</v>
      </c>
      <c r="AR392" s="21" t="s">
        <v>287</v>
      </c>
      <c r="AT392" s="21" t="s">
        <v>137</v>
      </c>
      <c r="AU392" s="21" t="s">
        <v>84</v>
      </c>
      <c r="AY392" s="21" t="s">
        <v>134</v>
      </c>
      <c r="BE392" s="229">
        <f>IF(N392="základní",J392,0)</f>
        <v>0</v>
      </c>
      <c r="BF392" s="229">
        <f>IF(N392="snížená",J392,0)</f>
        <v>0</v>
      </c>
      <c r="BG392" s="229">
        <f>IF(N392="zákl. přenesená",J392,0)</f>
        <v>0</v>
      </c>
      <c r="BH392" s="229">
        <f>IF(N392="sníž. přenesená",J392,0)</f>
        <v>0</v>
      </c>
      <c r="BI392" s="229">
        <f>IF(N392="nulová",J392,0)</f>
        <v>0</v>
      </c>
      <c r="BJ392" s="21" t="s">
        <v>24</v>
      </c>
      <c r="BK392" s="229">
        <f>ROUND(I392*H392,2)</f>
        <v>0</v>
      </c>
      <c r="BL392" s="21" t="s">
        <v>287</v>
      </c>
      <c r="BM392" s="21" t="s">
        <v>943</v>
      </c>
    </row>
    <row r="393" spans="2:65" s="1" customFormat="1" ht="16.5" customHeight="1">
      <c r="B393" s="43"/>
      <c r="C393" s="218" t="s">
        <v>944</v>
      </c>
      <c r="D393" s="218" t="s">
        <v>137</v>
      </c>
      <c r="E393" s="219" t="s">
        <v>945</v>
      </c>
      <c r="F393" s="220" t="s">
        <v>946</v>
      </c>
      <c r="G393" s="221" t="s">
        <v>823</v>
      </c>
      <c r="H393" s="222">
        <v>28</v>
      </c>
      <c r="I393" s="223"/>
      <c r="J393" s="224">
        <f>ROUND(I393*H393,2)</f>
        <v>0</v>
      </c>
      <c r="K393" s="220" t="s">
        <v>141</v>
      </c>
      <c r="L393" s="69"/>
      <c r="M393" s="225" t="s">
        <v>22</v>
      </c>
      <c r="N393" s="226" t="s">
        <v>46</v>
      </c>
      <c r="O393" s="44"/>
      <c r="P393" s="227">
        <f>O393*H393</f>
        <v>0</v>
      </c>
      <c r="Q393" s="227">
        <v>0.0003</v>
      </c>
      <c r="R393" s="227">
        <f>Q393*H393</f>
        <v>0.0084</v>
      </c>
      <c r="S393" s="227">
        <v>0</v>
      </c>
      <c r="T393" s="228">
        <f>S393*H393</f>
        <v>0</v>
      </c>
      <c r="AR393" s="21" t="s">
        <v>287</v>
      </c>
      <c r="AT393" s="21" t="s">
        <v>137</v>
      </c>
      <c r="AU393" s="21" t="s">
        <v>84</v>
      </c>
      <c r="AY393" s="21" t="s">
        <v>134</v>
      </c>
      <c r="BE393" s="229">
        <f>IF(N393="základní",J393,0)</f>
        <v>0</v>
      </c>
      <c r="BF393" s="229">
        <f>IF(N393="snížená",J393,0)</f>
        <v>0</v>
      </c>
      <c r="BG393" s="229">
        <f>IF(N393="zákl. přenesená",J393,0)</f>
        <v>0</v>
      </c>
      <c r="BH393" s="229">
        <f>IF(N393="sníž. přenesená",J393,0)</f>
        <v>0</v>
      </c>
      <c r="BI393" s="229">
        <f>IF(N393="nulová",J393,0)</f>
        <v>0</v>
      </c>
      <c r="BJ393" s="21" t="s">
        <v>24</v>
      </c>
      <c r="BK393" s="229">
        <f>ROUND(I393*H393,2)</f>
        <v>0</v>
      </c>
      <c r="BL393" s="21" t="s">
        <v>287</v>
      </c>
      <c r="BM393" s="21" t="s">
        <v>947</v>
      </c>
    </row>
    <row r="394" spans="2:65" s="1" customFormat="1" ht="16.5" customHeight="1">
      <c r="B394" s="43"/>
      <c r="C394" s="218" t="s">
        <v>948</v>
      </c>
      <c r="D394" s="218" t="s">
        <v>137</v>
      </c>
      <c r="E394" s="219" t="s">
        <v>949</v>
      </c>
      <c r="F394" s="220" t="s">
        <v>950</v>
      </c>
      <c r="G394" s="221" t="s">
        <v>823</v>
      </c>
      <c r="H394" s="222">
        <v>9</v>
      </c>
      <c r="I394" s="223"/>
      <c r="J394" s="224">
        <f>ROUND(I394*H394,2)</f>
        <v>0</v>
      </c>
      <c r="K394" s="220" t="s">
        <v>141</v>
      </c>
      <c r="L394" s="69"/>
      <c r="M394" s="225" t="s">
        <v>22</v>
      </c>
      <c r="N394" s="226" t="s">
        <v>46</v>
      </c>
      <c r="O394" s="44"/>
      <c r="P394" s="227">
        <f>O394*H394</f>
        <v>0</v>
      </c>
      <c r="Q394" s="227">
        <v>0</v>
      </c>
      <c r="R394" s="227">
        <f>Q394*H394</f>
        <v>0</v>
      </c>
      <c r="S394" s="227">
        <v>0.00086</v>
      </c>
      <c r="T394" s="228">
        <f>S394*H394</f>
        <v>0.0077399999999999995</v>
      </c>
      <c r="AR394" s="21" t="s">
        <v>287</v>
      </c>
      <c r="AT394" s="21" t="s">
        <v>137</v>
      </c>
      <c r="AU394" s="21" t="s">
        <v>84</v>
      </c>
      <c r="AY394" s="21" t="s">
        <v>134</v>
      </c>
      <c r="BE394" s="229">
        <f>IF(N394="základní",J394,0)</f>
        <v>0</v>
      </c>
      <c r="BF394" s="229">
        <f>IF(N394="snížená",J394,0)</f>
        <v>0</v>
      </c>
      <c r="BG394" s="229">
        <f>IF(N394="zákl. přenesená",J394,0)</f>
        <v>0</v>
      </c>
      <c r="BH394" s="229">
        <f>IF(N394="sníž. přenesená",J394,0)</f>
        <v>0</v>
      </c>
      <c r="BI394" s="229">
        <f>IF(N394="nulová",J394,0)</f>
        <v>0</v>
      </c>
      <c r="BJ394" s="21" t="s">
        <v>24</v>
      </c>
      <c r="BK394" s="229">
        <f>ROUND(I394*H394,2)</f>
        <v>0</v>
      </c>
      <c r="BL394" s="21" t="s">
        <v>287</v>
      </c>
      <c r="BM394" s="21" t="s">
        <v>951</v>
      </c>
    </row>
    <row r="395" spans="2:65" s="1" customFormat="1" ht="25.5" customHeight="1">
      <c r="B395" s="43"/>
      <c r="C395" s="218" t="s">
        <v>952</v>
      </c>
      <c r="D395" s="218" t="s">
        <v>137</v>
      </c>
      <c r="E395" s="219" t="s">
        <v>953</v>
      </c>
      <c r="F395" s="220" t="s">
        <v>954</v>
      </c>
      <c r="G395" s="221" t="s">
        <v>823</v>
      </c>
      <c r="H395" s="222">
        <v>1</v>
      </c>
      <c r="I395" s="223"/>
      <c r="J395" s="224">
        <f>ROUND(I395*H395,2)</f>
        <v>0</v>
      </c>
      <c r="K395" s="220" t="s">
        <v>141</v>
      </c>
      <c r="L395" s="69"/>
      <c r="M395" s="225" t="s">
        <v>22</v>
      </c>
      <c r="N395" s="226" t="s">
        <v>46</v>
      </c>
      <c r="O395" s="44"/>
      <c r="P395" s="227">
        <f>O395*H395</f>
        <v>0</v>
      </c>
      <c r="Q395" s="227">
        <v>0.00196</v>
      </c>
      <c r="R395" s="227">
        <f>Q395*H395</f>
        <v>0.00196</v>
      </c>
      <c r="S395" s="227">
        <v>0</v>
      </c>
      <c r="T395" s="228">
        <f>S395*H395</f>
        <v>0</v>
      </c>
      <c r="AR395" s="21" t="s">
        <v>287</v>
      </c>
      <c r="AT395" s="21" t="s">
        <v>137</v>
      </c>
      <c r="AU395" s="21" t="s">
        <v>84</v>
      </c>
      <c r="AY395" s="21" t="s">
        <v>134</v>
      </c>
      <c r="BE395" s="229">
        <f>IF(N395="základní",J395,0)</f>
        <v>0</v>
      </c>
      <c r="BF395" s="229">
        <f>IF(N395="snížená",J395,0)</f>
        <v>0</v>
      </c>
      <c r="BG395" s="229">
        <f>IF(N395="zákl. přenesená",J395,0)</f>
        <v>0</v>
      </c>
      <c r="BH395" s="229">
        <f>IF(N395="sníž. přenesená",J395,0)</f>
        <v>0</v>
      </c>
      <c r="BI395" s="229">
        <f>IF(N395="nulová",J395,0)</f>
        <v>0</v>
      </c>
      <c r="BJ395" s="21" t="s">
        <v>24</v>
      </c>
      <c r="BK395" s="229">
        <f>ROUND(I395*H395,2)</f>
        <v>0</v>
      </c>
      <c r="BL395" s="21" t="s">
        <v>287</v>
      </c>
      <c r="BM395" s="21" t="s">
        <v>955</v>
      </c>
    </row>
    <row r="396" spans="2:65" s="1" customFormat="1" ht="25.5" customHeight="1">
      <c r="B396" s="43"/>
      <c r="C396" s="218" t="s">
        <v>956</v>
      </c>
      <c r="D396" s="218" t="s">
        <v>137</v>
      </c>
      <c r="E396" s="219" t="s">
        <v>957</v>
      </c>
      <c r="F396" s="220" t="s">
        <v>958</v>
      </c>
      <c r="G396" s="221" t="s">
        <v>823</v>
      </c>
      <c r="H396" s="222">
        <v>2</v>
      </c>
      <c r="I396" s="223"/>
      <c r="J396" s="224">
        <f>ROUND(I396*H396,2)</f>
        <v>0</v>
      </c>
      <c r="K396" s="220" t="s">
        <v>141</v>
      </c>
      <c r="L396" s="69"/>
      <c r="M396" s="225" t="s">
        <v>22</v>
      </c>
      <c r="N396" s="226" t="s">
        <v>46</v>
      </c>
      <c r="O396" s="44"/>
      <c r="P396" s="227">
        <f>O396*H396</f>
        <v>0</v>
      </c>
      <c r="Q396" s="227">
        <v>0.0018</v>
      </c>
      <c r="R396" s="227">
        <f>Q396*H396</f>
        <v>0.0036</v>
      </c>
      <c r="S396" s="227">
        <v>0</v>
      </c>
      <c r="T396" s="228">
        <f>S396*H396</f>
        <v>0</v>
      </c>
      <c r="AR396" s="21" t="s">
        <v>287</v>
      </c>
      <c r="AT396" s="21" t="s">
        <v>137</v>
      </c>
      <c r="AU396" s="21" t="s">
        <v>84</v>
      </c>
      <c r="AY396" s="21" t="s">
        <v>134</v>
      </c>
      <c r="BE396" s="229">
        <f>IF(N396="základní",J396,0)</f>
        <v>0</v>
      </c>
      <c r="BF396" s="229">
        <f>IF(N396="snížená",J396,0)</f>
        <v>0</v>
      </c>
      <c r="BG396" s="229">
        <f>IF(N396="zákl. přenesená",J396,0)</f>
        <v>0</v>
      </c>
      <c r="BH396" s="229">
        <f>IF(N396="sníž. přenesená",J396,0)</f>
        <v>0</v>
      </c>
      <c r="BI396" s="229">
        <f>IF(N396="nulová",J396,0)</f>
        <v>0</v>
      </c>
      <c r="BJ396" s="21" t="s">
        <v>24</v>
      </c>
      <c r="BK396" s="229">
        <f>ROUND(I396*H396,2)</f>
        <v>0</v>
      </c>
      <c r="BL396" s="21" t="s">
        <v>287</v>
      </c>
      <c r="BM396" s="21" t="s">
        <v>959</v>
      </c>
    </row>
    <row r="397" spans="2:65" s="1" customFormat="1" ht="16.5" customHeight="1">
      <c r="B397" s="43"/>
      <c r="C397" s="218" t="s">
        <v>960</v>
      </c>
      <c r="D397" s="218" t="s">
        <v>137</v>
      </c>
      <c r="E397" s="219" t="s">
        <v>961</v>
      </c>
      <c r="F397" s="220" t="s">
        <v>962</v>
      </c>
      <c r="G397" s="221" t="s">
        <v>823</v>
      </c>
      <c r="H397" s="222">
        <v>8</v>
      </c>
      <c r="I397" s="223"/>
      <c r="J397" s="224">
        <f>ROUND(I397*H397,2)</f>
        <v>0</v>
      </c>
      <c r="K397" s="220" t="s">
        <v>141</v>
      </c>
      <c r="L397" s="69"/>
      <c r="M397" s="225" t="s">
        <v>22</v>
      </c>
      <c r="N397" s="226" t="s">
        <v>46</v>
      </c>
      <c r="O397" s="44"/>
      <c r="P397" s="227">
        <f>O397*H397</f>
        <v>0</v>
      </c>
      <c r="Q397" s="227">
        <v>0.0018</v>
      </c>
      <c r="R397" s="227">
        <f>Q397*H397</f>
        <v>0.0144</v>
      </c>
      <c r="S397" s="227">
        <v>0</v>
      </c>
      <c r="T397" s="228">
        <f>S397*H397</f>
        <v>0</v>
      </c>
      <c r="AR397" s="21" t="s">
        <v>287</v>
      </c>
      <c r="AT397" s="21" t="s">
        <v>137</v>
      </c>
      <c r="AU397" s="21" t="s">
        <v>84</v>
      </c>
      <c r="AY397" s="21" t="s">
        <v>134</v>
      </c>
      <c r="BE397" s="229">
        <f>IF(N397="základní",J397,0)</f>
        <v>0</v>
      </c>
      <c r="BF397" s="229">
        <f>IF(N397="snížená",J397,0)</f>
        <v>0</v>
      </c>
      <c r="BG397" s="229">
        <f>IF(N397="zákl. přenesená",J397,0)</f>
        <v>0</v>
      </c>
      <c r="BH397" s="229">
        <f>IF(N397="sníž. přenesená",J397,0)</f>
        <v>0</v>
      </c>
      <c r="BI397" s="229">
        <f>IF(N397="nulová",J397,0)</f>
        <v>0</v>
      </c>
      <c r="BJ397" s="21" t="s">
        <v>24</v>
      </c>
      <c r="BK397" s="229">
        <f>ROUND(I397*H397,2)</f>
        <v>0</v>
      </c>
      <c r="BL397" s="21" t="s">
        <v>287</v>
      </c>
      <c r="BM397" s="21" t="s">
        <v>963</v>
      </c>
    </row>
    <row r="398" spans="2:65" s="1" customFormat="1" ht="16.5" customHeight="1">
      <c r="B398" s="43"/>
      <c r="C398" s="218" t="s">
        <v>964</v>
      </c>
      <c r="D398" s="218" t="s">
        <v>137</v>
      </c>
      <c r="E398" s="219" t="s">
        <v>965</v>
      </c>
      <c r="F398" s="220" t="s">
        <v>966</v>
      </c>
      <c r="G398" s="221" t="s">
        <v>823</v>
      </c>
      <c r="H398" s="222">
        <v>1</v>
      </c>
      <c r="I398" s="223"/>
      <c r="J398" s="224">
        <f>ROUND(I398*H398,2)</f>
        <v>0</v>
      </c>
      <c r="K398" s="220" t="s">
        <v>141</v>
      </c>
      <c r="L398" s="69"/>
      <c r="M398" s="225" t="s">
        <v>22</v>
      </c>
      <c r="N398" s="226" t="s">
        <v>46</v>
      </c>
      <c r="O398" s="44"/>
      <c r="P398" s="227">
        <f>O398*H398</f>
        <v>0</v>
      </c>
      <c r="Q398" s="227">
        <v>0.00184</v>
      </c>
      <c r="R398" s="227">
        <f>Q398*H398</f>
        <v>0.00184</v>
      </c>
      <c r="S398" s="227">
        <v>0</v>
      </c>
      <c r="T398" s="228">
        <f>S398*H398</f>
        <v>0</v>
      </c>
      <c r="AR398" s="21" t="s">
        <v>287</v>
      </c>
      <c r="AT398" s="21" t="s">
        <v>137</v>
      </c>
      <c r="AU398" s="21" t="s">
        <v>84</v>
      </c>
      <c r="AY398" s="21" t="s">
        <v>134</v>
      </c>
      <c r="BE398" s="229">
        <f>IF(N398="základní",J398,0)</f>
        <v>0</v>
      </c>
      <c r="BF398" s="229">
        <f>IF(N398="snížená",J398,0)</f>
        <v>0</v>
      </c>
      <c r="BG398" s="229">
        <f>IF(N398="zákl. přenesená",J398,0)</f>
        <v>0</v>
      </c>
      <c r="BH398" s="229">
        <f>IF(N398="sníž. přenesená",J398,0)</f>
        <v>0</v>
      </c>
      <c r="BI398" s="229">
        <f>IF(N398="nulová",J398,0)</f>
        <v>0</v>
      </c>
      <c r="BJ398" s="21" t="s">
        <v>24</v>
      </c>
      <c r="BK398" s="229">
        <f>ROUND(I398*H398,2)</f>
        <v>0</v>
      </c>
      <c r="BL398" s="21" t="s">
        <v>287</v>
      </c>
      <c r="BM398" s="21" t="s">
        <v>967</v>
      </c>
    </row>
    <row r="399" spans="2:65" s="1" customFormat="1" ht="16.5" customHeight="1">
      <c r="B399" s="43"/>
      <c r="C399" s="218" t="s">
        <v>968</v>
      </c>
      <c r="D399" s="218" t="s">
        <v>137</v>
      </c>
      <c r="E399" s="219" t="s">
        <v>969</v>
      </c>
      <c r="F399" s="220" t="s">
        <v>970</v>
      </c>
      <c r="G399" s="221" t="s">
        <v>628</v>
      </c>
      <c r="H399" s="256"/>
      <c r="I399" s="223"/>
      <c r="J399" s="224">
        <f>ROUND(I399*H399,2)</f>
        <v>0</v>
      </c>
      <c r="K399" s="220" t="s">
        <v>141</v>
      </c>
      <c r="L399" s="69"/>
      <c r="M399" s="225" t="s">
        <v>22</v>
      </c>
      <c r="N399" s="226" t="s">
        <v>46</v>
      </c>
      <c r="O399" s="44"/>
      <c r="P399" s="227">
        <f>O399*H399</f>
        <v>0</v>
      </c>
      <c r="Q399" s="227">
        <v>0</v>
      </c>
      <c r="R399" s="227">
        <f>Q399*H399</f>
        <v>0</v>
      </c>
      <c r="S399" s="227">
        <v>0</v>
      </c>
      <c r="T399" s="228">
        <f>S399*H399</f>
        <v>0</v>
      </c>
      <c r="AR399" s="21" t="s">
        <v>287</v>
      </c>
      <c r="AT399" s="21" t="s">
        <v>137</v>
      </c>
      <c r="AU399" s="21" t="s">
        <v>84</v>
      </c>
      <c r="AY399" s="21" t="s">
        <v>134</v>
      </c>
      <c r="BE399" s="229">
        <f>IF(N399="základní",J399,0)</f>
        <v>0</v>
      </c>
      <c r="BF399" s="229">
        <f>IF(N399="snížená",J399,0)</f>
        <v>0</v>
      </c>
      <c r="BG399" s="229">
        <f>IF(N399="zákl. přenesená",J399,0)</f>
        <v>0</v>
      </c>
      <c r="BH399" s="229">
        <f>IF(N399="sníž. přenesená",J399,0)</f>
        <v>0</v>
      </c>
      <c r="BI399" s="229">
        <f>IF(N399="nulová",J399,0)</f>
        <v>0</v>
      </c>
      <c r="BJ399" s="21" t="s">
        <v>24</v>
      </c>
      <c r="BK399" s="229">
        <f>ROUND(I399*H399,2)</f>
        <v>0</v>
      </c>
      <c r="BL399" s="21" t="s">
        <v>287</v>
      </c>
      <c r="BM399" s="21" t="s">
        <v>971</v>
      </c>
    </row>
    <row r="400" spans="2:63" s="10" customFormat="1" ht="29.85" customHeight="1">
      <c r="B400" s="202"/>
      <c r="C400" s="203"/>
      <c r="D400" s="204" t="s">
        <v>74</v>
      </c>
      <c r="E400" s="216" t="s">
        <v>972</v>
      </c>
      <c r="F400" s="216" t="s">
        <v>973</v>
      </c>
      <c r="G400" s="203"/>
      <c r="H400" s="203"/>
      <c r="I400" s="206"/>
      <c r="J400" s="217">
        <f>BK400</f>
        <v>0</v>
      </c>
      <c r="K400" s="203"/>
      <c r="L400" s="208"/>
      <c r="M400" s="209"/>
      <c r="N400" s="210"/>
      <c r="O400" s="210"/>
      <c r="P400" s="211">
        <f>P401</f>
        <v>0</v>
      </c>
      <c r="Q400" s="210"/>
      <c r="R400" s="211">
        <f>R401</f>
        <v>0.0552</v>
      </c>
      <c r="S400" s="210"/>
      <c r="T400" s="212">
        <f>T401</f>
        <v>0</v>
      </c>
      <c r="AR400" s="213" t="s">
        <v>84</v>
      </c>
      <c r="AT400" s="214" t="s">
        <v>74</v>
      </c>
      <c r="AU400" s="214" t="s">
        <v>24</v>
      </c>
      <c r="AY400" s="213" t="s">
        <v>134</v>
      </c>
      <c r="BK400" s="215">
        <f>BK401</f>
        <v>0</v>
      </c>
    </row>
    <row r="401" spans="2:65" s="1" customFormat="1" ht="25.5" customHeight="1">
      <c r="B401" s="43"/>
      <c r="C401" s="218" t="s">
        <v>974</v>
      </c>
      <c r="D401" s="218" t="s">
        <v>137</v>
      </c>
      <c r="E401" s="219" t="s">
        <v>975</v>
      </c>
      <c r="F401" s="220" t="s">
        <v>976</v>
      </c>
      <c r="G401" s="221" t="s">
        <v>823</v>
      </c>
      <c r="H401" s="222">
        <v>6</v>
      </c>
      <c r="I401" s="223"/>
      <c r="J401" s="224">
        <f>ROUND(I401*H401,2)</f>
        <v>0</v>
      </c>
      <c r="K401" s="220" t="s">
        <v>141</v>
      </c>
      <c r="L401" s="69"/>
      <c r="M401" s="225" t="s">
        <v>22</v>
      </c>
      <c r="N401" s="226" t="s">
        <v>46</v>
      </c>
      <c r="O401" s="44"/>
      <c r="P401" s="227">
        <f>O401*H401</f>
        <v>0</v>
      </c>
      <c r="Q401" s="227">
        <v>0.0092</v>
      </c>
      <c r="R401" s="227">
        <f>Q401*H401</f>
        <v>0.0552</v>
      </c>
      <c r="S401" s="227">
        <v>0</v>
      </c>
      <c r="T401" s="228">
        <f>S401*H401</f>
        <v>0</v>
      </c>
      <c r="AR401" s="21" t="s">
        <v>287</v>
      </c>
      <c r="AT401" s="21" t="s">
        <v>137</v>
      </c>
      <c r="AU401" s="21" t="s">
        <v>84</v>
      </c>
      <c r="AY401" s="21" t="s">
        <v>134</v>
      </c>
      <c r="BE401" s="229">
        <f>IF(N401="základní",J401,0)</f>
        <v>0</v>
      </c>
      <c r="BF401" s="229">
        <f>IF(N401="snížená",J401,0)</f>
        <v>0</v>
      </c>
      <c r="BG401" s="229">
        <f>IF(N401="zákl. přenesená",J401,0)</f>
        <v>0</v>
      </c>
      <c r="BH401" s="229">
        <f>IF(N401="sníž. přenesená",J401,0)</f>
        <v>0</v>
      </c>
      <c r="BI401" s="229">
        <f>IF(N401="nulová",J401,0)</f>
        <v>0</v>
      </c>
      <c r="BJ401" s="21" t="s">
        <v>24</v>
      </c>
      <c r="BK401" s="229">
        <f>ROUND(I401*H401,2)</f>
        <v>0</v>
      </c>
      <c r="BL401" s="21" t="s">
        <v>287</v>
      </c>
      <c r="BM401" s="21" t="s">
        <v>977</v>
      </c>
    </row>
    <row r="402" spans="2:63" s="10" customFormat="1" ht="29.85" customHeight="1">
      <c r="B402" s="202"/>
      <c r="C402" s="203"/>
      <c r="D402" s="204" t="s">
        <v>74</v>
      </c>
      <c r="E402" s="216" t="s">
        <v>978</v>
      </c>
      <c r="F402" s="216" t="s">
        <v>979</v>
      </c>
      <c r="G402" s="203"/>
      <c r="H402" s="203"/>
      <c r="I402" s="206"/>
      <c r="J402" s="217">
        <f>BK402</f>
        <v>0</v>
      </c>
      <c r="K402" s="203"/>
      <c r="L402" s="208"/>
      <c r="M402" s="209"/>
      <c r="N402" s="210"/>
      <c r="O402" s="210"/>
      <c r="P402" s="211">
        <f>SUM(P403:P413)</f>
        <v>0</v>
      </c>
      <c r="Q402" s="210"/>
      <c r="R402" s="211">
        <f>SUM(R403:R413)</f>
        <v>0.158932</v>
      </c>
      <c r="S402" s="210"/>
      <c r="T402" s="212">
        <f>SUM(T403:T413)</f>
        <v>0</v>
      </c>
      <c r="AR402" s="213" t="s">
        <v>84</v>
      </c>
      <c r="AT402" s="214" t="s">
        <v>74</v>
      </c>
      <c r="AU402" s="214" t="s">
        <v>24</v>
      </c>
      <c r="AY402" s="213" t="s">
        <v>134</v>
      </c>
      <c r="BK402" s="215">
        <f>SUM(BK403:BK413)</f>
        <v>0</v>
      </c>
    </row>
    <row r="403" spans="2:65" s="1" customFormat="1" ht="16.5" customHeight="1">
      <c r="B403" s="43"/>
      <c r="C403" s="218" t="s">
        <v>980</v>
      </c>
      <c r="D403" s="218" t="s">
        <v>137</v>
      </c>
      <c r="E403" s="219" t="s">
        <v>981</v>
      </c>
      <c r="F403" s="220" t="s">
        <v>982</v>
      </c>
      <c r="G403" s="221" t="s">
        <v>696</v>
      </c>
      <c r="H403" s="222">
        <v>24</v>
      </c>
      <c r="I403" s="223"/>
      <c r="J403" s="224">
        <f>ROUND(I403*H403,2)</f>
        <v>0</v>
      </c>
      <c r="K403" s="220" t="s">
        <v>342</v>
      </c>
      <c r="L403" s="69"/>
      <c r="M403" s="225" t="s">
        <v>22</v>
      </c>
      <c r="N403" s="226" t="s">
        <v>46</v>
      </c>
      <c r="O403" s="44"/>
      <c r="P403" s="227">
        <f>O403*H403</f>
        <v>0</v>
      </c>
      <c r="Q403" s="227">
        <v>0</v>
      </c>
      <c r="R403" s="227">
        <f>Q403*H403</f>
        <v>0</v>
      </c>
      <c r="S403" s="227">
        <v>0</v>
      </c>
      <c r="T403" s="228">
        <f>S403*H403</f>
        <v>0</v>
      </c>
      <c r="AR403" s="21" t="s">
        <v>287</v>
      </c>
      <c r="AT403" s="21" t="s">
        <v>137</v>
      </c>
      <c r="AU403" s="21" t="s">
        <v>84</v>
      </c>
      <c r="AY403" s="21" t="s">
        <v>134</v>
      </c>
      <c r="BE403" s="229">
        <f>IF(N403="základní",J403,0)</f>
        <v>0</v>
      </c>
      <c r="BF403" s="229">
        <f>IF(N403="snížená",J403,0)</f>
        <v>0</v>
      </c>
      <c r="BG403" s="229">
        <f>IF(N403="zákl. přenesená",J403,0)</f>
        <v>0</v>
      </c>
      <c r="BH403" s="229">
        <f>IF(N403="sníž. přenesená",J403,0)</f>
        <v>0</v>
      </c>
      <c r="BI403" s="229">
        <f>IF(N403="nulová",J403,0)</f>
        <v>0</v>
      </c>
      <c r="BJ403" s="21" t="s">
        <v>24</v>
      </c>
      <c r="BK403" s="229">
        <f>ROUND(I403*H403,2)</f>
        <v>0</v>
      </c>
      <c r="BL403" s="21" t="s">
        <v>287</v>
      </c>
      <c r="BM403" s="21" t="s">
        <v>983</v>
      </c>
    </row>
    <row r="404" spans="2:65" s="1" customFormat="1" ht="16.5" customHeight="1">
      <c r="B404" s="43"/>
      <c r="C404" s="218" t="s">
        <v>984</v>
      </c>
      <c r="D404" s="218" t="s">
        <v>137</v>
      </c>
      <c r="E404" s="219" t="s">
        <v>985</v>
      </c>
      <c r="F404" s="220" t="s">
        <v>986</v>
      </c>
      <c r="G404" s="221" t="s">
        <v>281</v>
      </c>
      <c r="H404" s="222">
        <v>44</v>
      </c>
      <c r="I404" s="223"/>
      <c r="J404" s="224">
        <f>ROUND(I404*H404,2)</f>
        <v>0</v>
      </c>
      <c r="K404" s="220" t="s">
        <v>141</v>
      </c>
      <c r="L404" s="69"/>
      <c r="M404" s="225" t="s">
        <v>22</v>
      </c>
      <c r="N404" s="226" t="s">
        <v>46</v>
      </c>
      <c r="O404" s="44"/>
      <c r="P404" s="227">
        <f>O404*H404</f>
        <v>0</v>
      </c>
      <c r="Q404" s="227">
        <v>0.00045</v>
      </c>
      <c r="R404" s="227">
        <f>Q404*H404</f>
        <v>0.019799999999999998</v>
      </c>
      <c r="S404" s="227">
        <v>0</v>
      </c>
      <c r="T404" s="228">
        <f>S404*H404</f>
        <v>0</v>
      </c>
      <c r="AR404" s="21" t="s">
        <v>287</v>
      </c>
      <c r="AT404" s="21" t="s">
        <v>137</v>
      </c>
      <c r="AU404" s="21" t="s">
        <v>84</v>
      </c>
      <c r="AY404" s="21" t="s">
        <v>134</v>
      </c>
      <c r="BE404" s="229">
        <f>IF(N404="základní",J404,0)</f>
        <v>0</v>
      </c>
      <c r="BF404" s="229">
        <f>IF(N404="snížená",J404,0)</f>
        <v>0</v>
      </c>
      <c r="BG404" s="229">
        <f>IF(N404="zákl. přenesená",J404,0)</f>
        <v>0</v>
      </c>
      <c r="BH404" s="229">
        <f>IF(N404="sníž. přenesená",J404,0)</f>
        <v>0</v>
      </c>
      <c r="BI404" s="229">
        <f>IF(N404="nulová",J404,0)</f>
        <v>0</v>
      </c>
      <c r="BJ404" s="21" t="s">
        <v>24</v>
      </c>
      <c r="BK404" s="229">
        <f>ROUND(I404*H404,2)</f>
        <v>0</v>
      </c>
      <c r="BL404" s="21" t="s">
        <v>287</v>
      </c>
      <c r="BM404" s="21" t="s">
        <v>987</v>
      </c>
    </row>
    <row r="405" spans="2:65" s="1" customFormat="1" ht="16.5" customHeight="1">
      <c r="B405" s="43"/>
      <c r="C405" s="218" t="s">
        <v>988</v>
      </c>
      <c r="D405" s="218" t="s">
        <v>137</v>
      </c>
      <c r="E405" s="219" t="s">
        <v>989</v>
      </c>
      <c r="F405" s="220" t="s">
        <v>990</v>
      </c>
      <c r="G405" s="221" t="s">
        <v>281</v>
      </c>
      <c r="H405" s="222">
        <v>47.4</v>
      </c>
      <c r="I405" s="223"/>
      <c r="J405" s="224">
        <f>ROUND(I405*H405,2)</f>
        <v>0</v>
      </c>
      <c r="K405" s="220" t="s">
        <v>141</v>
      </c>
      <c r="L405" s="69"/>
      <c r="M405" s="225" t="s">
        <v>22</v>
      </c>
      <c r="N405" s="226" t="s">
        <v>46</v>
      </c>
      <c r="O405" s="44"/>
      <c r="P405" s="227">
        <f>O405*H405</f>
        <v>0</v>
      </c>
      <c r="Q405" s="227">
        <v>0.0007</v>
      </c>
      <c r="R405" s="227">
        <f>Q405*H405</f>
        <v>0.03318</v>
      </c>
      <c r="S405" s="227">
        <v>0</v>
      </c>
      <c r="T405" s="228">
        <f>S405*H405</f>
        <v>0</v>
      </c>
      <c r="AR405" s="21" t="s">
        <v>287</v>
      </c>
      <c r="AT405" s="21" t="s">
        <v>137</v>
      </c>
      <c r="AU405" s="21" t="s">
        <v>84</v>
      </c>
      <c r="AY405" s="21" t="s">
        <v>134</v>
      </c>
      <c r="BE405" s="229">
        <f>IF(N405="základní",J405,0)</f>
        <v>0</v>
      </c>
      <c r="BF405" s="229">
        <f>IF(N405="snížená",J405,0)</f>
        <v>0</v>
      </c>
      <c r="BG405" s="229">
        <f>IF(N405="zákl. přenesená",J405,0)</f>
        <v>0</v>
      </c>
      <c r="BH405" s="229">
        <f>IF(N405="sníž. přenesená",J405,0)</f>
        <v>0</v>
      </c>
      <c r="BI405" s="229">
        <f>IF(N405="nulová",J405,0)</f>
        <v>0</v>
      </c>
      <c r="BJ405" s="21" t="s">
        <v>24</v>
      </c>
      <c r="BK405" s="229">
        <f>ROUND(I405*H405,2)</f>
        <v>0</v>
      </c>
      <c r="BL405" s="21" t="s">
        <v>287</v>
      </c>
      <c r="BM405" s="21" t="s">
        <v>991</v>
      </c>
    </row>
    <row r="406" spans="2:65" s="1" customFormat="1" ht="16.5" customHeight="1">
      <c r="B406" s="43"/>
      <c r="C406" s="218" t="s">
        <v>992</v>
      </c>
      <c r="D406" s="218" t="s">
        <v>137</v>
      </c>
      <c r="E406" s="219" t="s">
        <v>993</v>
      </c>
      <c r="F406" s="220" t="s">
        <v>994</v>
      </c>
      <c r="G406" s="221" t="s">
        <v>281</v>
      </c>
      <c r="H406" s="222">
        <v>21.4</v>
      </c>
      <c r="I406" s="223"/>
      <c r="J406" s="224">
        <f>ROUND(I406*H406,2)</f>
        <v>0</v>
      </c>
      <c r="K406" s="220" t="s">
        <v>141</v>
      </c>
      <c r="L406" s="69"/>
      <c r="M406" s="225" t="s">
        <v>22</v>
      </c>
      <c r="N406" s="226" t="s">
        <v>46</v>
      </c>
      <c r="O406" s="44"/>
      <c r="P406" s="227">
        <f>O406*H406</f>
        <v>0</v>
      </c>
      <c r="Q406" s="227">
        <v>0.00069</v>
      </c>
      <c r="R406" s="227">
        <f>Q406*H406</f>
        <v>0.014765999999999998</v>
      </c>
      <c r="S406" s="227">
        <v>0</v>
      </c>
      <c r="T406" s="228">
        <f>S406*H406</f>
        <v>0</v>
      </c>
      <c r="AR406" s="21" t="s">
        <v>287</v>
      </c>
      <c r="AT406" s="21" t="s">
        <v>137</v>
      </c>
      <c r="AU406" s="21" t="s">
        <v>84</v>
      </c>
      <c r="AY406" s="21" t="s">
        <v>134</v>
      </c>
      <c r="BE406" s="229">
        <f>IF(N406="základní",J406,0)</f>
        <v>0</v>
      </c>
      <c r="BF406" s="229">
        <f>IF(N406="snížená",J406,0)</f>
        <v>0</v>
      </c>
      <c r="BG406" s="229">
        <f>IF(N406="zákl. přenesená",J406,0)</f>
        <v>0</v>
      </c>
      <c r="BH406" s="229">
        <f>IF(N406="sníž. přenesená",J406,0)</f>
        <v>0</v>
      </c>
      <c r="BI406" s="229">
        <f>IF(N406="nulová",J406,0)</f>
        <v>0</v>
      </c>
      <c r="BJ406" s="21" t="s">
        <v>24</v>
      </c>
      <c r="BK406" s="229">
        <f>ROUND(I406*H406,2)</f>
        <v>0</v>
      </c>
      <c r="BL406" s="21" t="s">
        <v>287</v>
      </c>
      <c r="BM406" s="21" t="s">
        <v>995</v>
      </c>
    </row>
    <row r="407" spans="2:65" s="1" customFormat="1" ht="16.5" customHeight="1">
      <c r="B407" s="43"/>
      <c r="C407" s="218" t="s">
        <v>996</v>
      </c>
      <c r="D407" s="218" t="s">
        <v>137</v>
      </c>
      <c r="E407" s="219" t="s">
        <v>997</v>
      </c>
      <c r="F407" s="220" t="s">
        <v>998</v>
      </c>
      <c r="G407" s="221" t="s">
        <v>281</v>
      </c>
      <c r="H407" s="222">
        <v>22.6</v>
      </c>
      <c r="I407" s="223"/>
      <c r="J407" s="224">
        <f>ROUND(I407*H407,2)</f>
        <v>0</v>
      </c>
      <c r="K407" s="220" t="s">
        <v>141</v>
      </c>
      <c r="L407" s="69"/>
      <c r="M407" s="225" t="s">
        <v>22</v>
      </c>
      <c r="N407" s="226" t="s">
        <v>46</v>
      </c>
      <c r="O407" s="44"/>
      <c r="P407" s="227">
        <f>O407*H407</f>
        <v>0</v>
      </c>
      <c r="Q407" s="227">
        <v>0.00126</v>
      </c>
      <c r="R407" s="227">
        <f>Q407*H407</f>
        <v>0.028476</v>
      </c>
      <c r="S407" s="227">
        <v>0</v>
      </c>
      <c r="T407" s="228">
        <f>S407*H407</f>
        <v>0</v>
      </c>
      <c r="AR407" s="21" t="s">
        <v>287</v>
      </c>
      <c r="AT407" s="21" t="s">
        <v>137</v>
      </c>
      <c r="AU407" s="21" t="s">
        <v>84</v>
      </c>
      <c r="AY407" s="21" t="s">
        <v>134</v>
      </c>
      <c r="BE407" s="229">
        <f>IF(N407="základní",J407,0)</f>
        <v>0</v>
      </c>
      <c r="BF407" s="229">
        <f>IF(N407="snížená",J407,0)</f>
        <v>0</v>
      </c>
      <c r="BG407" s="229">
        <f>IF(N407="zákl. přenesená",J407,0)</f>
        <v>0</v>
      </c>
      <c r="BH407" s="229">
        <f>IF(N407="sníž. přenesená",J407,0)</f>
        <v>0</v>
      </c>
      <c r="BI407" s="229">
        <f>IF(N407="nulová",J407,0)</f>
        <v>0</v>
      </c>
      <c r="BJ407" s="21" t="s">
        <v>24</v>
      </c>
      <c r="BK407" s="229">
        <f>ROUND(I407*H407,2)</f>
        <v>0</v>
      </c>
      <c r="BL407" s="21" t="s">
        <v>287</v>
      </c>
      <c r="BM407" s="21" t="s">
        <v>999</v>
      </c>
    </row>
    <row r="408" spans="2:65" s="1" customFormat="1" ht="16.5" customHeight="1">
      <c r="B408" s="43"/>
      <c r="C408" s="218" t="s">
        <v>1000</v>
      </c>
      <c r="D408" s="218" t="s">
        <v>137</v>
      </c>
      <c r="E408" s="219" t="s">
        <v>1001</v>
      </c>
      <c r="F408" s="220" t="s">
        <v>1002</v>
      </c>
      <c r="G408" s="221" t="s">
        <v>281</v>
      </c>
      <c r="H408" s="222">
        <v>37</v>
      </c>
      <c r="I408" s="223"/>
      <c r="J408" s="224">
        <f>ROUND(I408*H408,2)</f>
        <v>0</v>
      </c>
      <c r="K408" s="220" t="s">
        <v>141</v>
      </c>
      <c r="L408" s="69"/>
      <c r="M408" s="225" t="s">
        <v>22</v>
      </c>
      <c r="N408" s="226" t="s">
        <v>46</v>
      </c>
      <c r="O408" s="44"/>
      <c r="P408" s="227">
        <f>O408*H408</f>
        <v>0</v>
      </c>
      <c r="Q408" s="227">
        <v>0.00159</v>
      </c>
      <c r="R408" s="227">
        <f>Q408*H408</f>
        <v>0.05883</v>
      </c>
      <c r="S408" s="227">
        <v>0</v>
      </c>
      <c r="T408" s="228">
        <f>S408*H408</f>
        <v>0</v>
      </c>
      <c r="AR408" s="21" t="s">
        <v>287</v>
      </c>
      <c r="AT408" s="21" t="s">
        <v>137</v>
      </c>
      <c r="AU408" s="21" t="s">
        <v>84</v>
      </c>
      <c r="AY408" s="21" t="s">
        <v>134</v>
      </c>
      <c r="BE408" s="229">
        <f>IF(N408="základní",J408,0)</f>
        <v>0</v>
      </c>
      <c r="BF408" s="229">
        <f>IF(N408="snížená",J408,0)</f>
        <v>0</v>
      </c>
      <c r="BG408" s="229">
        <f>IF(N408="zákl. přenesená",J408,0)</f>
        <v>0</v>
      </c>
      <c r="BH408" s="229">
        <f>IF(N408="sníž. přenesená",J408,0)</f>
        <v>0</v>
      </c>
      <c r="BI408" s="229">
        <f>IF(N408="nulová",J408,0)</f>
        <v>0</v>
      </c>
      <c r="BJ408" s="21" t="s">
        <v>24</v>
      </c>
      <c r="BK408" s="229">
        <f>ROUND(I408*H408,2)</f>
        <v>0</v>
      </c>
      <c r="BL408" s="21" t="s">
        <v>287</v>
      </c>
      <c r="BM408" s="21" t="s">
        <v>1003</v>
      </c>
    </row>
    <row r="409" spans="2:65" s="1" customFormat="1" ht="16.5" customHeight="1">
      <c r="B409" s="43"/>
      <c r="C409" s="218" t="s">
        <v>1004</v>
      </c>
      <c r="D409" s="218" t="s">
        <v>137</v>
      </c>
      <c r="E409" s="219" t="s">
        <v>1005</v>
      </c>
      <c r="F409" s="220" t="s">
        <v>1006</v>
      </c>
      <c r="G409" s="221" t="s">
        <v>281</v>
      </c>
      <c r="H409" s="222">
        <v>2</v>
      </c>
      <c r="I409" s="223"/>
      <c r="J409" s="224">
        <f>ROUND(I409*H409,2)</f>
        <v>0</v>
      </c>
      <c r="K409" s="220" t="s">
        <v>141</v>
      </c>
      <c r="L409" s="69"/>
      <c r="M409" s="225" t="s">
        <v>22</v>
      </c>
      <c r="N409" s="226" t="s">
        <v>46</v>
      </c>
      <c r="O409" s="44"/>
      <c r="P409" s="227">
        <f>O409*H409</f>
        <v>0</v>
      </c>
      <c r="Q409" s="227">
        <v>0.00194</v>
      </c>
      <c r="R409" s="227">
        <f>Q409*H409</f>
        <v>0.00388</v>
      </c>
      <c r="S409" s="227">
        <v>0</v>
      </c>
      <c r="T409" s="228">
        <f>S409*H409</f>
        <v>0</v>
      </c>
      <c r="AR409" s="21" t="s">
        <v>287</v>
      </c>
      <c r="AT409" s="21" t="s">
        <v>137</v>
      </c>
      <c r="AU409" s="21" t="s">
        <v>84</v>
      </c>
      <c r="AY409" s="21" t="s">
        <v>134</v>
      </c>
      <c r="BE409" s="229">
        <f>IF(N409="základní",J409,0)</f>
        <v>0</v>
      </c>
      <c r="BF409" s="229">
        <f>IF(N409="snížená",J409,0)</f>
        <v>0</v>
      </c>
      <c r="BG409" s="229">
        <f>IF(N409="zákl. přenesená",J409,0)</f>
        <v>0</v>
      </c>
      <c r="BH409" s="229">
        <f>IF(N409="sníž. přenesená",J409,0)</f>
        <v>0</v>
      </c>
      <c r="BI409" s="229">
        <f>IF(N409="nulová",J409,0)</f>
        <v>0</v>
      </c>
      <c r="BJ409" s="21" t="s">
        <v>24</v>
      </c>
      <c r="BK409" s="229">
        <f>ROUND(I409*H409,2)</f>
        <v>0</v>
      </c>
      <c r="BL409" s="21" t="s">
        <v>287</v>
      </c>
      <c r="BM409" s="21" t="s">
        <v>1007</v>
      </c>
    </row>
    <row r="410" spans="2:65" s="1" customFormat="1" ht="16.5" customHeight="1">
      <c r="B410" s="43"/>
      <c r="C410" s="218" t="s">
        <v>1008</v>
      </c>
      <c r="D410" s="218" t="s">
        <v>137</v>
      </c>
      <c r="E410" s="219" t="s">
        <v>1009</v>
      </c>
      <c r="F410" s="220" t="s">
        <v>1010</v>
      </c>
      <c r="G410" s="221" t="s">
        <v>281</v>
      </c>
      <c r="H410" s="222">
        <v>172.4</v>
      </c>
      <c r="I410" s="223"/>
      <c r="J410" s="224">
        <f>ROUND(I410*H410,2)</f>
        <v>0</v>
      </c>
      <c r="K410" s="220" t="s">
        <v>141</v>
      </c>
      <c r="L410" s="69"/>
      <c r="M410" s="225" t="s">
        <v>22</v>
      </c>
      <c r="N410" s="226" t="s">
        <v>46</v>
      </c>
      <c r="O410" s="44"/>
      <c r="P410" s="227">
        <f>O410*H410</f>
        <v>0</v>
      </c>
      <c r="Q410" s="227">
        <v>0</v>
      </c>
      <c r="R410" s="227">
        <f>Q410*H410</f>
        <v>0</v>
      </c>
      <c r="S410" s="227">
        <v>0</v>
      </c>
      <c r="T410" s="228">
        <f>S410*H410</f>
        <v>0</v>
      </c>
      <c r="AR410" s="21" t="s">
        <v>287</v>
      </c>
      <c r="AT410" s="21" t="s">
        <v>137</v>
      </c>
      <c r="AU410" s="21" t="s">
        <v>84</v>
      </c>
      <c r="AY410" s="21" t="s">
        <v>134</v>
      </c>
      <c r="BE410" s="229">
        <f>IF(N410="základní",J410,0)</f>
        <v>0</v>
      </c>
      <c r="BF410" s="229">
        <f>IF(N410="snížená",J410,0)</f>
        <v>0</v>
      </c>
      <c r="BG410" s="229">
        <f>IF(N410="zákl. přenesená",J410,0)</f>
        <v>0</v>
      </c>
      <c r="BH410" s="229">
        <f>IF(N410="sníž. přenesená",J410,0)</f>
        <v>0</v>
      </c>
      <c r="BI410" s="229">
        <f>IF(N410="nulová",J410,0)</f>
        <v>0</v>
      </c>
      <c r="BJ410" s="21" t="s">
        <v>24</v>
      </c>
      <c r="BK410" s="229">
        <f>ROUND(I410*H410,2)</f>
        <v>0</v>
      </c>
      <c r="BL410" s="21" t="s">
        <v>287</v>
      </c>
      <c r="BM410" s="21" t="s">
        <v>1011</v>
      </c>
    </row>
    <row r="411" spans="2:51" s="11" customFormat="1" ht="13.5">
      <c r="B411" s="234"/>
      <c r="C411" s="235"/>
      <c r="D411" s="236" t="s">
        <v>224</v>
      </c>
      <c r="E411" s="237" t="s">
        <v>22</v>
      </c>
      <c r="F411" s="238" t="s">
        <v>1012</v>
      </c>
      <c r="G411" s="235"/>
      <c r="H411" s="239">
        <v>172.4</v>
      </c>
      <c r="I411" s="240"/>
      <c r="J411" s="235"/>
      <c r="K411" s="235"/>
      <c r="L411" s="241"/>
      <c r="M411" s="242"/>
      <c r="N411" s="243"/>
      <c r="O411" s="243"/>
      <c r="P411" s="243"/>
      <c r="Q411" s="243"/>
      <c r="R411" s="243"/>
      <c r="S411" s="243"/>
      <c r="T411" s="244"/>
      <c r="AT411" s="245" t="s">
        <v>224</v>
      </c>
      <c r="AU411" s="245" t="s">
        <v>84</v>
      </c>
      <c r="AV411" s="11" t="s">
        <v>84</v>
      </c>
      <c r="AW411" s="11" t="s">
        <v>39</v>
      </c>
      <c r="AX411" s="11" t="s">
        <v>24</v>
      </c>
      <c r="AY411" s="245" t="s">
        <v>134</v>
      </c>
    </row>
    <row r="412" spans="2:65" s="1" customFormat="1" ht="16.5" customHeight="1">
      <c r="B412" s="43"/>
      <c r="C412" s="218" t="s">
        <v>1013</v>
      </c>
      <c r="D412" s="218" t="s">
        <v>137</v>
      </c>
      <c r="E412" s="219" t="s">
        <v>1014</v>
      </c>
      <c r="F412" s="220" t="s">
        <v>1015</v>
      </c>
      <c r="G412" s="221" t="s">
        <v>281</v>
      </c>
      <c r="H412" s="222">
        <v>2</v>
      </c>
      <c r="I412" s="223"/>
      <c r="J412" s="224">
        <f>ROUND(I412*H412,2)</f>
        <v>0</v>
      </c>
      <c r="K412" s="220" t="s">
        <v>141</v>
      </c>
      <c r="L412" s="69"/>
      <c r="M412" s="225" t="s">
        <v>22</v>
      </c>
      <c r="N412" s="226" t="s">
        <v>46</v>
      </c>
      <c r="O412" s="44"/>
      <c r="P412" s="227">
        <f>O412*H412</f>
        <v>0</v>
      </c>
      <c r="Q412" s="227">
        <v>0</v>
      </c>
      <c r="R412" s="227">
        <f>Q412*H412</f>
        <v>0</v>
      </c>
      <c r="S412" s="227">
        <v>0</v>
      </c>
      <c r="T412" s="228">
        <f>S412*H412</f>
        <v>0</v>
      </c>
      <c r="AR412" s="21" t="s">
        <v>287</v>
      </c>
      <c r="AT412" s="21" t="s">
        <v>137</v>
      </c>
      <c r="AU412" s="21" t="s">
        <v>84</v>
      </c>
      <c r="AY412" s="21" t="s">
        <v>134</v>
      </c>
      <c r="BE412" s="229">
        <f>IF(N412="základní",J412,0)</f>
        <v>0</v>
      </c>
      <c r="BF412" s="229">
        <f>IF(N412="snížená",J412,0)</f>
        <v>0</v>
      </c>
      <c r="BG412" s="229">
        <f>IF(N412="zákl. přenesená",J412,0)</f>
        <v>0</v>
      </c>
      <c r="BH412" s="229">
        <f>IF(N412="sníž. přenesená",J412,0)</f>
        <v>0</v>
      </c>
      <c r="BI412" s="229">
        <f>IF(N412="nulová",J412,0)</f>
        <v>0</v>
      </c>
      <c r="BJ412" s="21" t="s">
        <v>24</v>
      </c>
      <c r="BK412" s="229">
        <f>ROUND(I412*H412,2)</f>
        <v>0</v>
      </c>
      <c r="BL412" s="21" t="s">
        <v>287</v>
      </c>
      <c r="BM412" s="21" t="s">
        <v>1016</v>
      </c>
    </row>
    <row r="413" spans="2:65" s="1" customFormat="1" ht="16.5" customHeight="1">
      <c r="B413" s="43"/>
      <c r="C413" s="218" t="s">
        <v>1017</v>
      </c>
      <c r="D413" s="218" t="s">
        <v>137</v>
      </c>
      <c r="E413" s="219" t="s">
        <v>1018</v>
      </c>
      <c r="F413" s="220" t="s">
        <v>1019</v>
      </c>
      <c r="G413" s="221" t="s">
        <v>628</v>
      </c>
      <c r="H413" s="256"/>
      <c r="I413" s="223"/>
      <c r="J413" s="224">
        <f>ROUND(I413*H413,2)</f>
        <v>0</v>
      </c>
      <c r="K413" s="220" t="s">
        <v>141</v>
      </c>
      <c r="L413" s="69"/>
      <c r="M413" s="225" t="s">
        <v>22</v>
      </c>
      <c r="N413" s="226" t="s">
        <v>46</v>
      </c>
      <c r="O413" s="44"/>
      <c r="P413" s="227">
        <f>O413*H413</f>
        <v>0</v>
      </c>
      <c r="Q413" s="227">
        <v>0</v>
      </c>
      <c r="R413" s="227">
        <f>Q413*H413</f>
        <v>0</v>
      </c>
      <c r="S413" s="227">
        <v>0</v>
      </c>
      <c r="T413" s="228">
        <f>S413*H413</f>
        <v>0</v>
      </c>
      <c r="AR413" s="21" t="s">
        <v>287</v>
      </c>
      <c r="AT413" s="21" t="s">
        <v>137</v>
      </c>
      <c r="AU413" s="21" t="s">
        <v>84</v>
      </c>
      <c r="AY413" s="21" t="s">
        <v>134</v>
      </c>
      <c r="BE413" s="229">
        <f>IF(N413="základní",J413,0)</f>
        <v>0</v>
      </c>
      <c r="BF413" s="229">
        <f>IF(N413="snížená",J413,0)</f>
        <v>0</v>
      </c>
      <c r="BG413" s="229">
        <f>IF(N413="zákl. přenesená",J413,0)</f>
        <v>0</v>
      </c>
      <c r="BH413" s="229">
        <f>IF(N413="sníž. přenesená",J413,0)</f>
        <v>0</v>
      </c>
      <c r="BI413" s="229">
        <f>IF(N413="nulová",J413,0)</f>
        <v>0</v>
      </c>
      <c r="BJ413" s="21" t="s">
        <v>24</v>
      </c>
      <c r="BK413" s="229">
        <f>ROUND(I413*H413,2)</f>
        <v>0</v>
      </c>
      <c r="BL413" s="21" t="s">
        <v>287</v>
      </c>
      <c r="BM413" s="21" t="s">
        <v>1020</v>
      </c>
    </row>
    <row r="414" spans="2:63" s="10" customFormat="1" ht="29.85" customHeight="1">
      <c r="B414" s="202"/>
      <c r="C414" s="203"/>
      <c r="D414" s="204" t="s">
        <v>74</v>
      </c>
      <c r="E414" s="216" t="s">
        <v>1021</v>
      </c>
      <c r="F414" s="216" t="s">
        <v>1022</v>
      </c>
      <c r="G414" s="203"/>
      <c r="H414" s="203"/>
      <c r="I414" s="206"/>
      <c r="J414" s="217">
        <f>BK414</f>
        <v>0</v>
      </c>
      <c r="K414" s="203"/>
      <c r="L414" s="208"/>
      <c r="M414" s="209"/>
      <c r="N414" s="210"/>
      <c r="O414" s="210"/>
      <c r="P414" s="211">
        <f>SUM(P415:P421)</f>
        <v>0</v>
      </c>
      <c r="Q414" s="210"/>
      <c r="R414" s="211">
        <f>SUM(R415:R421)</f>
        <v>0.01106</v>
      </c>
      <c r="S414" s="210"/>
      <c r="T414" s="212">
        <f>SUM(T415:T421)</f>
        <v>0.0126</v>
      </c>
      <c r="AR414" s="213" t="s">
        <v>84</v>
      </c>
      <c r="AT414" s="214" t="s">
        <v>74</v>
      </c>
      <c r="AU414" s="214" t="s">
        <v>24</v>
      </c>
      <c r="AY414" s="213" t="s">
        <v>134</v>
      </c>
      <c r="BK414" s="215">
        <f>SUM(BK415:BK421)</f>
        <v>0</v>
      </c>
    </row>
    <row r="415" spans="2:65" s="1" customFormat="1" ht="16.5" customHeight="1">
      <c r="B415" s="43"/>
      <c r="C415" s="218" t="s">
        <v>1023</v>
      </c>
      <c r="D415" s="218" t="s">
        <v>137</v>
      </c>
      <c r="E415" s="219" t="s">
        <v>1024</v>
      </c>
      <c r="F415" s="220" t="s">
        <v>1025</v>
      </c>
      <c r="G415" s="221" t="s">
        <v>140</v>
      </c>
      <c r="H415" s="222">
        <v>28</v>
      </c>
      <c r="I415" s="223"/>
      <c r="J415" s="224">
        <f>ROUND(I415*H415,2)</f>
        <v>0</v>
      </c>
      <c r="K415" s="220" t="s">
        <v>141</v>
      </c>
      <c r="L415" s="69"/>
      <c r="M415" s="225" t="s">
        <v>22</v>
      </c>
      <c r="N415" s="226" t="s">
        <v>46</v>
      </c>
      <c r="O415" s="44"/>
      <c r="P415" s="227">
        <f>O415*H415</f>
        <v>0</v>
      </c>
      <c r="Q415" s="227">
        <v>9E-05</v>
      </c>
      <c r="R415" s="227">
        <f>Q415*H415</f>
        <v>0.00252</v>
      </c>
      <c r="S415" s="227">
        <v>0.00045</v>
      </c>
      <c r="T415" s="228">
        <f>S415*H415</f>
        <v>0.0126</v>
      </c>
      <c r="AR415" s="21" t="s">
        <v>287</v>
      </c>
      <c r="AT415" s="21" t="s">
        <v>137</v>
      </c>
      <c r="AU415" s="21" t="s">
        <v>84</v>
      </c>
      <c r="AY415" s="21" t="s">
        <v>134</v>
      </c>
      <c r="BE415" s="229">
        <f>IF(N415="základní",J415,0)</f>
        <v>0</v>
      </c>
      <c r="BF415" s="229">
        <f>IF(N415="snížená",J415,0)</f>
        <v>0</v>
      </c>
      <c r="BG415" s="229">
        <f>IF(N415="zákl. přenesená",J415,0)</f>
        <v>0</v>
      </c>
      <c r="BH415" s="229">
        <f>IF(N415="sníž. přenesená",J415,0)</f>
        <v>0</v>
      </c>
      <c r="BI415" s="229">
        <f>IF(N415="nulová",J415,0)</f>
        <v>0</v>
      </c>
      <c r="BJ415" s="21" t="s">
        <v>24</v>
      </c>
      <c r="BK415" s="229">
        <f>ROUND(I415*H415,2)</f>
        <v>0</v>
      </c>
      <c r="BL415" s="21" t="s">
        <v>287</v>
      </c>
      <c r="BM415" s="21" t="s">
        <v>1026</v>
      </c>
    </row>
    <row r="416" spans="2:51" s="11" customFormat="1" ht="13.5">
      <c r="B416" s="234"/>
      <c r="C416" s="235"/>
      <c r="D416" s="236" t="s">
        <v>224</v>
      </c>
      <c r="E416" s="237" t="s">
        <v>22</v>
      </c>
      <c r="F416" s="238" t="s">
        <v>1027</v>
      </c>
      <c r="G416" s="235"/>
      <c r="H416" s="239">
        <v>28</v>
      </c>
      <c r="I416" s="240"/>
      <c r="J416" s="235"/>
      <c r="K416" s="235"/>
      <c r="L416" s="241"/>
      <c r="M416" s="242"/>
      <c r="N416" s="243"/>
      <c r="O416" s="243"/>
      <c r="P416" s="243"/>
      <c r="Q416" s="243"/>
      <c r="R416" s="243"/>
      <c r="S416" s="243"/>
      <c r="T416" s="244"/>
      <c r="AT416" s="245" t="s">
        <v>224</v>
      </c>
      <c r="AU416" s="245" t="s">
        <v>84</v>
      </c>
      <c r="AV416" s="11" t="s">
        <v>84</v>
      </c>
      <c r="AW416" s="11" t="s">
        <v>39</v>
      </c>
      <c r="AX416" s="11" t="s">
        <v>24</v>
      </c>
      <c r="AY416" s="245" t="s">
        <v>134</v>
      </c>
    </row>
    <row r="417" spans="2:65" s="1" customFormat="1" ht="25.5" customHeight="1">
      <c r="B417" s="43"/>
      <c r="C417" s="218" t="s">
        <v>1028</v>
      </c>
      <c r="D417" s="218" t="s">
        <v>137</v>
      </c>
      <c r="E417" s="219" t="s">
        <v>1029</v>
      </c>
      <c r="F417" s="220" t="s">
        <v>1030</v>
      </c>
      <c r="G417" s="221" t="s">
        <v>140</v>
      </c>
      <c r="H417" s="222">
        <v>14</v>
      </c>
      <c r="I417" s="223"/>
      <c r="J417" s="224">
        <f>ROUND(I417*H417,2)</f>
        <v>0</v>
      </c>
      <c r="K417" s="220" t="s">
        <v>141</v>
      </c>
      <c r="L417" s="69"/>
      <c r="M417" s="225" t="s">
        <v>22</v>
      </c>
      <c r="N417" s="226" t="s">
        <v>46</v>
      </c>
      <c r="O417" s="44"/>
      <c r="P417" s="227">
        <f>O417*H417</f>
        <v>0</v>
      </c>
      <c r="Q417" s="227">
        <v>0.00026</v>
      </c>
      <c r="R417" s="227">
        <f>Q417*H417</f>
        <v>0.0036399999999999996</v>
      </c>
      <c r="S417" s="227">
        <v>0</v>
      </c>
      <c r="T417" s="228">
        <f>S417*H417</f>
        <v>0</v>
      </c>
      <c r="AR417" s="21" t="s">
        <v>287</v>
      </c>
      <c r="AT417" s="21" t="s">
        <v>137</v>
      </c>
      <c r="AU417" s="21" t="s">
        <v>84</v>
      </c>
      <c r="AY417" s="21" t="s">
        <v>134</v>
      </c>
      <c r="BE417" s="229">
        <f>IF(N417="základní",J417,0)</f>
        <v>0</v>
      </c>
      <c r="BF417" s="229">
        <f>IF(N417="snížená",J417,0)</f>
        <v>0</v>
      </c>
      <c r="BG417" s="229">
        <f>IF(N417="zákl. přenesená",J417,0)</f>
        <v>0</v>
      </c>
      <c r="BH417" s="229">
        <f>IF(N417="sníž. přenesená",J417,0)</f>
        <v>0</v>
      </c>
      <c r="BI417" s="229">
        <f>IF(N417="nulová",J417,0)</f>
        <v>0</v>
      </c>
      <c r="BJ417" s="21" t="s">
        <v>24</v>
      </c>
      <c r="BK417" s="229">
        <f>ROUND(I417*H417,2)</f>
        <v>0</v>
      </c>
      <c r="BL417" s="21" t="s">
        <v>287</v>
      </c>
      <c r="BM417" s="21" t="s">
        <v>1031</v>
      </c>
    </row>
    <row r="418" spans="2:65" s="1" customFormat="1" ht="16.5" customHeight="1">
      <c r="B418" s="43"/>
      <c r="C418" s="218" t="s">
        <v>1032</v>
      </c>
      <c r="D418" s="218" t="s">
        <v>137</v>
      </c>
      <c r="E418" s="219" t="s">
        <v>1033</v>
      </c>
      <c r="F418" s="220" t="s">
        <v>1034</v>
      </c>
      <c r="G418" s="221" t="s">
        <v>140</v>
      </c>
      <c r="H418" s="222">
        <v>14</v>
      </c>
      <c r="I418" s="223"/>
      <c r="J418" s="224">
        <f>ROUND(I418*H418,2)</f>
        <v>0</v>
      </c>
      <c r="K418" s="220" t="s">
        <v>141</v>
      </c>
      <c r="L418" s="69"/>
      <c r="M418" s="225" t="s">
        <v>22</v>
      </c>
      <c r="N418" s="226" t="s">
        <v>46</v>
      </c>
      <c r="O418" s="44"/>
      <c r="P418" s="227">
        <f>O418*H418</f>
        <v>0</v>
      </c>
      <c r="Q418" s="227">
        <v>0.00011</v>
      </c>
      <c r="R418" s="227">
        <f>Q418*H418</f>
        <v>0.0015400000000000001</v>
      </c>
      <c r="S418" s="227">
        <v>0</v>
      </c>
      <c r="T418" s="228">
        <f>S418*H418</f>
        <v>0</v>
      </c>
      <c r="AR418" s="21" t="s">
        <v>287</v>
      </c>
      <c r="AT418" s="21" t="s">
        <v>137</v>
      </c>
      <c r="AU418" s="21" t="s">
        <v>84</v>
      </c>
      <c r="AY418" s="21" t="s">
        <v>134</v>
      </c>
      <c r="BE418" s="229">
        <f>IF(N418="základní",J418,0)</f>
        <v>0</v>
      </c>
      <c r="BF418" s="229">
        <f>IF(N418="snížená",J418,0)</f>
        <v>0</v>
      </c>
      <c r="BG418" s="229">
        <f>IF(N418="zákl. přenesená",J418,0)</f>
        <v>0</v>
      </c>
      <c r="BH418" s="229">
        <f>IF(N418="sníž. přenesená",J418,0)</f>
        <v>0</v>
      </c>
      <c r="BI418" s="229">
        <f>IF(N418="nulová",J418,0)</f>
        <v>0</v>
      </c>
      <c r="BJ418" s="21" t="s">
        <v>24</v>
      </c>
      <c r="BK418" s="229">
        <f>ROUND(I418*H418,2)</f>
        <v>0</v>
      </c>
      <c r="BL418" s="21" t="s">
        <v>287</v>
      </c>
      <c r="BM418" s="21" t="s">
        <v>1035</v>
      </c>
    </row>
    <row r="419" spans="2:51" s="11" customFormat="1" ht="13.5">
      <c r="B419" s="234"/>
      <c r="C419" s="235"/>
      <c r="D419" s="236" t="s">
        <v>224</v>
      </c>
      <c r="E419" s="237" t="s">
        <v>22</v>
      </c>
      <c r="F419" s="238" t="s">
        <v>1036</v>
      </c>
      <c r="G419" s="235"/>
      <c r="H419" s="239">
        <v>14</v>
      </c>
      <c r="I419" s="240"/>
      <c r="J419" s="235"/>
      <c r="K419" s="235"/>
      <c r="L419" s="241"/>
      <c r="M419" s="242"/>
      <c r="N419" s="243"/>
      <c r="O419" s="243"/>
      <c r="P419" s="243"/>
      <c r="Q419" s="243"/>
      <c r="R419" s="243"/>
      <c r="S419" s="243"/>
      <c r="T419" s="244"/>
      <c r="AT419" s="245" t="s">
        <v>224</v>
      </c>
      <c r="AU419" s="245" t="s">
        <v>84</v>
      </c>
      <c r="AV419" s="11" t="s">
        <v>84</v>
      </c>
      <c r="AW419" s="11" t="s">
        <v>39</v>
      </c>
      <c r="AX419" s="11" t="s">
        <v>24</v>
      </c>
      <c r="AY419" s="245" t="s">
        <v>134</v>
      </c>
    </row>
    <row r="420" spans="2:65" s="1" customFormat="1" ht="16.5" customHeight="1">
      <c r="B420" s="43"/>
      <c r="C420" s="218" t="s">
        <v>1037</v>
      </c>
      <c r="D420" s="218" t="s">
        <v>137</v>
      </c>
      <c r="E420" s="219" t="s">
        <v>1038</v>
      </c>
      <c r="F420" s="220" t="s">
        <v>1039</v>
      </c>
      <c r="G420" s="221" t="s">
        <v>140</v>
      </c>
      <c r="H420" s="222">
        <v>14</v>
      </c>
      <c r="I420" s="223"/>
      <c r="J420" s="224">
        <f>ROUND(I420*H420,2)</f>
        <v>0</v>
      </c>
      <c r="K420" s="220" t="s">
        <v>141</v>
      </c>
      <c r="L420" s="69"/>
      <c r="M420" s="225" t="s">
        <v>22</v>
      </c>
      <c r="N420" s="226" t="s">
        <v>46</v>
      </c>
      <c r="O420" s="44"/>
      <c r="P420" s="227">
        <f>O420*H420</f>
        <v>0</v>
      </c>
      <c r="Q420" s="227">
        <v>0.00024</v>
      </c>
      <c r="R420" s="227">
        <f>Q420*H420</f>
        <v>0.00336</v>
      </c>
      <c r="S420" s="227">
        <v>0</v>
      </c>
      <c r="T420" s="228">
        <f>S420*H420</f>
        <v>0</v>
      </c>
      <c r="AR420" s="21" t="s">
        <v>287</v>
      </c>
      <c r="AT420" s="21" t="s">
        <v>137</v>
      </c>
      <c r="AU420" s="21" t="s">
        <v>84</v>
      </c>
      <c r="AY420" s="21" t="s">
        <v>134</v>
      </c>
      <c r="BE420" s="229">
        <f>IF(N420="základní",J420,0)</f>
        <v>0</v>
      </c>
      <c r="BF420" s="229">
        <f>IF(N420="snížená",J420,0)</f>
        <v>0</v>
      </c>
      <c r="BG420" s="229">
        <f>IF(N420="zákl. přenesená",J420,0)</f>
        <v>0</v>
      </c>
      <c r="BH420" s="229">
        <f>IF(N420="sníž. přenesená",J420,0)</f>
        <v>0</v>
      </c>
      <c r="BI420" s="229">
        <f>IF(N420="nulová",J420,0)</f>
        <v>0</v>
      </c>
      <c r="BJ420" s="21" t="s">
        <v>24</v>
      </c>
      <c r="BK420" s="229">
        <f>ROUND(I420*H420,2)</f>
        <v>0</v>
      </c>
      <c r="BL420" s="21" t="s">
        <v>287</v>
      </c>
      <c r="BM420" s="21" t="s">
        <v>1040</v>
      </c>
    </row>
    <row r="421" spans="2:65" s="1" customFormat="1" ht="16.5" customHeight="1">
      <c r="B421" s="43"/>
      <c r="C421" s="218" t="s">
        <v>1041</v>
      </c>
      <c r="D421" s="218" t="s">
        <v>137</v>
      </c>
      <c r="E421" s="219" t="s">
        <v>1042</v>
      </c>
      <c r="F421" s="220" t="s">
        <v>1043</v>
      </c>
      <c r="G421" s="221" t="s">
        <v>628</v>
      </c>
      <c r="H421" s="256"/>
      <c r="I421" s="223"/>
      <c r="J421" s="224">
        <f>ROUND(I421*H421,2)</f>
        <v>0</v>
      </c>
      <c r="K421" s="220" t="s">
        <v>141</v>
      </c>
      <c r="L421" s="69"/>
      <c r="M421" s="225" t="s">
        <v>22</v>
      </c>
      <c r="N421" s="226" t="s">
        <v>46</v>
      </c>
      <c r="O421" s="44"/>
      <c r="P421" s="227">
        <f>O421*H421</f>
        <v>0</v>
      </c>
      <c r="Q421" s="227">
        <v>0</v>
      </c>
      <c r="R421" s="227">
        <f>Q421*H421</f>
        <v>0</v>
      </c>
      <c r="S421" s="227">
        <v>0</v>
      </c>
      <c r="T421" s="228">
        <f>S421*H421</f>
        <v>0</v>
      </c>
      <c r="AR421" s="21" t="s">
        <v>287</v>
      </c>
      <c r="AT421" s="21" t="s">
        <v>137</v>
      </c>
      <c r="AU421" s="21" t="s">
        <v>84</v>
      </c>
      <c r="AY421" s="21" t="s">
        <v>134</v>
      </c>
      <c r="BE421" s="229">
        <f>IF(N421="základní",J421,0)</f>
        <v>0</v>
      </c>
      <c r="BF421" s="229">
        <f>IF(N421="snížená",J421,0)</f>
        <v>0</v>
      </c>
      <c r="BG421" s="229">
        <f>IF(N421="zákl. přenesená",J421,0)</f>
        <v>0</v>
      </c>
      <c r="BH421" s="229">
        <f>IF(N421="sníž. přenesená",J421,0)</f>
        <v>0</v>
      </c>
      <c r="BI421" s="229">
        <f>IF(N421="nulová",J421,0)</f>
        <v>0</v>
      </c>
      <c r="BJ421" s="21" t="s">
        <v>24</v>
      </c>
      <c r="BK421" s="229">
        <f>ROUND(I421*H421,2)</f>
        <v>0</v>
      </c>
      <c r="BL421" s="21" t="s">
        <v>287</v>
      </c>
      <c r="BM421" s="21" t="s">
        <v>1044</v>
      </c>
    </row>
    <row r="422" spans="2:63" s="10" customFormat="1" ht="29.85" customHeight="1">
      <c r="B422" s="202"/>
      <c r="C422" s="203"/>
      <c r="D422" s="204" t="s">
        <v>74</v>
      </c>
      <c r="E422" s="216" t="s">
        <v>1045</v>
      </c>
      <c r="F422" s="216" t="s">
        <v>1046</v>
      </c>
      <c r="G422" s="203"/>
      <c r="H422" s="203"/>
      <c r="I422" s="206"/>
      <c r="J422" s="217">
        <f>BK422</f>
        <v>0</v>
      </c>
      <c r="K422" s="203"/>
      <c r="L422" s="208"/>
      <c r="M422" s="209"/>
      <c r="N422" s="210"/>
      <c r="O422" s="210"/>
      <c r="P422" s="211">
        <f>SUM(P423:P430)</f>
        <v>0</v>
      </c>
      <c r="Q422" s="210"/>
      <c r="R422" s="211">
        <f>SUM(R423:R430)</f>
        <v>0.0019200000000000003</v>
      </c>
      <c r="S422" s="210"/>
      <c r="T422" s="212">
        <f>SUM(T423:T430)</f>
        <v>0.81652</v>
      </c>
      <c r="AR422" s="213" t="s">
        <v>84</v>
      </c>
      <c r="AT422" s="214" t="s">
        <v>74</v>
      </c>
      <c r="AU422" s="214" t="s">
        <v>24</v>
      </c>
      <c r="AY422" s="213" t="s">
        <v>134</v>
      </c>
      <c r="BK422" s="215">
        <f>SUM(BK423:BK430)</f>
        <v>0</v>
      </c>
    </row>
    <row r="423" spans="2:65" s="1" customFormat="1" ht="16.5" customHeight="1">
      <c r="B423" s="43"/>
      <c r="C423" s="218" t="s">
        <v>1047</v>
      </c>
      <c r="D423" s="218" t="s">
        <v>137</v>
      </c>
      <c r="E423" s="219" t="s">
        <v>1048</v>
      </c>
      <c r="F423" s="220" t="s">
        <v>1049</v>
      </c>
      <c r="G423" s="221" t="s">
        <v>140</v>
      </c>
      <c r="H423" s="222">
        <v>14</v>
      </c>
      <c r="I423" s="223"/>
      <c r="J423" s="224">
        <f>ROUND(I423*H423,2)</f>
        <v>0</v>
      </c>
      <c r="K423" s="220" t="s">
        <v>141</v>
      </c>
      <c r="L423" s="69"/>
      <c r="M423" s="225" t="s">
        <v>22</v>
      </c>
      <c r="N423" s="226" t="s">
        <v>46</v>
      </c>
      <c r="O423" s="44"/>
      <c r="P423" s="227">
        <f>O423*H423</f>
        <v>0</v>
      </c>
      <c r="Q423" s="227">
        <v>8E-05</v>
      </c>
      <c r="R423" s="227">
        <f>Q423*H423</f>
        <v>0.0011200000000000001</v>
      </c>
      <c r="S423" s="227">
        <v>0.02493</v>
      </c>
      <c r="T423" s="228">
        <f>S423*H423</f>
        <v>0.34902</v>
      </c>
      <c r="AR423" s="21" t="s">
        <v>287</v>
      </c>
      <c r="AT423" s="21" t="s">
        <v>137</v>
      </c>
      <c r="AU423" s="21" t="s">
        <v>84</v>
      </c>
      <c r="AY423" s="21" t="s">
        <v>134</v>
      </c>
      <c r="BE423" s="229">
        <f>IF(N423="základní",J423,0)</f>
        <v>0</v>
      </c>
      <c r="BF423" s="229">
        <f>IF(N423="snížená",J423,0)</f>
        <v>0</v>
      </c>
      <c r="BG423" s="229">
        <f>IF(N423="zákl. přenesená",J423,0)</f>
        <v>0</v>
      </c>
      <c r="BH423" s="229">
        <f>IF(N423="sníž. přenesená",J423,0)</f>
        <v>0</v>
      </c>
      <c r="BI423" s="229">
        <f>IF(N423="nulová",J423,0)</f>
        <v>0</v>
      </c>
      <c r="BJ423" s="21" t="s">
        <v>24</v>
      </c>
      <c r="BK423" s="229">
        <f>ROUND(I423*H423,2)</f>
        <v>0</v>
      </c>
      <c r="BL423" s="21" t="s">
        <v>287</v>
      </c>
      <c r="BM423" s="21" t="s">
        <v>1050</v>
      </c>
    </row>
    <row r="424" spans="2:65" s="1" customFormat="1" ht="16.5" customHeight="1">
      <c r="B424" s="43"/>
      <c r="C424" s="218" t="s">
        <v>1051</v>
      </c>
      <c r="D424" s="218" t="s">
        <v>137</v>
      </c>
      <c r="E424" s="219" t="s">
        <v>1052</v>
      </c>
      <c r="F424" s="220" t="s">
        <v>1053</v>
      </c>
      <c r="G424" s="221" t="s">
        <v>140</v>
      </c>
      <c r="H424" s="222">
        <v>10</v>
      </c>
      <c r="I424" s="223"/>
      <c r="J424" s="224">
        <f>ROUND(I424*H424,2)</f>
        <v>0</v>
      </c>
      <c r="K424" s="220" t="s">
        <v>141</v>
      </c>
      <c r="L424" s="69"/>
      <c r="M424" s="225" t="s">
        <v>22</v>
      </c>
      <c r="N424" s="226" t="s">
        <v>46</v>
      </c>
      <c r="O424" s="44"/>
      <c r="P424" s="227">
        <f>O424*H424</f>
        <v>0</v>
      </c>
      <c r="Q424" s="227">
        <v>8E-05</v>
      </c>
      <c r="R424" s="227">
        <f>Q424*H424</f>
        <v>0.0008</v>
      </c>
      <c r="S424" s="227">
        <v>0.04675</v>
      </c>
      <c r="T424" s="228">
        <f>S424*H424</f>
        <v>0.4675</v>
      </c>
      <c r="AR424" s="21" t="s">
        <v>287</v>
      </c>
      <c r="AT424" s="21" t="s">
        <v>137</v>
      </c>
      <c r="AU424" s="21" t="s">
        <v>84</v>
      </c>
      <c r="AY424" s="21" t="s">
        <v>134</v>
      </c>
      <c r="BE424" s="229">
        <f>IF(N424="základní",J424,0)</f>
        <v>0</v>
      </c>
      <c r="BF424" s="229">
        <f>IF(N424="snížená",J424,0)</f>
        <v>0</v>
      </c>
      <c r="BG424" s="229">
        <f>IF(N424="zákl. přenesená",J424,0)</f>
        <v>0</v>
      </c>
      <c r="BH424" s="229">
        <f>IF(N424="sníž. přenesená",J424,0)</f>
        <v>0</v>
      </c>
      <c r="BI424" s="229">
        <f>IF(N424="nulová",J424,0)</f>
        <v>0</v>
      </c>
      <c r="BJ424" s="21" t="s">
        <v>24</v>
      </c>
      <c r="BK424" s="229">
        <f>ROUND(I424*H424,2)</f>
        <v>0</v>
      </c>
      <c r="BL424" s="21" t="s">
        <v>287</v>
      </c>
      <c r="BM424" s="21" t="s">
        <v>1054</v>
      </c>
    </row>
    <row r="425" spans="2:65" s="1" customFormat="1" ht="25.5" customHeight="1">
      <c r="B425" s="43"/>
      <c r="C425" s="218" t="s">
        <v>1055</v>
      </c>
      <c r="D425" s="218" t="s">
        <v>137</v>
      </c>
      <c r="E425" s="219" t="s">
        <v>1056</v>
      </c>
      <c r="F425" s="220" t="s">
        <v>1057</v>
      </c>
      <c r="G425" s="221" t="s">
        <v>140</v>
      </c>
      <c r="H425" s="222">
        <v>1</v>
      </c>
      <c r="I425" s="223"/>
      <c r="J425" s="224">
        <f>ROUND(I425*H425,2)</f>
        <v>0</v>
      </c>
      <c r="K425" s="220" t="s">
        <v>141</v>
      </c>
      <c r="L425" s="69"/>
      <c r="M425" s="225" t="s">
        <v>22</v>
      </c>
      <c r="N425" s="226" t="s">
        <v>46</v>
      </c>
      <c r="O425" s="44"/>
      <c r="P425" s="227">
        <f>O425*H425</f>
        <v>0</v>
      </c>
      <c r="Q425" s="227">
        <v>0</v>
      </c>
      <c r="R425" s="227">
        <f>Q425*H425</f>
        <v>0</v>
      </c>
      <c r="S425" s="227">
        <v>0</v>
      </c>
      <c r="T425" s="228">
        <f>S425*H425</f>
        <v>0</v>
      </c>
      <c r="AR425" s="21" t="s">
        <v>287</v>
      </c>
      <c r="AT425" s="21" t="s">
        <v>137</v>
      </c>
      <c r="AU425" s="21" t="s">
        <v>84</v>
      </c>
      <c r="AY425" s="21" t="s">
        <v>134</v>
      </c>
      <c r="BE425" s="229">
        <f>IF(N425="základní",J425,0)</f>
        <v>0</v>
      </c>
      <c r="BF425" s="229">
        <f>IF(N425="snížená",J425,0)</f>
        <v>0</v>
      </c>
      <c r="BG425" s="229">
        <f>IF(N425="zákl. přenesená",J425,0)</f>
        <v>0</v>
      </c>
      <c r="BH425" s="229">
        <f>IF(N425="sníž. přenesená",J425,0)</f>
        <v>0</v>
      </c>
      <c r="BI425" s="229">
        <f>IF(N425="nulová",J425,0)</f>
        <v>0</v>
      </c>
      <c r="BJ425" s="21" t="s">
        <v>24</v>
      </c>
      <c r="BK425" s="229">
        <f>ROUND(I425*H425,2)</f>
        <v>0</v>
      </c>
      <c r="BL425" s="21" t="s">
        <v>287</v>
      </c>
      <c r="BM425" s="21" t="s">
        <v>1058</v>
      </c>
    </row>
    <row r="426" spans="2:65" s="1" customFormat="1" ht="25.5" customHeight="1">
      <c r="B426" s="43"/>
      <c r="C426" s="218" t="s">
        <v>1059</v>
      </c>
      <c r="D426" s="218" t="s">
        <v>137</v>
      </c>
      <c r="E426" s="219" t="s">
        <v>1060</v>
      </c>
      <c r="F426" s="220" t="s">
        <v>1061</v>
      </c>
      <c r="G426" s="221" t="s">
        <v>140</v>
      </c>
      <c r="H426" s="222">
        <v>1</v>
      </c>
      <c r="I426" s="223"/>
      <c r="J426" s="224">
        <f>ROUND(I426*H426,2)</f>
        <v>0</v>
      </c>
      <c r="K426" s="220" t="s">
        <v>141</v>
      </c>
      <c r="L426" s="69"/>
      <c r="M426" s="225" t="s">
        <v>22</v>
      </c>
      <c r="N426" s="226" t="s">
        <v>46</v>
      </c>
      <c r="O426" s="44"/>
      <c r="P426" s="227">
        <f>O426*H426</f>
        <v>0</v>
      </c>
      <c r="Q426" s="227">
        <v>0</v>
      </c>
      <c r="R426" s="227">
        <f>Q426*H426</f>
        <v>0</v>
      </c>
      <c r="S426" s="227">
        <v>0</v>
      </c>
      <c r="T426" s="228">
        <f>S426*H426</f>
        <v>0</v>
      </c>
      <c r="AR426" s="21" t="s">
        <v>287</v>
      </c>
      <c r="AT426" s="21" t="s">
        <v>137</v>
      </c>
      <c r="AU426" s="21" t="s">
        <v>84</v>
      </c>
      <c r="AY426" s="21" t="s">
        <v>134</v>
      </c>
      <c r="BE426" s="229">
        <f>IF(N426="základní",J426,0)</f>
        <v>0</v>
      </c>
      <c r="BF426" s="229">
        <f>IF(N426="snížená",J426,0)</f>
        <v>0</v>
      </c>
      <c r="BG426" s="229">
        <f>IF(N426="zákl. přenesená",J426,0)</f>
        <v>0</v>
      </c>
      <c r="BH426" s="229">
        <f>IF(N426="sníž. přenesená",J426,0)</f>
        <v>0</v>
      </c>
      <c r="BI426" s="229">
        <f>IF(N426="nulová",J426,0)</f>
        <v>0</v>
      </c>
      <c r="BJ426" s="21" t="s">
        <v>24</v>
      </c>
      <c r="BK426" s="229">
        <f>ROUND(I426*H426,2)</f>
        <v>0</v>
      </c>
      <c r="BL426" s="21" t="s">
        <v>287</v>
      </c>
      <c r="BM426" s="21" t="s">
        <v>1062</v>
      </c>
    </row>
    <row r="427" spans="2:65" s="1" customFormat="1" ht="25.5" customHeight="1">
      <c r="B427" s="43"/>
      <c r="C427" s="218" t="s">
        <v>1063</v>
      </c>
      <c r="D427" s="218" t="s">
        <v>137</v>
      </c>
      <c r="E427" s="219" t="s">
        <v>1064</v>
      </c>
      <c r="F427" s="220" t="s">
        <v>1065</v>
      </c>
      <c r="G427" s="221" t="s">
        <v>140</v>
      </c>
      <c r="H427" s="222">
        <v>1</v>
      </c>
      <c r="I427" s="223"/>
      <c r="J427" s="224">
        <f>ROUND(I427*H427,2)</f>
        <v>0</v>
      </c>
      <c r="K427" s="220" t="s">
        <v>141</v>
      </c>
      <c r="L427" s="69"/>
      <c r="M427" s="225" t="s">
        <v>22</v>
      </c>
      <c r="N427" s="226" t="s">
        <v>46</v>
      </c>
      <c r="O427" s="44"/>
      <c r="P427" s="227">
        <f>O427*H427</f>
        <v>0</v>
      </c>
      <c r="Q427" s="227">
        <v>0</v>
      </c>
      <c r="R427" s="227">
        <f>Q427*H427</f>
        <v>0</v>
      </c>
      <c r="S427" s="227">
        <v>0</v>
      </c>
      <c r="T427" s="228">
        <f>S427*H427</f>
        <v>0</v>
      </c>
      <c r="AR427" s="21" t="s">
        <v>287</v>
      </c>
      <c r="AT427" s="21" t="s">
        <v>137</v>
      </c>
      <c r="AU427" s="21" t="s">
        <v>84</v>
      </c>
      <c r="AY427" s="21" t="s">
        <v>134</v>
      </c>
      <c r="BE427" s="229">
        <f>IF(N427="základní",J427,0)</f>
        <v>0</v>
      </c>
      <c r="BF427" s="229">
        <f>IF(N427="snížená",J427,0)</f>
        <v>0</v>
      </c>
      <c r="BG427" s="229">
        <f>IF(N427="zákl. přenesená",J427,0)</f>
        <v>0</v>
      </c>
      <c r="BH427" s="229">
        <f>IF(N427="sníž. přenesená",J427,0)</f>
        <v>0</v>
      </c>
      <c r="BI427" s="229">
        <f>IF(N427="nulová",J427,0)</f>
        <v>0</v>
      </c>
      <c r="BJ427" s="21" t="s">
        <v>24</v>
      </c>
      <c r="BK427" s="229">
        <f>ROUND(I427*H427,2)</f>
        <v>0</v>
      </c>
      <c r="BL427" s="21" t="s">
        <v>287</v>
      </c>
      <c r="BM427" s="21" t="s">
        <v>1066</v>
      </c>
    </row>
    <row r="428" spans="2:65" s="1" customFormat="1" ht="25.5" customHeight="1">
      <c r="B428" s="43"/>
      <c r="C428" s="218" t="s">
        <v>1067</v>
      </c>
      <c r="D428" s="218" t="s">
        <v>137</v>
      </c>
      <c r="E428" s="219" t="s">
        <v>1068</v>
      </c>
      <c r="F428" s="220" t="s">
        <v>1069</v>
      </c>
      <c r="G428" s="221" t="s">
        <v>140</v>
      </c>
      <c r="H428" s="222">
        <v>2</v>
      </c>
      <c r="I428" s="223"/>
      <c r="J428" s="224">
        <f>ROUND(I428*H428,2)</f>
        <v>0</v>
      </c>
      <c r="K428" s="220" t="s">
        <v>141</v>
      </c>
      <c r="L428" s="69"/>
      <c r="M428" s="225" t="s">
        <v>22</v>
      </c>
      <c r="N428" s="226" t="s">
        <v>46</v>
      </c>
      <c r="O428" s="44"/>
      <c r="P428" s="227">
        <f>O428*H428</f>
        <v>0</v>
      </c>
      <c r="Q428" s="227">
        <v>0</v>
      </c>
      <c r="R428" s="227">
        <f>Q428*H428</f>
        <v>0</v>
      </c>
      <c r="S428" s="227">
        <v>0</v>
      </c>
      <c r="T428" s="228">
        <f>S428*H428</f>
        <v>0</v>
      </c>
      <c r="AR428" s="21" t="s">
        <v>287</v>
      </c>
      <c r="AT428" s="21" t="s">
        <v>137</v>
      </c>
      <c r="AU428" s="21" t="s">
        <v>84</v>
      </c>
      <c r="AY428" s="21" t="s">
        <v>134</v>
      </c>
      <c r="BE428" s="229">
        <f>IF(N428="základní",J428,0)</f>
        <v>0</v>
      </c>
      <c r="BF428" s="229">
        <f>IF(N428="snížená",J428,0)</f>
        <v>0</v>
      </c>
      <c r="BG428" s="229">
        <f>IF(N428="zákl. přenesená",J428,0)</f>
        <v>0</v>
      </c>
      <c r="BH428" s="229">
        <f>IF(N428="sníž. přenesená",J428,0)</f>
        <v>0</v>
      </c>
      <c r="BI428" s="229">
        <f>IF(N428="nulová",J428,0)</f>
        <v>0</v>
      </c>
      <c r="BJ428" s="21" t="s">
        <v>24</v>
      </c>
      <c r="BK428" s="229">
        <f>ROUND(I428*H428,2)</f>
        <v>0</v>
      </c>
      <c r="BL428" s="21" t="s">
        <v>287</v>
      </c>
      <c r="BM428" s="21" t="s">
        <v>1070</v>
      </c>
    </row>
    <row r="429" spans="2:65" s="1" customFormat="1" ht="25.5" customHeight="1">
      <c r="B429" s="43"/>
      <c r="C429" s="218" t="s">
        <v>1071</v>
      </c>
      <c r="D429" s="218" t="s">
        <v>137</v>
      </c>
      <c r="E429" s="219" t="s">
        <v>1072</v>
      </c>
      <c r="F429" s="220" t="s">
        <v>1073</v>
      </c>
      <c r="G429" s="221" t="s">
        <v>140</v>
      </c>
      <c r="H429" s="222">
        <v>3</v>
      </c>
      <c r="I429" s="223"/>
      <c r="J429" s="224">
        <f>ROUND(I429*H429,2)</f>
        <v>0</v>
      </c>
      <c r="K429" s="220" t="s">
        <v>141</v>
      </c>
      <c r="L429" s="69"/>
      <c r="M429" s="225" t="s">
        <v>22</v>
      </c>
      <c r="N429" s="226" t="s">
        <v>46</v>
      </c>
      <c r="O429" s="44"/>
      <c r="P429" s="227">
        <f>O429*H429</f>
        <v>0</v>
      </c>
      <c r="Q429" s="227">
        <v>0</v>
      </c>
      <c r="R429" s="227">
        <f>Q429*H429</f>
        <v>0</v>
      </c>
      <c r="S429" s="227">
        <v>0</v>
      </c>
      <c r="T429" s="228">
        <f>S429*H429</f>
        <v>0</v>
      </c>
      <c r="AR429" s="21" t="s">
        <v>287</v>
      </c>
      <c r="AT429" s="21" t="s">
        <v>137</v>
      </c>
      <c r="AU429" s="21" t="s">
        <v>84</v>
      </c>
      <c r="AY429" s="21" t="s">
        <v>134</v>
      </c>
      <c r="BE429" s="229">
        <f>IF(N429="základní",J429,0)</f>
        <v>0</v>
      </c>
      <c r="BF429" s="229">
        <f>IF(N429="snížená",J429,0)</f>
        <v>0</v>
      </c>
      <c r="BG429" s="229">
        <f>IF(N429="zákl. přenesená",J429,0)</f>
        <v>0</v>
      </c>
      <c r="BH429" s="229">
        <f>IF(N429="sníž. přenesená",J429,0)</f>
        <v>0</v>
      </c>
      <c r="BI429" s="229">
        <f>IF(N429="nulová",J429,0)</f>
        <v>0</v>
      </c>
      <c r="BJ429" s="21" t="s">
        <v>24</v>
      </c>
      <c r="BK429" s="229">
        <f>ROUND(I429*H429,2)</f>
        <v>0</v>
      </c>
      <c r="BL429" s="21" t="s">
        <v>287</v>
      </c>
      <c r="BM429" s="21" t="s">
        <v>1074</v>
      </c>
    </row>
    <row r="430" spans="2:65" s="1" customFormat="1" ht="16.5" customHeight="1">
      <c r="B430" s="43"/>
      <c r="C430" s="218" t="s">
        <v>1075</v>
      </c>
      <c r="D430" s="218" t="s">
        <v>137</v>
      </c>
      <c r="E430" s="219" t="s">
        <v>1076</v>
      </c>
      <c r="F430" s="220" t="s">
        <v>1077</v>
      </c>
      <c r="G430" s="221" t="s">
        <v>628</v>
      </c>
      <c r="H430" s="256"/>
      <c r="I430" s="223"/>
      <c r="J430" s="224">
        <f>ROUND(I430*H430,2)</f>
        <v>0</v>
      </c>
      <c r="K430" s="220" t="s">
        <v>141</v>
      </c>
      <c r="L430" s="69"/>
      <c r="M430" s="225" t="s">
        <v>22</v>
      </c>
      <c r="N430" s="226" t="s">
        <v>46</v>
      </c>
      <c r="O430" s="44"/>
      <c r="P430" s="227">
        <f>O430*H430</f>
        <v>0</v>
      </c>
      <c r="Q430" s="227">
        <v>0</v>
      </c>
      <c r="R430" s="227">
        <f>Q430*H430</f>
        <v>0</v>
      </c>
      <c r="S430" s="227">
        <v>0</v>
      </c>
      <c r="T430" s="228">
        <f>S430*H430</f>
        <v>0</v>
      </c>
      <c r="AR430" s="21" t="s">
        <v>287</v>
      </c>
      <c r="AT430" s="21" t="s">
        <v>137</v>
      </c>
      <c r="AU430" s="21" t="s">
        <v>84</v>
      </c>
      <c r="AY430" s="21" t="s">
        <v>134</v>
      </c>
      <c r="BE430" s="229">
        <f>IF(N430="základní",J430,0)</f>
        <v>0</v>
      </c>
      <c r="BF430" s="229">
        <f>IF(N430="snížená",J430,0)</f>
        <v>0</v>
      </c>
      <c r="BG430" s="229">
        <f>IF(N430="zákl. přenesená",J430,0)</f>
        <v>0</v>
      </c>
      <c r="BH430" s="229">
        <f>IF(N430="sníž. přenesená",J430,0)</f>
        <v>0</v>
      </c>
      <c r="BI430" s="229">
        <f>IF(N430="nulová",J430,0)</f>
        <v>0</v>
      </c>
      <c r="BJ430" s="21" t="s">
        <v>24</v>
      </c>
      <c r="BK430" s="229">
        <f>ROUND(I430*H430,2)</f>
        <v>0</v>
      </c>
      <c r="BL430" s="21" t="s">
        <v>287</v>
      </c>
      <c r="BM430" s="21" t="s">
        <v>1078</v>
      </c>
    </row>
    <row r="431" spans="2:63" s="10" customFormat="1" ht="29.85" customHeight="1">
      <c r="B431" s="202"/>
      <c r="C431" s="203"/>
      <c r="D431" s="204" t="s">
        <v>74</v>
      </c>
      <c r="E431" s="216" t="s">
        <v>1079</v>
      </c>
      <c r="F431" s="216" t="s">
        <v>1080</v>
      </c>
      <c r="G431" s="203"/>
      <c r="H431" s="203"/>
      <c r="I431" s="206"/>
      <c r="J431" s="217">
        <f>BK431</f>
        <v>0</v>
      </c>
      <c r="K431" s="203"/>
      <c r="L431" s="208"/>
      <c r="M431" s="209"/>
      <c r="N431" s="210"/>
      <c r="O431" s="210"/>
      <c r="P431" s="211">
        <f>P432</f>
        <v>0</v>
      </c>
      <c r="Q431" s="210"/>
      <c r="R431" s="211">
        <f>R432</f>
        <v>0</v>
      </c>
      <c r="S431" s="210"/>
      <c r="T431" s="212">
        <f>T432</f>
        <v>1.11856</v>
      </c>
      <c r="AR431" s="213" t="s">
        <v>84</v>
      </c>
      <c r="AT431" s="214" t="s">
        <v>74</v>
      </c>
      <c r="AU431" s="214" t="s">
        <v>24</v>
      </c>
      <c r="AY431" s="213" t="s">
        <v>134</v>
      </c>
      <c r="BK431" s="215">
        <f>BK432</f>
        <v>0</v>
      </c>
    </row>
    <row r="432" spans="2:65" s="1" customFormat="1" ht="16.5" customHeight="1">
      <c r="B432" s="43"/>
      <c r="C432" s="218" t="s">
        <v>1081</v>
      </c>
      <c r="D432" s="218" t="s">
        <v>137</v>
      </c>
      <c r="E432" s="219" t="s">
        <v>1082</v>
      </c>
      <c r="F432" s="220" t="s">
        <v>1083</v>
      </c>
      <c r="G432" s="221" t="s">
        <v>222</v>
      </c>
      <c r="H432" s="222">
        <v>69.91</v>
      </c>
      <c r="I432" s="223"/>
      <c r="J432" s="224">
        <f>ROUND(I432*H432,2)</f>
        <v>0</v>
      </c>
      <c r="K432" s="220" t="s">
        <v>141</v>
      </c>
      <c r="L432" s="69"/>
      <c r="M432" s="225" t="s">
        <v>22</v>
      </c>
      <c r="N432" s="226" t="s">
        <v>46</v>
      </c>
      <c r="O432" s="44"/>
      <c r="P432" s="227">
        <f>O432*H432</f>
        <v>0</v>
      </c>
      <c r="Q432" s="227">
        <v>0</v>
      </c>
      <c r="R432" s="227">
        <f>Q432*H432</f>
        <v>0</v>
      </c>
      <c r="S432" s="227">
        <v>0.016</v>
      </c>
      <c r="T432" s="228">
        <f>S432*H432</f>
        <v>1.11856</v>
      </c>
      <c r="AR432" s="21" t="s">
        <v>287</v>
      </c>
      <c r="AT432" s="21" t="s">
        <v>137</v>
      </c>
      <c r="AU432" s="21" t="s">
        <v>84</v>
      </c>
      <c r="AY432" s="21" t="s">
        <v>134</v>
      </c>
      <c r="BE432" s="229">
        <f>IF(N432="základní",J432,0)</f>
        <v>0</v>
      </c>
      <c r="BF432" s="229">
        <f>IF(N432="snížená",J432,0)</f>
        <v>0</v>
      </c>
      <c r="BG432" s="229">
        <f>IF(N432="zákl. přenesená",J432,0)</f>
        <v>0</v>
      </c>
      <c r="BH432" s="229">
        <f>IF(N432="sníž. přenesená",J432,0)</f>
        <v>0</v>
      </c>
      <c r="BI432" s="229">
        <f>IF(N432="nulová",J432,0)</f>
        <v>0</v>
      </c>
      <c r="BJ432" s="21" t="s">
        <v>24</v>
      </c>
      <c r="BK432" s="229">
        <f>ROUND(I432*H432,2)</f>
        <v>0</v>
      </c>
      <c r="BL432" s="21" t="s">
        <v>287</v>
      </c>
      <c r="BM432" s="21" t="s">
        <v>1084</v>
      </c>
    </row>
    <row r="433" spans="2:63" s="10" customFormat="1" ht="29.85" customHeight="1">
      <c r="B433" s="202"/>
      <c r="C433" s="203"/>
      <c r="D433" s="204" t="s">
        <v>74</v>
      </c>
      <c r="E433" s="216" t="s">
        <v>1085</v>
      </c>
      <c r="F433" s="216" t="s">
        <v>1086</v>
      </c>
      <c r="G433" s="203"/>
      <c r="H433" s="203"/>
      <c r="I433" s="206"/>
      <c r="J433" s="217">
        <f>BK433</f>
        <v>0</v>
      </c>
      <c r="K433" s="203"/>
      <c r="L433" s="208"/>
      <c r="M433" s="209"/>
      <c r="N433" s="210"/>
      <c r="O433" s="210"/>
      <c r="P433" s="211">
        <f>SUM(P434:P441)</f>
        <v>0</v>
      </c>
      <c r="Q433" s="210"/>
      <c r="R433" s="211">
        <f>SUM(R434:R441)</f>
        <v>3.1424431</v>
      </c>
      <c r="S433" s="210"/>
      <c r="T433" s="212">
        <f>SUM(T434:T441)</f>
        <v>0</v>
      </c>
      <c r="AR433" s="213" t="s">
        <v>84</v>
      </c>
      <c r="AT433" s="214" t="s">
        <v>74</v>
      </c>
      <c r="AU433" s="214" t="s">
        <v>24</v>
      </c>
      <c r="AY433" s="213" t="s">
        <v>134</v>
      </c>
      <c r="BK433" s="215">
        <f>SUM(BK434:BK441)</f>
        <v>0</v>
      </c>
    </row>
    <row r="434" spans="2:65" s="1" customFormat="1" ht="16.5" customHeight="1">
      <c r="B434" s="43"/>
      <c r="C434" s="218" t="s">
        <v>1087</v>
      </c>
      <c r="D434" s="218" t="s">
        <v>137</v>
      </c>
      <c r="E434" s="219" t="s">
        <v>1088</v>
      </c>
      <c r="F434" s="220" t="s">
        <v>1089</v>
      </c>
      <c r="G434" s="221" t="s">
        <v>222</v>
      </c>
      <c r="H434" s="222">
        <v>43.34</v>
      </c>
      <c r="I434" s="223"/>
      <c r="J434" s="224">
        <f>ROUND(I434*H434,2)</f>
        <v>0</v>
      </c>
      <c r="K434" s="220" t="s">
        <v>229</v>
      </c>
      <c r="L434" s="69"/>
      <c r="M434" s="225" t="s">
        <v>22</v>
      </c>
      <c r="N434" s="226" t="s">
        <v>46</v>
      </c>
      <c r="O434" s="44"/>
      <c r="P434" s="227">
        <f>O434*H434</f>
        <v>0</v>
      </c>
      <c r="Q434" s="227">
        <v>0.01254</v>
      </c>
      <c r="R434" s="227">
        <f>Q434*H434</f>
        <v>0.5434836000000001</v>
      </c>
      <c r="S434" s="227">
        <v>0</v>
      </c>
      <c r="T434" s="228">
        <f>S434*H434</f>
        <v>0</v>
      </c>
      <c r="AR434" s="21" t="s">
        <v>287</v>
      </c>
      <c r="AT434" s="21" t="s">
        <v>137</v>
      </c>
      <c r="AU434" s="21" t="s">
        <v>84</v>
      </c>
      <c r="AY434" s="21" t="s">
        <v>134</v>
      </c>
      <c r="BE434" s="229">
        <f>IF(N434="základní",J434,0)</f>
        <v>0</v>
      </c>
      <c r="BF434" s="229">
        <f>IF(N434="snížená",J434,0)</f>
        <v>0</v>
      </c>
      <c r="BG434" s="229">
        <f>IF(N434="zákl. přenesená",J434,0)</f>
        <v>0</v>
      </c>
      <c r="BH434" s="229">
        <f>IF(N434="sníž. přenesená",J434,0)</f>
        <v>0</v>
      </c>
      <c r="BI434" s="229">
        <f>IF(N434="nulová",J434,0)</f>
        <v>0</v>
      </c>
      <c r="BJ434" s="21" t="s">
        <v>24</v>
      </c>
      <c r="BK434" s="229">
        <f>ROUND(I434*H434,2)</f>
        <v>0</v>
      </c>
      <c r="BL434" s="21" t="s">
        <v>287</v>
      </c>
      <c r="BM434" s="21" t="s">
        <v>1090</v>
      </c>
    </row>
    <row r="435" spans="2:51" s="11" customFormat="1" ht="13.5">
      <c r="B435" s="234"/>
      <c r="C435" s="235"/>
      <c r="D435" s="236" t="s">
        <v>224</v>
      </c>
      <c r="E435" s="237" t="s">
        <v>22</v>
      </c>
      <c r="F435" s="238" t="s">
        <v>1091</v>
      </c>
      <c r="G435" s="235"/>
      <c r="H435" s="239">
        <v>43.34</v>
      </c>
      <c r="I435" s="240"/>
      <c r="J435" s="235"/>
      <c r="K435" s="235"/>
      <c r="L435" s="241"/>
      <c r="M435" s="242"/>
      <c r="N435" s="243"/>
      <c r="O435" s="243"/>
      <c r="P435" s="243"/>
      <c r="Q435" s="243"/>
      <c r="R435" s="243"/>
      <c r="S435" s="243"/>
      <c r="T435" s="244"/>
      <c r="AT435" s="245" t="s">
        <v>224</v>
      </c>
      <c r="AU435" s="245" t="s">
        <v>84</v>
      </c>
      <c r="AV435" s="11" t="s">
        <v>84</v>
      </c>
      <c r="AW435" s="11" t="s">
        <v>39</v>
      </c>
      <c r="AX435" s="11" t="s">
        <v>24</v>
      </c>
      <c r="AY435" s="245" t="s">
        <v>134</v>
      </c>
    </row>
    <row r="436" spans="2:65" s="1" customFormat="1" ht="25.5" customHeight="1">
      <c r="B436" s="43"/>
      <c r="C436" s="218" t="s">
        <v>1092</v>
      </c>
      <c r="D436" s="218" t="s">
        <v>137</v>
      </c>
      <c r="E436" s="219" t="s">
        <v>1093</v>
      </c>
      <c r="F436" s="220" t="s">
        <v>1094</v>
      </c>
      <c r="G436" s="221" t="s">
        <v>222</v>
      </c>
      <c r="H436" s="222">
        <v>255.05</v>
      </c>
      <c r="I436" s="223"/>
      <c r="J436" s="224">
        <f>ROUND(I436*H436,2)</f>
        <v>0</v>
      </c>
      <c r="K436" s="220" t="s">
        <v>141</v>
      </c>
      <c r="L436" s="69"/>
      <c r="M436" s="225" t="s">
        <v>22</v>
      </c>
      <c r="N436" s="226" t="s">
        <v>46</v>
      </c>
      <c r="O436" s="44"/>
      <c r="P436" s="227">
        <f>O436*H436</f>
        <v>0</v>
      </c>
      <c r="Q436" s="227">
        <v>0.00139</v>
      </c>
      <c r="R436" s="227">
        <f>Q436*H436</f>
        <v>0.3545195</v>
      </c>
      <c r="S436" s="227">
        <v>0</v>
      </c>
      <c r="T436" s="228">
        <f>S436*H436</f>
        <v>0</v>
      </c>
      <c r="AR436" s="21" t="s">
        <v>287</v>
      </c>
      <c r="AT436" s="21" t="s">
        <v>137</v>
      </c>
      <c r="AU436" s="21" t="s">
        <v>84</v>
      </c>
      <c r="AY436" s="21" t="s">
        <v>134</v>
      </c>
      <c r="BE436" s="229">
        <f>IF(N436="základní",J436,0)</f>
        <v>0</v>
      </c>
      <c r="BF436" s="229">
        <f>IF(N436="snížená",J436,0)</f>
        <v>0</v>
      </c>
      <c r="BG436" s="229">
        <f>IF(N436="zákl. přenesená",J436,0)</f>
        <v>0</v>
      </c>
      <c r="BH436" s="229">
        <f>IF(N436="sníž. přenesená",J436,0)</f>
        <v>0</v>
      </c>
      <c r="BI436" s="229">
        <f>IF(N436="nulová",J436,0)</f>
        <v>0</v>
      </c>
      <c r="BJ436" s="21" t="s">
        <v>24</v>
      </c>
      <c r="BK436" s="229">
        <f>ROUND(I436*H436,2)</f>
        <v>0</v>
      </c>
      <c r="BL436" s="21" t="s">
        <v>287</v>
      </c>
      <c r="BM436" s="21" t="s">
        <v>1095</v>
      </c>
    </row>
    <row r="437" spans="2:51" s="11" customFormat="1" ht="13.5">
      <c r="B437" s="234"/>
      <c r="C437" s="235"/>
      <c r="D437" s="236" t="s">
        <v>224</v>
      </c>
      <c r="E437" s="237" t="s">
        <v>22</v>
      </c>
      <c r="F437" s="238" t="s">
        <v>1096</v>
      </c>
      <c r="G437" s="235"/>
      <c r="H437" s="239">
        <v>298.39</v>
      </c>
      <c r="I437" s="240"/>
      <c r="J437" s="235"/>
      <c r="K437" s="235"/>
      <c r="L437" s="241"/>
      <c r="M437" s="242"/>
      <c r="N437" s="243"/>
      <c r="O437" s="243"/>
      <c r="P437" s="243"/>
      <c r="Q437" s="243"/>
      <c r="R437" s="243"/>
      <c r="S437" s="243"/>
      <c r="T437" s="244"/>
      <c r="AT437" s="245" t="s">
        <v>224</v>
      </c>
      <c r="AU437" s="245" t="s">
        <v>84</v>
      </c>
      <c r="AV437" s="11" t="s">
        <v>84</v>
      </c>
      <c r="AW437" s="11" t="s">
        <v>39</v>
      </c>
      <c r="AX437" s="11" t="s">
        <v>75</v>
      </c>
      <c r="AY437" s="245" t="s">
        <v>134</v>
      </c>
    </row>
    <row r="438" spans="2:51" s="11" customFormat="1" ht="13.5">
      <c r="B438" s="234"/>
      <c r="C438" s="235"/>
      <c r="D438" s="236" t="s">
        <v>224</v>
      </c>
      <c r="E438" s="237" t="s">
        <v>22</v>
      </c>
      <c r="F438" s="238" t="s">
        <v>1097</v>
      </c>
      <c r="G438" s="235"/>
      <c r="H438" s="239">
        <v>-43.34</v>
      </c>
      <c r="I438" s="240"/>
      <c r="J438" s="235"/>
      <c r="K438" s="235"/>
      <c r="L438" s="241"/>
      <c r="M438" s="242"/>
      <c r="N438" s="243"/>
      <c r="O438" s="243"/>
      <c r="P438" s="243"/>
      <c r="Q438" s="243"/>
      <c r="R438" s="243"/>
      <c r="S438" s="243"/>
      <c r="T438" s="244"/>
      <c r="AT438" s="245" t="s">
        <v>224</v>
      </c>
      <c r="AU438" s="245" t="s">
        <v>84</v>
      </c>
      <c r="AV438" s="11" t="s">
        <v>84</v>
      </c>
      <c r="AW438" s="11" t="s">
        <v>39</v>
      </c>
      <c r="AX438" s="11" t="s">
        <v>75</v>
      </c>
      <c r="AY438" s="245" t="s">
        <v>134</v>
      </c>
    </row>
    <row r="439" spans="2:65" s="1" customFormat="1" ht="16.5" customHeight="1">
      <c r="B439" s="43"/>
      <c r="C439" s="246" t="s">
        <v>1098</v>
      </c>
      <c r="D439" s="246" t="s">
        <v>268</v>
      </c>
      <c r="E439" s="247" t="s">
        <v>1099</v>
      </c>
      <c r="F439" s="248" t="s">
        <v>1100</v>
      </c>
      <c r="G439" s="249" t="s">
        <v>222</v>
      </c>
      <c r="H439" s="250">
        <v>280.555</v>
      </c>
      <c r="I439" s="251"/>
      <c r="J439" s="252">
        <f>ROUND(I439*H439,2)</f>
        <v>0</v>
      </c>
      <c r="K439" s="248" t="s">
        <v>141</v>
      </c>
      <c r="L439" s="253"/>
      <c r="M439" s="254" t="s">
        <v>22</v>
      </c>
      <c r="N439" s="255" t="s">
        <v>46</v>
      </c>
      <c r="O439" s="44"/>
      <c r="P439" s="227">
        <f>O439*H439</f>
        <v>0</v>
      </c>
      <c r="Q439" s="227">
        <v>0.008</v>
      </c>
      <c r="R439" s="227">
        <f>Q439*H439</f>
        <v>2.24444</v>
      </c>
      <c r="S439" s="227">
        <v>0</v>
      </c>
      <c r="T439" s="228">
        <f>S439*H439</f>
        <v>0</v>
      </c>
      <c r="AR439" s="21" t="s">
        <v>373</v>
      </c>
      <c r="AT439" s="21" t="s">
        <v>268</v>
      </c>
      <c r="AU439" s="21" t="s">
        <v>84</v>
      </c>
      <c r="AY439" s="21" t="s">
        <v>134</v>
      </c>
      <c r="BE439" s="229">
        <f>IF(N439="základní",J439,0)</f>
        <v>0</v>
      </c>
      <c r="BF439" s="229">
        <f>IF(N439="snížená",J439,0)</f>
        <v>0</v>
      </c>
      <c r="BG439" s="229">
        <f>IF(N439="zákl. přenesená",J439,0)</f>
        <v>0</v>
      </c>
      <c r="BH439" s="229">
        <f>IF(N439="sníž. přenesená",J439,0)</f>
        <v>0</v>
      </c>
      <c r="BI439" s="229">
        <f>IF(N439="nulová",J439,0)</f>
        <v>0</v>
      </c>
      <c r="BJ439" s="21" t="s">
        <v>24</v>
      </c>
      <c r="BK439" s="229">
        <f>ROUND(I439*H439,2)</f>
        <v>0</v>
      </c>
      <c r="BL439" s="21" t="s">
        <v>287</v>
      </c>
      <c r="BM439" s="21" t="s">
        <v>1101</v>
      </c>
    </row>
    <row r="440" spans="2:51" s="11" customFormat="1" ht="13.5">
      <c r="B440" s="234"/>
      <c r="C440" s="235"/>
      <c r="D440" s="236" t="s">
        <v>224</v>
      </c>
      <c r="E440" s="235"/>
      <c r="F440" s="238" t="s">
        <v>1102</v>
      </c>
      <c r="G440" s="235"/>
      <c r="H440" s="239">
        <v>280.555</v>
      </c>
      <c r="I440" s="240"/>
      <c r="J440" s="235"/>
      <c r="K440" s="235"/>
      <c r="L440" s="241"/>
      <c r="M440" s="242"/>
      <c r="N440" s="243"/>
      <c r="O440" s="243"/>
      <c r="P440" s="243"/>
      <c r="Q440" s="243"/>
      <c r="R440" s="243"/>
      <c r="S440" s="243"/>
      <c r="T440" s="244"/>
      <c r="AT440" s="245" t="s">
        <v>224</v>
      </c>
      <c r="AU440" s="245" t="s">
        <v>84</v>
      </c>
      <c r="AV440" s="11" t="s">
        <v>84</v>
      </c>
      <c r="AW440" s="11" t="s">
        <v>6</v>
      </c>
      <c r="AX440" s="11" t="s">
        <v>24</v>
      </c>
      <c r="AY440" s="245" t="s">
        <v>134</v>
      </c>
    </row>
    <row r="441" spans="2:65" s="1" customFormat="1" ht="16.5" customHeight="1">
      <c r="B441" s="43"/>
      <c r="C441" s="218" t="s">
        <v>1103</v>
      </c>
      <c r="D441" s="218" t="s">
        <v>137</v>
      </c>
      <c r="E441" s="219" t="s">
        <v>1104</v>
      </c>
      <c r="F441" s="220" t="s">
        <v>1105</v>
      </c>
      <c r="G441" s="221" t="s">
        <v>628</v>
      </c>
      <c r="H441" s="256"/>
      <c r="I441" s="223"/>
      <c r="J441" s="224">
        <f>ROUND(I441*H441,2)</f>
        <v>0</v>
      </c>
      <c r="K441" s="220" t="s">
        <v>141</v>
      </c>
      <c r="L441" s="69"/>
      <c r="M441" s="225" t="s">
        <v>22</v>
      </c>
      <c r="N441" s="226" t="s">
        <v>46</v>
      </c>
      <c r="O441" s="44"/>
      <c r="P441" s="227">
        <f>O441*H441</f>
        <v>0</v>
      </c>
      <c r="Q441" s="227">
        <v>0</v>
      </c>
      <c r="R441" s="227">
        <f>Q441*H441</f>
        <v>0</v>
      </c>
      <c r="S441" s="227">
        <v>0</v>
      </c>
      <c r="T441" s="228">
        <f>S441*H441</f>
        <v>0</v>
      </c>
      <c r="AR441" s="21" t="s">
        <v>287</v>
      </c>
      <c r="AT441" s="21" t="s">
        <v>137</v>
      </c>
      <c r="AU441" s="21" t="s">
        <v>84</v>
      </c>
      <c r="AY441" s="21" t="s">
        <v>134</v>
      </c>
      <c r="BE441" s="229">
        <f>IF(N441="základní",J441,0)</f>
        <v>0</v>
      </c>
      <c r="BF441" s="229">
        <f>IF(N441="snížená",J441,0)</f>
        <v>0</v>
      </c>
      <c r="BG441" s="229">
        <f>IF(N441="zákl. přenesená",J441,0)</f>
        <v>0</v>
      </c>
      <c r="BH441" s="229">
        <f>IF(N441="sníž. přenesená",J441,0)</f>
        <v>0</v>
      </c>
      <c r="BI441" s="229">
        <f>IF(N441="nulová",J441,0)</f>
        <v>0</v>
      </c>
      <c r="BJ441" s="21" t="s">
        <v>24</v>
      </c>
      <c r="BK441" s="229">
        <f>ROUND(I441*H441,2)</f>
        <v>0</v>
      </c>
      <c r="BL441" s="21" t="s">
        <v>287</v>
      </c>
      <c r="BM441" s="21" t="s">
        <v>1106</v>
      </c>
    </row>
    <row r="442" spans="2:63" s="10" customFormat="1" ht="29.85" customHeight="1">
      <c r="B442" s="202"/>
      <c r="C442" s="203"/>
      <c r="D442" s="204" t="s">
        <v>74</v>
      </c>
      <c r="E442" s="216" t="s">
        <v>1107</v>
      </c>
      <c r="F442" s="216" t="s">
        <v>1108</v>
      </c>
      <c r="G442" s="203"/>
      <c r="H442" s="203"/>
      <c r="I442" s="206"/>
      <c r="J442" s="217">
        <f>BK442</f>
        <v>0</v>
      </c>
      <c r="K442" s="203"/>
      <c r="L442" s="208"/>
      <c r="M442" s="209"/>
      <c r="N442" s="210"/>
      <c r="O442" s="210"/>
      <c r="P442" s="211">
        <f>SUM(P443:P494)</f>
        <v>0</v>
      </c>
      <c r="Q442" s="210"/>
      <c r="R442" s="211">
        <f>SUM(R443:R494)</f>
        <v>4.479881100000003</v>
      </c>
      <c r="S442" s="210"/>
      <c r="T442" s="212">
        <f>SUM(T443:T494)</f>
        <v>4.12676</v>
      </c>
      <c r="AR442" s="213" t="s">
        <v>84</v>
      </c>
      <c r="AT442" s="214" t="s">
        <v>74</v>
      </c>
      <c r="AU442" s="214" t="s">
        <v>24</v>
      </c>
      <c r="AY442" s="213" t="s">
        <v>134</v>
      </c>
      <c r="BK442" s="215">
        <f>SUM(BK443:BK494)</f>
        <v>0</v>
      </c>
    </row>
    <row r="443" spans="2:65" s="1" customFormat="1" ht="16.5" customHeight="1">
      <c r="B443" s="43"/>
      <c r="C443" s="218" t="s">
        <v>1109</v>
      </c>
      <c r="D443" s="218" t="s">
        <v>137</v>
      </c>
      <c r="E443" s="219" t="s">
        <v>1110</v>
      </c>
      <c r="F443" s="220" t="s">
        <v>1111</v>
      </c>
      <c r="G443" s="221" t="s">
        <v>140</v>
      </c>
      <c r="H443" s="222">
        <v>1</v>
      </c>
      <c r="I443" s="223"/>
      <c r="J443" s="224">
        <f>ROUND(I443*H443,2)</f>
        <v>0</v>
      </c>
      <c r="K443" s="220" t="s">
        <v>141</v>
      </c>
      <c r="L443" s="69"/>
      <c r="M443" s="225" t="s">
        <v>22</v>
      </c>
      <c r="N443" s="226" t="s">
        <v>46</v>
      </c>
      <c r="O443" s="44"/>
      <c r="P443" s="227">
        <f>O443*H443</f>
        <v>0</v>
      </c>
      <c r="Q443" s="227">
        <v>0.00042</v>
      </c>
      <c r="R443" s="227">
        <f>Q443*H443</f>
        <v>0.00042</v>
      </c>
      <c r="S443" s="227">
        <v>0</v>
      </c>
      <c r="T443" s="228">
        <f>S443*H443</f>
        <v>0</v>
      </c>
      <c r="AR443" s="21" t="s">
        <v>287</v>
      </c>
      <c r="AT443" s="21" t="s">
        <v>137</v>
      </c>
      <c r="AU443" s="21" t="s">
        <v>84</v>
      </c>
      <c r="AY443" s="21" t="s">
        <v>134</v>
      </c>
      <c r="BE443" s="229">
        <f>IF(N443="základní",J443,0)</f>
        <v>0</v>
      </c>
      <c r="BF443" s="229">
        <f>IF(N443="snížená",J443,0)</f>
        <v>0</v>
      </c>
      <c r="BG443" s="229">
        <f>IF(N443="zákl. přenesená",J443,0)</f>
        <v>0</v>
      </c>
      <c r="BH443" s="229">
        <f>IF(N443="sníž. přenesená",J443,0)</f>
        <v>0</v>
      </c>
      <c r="BI443" s="229">
        <f>IF(N443="nulová",J443,0)</f>
        <v>0</v>
      </c>
      <c r="BJ443" s="21" t="s">
        <v>24</v>
      </c>
      <c r="BK443" s="229">
        <f>ROUND(I443*H443,2)</f>
        <v>0</v>
      </c>
      <c r="BL443" s="21" t="s">
        <v>287</v>
      </c>
      <c r="BM443" s="21" t="s">
        <v>1112</v>
      </c>
    </row>
    <row r="444" spans="2:65" s="1" customFormat="1" ht="25.5" customHeight="1">
      <c r="B444" s="43"/>
      <c r="C444" s="246" t="s">
        <v>1113</v>
      </c>
      <c r="D444" s="246" t="s">
        <v>268</v>
      </c>
      <c r="E444" s="247" t="s">
        <v>1114</v>
      </c>
      <c r="F444" s="248" t="s">
        <v>1115</v>
      </c>
      <c r="G444" s="249" t="s">
        <v>140</v>
      </c>
      <c r="H444" s="250">
        <v>1</v>
      </c>
      <c r="I444" s="251"/>
      <c r="J444" s="252">
        <f>ROUND(I444*H444,2)</f>
        <v>0</v>
      </c>
      <c r="K444" s="248" t="s">
        <v>141</v>
      </c>
      <c r="L444" s="253"/>
      <c r="M444" s="254" t="s">
        <v>22</v>
      </c>
      <c r="N444" s="255" t="s">
        <v>46</v>
      </c>
      <c r="O444" s="44"/>
      <c r="P444" s="227">
        <f>O444*H444</f>
        <v>0</v>
      </c>
      <c r="Q444" s="227">
        <v>0.03</v>
      </c>
      <c r="R444" s="227">
        <f>Q444*H444</f>
        <v>0.03</v>
      </c>
      <c r="S444" s="227">
        <v>0</v>
      </c>
      <c r="T444" s="228">
        <f>S444*H444</f>
        <v>0</v>
      </c>
      <c r="AR444" s="21" t="s">
        <v>373</v>
      </c>
      <c r="AT444" s="21" t="s">
        <v>268</v>
      </c>
      <c r="AU444" s="21" t="s">
        <v>84</v>
      </c>
      <c r="AY444" s="21" t="s">
        <v>134</v>
      </c>
      <c r="BE444" s="229">
        <f>IF(N444="základní",J444,0)</f>
        <v>0</v>
      </c>
      <c r="BF444" s="229">
        <f>IF(N444="snížená",J444,0)</f>
        <v>0</v>
      </c>
      <c r="BG444" s="229">
        <f>IF(N444="zákl. přenesená",J444,0)</f>
        <v>0</v>
      </c>
      <c r="BH444" s="229">
        <f>IF(N444="sníž. přenesená",J444,0)</f>
        <v>0</v>
      </c>
      <c r="BI444" s="229">
        <f>IF(N444="nulová",J444,0)</f>
        <v>0</v>
      </c>
      <c r="BJ444" s="21" t="s">
        <v>24</v>
      </c>
      <c r="BK444" s="229">
        <f>ROUND(I444*H444,2)</f>
        <v>0</v>
      </c>
      <c r="BL444" s="21" t="s">
        <v>287</v>
      </c>
      <c r="BM444" s="21" t="s">
        <v>1116</v>
      </c>
    </row>
    <row r="445" spans="2:65" s="1" customFormat="1" ht="16.5" customHeight="1">
      <c r="B445" s="43"/>
      <c r="C445" s="218" t="s">
        <v>1117</v>
      </c>
      <c r="D445" s="218" t="s">
        <v>137</v>
      </c>
      <c r="E445" s="219" t="s">
        <v>1118</v>
      </c>
      <c r="F445" s="220" t="s">
        <v>1119</v>
      </c>
      <c r="G445" s="221" t="s">
        <v>222</v>
      </c>
      <c r="H445" s="222">
        <v>299.47</v>
      </c>
      <c r="I445" s="223"/>
      <c r="J445" s="224">
        <f>ROUND(I445*H445,2)</f>
        <v>0</v>
      </c>
      <c r="K445" s="220" t="s">
        <v>141</v>
      </c>
      <c r="L445" s="69"/>
      <c r="M445" s="225" t="s">
        <v>22</v>
      </c>
      <c r="N445" s="226" t="s">
        <v>46</v>
      </c>
      <c r="O445" s="44"/>
      <c r="P445" s="227">
        <f>O445*H445</f>
        <v>0</v>
      </c>
      <c r="Q445" s="227">
        <v>0</v>
      </c>
      <c r="R445" s="227">
        <f>Q445*H445</f>
        <v>0</v>
      </c>
      <c r="S445" s="227">
        <v>0.008</v>
      </c>
      <c r="T445" s="228">
        <f>S445*H445</f>
        <v>2.39576</v>
      </c>
      <c r="AR445" s="21" t="s">
        <v>287</v>
      </c>
      <c r="AT445" s="21" t="s">
        <v>137</v>
      </c>
      <c r="AU445" s="21" t="s">
        <v>84</v>
      </c>
      <c r="AY445" s="21" t="s">
        <v>134</v>
      </c>
      <c r="BE445" s="229">
        <f>IF(N445="základní",J445,0)</f>
        <v>0</v>
      </c>
      <c r="BF445" s="229">
        <f>IF(N445="snížená",J445,0)</f>
        <v>0</v>
      </c>
      <c r="BG445" s="229">
        <f>IF(N445="zákl. přenesená",J445,0)</f>
        <v>0</v>
      </c>
      <c r="BH445" s="229">
        <f>IF(N445="sníž. přenesená",J445,0)</f>
        <v>0</v>
      </c>
      <c r="BI445" s="229">
        <f>IF(N445="nulová",J445,0)</f>
        <v>0</v>
      </c>
      <c r="BJ445" s="21" t="s">
        <v>24</v>
      </c>
      <c r="BK445" s="229">
        <f>ROUND(I445*H445,2)</f>
        <v>0</v>
      </c>
      <c r="BL445" s="21" t="s">
        <v>287</v>
      </c>
      <c r="BM445" s="21" t="s">
        <v>1120</v>
      </c>
    </row>
    <row r="446" spans="2:65" s="1" customFormat="1" ht="16.5" customHeight="1">
      <c r="B446" s="43"/>
      <c r="C446" s="218" t="s">
        <v>1121</v>
      </c>
      <c r="D446" s="218" t="s">
        <v>137</v>
      </c>
      <c r="E446" s="219" t="s">
        <v>1122</v>
      </c>
      <c r="F446" s="220" t="s">
        <v>1123</v>
      </c>
      <c r="G446" s="221" t="s">
        <v>222</v>
      </c>
      <c r="H446" s="222">
        <v>298.39</v>
      </c>
      <c r="I446" s="223"/>
      <c r="J446" s="224">
        <f>ROUND(I446*H446,2)</f>
        <v>0</v>
      </c>
      <c r="K446" s="220" t="s">
        <v>141</v>
      </c>
      <c r="L446" s="69"/>
      <c r="M446" s="225" t="s">
        <v>22</v>
      </c>
      <c r="N446" s="226" t="s">
        <v>46</v>
      </c>
      <c r="O446" s="44"/>
      <c r="P446" s="227">
        <f>O446*H446</f>
        <v>0</v>
      </c>
      <c r="Q446" s="227">
        <v>0</v>
      </c>
      <c r="R446" s="227">
        <f>Q446*H446</f>
        <v>0</v>
      </c>
      <c r="S446" s="227">
        <v>0</v>
      </c>
      <c r="T446" s="228">
        <f>S446*H446</f>
        <v>0</v>
      </c>
      <c r="AR446" s="21" t="s">
        <v>287</v>
      </c>
      <c r="AT446" s="21" t="s">
        <v>137</v>
      </c>
      <c r="AU446" s="21" t="s">
        <v>84</v>
      </c>
      <c r="AY446" s="21" t="s">
        <v>134</v>
      </c>
      <c r="BE446" s="229">
        <f>IF(N446="základní",J446,0)</f>
        <v>0</v>
      </c>
      <c r="BF446" s="229">
        <f>IF(N446="snížená",J446,0)</f>
        <v>0</v>
      </c>
      <c r="BG446" s="229">
        <f>IF(N446="zákl. přenesená",J446,0)</f>
        <v>0</v>
      </c>
      <c r="BH446" s="229">
        <f>IF(N446="sníž. přenesená",J446,0)</f>
        <v>0</v>
      </c>
      <c r="BI446" s="229">
        <f>IF(N446="nulová",J446,0)</f>
        <v>0</v>
      </c>
      <c r="BJ446" s="21" t="s">
        <v>24</v>
      </c>
      <c r="BK446" s="229">
        <f>ROUND(I446*H446,2)</f>
        <v>0</v>
      </c>
      <c r="BL446" s="21" t="s">
        <v>287</v>
      </c>
      <c r="BM446" s="21" t="s">
        <v>1124</v>
      </c>
    </row>
    <row r="447" spans="2:51" s="11" customFormat="1" ht="13.5">
      <c r="B447" s="234"/>
      <c r="C447" s="235"/>
      <c r="D447" s="236" t="s">
        <v>224</v>
      </c>
      <c r="E447" s="237" t="s">
        <v>22</v>
      </c>
      <c r="F447" s="238" t="s">
        <v>1125</v>
      </c>
      <c r="G447" s="235"/>
      <c r="H447" s="239">
        <v>196.01</v>
      </c>
      <c r="I447" s="240"/>
      <c r="J447" s="235"/>
      <c r="K447" s="235"/>
      <c r="L447" s="241"/>
      <c r="M447" s="242"/>
      <c r="N447" s="243"/>
      <c r="O447" s="243"/>
      <c r="P447" s="243"/>
      <c r="Q447" s="243"/>
      <c r="R447" s="243"/>
      <c r="S447" s="243"/>
      <c r="T447" s="244"/>
      <c r="AT447" s="245" t="s">
        <v>224</v>
      </c>
      <c r="AU447" s="245" t="s">
        <v>84</v>
      </c>
      <c r="AV447" s="11" t="s">
        <v>84</v>
      </c>
      <c r="AW447" s="11" t="s">
        <v>39</v>
      </c>
      <c r="AX447" s="11" t="s">
        <v>75</v>
      </c>
      <c r="AY447" s="245" t="s">
        <v>134</v>
      </c>
    </row>
    <row r="448" spans="2:51" s="11" customFormat="1" ht="13.5">
      <c r="B448" s="234"/>
      <c r="C448" s="235"/>
      <c r="D448" s="236" t="s">
        <v>224</v>
      </c>
      <c r="E448" s="237" t="s">
        <v>22</v>
      </c>
      <c r="F448" s="238" t="s">
        <v>1126</v>
      </c>
      <c r="G448" s="235"/>
      <c r="H448" s="239">
        <v>102.38</v>
      </c>
      <c r="I448" s="240"/>
      <c r="J448" s="235"/>
      <c r="K448" s="235"/>
      <c r="L448" s="241"/>
      <c r="M448" s="242"/>
      <c r="N448" s="243"/>
      <c r="O448" s="243"/>
      <c r="P448" s="243"/>
      <c r="Q448" s="243"/>
      <c r="R448" s="243"/>
      <c r="S448" s="243"/>
      <c r="T448" s="244"/>
      <c r="AT448" s="245" t="s">
        <v>224</v>
      </c>
      <c r="AU448" s="245" t="s">
        <v>84</v>
      </c>
      <c r="AV448" s="11" t="s">
        <v>84</v>
      </c>
      <c r="AW448" s="11" t="s">
        <v>39</v>
      </c>
      <c r="AX448" s="11" t="s">
        <v>75</v>
      </c>
      <c r="AY448" s="245" t="s">
        <v>134</v>
      </c>
    </row>
    <row r="449" spans="2:65" s="1" customFormat="1" ht="16.5" customHeight="1">
      <c r="B449" s="43"/>
      <c r="C449" s="246" t="s">
        <v>1127</v>
      </c>
      <c r="D449" s="246" t="s">
        <v>268</v>
      </c>
      <c r="E449" s="247" t="s">
        <v>1128</v>
      </c>
      <c r="F449" s="248" t="s">
        <v>1129</v>
      </c>
      <c r="G449" s="249" t="s">
        <v>222</v>
      </c>
      <c r="H449" s="250">
        <v>328.229</v>
      </c>
      <c r="I449" s="251"/>
      <c r="J449" s="252">
        <f>ROUND(I449*H449,2)</f>
        <v>0</v>
      </c>
      <c r="K449" s="248" t="s">
        <v>141</v>
      </c>
      <c r="L449" s="253"/>
      <c r="M449" s="254" t="s">
        <v>22</v>
      </c>
      <c r="N449" s="255" t="s">
        <v>46</v>
      </c>
      <c r="O449" s="44"/>
      <c r="P449" s="227">
        <f>O449*H449</f>
        <v>0</v>
      </c>
      <c r="Q449" s="227">
        <v>0.0104</v>
      </c>
      <c r="R449" s="227">
        <f>Q449*H449</f>
        <v>3.4135815999999997</v>
      </c>
      <c r="S449" s="227">
        <v>0</v>
      </c>
      <c r="T449" s="228">
        <f>S449*H449</f>
        <v>0</v>
      </c>
      <c r="AR449" s="21" t="s">
        <v>373</v>
      </c>
      <c r="AT449" s="21" t="s">
        <v>268</v>
      </c>
      <c r="AU449" s="21" t="s">
        <v>84</v>
      </c>
      <c r="AY449" s="21" t="s">
        <v>134</v>
      </c>
      <c r="BE449" s="229">
        <f>IF(N449="základní",J449,0)</f>
        <v>0</v>
      </c>
      <c r="BF449" s="229">
        <f>IF(N449="snížená",J449,0)</f>
        <v>0</v>
      </c>
      <c r="BG449" s="229">
        <f>IF(N449="zákl. přenesená",J449,0)</f>
        <v>0</v>
      </c>
      <c r="BH449" s="229">
        <f>IF(N449="sníž. přenesená",J449,0)</f>
        <v>0</v>
      </c>
      <c r="BI449" s="229">
        <f>IF(N449="nulová",J449,0)</f>
        <v>0</v>
      </c>
      <c r="BJ449" s="21" t="s">
        <v>24</v>
      </c>
      <c r="BK449" s="229">
        <f>ROUND(I449*H449,2)</f>
        <v>0</v>
      </c>
      <c r="BL449" s="21" t="s">
        <v>287</v>
      </c>
      <c r="BM449" s="21" t="s">
        <v>1130</v>
      </c>
    </row>
    <row r="450" spans="2:51" s="11" customFormat="1" ht="13.5">
      <c r="B450" s="234"/>
      <c r="C450" s="235"/>
      <c r="D450" s="236" t="s">
        <v>224</v>
      </c>
      <c r="E450" s="235"/>
      <c r="F450" s="238" t="s">
        <v>1131</v>
      </c>
      <c r="G450" s="235"/>
      <c r="H450" s="239">
        <v>328.229</v>
      </c>
      <c r="I450" s="240"/>
      <c r="J450" s="235"/>
      <c r="K450" s="235"/>
      <c r="L450" s="241"/>
      <c r="M450" s="242"/>
      <c r="N450" s="243"/>
      <c r="O450" s="243"/>
      <c r="P450" s="243"/>
      <c r="Q450" s="243"/>
      <c r="R450" s="243"/>
      <c r="S450" s="243"/>
      <c r="T450" s="244"/>
      <c r="AT450" s="245" t="s">
        <v>224</v>
      </c>
      <c r="AU450" s="245" t="s">
        <v>84</v>
      </c>
      <c r="AV450" s="11" t="s">
        <v>84</v>
      </c>
      <c r="AW450" s="11" t="s">
        <v>6</v>
      </c>
      <c r="AX450" s="11" t="s">
        <v>24</v>
      </c>
      <c r="AY450" s="245" t="s">
        <v>134</v>
      </c>
    </row>
    <row r="451" spans="2:65" s="1" customFormat="1" ht="16.5" customHeight="1">
      <c r="B451" s="43"/>
      <c r="C451" s="218" t="s">
        <v>93</v>
      </c>
      <c r="D451" s="218" t="s">
        <v>137</v>
      </c>
      <c r="E451" s="219" t="s">
        <v>1132</v>
      </c>
      <c r="F451" s="220" t="s">
        <v>1133</v>
      </c>
      <c r="G451" s="221" t="s">
        <v>281</v>
      </c>
      <c r="H451" s="222">
        <v>540</v>
      </c>
      <c r="I451" s="223"/>
      <c r="J451" s="224">
        <f>ROUND(I451*H451,2)</f>
        <v>0</v>
      </c>
      <c r="K451" s="220" t="s">
        <v>141</v>
      </c>
      <c r="L451" s="69"/>
      <c r="M451" s="225" t="s">
        <v>22</v>
      </c>
      <c r="N451" s="226" t="s">
        <v>46</v>
      </c>
      <c r="O451" s="44"/>
      <c r="P451" s="227">
        <f>O451*H451</f>
        <v>0</v>
      </c>
      <c r="Q451" s="227">
        <v>0</v>
      </c>
      <c r="R451" s="227">
        <f>Q451*H451</f>
        <v>0</v>
      </c>
      <c r="S451" s="227">
        <v>0</v>
      </c>
      <c r="T451" s="228">
        <f>S451*H451</f>
        <v>0</v>
      </c>
      <c r="AR451" s="21" t="s">
        <v>287</v>
      </c>
      <c r="AT451" s="21" t="s">
        <v>137</v>
      </c>
      <c r="AU451" s="21" t="s">
        <v>84</v>
      </c>
      <c r="AY451" s="21" t="s">
        <v>134</v>
      </c>
      <c r="BE451" s="229">
        <f>IF(N451="základní",J451,0)</f>
        <v>0</v>
      </c>
      <c r="BF451" s="229">
        <f>IF(N451="snížená",J451,0)</f>
        <v>0</v>
      </c>
      <c r="BG451" s="229">
        <f>IF(N451="zákl. přenesená",J451,0)</f>
        <v>0</v>
      </c>
      <c r="BH451" s="229">
        <f>IF(N451="sníž. přenesená",J451,0)</f>
        <v>0</v>
      </c>
      <c r="BI451" s="229">
        <f>IF(N451="nulová",J451,0)</f>
        <v>0</v>
      </c>
      <c r="BJ451" s="21" t="s">
        <v>24</v>
      </c>
      <c r="BK451" s="229">
        <f>ROUND(I451*H451,2)</f>
        <v>0</v>
      </c>
      <c r="BL451" s="21" t="s">
        <v>287</v>
      </c>
      <c r="BM451" s="21" t="s">
        <v>1134</v>
      </c>
    </row>
    <row r="452" spans="2:65" s="1" customFormat="1" ht="16.5" customHeight="1">
      <c r="B452" s="43"/>
      <c r="C452" s="246" t="s">
        <v>1135</v>
      </c>
      <c r="D452" s="246" t="s">
        <v>268</v>
      </c>
      <c r="E452" s="247" t="s">
        <v>1136</v>
      </c>
      <c r="F452" s="248" t="s">
        <v>1137</v>
      </c>
      <c r="G452" s="249" t="s">
        <v>228</v>
      </c>
      <c r="H452" s="250">
        <v>0.891</v>
      </c>
      <c r="I452" s="251"/>
      <c r="J452" s="252">
        <f>ROUND(I452*H452,2)</f>
        <v>0</v>
      </c>
      <c r="K452" s="248" t="s">
        <v>141</v>
      </c>
      <c r="L452" s="253"/>
      <c r="M452" s="254" t="s">
        <v>22</v>
      </c>
      <c r="N452" s="255" t="s">
        <v>46</v>
      </c>
      <c r="O452" s="44"/>
      <c r="P452" s="227">
        <f>O452*H452</f>
        <v>0</v>
      </c>
      <c r="Q452" s="227">
        <v>0.55</v>
      </c>
      <c r="R452" s="227">
        <f>Q452*H452</f>
        <v>0.49005000000000004</v>
      </c>
      <c r="S452" s="227">
        <v>0</v>
      </c>
      <c r="T452" s="228">
        <f>S452*H452</f>
        <v>0</v>
      </c>
      <c r="AR452" s="21" t="s">
        <v>373</v>
      </c>
      <c r="AT452" s="21" t="s">
        <v>268</v>
      </c>
      <c r="AU452" s="21" t="s">
        <v>84</v>
      </c>
      <c r="AY452" s="21" t="s">
        <v>134</v>
      </c>
      <c r="BE452" s="229">
        <f>IF(N452="základní",J452,0)</f>
        <v>0</v>
      </c>
      <c r="BF452" s="229">
        <f>IF(N452="snížená",J452,0)</f>
        <v>0</v>
      </c>
      <c r="BG452" s="229">
        <f>IF(N452="zákl. přenesená",J452,0)</f>
        <v>0</v>
      </c>
      <c r="BH452" s="229">
        <f>IF(N452="sníž. přenesená",J452,0)</f>
        <v>0</v>
      </c>
      <c r="BI452" s="229">
        <f>IF(N452="nulová",J452,0)</f>
        <v>0</v>
      </c>
      <c r="BJ452" s="21" t="s">
        <v>24</v>
      </c>
      <c r="BK452" s="229">
        <f>ROUND(I452*H452,2)</f>
        <v>0</v>
      </c>
      <c r="BL452" s="21" t="s">
        <v>287</v>
      </c>
      <c r="BM452" s="21" t="s">
        <v>1138</v>
      </c>
    </row>
    <row r="453" spans="2:51" s="11" customFormat="1" ht="13.5">
      <c r="B453" s="234"/>
      <c r="C453" s="235"/>
      <c r="D453" s="236" t="s">
        <v>224</v>
      </c>
      <c r="E453" s="237" t="s">
        <v>22</v>
      </c>
      <c r="F453" s="238" t="s">
        <v>1139</v>
      </c>
      <c r="G453" s="235"/>
      <c r="H453" s="239">
        <v>0.81</v>
      </c>
      <c r="I453" s="240"/>
      <c r="J453" s="235"/>
      <c r="K453" s="235"/>
      <c r="L453" s="241"/>
      <c r="M453" s="242"/>
      <c r="N453" s="243"/>
      <c r="O453" s="243"/>
      <c r="P453" s="243"/>
      <c r="Q453" s="243"/>
      <c r="R453" s="243"/>
      <c r="S453" s="243"/>
      <c r="T453" s="244"/>
      <c r="AT453" s="245" t="s">
        <v>224</v>
      </c>
      <c r="AU453" s="245" t="s">
        <v>84</v>
      </c>
      <c r="AV453" s="11" t="s">
        <v>84</v>
      </c>
      <c r="AW453" s="11" t="s">
        <v>39</v>
      </c>
      <c r="AX453" s="11" t="s">
        <v>24</v>
      </c>
      <c r="AY453" s="245" t="s">
        <v>134</v>
      </c>
    </row>
    <row r="454" spans="2:51" s="11" customFormat="1" ht="13.5">
      <c r="B454" s="234"/>
      <c r="C454" s="235"/>
      <c r="D454" s="236" t="s">
        <v>224</v>
      </c>
      <c r="E454" s="235"/>
      <c r="F454" s="238" t="s">
        <v>1140</v>
      </c>
      <c r="G454" s="235"/>
      <c r="H454" s="239">
        <v>0.891</v>
      </c>
      <c r="I454" s="240"/>
      <c r="J454" s="235"/>
      <c r="K454" s="235"/>
      <c r="L454" s="241"/>
      <c r="M454" s="242"/>
      <c r="N454" s="243"/>
      <c r="O454" s="243"/>
      <c r="P454" s="243"/>
      <c r="Q454" s="243"/>
      <c r="R454" s="243"/>
      <c r="S454" s="243"/>
      <c r="T454" s="244"/>
      <c r="AT454" s="245" t="s">
        <v>224</v>
      </c>
      <c r="AU454" s="245" t="s">
        <v>84</v>
      </c>
      <c r="AV454" s="11" t="s">
        <v>84</v>
      </c>
      <c r="AW454" s="11" t="s">
        <v>6</v>
      </c>
      <c r="AX454" s="11" t="s">
        <v>24</v>
      </c>
      <c r="AY454" s="245" t="s">
        <v>134</v>
      </c>
    </row>
    <row r="455" spans="2:65" s="1" customFormat="1" ht="25.5" customHeight="1">
      <c r="B455" s="43"/>
      <c r="C455" s="218" t="s">
        <v>1141</v>
      </c>
      <c r="D455" s="218" t="s">
        <v>137</v>
      </c>
      <c r="E455" s="219" t="s">
        <v>1142</v>
      </c>
      <c r="F455" s="220" t="s">
        <v>1143</v>
      </c>
      <c r="G455" s="221" t="s">
        <v>140</v>
      </c>
      <c r="H455" s="222">
        <v>29</v>
      </c>
      <c r="I455" s="223"/>
      <c r="J455" s="224">
        <f>ROUND(I455*H455,2)</f>
        <v>0</v>
      </c>
      <c r="K455" s="220" t="s">
        <v>141</v>
      </c>
      <c r="L455" s="69"/>
      <c r="M455" s="225" t="s">
        <v>22</v>
      </c>
      <c r="N455" s="226" t="s">
        <v>46</v>
      </c>
      <c r="O455" s="44"/>
      <c r="P455" s="227">
        <f>O455*H455</f>
        <v>0</v>
      </c>
      <c r="Q455" s="227">
        <v>0</v>
      </c>
      <c r="R455" s="227">
        <f>Q455*H455</f>
        <v>0</v>
      </c>
      <c r="S455" s="227">
        <v>0.005</v>
      </c>
      <c r="T455" s="228">
        <f>S455*H455</f>
        <v>0.145</v>
      </c>
      <c r="AR455" s="21" t="s">
        <v>287</v>
      </c>
      <c r="AT455" s="21" t="s">
        <v>137</v>
      </c>
      <c r="AU455" s="21" t="s">
        <v>84</v>
      </c>
      <c r="AY455" s="21" t="s">
        <v>134</v>
      </c>
      <c r="BE455" s="229">
        <f>IF(N455="základní",J455,0)</f>
        <v>0</v>
      </c>
      <c r="BF455" s="229">
        <f>IF(N455="snížená",J455,0)</f>
        <v>0</v>
      </c>
      <c r="BG455" s="229">
        <f>IF(N455="zákl. přenesená",J455,0)</f>
        <v>0</v>
      </c>
      <c r="BH455" s="229">
        <f>IF(N455="sníž. přenesená",J455,0)</f>
        <v>0</v>
      </c>
      <c r="BI455" s="229">
        <f>IF(N455="nulová",J455,0)</f>
        <v>0</v>
      </c>
      <c r="BJ455" s="21" t="s">
        <v>24</v>
      </c>
      <c r="BK455" s="229">
        <f>ROUND(I455*H455,2)</f>
        <v>0</v>
      </c>
      <c r="BL455" s="21" t="s">
        <v>287</v>
      </c>
      <c r="BM455" s="21" t="s">
        <v>1144</v>
      </c>
    </row>
    <row r="456" spans="2:51" s="11" customFormat="1" ht="13.5">
      <c r="B456" s="234"/>
      <c r="C456" s="235"/>
      <c r="D456" s="236" t="s">
        <v>224</v>
      </c>
      <c r="E456" s="237" t="s">
        <v>22</v>
      </c>
      <c r="F456" s="238" t="s">
        <v>1145</v>
      </c>
      <c r="G456" s="235"/>
      <c r="H456" s="239">
        <v>29</v>
      </c>
      <c r="I456" s="240"/>
      <c r="J456" s="235"/>
      <c r="K456" s="235"/>
      <c r="L456" s="241"/>
      <c r="M456" s="242"/>
      <c r="N456" s="243"/>
      <c r="O456" s="243"/>
      <c r="P456" s="243"/>
      <c r="Q456" s="243"/>
      <c r="R456" s="243"/>
      <c r="S456" s="243"/>
      <c r="T456" s="244"/>
      <c r="AT456" s="245" t="s">
        <v>224</v>
      </c>
      <c r="AU456" s="245" t="s">
        <v>84</v>
      </c>
      <c r="AV456" s="11" t="s">
        <v>84</v>
      </c>
      <c r="AW456" s="11" t="s">
        <v>39</v>
      </c>
      <c r="AX456" s="11" t="s">
        <v>24</v>
      </c>
      <c r="AY456" s="245" t="s">
        <v>134</v>
      </c>
    </row>
    <row r="457" spans="2:65" s="1" customFormat="1" ht="25.5" customHeight="1">
      <c r="B457" s="43"/>
      <c r="C457" s="218" t="s">
        <v>1146</v>
      </c>
      <c r="D457" s="218" t="s">
        <v>137</v>
      </c>
      <c r="E457" s="219" t="s">
        <v>1147</v>
      </c>
      <c r="F457" s="220" t="s">
        <v>1148</v>
      </c>
      <c r="G457" s="221" t="s">
        <v>222</v>
      </c>
      <c r="H457" s="222">
        <v>11.781</v>
      </c>
      <c r="I457" s="223"/>
      <c r="J457" s="224">
        <f>ROUND(I457*H457,2)</f>
        <v>0</v>
      </c>
      <c r="K457" s="220" t="s">
        <v>141</v>
      </c>
      <c r="L457" s="69"/>
      <c r="M457" s="225" t="s">
        <v>22</v>
      </c>
      <c r="N457" s="226" t="s">
        <v>46</v>
      </c>
      <c r="O457" s="44"/>
      <c r="P457" s="227">
        <f>O457*H457</f>
        <v>0</v>
      </c>
      <c r="Q457" s="227">
        <v>0.00025</v>
      </c>
      <c r="R457" s="227">
        <f>Q457*H457</f>
        <v>0.0029452500000000004</v>
      </c>
      <c r="S457" s="227">
        <v>0</v>
      </c>
      <c r="T457" s="228">
        <f>S457*H457</f>
        <v>0</v>
      </c>
      <c r="AR457" s="21" t="s">
        <v>287</v>
      </c>
      <c r="AT457" s="21" t="s">
        <v>137</v>
      </c>
      <c r="AU457" s="21" t="s">
        <v>84</v>
      </c>
      <c r="AY457" s="21" t="s">
        <v>134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21" t="s">
        <v>24</v>
      </c>
      <c r="BK457" s="229">
        <f>ROUND(I457*H457,2)</f>
        <v>0</v>
      </c>
      <c r="BL457" s="21" t="s">
        <v>287</v>
      </c>
      <c r="BM457" s="21" t="s">
        <v>1149</v>
      </c>
    </row>
    <row r="458" spans="2:51" s="11" customFormat="1" ht="13.5">
      <c r="B458" s="234"/>
      <c r="C458" s="235"/>
      <c r="D458" s="236" t="s">
        <v>224</v>
      </c>
      <c r="E458" s="237" t="s">
        <v>22</v>
      </c>
      <c r="F458" s="238" t="s">
        <v>1150</v>
      </c>
      <c r="G458" s="235"/>
      <c r="H458" s="239">
        <v>11.781</v>
      </c>
      <c r="I458" s="240"/>
      <c r="J458" s="235"/>
      <c r="K458" s="235"/>
      <c r="L458" s="241"/>
      <c r="M458" s="242"/>
      <c r="N458" s="243"/>
      <c r="O458" s="243"/>
      <c r="P458" s="243"/>
      <c r="Q458" s="243"/>
      <c r="R458" s="243"/>
      <c r="S458" s="243"/>
      <c r="T458" s="244"/>
      <c r="AT458" s="245" t="s">
        <v>224</v>
      </c>
      <c r="AU458" s="245" t="s">
        <v>84</v>
      </c>
      <c r="AV458" s="11" t="s">
        <v>84</v>
      </c>
      <c r="AW458" s="11" t="s">
        <v>39</v>
      </c>
      <c r="AX458" s="11" t="s">
        <v>24</v>
      </c>
      <c r="AY458" s="245" t="s">
        <v>134</v>
      </c>
    </row>
    <row r="459" spans="2:65" s="1" customFormat="1" ht="25.5" customHeight="1">
      <c r="B459" s="43"/>
      <c r="C459" s="218" t="s">
        <v>1151</v>
      </c>
      <c r="D459" s="218" t="s">
        <v>137</v>
      </c>
      <c r="E459" s="219" t="s">
        <v>1152</v>
      </c>
      <c r="F459" s="220" t="s">
        <v>1153</v>
      </c>
      <c r="G459" s="221" t="s">
        <v>222</v>
      </c>
      <c r="H459" s="222">
        <v>54.417</v>
      </c>
      <c r="I459" s="223"/>
      <c r="J459" s="224">
        <f>ROUND(I459*H459,2)</f>
        <v>0</v>
      </c>
      <c r="K459" s="220" t="s">
        <v>141</v>
      </c>
      <c r="L459" s="69"/>
      <c r="M459" s="225" t="s">
        <v>22</v>
      </c>
      <c r="N459" s="226" t="s">
        <v>46</v>
      </c>
      <c r="O459" s="44"/>
      <c r="P459" s="227">
        <f>O459*H459</f>
        <v>0</v>
      </c>
      <c r="Q459" s="227">
        <v>0.00025</v>
      </c>
      <c r="R459" s="227">
        <f>Q459*H459</f>
        <v>0.01360425</v>
      </c>
      <c r="S459" s="227">
        <v>0</v>
      </c>
      <c r="T459" s="228">
        <f>S459*H459</f>
        <v>0</v>
      </c>
      <c r="AR459" s="21" t="s">
        <v>287</v>
      </c>
      <c r="AT459" s="21" t="s">
        <v>137</v>
      </c>
      <c r="AU459" s="21" t="s">
        <v>84</v>
      </c>
      <c r="AY459" s="21" t="s">
        <v>134</v>
      </c>
      <c r="BE459" s="229">
        <f>IF(N459="základní",J459,0)</f>
        <v>0</v>
      </c>
      <c r="BF459" s="229">
        <f>IF(N459="snížená",J459,0)</f>
        <v>0</v>
      </c>
      <c r="BG459" s="229">
        <f>IF(N459="zákl. přenesená",J459,0)</f>
        <v>0</v>
      </c>
      <c r="BH459" s="229">
        <f>IF(N459="sníž. přenesená",J459,0)</f>
        <v>0</v>
      </c>
      <c r="BI459" s="229">
        <f>IF(N459="nulová",J459,0)</f>
        <v>0</v>
      </c>
      <c r="BJ459" s="21" t="s">
        <v>24</v>
      </c>
      <c r="BK459" s="229">
        <f>ROUND(I459*H459,2)</f>
        <v>0</v>
      </c>
      <c r="BL459" s="21" t="s">
        <v>287</v>
      </c>
      <c r="BM459" s="21" t="s">
        <v>1154</v>
      </c>
    </row>
    <row r="460" spans="2:51" s="11" customFormat="1" ht="13.5">
      <c r="B460" s="234"/>
      <c r="C460" s="235"/>
      <c r="D460" s="236" t="s">
        <v>224</v>
      </c>
      <c r="E460" s="237" t="s">
        <v>22</v>
      </c>
      <c r="F460" s="238" t="s">
        <v>1155</v>
      </c>
      <c r="G460" s="235"/>
      <c r="H460" s="239">
        <v>54.417</v>
      </c>
      <c r="I460" s="240"/>
      <c r="J460" s="235"/>
      <c r="K460" s="235"/>
      <c r="L460" s="241"/>
      <c r="M460" s="242"/>
      <c r="N460" s="243"/>
      <c r="O460" s="243"/>
      <c r="P460" s="243"/>
      <c r="Q460" s="243"/>
      <c r="R460" s="243"/>
      <c r="S460" s="243"/>
      <c r="T460" s="244"/>
      <c r="AT460" s="245" t="s">
        <v>224</v>
      </c>
      <c r="AU460" s="245" t="s">
        <v>84</v>
      </c>
      <c r="AV460" s="11" t="s">
        <v>84</v>
      </c>
      <c r="AW460" s="11" t="s">
        <v>39</v>
      </c>
      <c r="AX460" s="11" t="s">
        <v>24</v>
      </c>
      <c r="AY460" s="245" t="s">
        <v>134</v>
      </c>
    </row>
    <row r="461" spans="2:65" s="1" customFormat="1" ht="16.5" customHeight="1">
      <c r="B461" s="43"/>
      <c r="C461" s="246" t="s">
        <v>1156</v>
      </c>
      <c r="D461" s="246" t="s">
        <v>268</v>
      </c>
      <c r="E461" s="247" t="s">
        <v>1157</v>
      </c>
      <c r="F461" s="248" t="s">
        <v>1158</v>
      </c>
      <c r="G461" s="249" t="s">
        <v>140</v>
      </c>
      <c r="H461" s="250">
        <v>3</v>
      </c>
      <c r="I461" s="251"/>
      <c r="J461" s="252">
        <f>ROUND(I461*H461,2)</f>
        <v>0</v>
      </c>
      <c r="K461" s="248" t="s">
        <v>342</v>
      </c>
      <c r="L461" s="253"/>
      <c r="M461" s="254" t="s">
        <v>22</v>
      </c>
      <c r="N461" s="255" t="s">
        <v>46</v>
      </c>
      <c r="O461" s="44"/>
      <c r="P461" s="227">
        <f>O461*H461</f>
        <v>0</v>
      </c>
      <c r="Q461" s="227">
        <v>0</v>
      </c>
      <c r="R461" s="227">
        <f>Q461*H461</f>
        <v>0</v>
      </c>
      <c r="S461" s="227">
        <v>0</v>
      </c>
      <c r="T461" s="228">
        <f>S461*H461</f>
        <v>0</v>
      </c>
      <c r="AR461" s="21" t="s">
        <v>373</v>
      </c>
      <c r="AT461" s="21" t="s">
        <v>268</v>
      </c>
      <c r="AU461" s="21" t="s">
        <v>84</v>
      </c>
      <c r="AY461" s="21" t="s">
        <v>134</v>
      </c>
      <c r="BE461" s="229">
        <f>IF(N461="základní",J461,0)</f>
        <v>0</v>
      </c>
      <c r="BF461" s="229">
        <f>IF(N461="snížená",J461,0)</f>
        <v>0</v>
      </c>
      <c r="BG461" s="229">
        <f>IF(N461="zákl. přenesená",J461,0)</f>
        <v>0</v>
      </c>
      <c r="BH461" s="229">
        <f>IF(N461="sníž. přenesená",J461,0)</f>
        <v>0</v>
      </c>
      <c r="BI461" s="229">
        <f>IF(N461="nulová",J461,0)</f>
        <v>0</v>
      </c>
      <c r="BJ461" s="21" t="s">
        <v>24</v>
      </c>
      <c r="BK461" s="229">
        <f>ROUND(I461*H461,2)</f>
        <v>0</v>
      </c>
      <c r="BL461" s="21" t="s">
        <v>287</v>
      </c>
      <c r="BM461" s="21" t="s">
        <v>1159</v>
      </c>
    </row>
    <row r="462" spans="2:65" s="1" customFormat="1" ht="16.5" customHeight="1">
      <c r="B462" s="43"/>
      <c r="C462" s="246" t="s">
        <v>1160</v>
      </c>
      <c r="D462" s="246" t="s">
        <v>268</v>
      </c>
      <c r="E462" s="247" t="s">
        <v>1161</v>
      </c>
      <c r="F462" s="248" t="s">
        <v>1162</v>
      </c>
      <c r="G462" s="249" t="s">
        <v>140</v>
      </c>
      <c r="H462" s="250">
        <v>3</v>
      </c>
      <c r="I462" s="251"/>
      <c r="J462" s="252">
        <f>ROUND(I462*H462,2)</f>
        <v>0</v>
      </c>
      <c r="K462" s="248" t="s">
        <v>342</v>
      </c>
      <c r="L462" s="253"/>
      <c r="M462" s="254" t="s">
        <v>22</v>
      </c>
      <c r="N462" s="255" t="s">
        <v>46</v>
      </c>
      <c r="O462" s="44"/>
      <c r="P462" s="227">
        <f>O462*H462</f>
        <v>0</v>
      </c>
      <c r="Q462" s="227">
        <v>0</v>
      </c>
      <c r="R462" s="227">
        <f>Q462*H462</f>
        <v>0</v>
      </c>
      <c r="S462" s="227">
        <v>0</v>
      </c>
      <c r="T462" s="228">
        <f>S462*H462</f>
        <v>0</v>
      </c>
      <c r="AR462" s="21" t="s">
        <v>373</v>
      </c>
      <c r="AT462" s="21" t="s">
        <v>268</v>
      </c>
      <c r="AU462" s="21" t="s">
        <v>84</v>
      </c>
      <c r="AY462" s="21" t="s">
        <v>134</v>
      </c>
      <c r="BE462" s="229">
        <f>IF(N462="základní",J462,0)</f>
        <v>0</v>
      </c>
      <c r="BF462" s="229">
        <f>IF(N462="snížená",J462,0)</f>
        <v>0</v>
      </c>
      <c r="BG462" s="229">
        <f>IF(N462="zákl. přenesená",J462,0)</f>
        <v>0</v>
      </c>
      <c r="BH462" s="229">
        <f>IF(N462="sníž. přenesená",J462,0)</f>
        <v>0</v>
      </c>
      <c r="BI462" s="229">
        <f>IF(N462="nulová",J462,0)</f>
        <v>0</v>
      </c>
      <c r="BJ462" s="21" t="s">
        <v>24</v>
      </c>
      <c r="BK462" s="229">
        <f>ROUND(I462*H462,2)</f>
        <v>0</v>
      </c>
      <c r="BL462" s="21" t="s">
        <v>287</v>
      </c>
      <c r="BM462" s="21" t="s">
        <v>1163</v>
      </c>
    </row>
    <row r="463" spans="2:65" s="1" customFormat="1" ht="16.5" customHeight="1">
      <c r="B463" s="43"/>
      <c r="C463" s="246" t="s">
        <v>1164</v>
      </c>
      <c r="D463" s="246" t="s">
        <v>268</v>
      </c>
      <c r="E463" s="247" t="s">
        <v>1165</v>
      </c>
      <c r="F463" s="248" t="s">
        <v>1166</v>
      </c>
      <c r="G463" s="249" t="s">
        <v>140</v>
      </c>
      <c r="H463" s="250">
        <v>17</v>
      </c>
      <c r="I463" s="251"/>
      <c r="J463" s="252">
        <f>ROUND(I463*H463,2)</f>
        <v>0</v>
      </c>
      <c r="K463" s="248" t="s">
        <v>342</v>
      </c>
      <c r="L463" s="253"/>
      <c r="M463" s="254" t="s">
        <v>22</v>
      </c>
      <c r="N463" s="255" t="s">
        <v>46</v>
      </c>
      <c r="O463" s="44"/>
      <c r="P463" s="227">
        <f>O463*H463</f>
        <v>0</v>
      </c>
      <c r="Q463" s="227">
        <v>0</v>
      </c>
      <c r="R463" s="227">
        <f>Q463*H463</f>
        <v>0</v>
      </c>
      <c r="S463" s="227">
        <v>0</v>
      </c>
      <c r="T463" s="228">
        <f>S463*H463</f>
        <v>0</v>
      </c>
      <c r="AR463" s="21" t="s">
        <v>373</v>
      </c>
      <c r="AT463" s="21" t="s">
        <v>268</v>
      </c>
      <c r="AU463" s="21" t="s">
        <v>84</v>
      </c>
      <c r="AY463" s="21" t="s">
        <v>134</v>
      </c>
      <c r="BE463" s="229">
        <f>IF(N463="základní",J463,0)</f>
        <v>0</v>
      </c>
      <c r="BF463" s="229">
        <f>IF(N463="snížená",J463,0)</f>
        <v>0</v>
      </c>
      <c r="BG463" s="229">
        <f>IF(N463="zákl. přenesená",J463,0)</f>
        <v>0</v>
      </c>
      <c r="BH463" s="229">
        <f>IF(N463="sníž. přenesená",J463,0)</f>
        <v>0</v>
      </c>
      <c r="BI463" s="229">
        <f>IF(N463="nulová",J463,0)</f>
        <v>0</v>
      </c>
      <c r="BJ463" s="21" t="s">
        <v>24</v>
      </c>
      <c r="BK463" s="229">
        <f>ROUND(I463*H463,2)</f>
        <v>0</v>
      </c>
      <c r="BL463" s="21" t="s">
        <v>287</v>
      </c>
      <c r="BM463" s="21" t="s">
        <v>1167</v>
      </c>
    </row>
    <row r="464" spans="2:65" s="1" customFormat="1" ht="25.5" customHeight="1">
      <c r="B464" s="43"/>
      <c r="C464" s="218" t="s">
        <v>1168</v>
      </c>
      <c r="D464" s="218" t="s">
        <v>137</v>
      </c>
      <c r="E464" s="219" t="s">
        <v>1169</v>
      </c>
      <c r="F464" s="220" t="s">
        <v>1170</v>
      </c>
      <c r="G464" s="221" t="s">
        <v>140</v>
      </c>
      <c r="H464" s="222">
        <v>9</v>
      </c>
      <c r="I464" s="223"/>
      <c r="J464" s="224">
        <f>ROUND(I464*H464,2)</f>
        <v>0</v>
      </c>
      <c r="K464" s="220" t="s">
        <v>141</v>
      </c>
      <c r="L464" s="69"/>
      <c r="M464" s="225" t="s">
        <v>22</v>
      </c>
      <c r="N464" s="226" t="s">
        <v>46</v>
      </c>
      <c r="O464" s="44"/>
      <c r="P464" s="227">
        <f>O464*H464</f>
        <v>0</v>
      </c>
      <c r="Q464" s="227">
        <v>0</v>
      </c>
      <c r="R464" s="227">
        <f>Q464*H464</f>
        <v>0</v>
      </c>
      <c r="S464" s="227">
        <v>0</v>
      </c>
      <c r="T464" s="228">
        <f>S464*H464</f>
        <v>0</v>
      </c>
      <c r="AR464" s="21" t="s">
        <v>287</v>
      </c>
      <c r="AT464" s="21" t="s">
        <v>137</v>
      </c>
      <c r="AU464" s="21" t="s">
        <v>84</v>
      </c>
      <c r="AY464" s="21" t="s">
        <v>134</v>
      </c>
      <c r="BE464" s="229">
        <f>IF(N464="základní",J464,0)</f>
        <v>0</v>
      </c>
      <c r="BF464" s="229">
        <f>IF(N464="snížená",J464,0)</f>
        <v>0</v>
      </c>
      <c r="BG464" s="229">
        <f>IF(N464="zákl. přenesená",J464,0)</f>
        <v>0</v>
      </c>
      <c r="BH464" s="229">
        <f>IF(N464="sníž. přenesená",J464,0)</f>
        <v>0</v>
      </c>
      <c r="BI464" s="229">
        <f>IF(N464="nulová",J464,0)</f>
        <v>0</v>
      </c>
      <c r="BJ464" s="21" t="s">
        <v>24</v>
      </c>
      <c r="BK464" s="229">
        <f>ROUND(I464*H464,2)</f>
        <v>0</v>
      </c>
      <c r="BL464" s="21" t="s">
        <v>287</v>
      </c>
      <c r="BM464" s="21" t="s">
        <v>1171</v>
      </c>
    </row>
    <row r="465" spans="2:65" s="1" customFormat="1" ht="16.5" customHeight="1">
      <c r="B465" s="43"/>
      <c r="C465" s="246" t="s">
        <v>1172</v>
      </c>
      <c r="D465" s="246" t="s">
        <v>268</v>
      </c>
      <c r="E465" s="247" t="s">
        <v>1173</v>
      </c>
      <c r="F465" s="248" t="s">
        <v>1174</v>
      </c>
      <c r="G465" s="249" t="s">
        <v>140</v>
      </c>
      <c r="H465" s="250">
        <v>6</v>
      </c>
      <c r="I465" s="251"/>
      <c r="J465" s="252">
        <f>ROUND(I465*H465,2)</f>
        <v>0</v>
      </c>
      <c r="K465" s="248" t="s">
        <v>141</v>
      </c>
      <c r="L465" s="253"/>
      <c r="M465" s="254" t="s">
        <v>22</v>
      </c>
      <c r="N465" s="255" t="s">
        <v>46</v>
      </c>
      <c r="O465" s="44"/>
      <c r="P465" s="227">
        <f>O465*H465</f>
        <v>0</v>
      </c>
      <c r="Q465" s="227">
        <v>0.0155</v>
      </c>
      <c r="R465" s="227">
        <f>Q465*H465</f>
        <v>0.093</v>
      </c>
      <c r="S465" s="227">
        <v>0</v>
      </c>
      <c r="T465" s="228">
        <f>S465*H465</f>
        <v>0</v>
      </c>
      <c r="AR465" s="21" t="s">
        <v>373</v>
      </c>
      <c r="AT465" s="21" t="s">
        <v>268</v>
      </c>
      <c r="AU465" s="21" t="s">
        <v>84</v>
      </c>
      <c r="AY465" s="21" t="s">
        <v>134</v>
      </c>
      <c r="BE465" s="229">
        <f>IF(N465="základní",J465,0)</f>
        <v>0</v>
      </c>
      <c r="BF465" s="229">
        <f>IF(N465="snížená",J465,0)</f>
        <v>0</v>
      </c>
      <c r="BG465" s="229">
        <f>IF(N465="zákl. přenesená",J465,0)</f>
        <v>0</v>
      </c>
      <c r="BH465" s="229">
        <f>IF(N465="sníž. přenesená",J465,0)</f>
        <v>0</v>
      </c>
      <c r="BI465" s="229">
        <f>IF(N465="nulová",J465,0)</f>
        <v>0</v>
      </c>
      <c r="BJ465" s="21" t="s">
        <v>24</v>
      </c>
      <c r="BK465" s="229">
        <f>ROUND(I465*H465,2)</f>
        <v>0</v>
      </c>
      <c r="BL465" s="21" t="s">
        <v>287</v>
      </c>
      <c r="BM465" s="21" t="s">
        <v>1175</v>
      </c>
    </row>
    <row r="466" spans="2:51" s="11" customFormat="1" ht="13.5">
      <c r="B466" s="234"/>
      <c r="C466" s="235"/>
      <c r="D466" s="236" t="s">
        <v>224</v>
      </c>
      <c r="E466" s="235"/>
      <c r="F466" s="238" t="s">
        <v>1176</v>
      </c>
      <c r="G466" s="235"/>
      <c r="H466" s="239">
        <v>6</v>
      </c>
      <c r="I466" s="240"/>
      <c r="J466" s="235"/>
      <c r="K466" s="235"/>
      <c r="L466" s="241"/>
      <c r="M466" s="242"/>
      <c r="N466" s="243"/>
      <c r="O466" s="243"/>
      <c r="P466" s="243"/>
      <c r="Q466" s="243"/>
      <c r="R466" s="243"/>
      <c r="S466" s="243"/>
      <c r="T466" s="244"/>
      <c r="AT466" s="245" t="s">
        <v>224</v>
      </c>
      <c r="AU466" s="245" t="s">
        <v>84</v>
      </c>
      <c r="AV466" s="11" t="s">
        <v>84</v>
      </c>
      <c r="AW466" s="11" t="s">
        <v>6</v>
      </c>
      <c r="AX466" s="11" t="s">
        <v>24</v>
      </c>
      <c r="AY466" s="245" t="s">
        <v>134</v>
      </c>
    </row>
    <row r="467" spans="2:65" s="1" customFormat="1" ht="16.5" customHeight="1">
      <c r="B467" s="43"/>
      <c r="C467" s="246" t="s">
        <v>1177</v>
      </c>
      <c r="D467" s="246" t="s">
        <v>268</v>
      </c>
      <c r="E467" s="247" t="s">
        <v>1178</v>
      </c>
      <c r="F467" s="248" t="s">
        <v>1179</v>
      </c>
      <c r="G467" s="249" t="s">
        <v>140</v>
      </c>
      <c r="H467" s="250">
        <v>3</v>
      </c>
      <c r="I467" s="251"/>
      <c r="J467" s="252">
        <f>ROUND(I467*H467,2)</f>
        <v>0</v>
      </c>
      <c r="K467" s="248" t="s">
        <v>141</v>
      </c>
      <c r="L467" s="253"/>
      <c r="M467" s="254" t="s">
        <v>22</v>
      </c>
      <c r="N467" s="255" t="s">
        <v>46</v>
      </c>
      <c r="O467" s="44"/>
      <c r="P467" s="227">
        <f>O467*H467</f>
        <v>0</v>
      </c>
      <c r="Q467" s="227">
        <v>0.016</v>
      </c>
      <c r="R467" s="227">
        <f>Q467*H467</f>
        <v>0.048</v>
      </c>
      <c r="S467" s="227">
        <v>0</v>
      </c>
      <c r="T467" s="228">
        <f>S467*H467</f>
        <v>0</v>
      </c>
      <c r="AR467" s="21" t="s">
        <v>373</v>
      </c>
      <c r="AT467" s="21" t="s">
        <v>268</v>
      </c>
      <c r="AU467" s="21" t="s">
        <v>84</v>
      </c>
      <c r="AY467" s="21" t="s">
        <v>134</v>
      </c>
      <c r="BE467" s="229">
        <f>IF(N467="základní",J467,0)</f>
        <v>0</v>
      </c>
      <c r="BF467" s="229">
        <f>IF(N467="snížená",J467,0)</f>
        <v>0</v>
      </c>
      <c r="BG467" s="229">
        <f>IF(N467="zákl. přenesená",J467,0)</f>
        <v>0</v>
      </c>
      <c r="BH467" s="229">
        <f>IF(N467="sníž. přenesená",J467,0)</f>
        <v>0</v>
      </c>
      <c r="BI467" s="229">
        <f>IF(N467="nulová",J467,0)</f>
        <v>0</v>
      </c>
      <c r="BJ467" s="21" t="s">
        <v>24</v>
      </c>
      <c r="BK467" s="229">
        <f>ROUND(I467*H467,2)</f>
        <v>0</v>
      </c>
      <c r="BL467" s="21" t="s">
        <v>287</v>
      </c>
      <c r="BM467" s="21" t="s">
        <v>1180</v>
      </c>
    </row>
    <row r="468" spans="2:51" s="11" customFormat="1" ht="13.5">
      <c r="B468" s="234"/>
      <c r="C468" s="235"/>
      <c r="D468" s="236" t="s">
        <v>224</v>
      </c>
      <c r="E468" s="235"/>
      <c r="F468" s="238" t="s">
        <v>1181</v>
      </c>
      <c r="G468" s="235"/>
      <c r="H468" s="239">
        <v>3</v>
      </c>
      <c r="I468" s="240"/>
      <c r="J468" s="235"/>
      <c r="K468" s="235"/>
      <c r="L468" s="241"/>
      <c r="M468" s="242"/>
      <c r="N468" s="243"/>
      <c r="O468" s="243"/>
      <c r="P468" s="243"/>
      <c r="Q468" s="243"/>
      <c r="R468" s="243"/>
      <c r="S468" s="243"/>
      <c r="T468" s="244"/>
      <c r="AT468" s="245" t="s">
        <v>224</v>
      </c>
      <c r="AU468" s="245" t="s">
        <v>84</v>
      </c>
      <c r="AV468" s="11" t="s">
        <v>84</v>
      </c>
      <c r="AW468" s="11" t="s">
        <v>6</v>
      </c>
      <c r="AX468" s="11" t="s">
        <v>24</v>
      </c>
      <c r="AY468" s="245" t="s">
        <v>134</v>
      </c>
    </row>
    <row r="469" spans="2:65" s="1" customFormat="1" ht="25.5" customHeight="1">
      <c r="B469" s="43"/>
      <c r="C469" s="218" t="s">
        <v>1182</v>
      </c>
      <c r="D469" s="218" t="s">
        <v>137</v>
      </c>
      <c r="E469" s="219" t="s">
        <v>1183</v>
      </c>
      <c r="F469" s="220" t="s">
        <v>1184</v>
      </c>
      <c r="G469" s="221" t="s">
        <v>140</v>
      </c>
      <c r="H469" s="222">
        <v>3</v>
      </c>
      <c r="I469" s="223"/>
      <c r="J469" s="224">
        <f>ROUND(I469*H469,2)</f>
        <v>0</v>
      </c>
      <c r="K469" s="220" t="s">
        <v>141</v>
      </c>
      <c r="L469" s="69"/>
      <c r="M469" s="225" t="s">
        <v>22</v>
      </c>
      <c r="N469" s="226" t="s">
        <v>46</v>
      </c>
      <c r="O469" s="44"/>
      <c r="P469" s="227">
        <f>O469*H469</f>
        <v>0</v>
      </c>
      <c r="Q469" s="227">
        <v>0</v>
      </c>
      <c r="R469" s="227">
        <f>Q469*H469</f>
        <v>0</v>
      </c>
      <c r="S469" s="227">
        <v>0</v>
      </c>
      <c r="T469" s="228">
        <f>S469*H469</f>
        <v>0</v>
      </c>
      <c r="AR469" s="21" t="s">
        <v>287</v>
      </c>
      <c r="AT469" s="21" t="s">
        <v>137</v>
      </c>
      <c r="AU469" s="21" t="s">
        <v>84</v>
      </c>
      <c r="AY469" s="21" t="s">
        <v>134</v>
      </c>
      <c r="BE469" s="229">
        <f>IF(N469="základní",J469,0)</f>
        <v>0</v>
      </c>
      <c r="BF469" s="229">
        <f>IF(N469="snížená",J469,0)</f>
        <v>0</v>
      </c>
      <c r="BG469" s="229">
        <f>IF(N469="zákl. přenesená",J469,0)</f>
        <v>0</v>
      </c>
      <c r="BH469" s="229">
        <f>IF(N469="sníž. přenesená",J469,0)</f>
        <v>0</v>
      </c>
      <c r="BI469" s="229">
        <f>IF(N469="nulová",J469,0)</f>
        <v>0</v>
      </c>
      <c r="BJ469" s="21" t="s">
        <v>24</v>
      </c>
      <c r="BK469" s="229">
        <f>ROUND(I469*H469,2)</f>
        <v>0</v>
      </c>
      <c r="BL469" s="21" t="s">
        <v>287</v>
      </c>
      <c r="BM469" s="21" t="s">
        <v>1185</v>
      </c>
    </row>
    <row r="470" spans="2:65" s="1" customFormat="1" ht="16.5" customHeight="1">
      <c r="B470" s="43"/>
      <c r="C470" s="246" t="s">
        <v>1186</v>
      </c>
      <c r="D470" s="246" t="s">
        <v>268</v>
      </c>
      <c r="E470" s="247" t="s">
        <v>1187</v>
      </c>
      <c r="F470" s="248" t="s">
        <v>1188</v>
      </c>
      <c r="G470" s="249" t="s">
        <v>140</v>
      </c>
      <c r="H470" s="250">
        <v>3</v>
      </c>
      <c r="I470" s="251"/>
      <c r="J470" s="252">
        <f>ROUND(I470*H470,2)</f>
        <v>0</v>
      </c>
      <c r="K470" s="248" t="s">
        <v>141</v>
      </c>
      <c r="L470" s="253"/>
      <c r="M470" s="254" t="s">
        <v>22</v>
      </c>
      <c r="N470" s="255" t="s">
        <v>46</v>
      </c>
      <c r="O470" s="44"/>
      <c r="P470" s="227">
        <f>O470*H470</f>
        <v>0</v>
      </c>
      <c r="Q470" s="227">
        <v>0.0175</v>
      </c>
      <c r="R470" s="227">
        <f>Q470*H470</f>
        <v>0.052500000000000005</v>
      </c>
      <c r="S470" s="227">
        <v>0</v>
      </c>
      <c r="T470" s="228">
        <f>S470*H470</f>
        <v>0</v>
      </c>
      <c r="AR470" s="21" t="s">
        <v>373</v>
      </c>
      <c r="AT470" s="21" t="s">
        <v>268</v>
      </c>
      <c r="AU470" s="21" t="s">
        <v>84</v>
      </c>
      <c r="AY470" s="21" t="s">
        <v>134</v>
      </c>
      <c r="BE470" s="229">
        <f>IF(N470="základní",J470,0)</f>
        <v>0</v>
      </c>
      <c r="BF470" s="229">
        <f>IF(N470="snížená",J470,0)</f>
        <v>0</v>
      </c>
      <c r="BG470" s="229">
        <f>IF(N470="zákl. přenesená",J470,0)</f>
        <v>0</v>
      </c>
      <c r="BH470" s="229">
        <f>IF(N470="sníž. přenesená",J470,0)</f>
        <v>0</v>
      </c>
      <c r="BI470" s="229">
        <f>IF(N470="nulová",J470,0)</f>
        <v>0</v>
      </c>
      <c r="BJ470" s="21" t="s">
        <v>24</v>
      </c>
      <c r="BK470" s="229">
        <f>ROUND(I470*H470,2)</f>
        <v>0</v>
      </c>
      <c r="BL470" s="21" t="s">
        <v>287</v>
      </c>
      <c r="BM470" s="21" t="s">
        <v>1189</v>
      </c>
    </row>
    <row r="471" spans="2:65" s="1" customFormat="1" ht="25.5" customHeight="1">
      <c r="B471" s="43"/>
      <c r="C471" s="218" t="s">
        <v>1190</v>
      </c>
      <c r="D471" s="218" t="s">
        <v>137</v>
      </c>
      <c r="E471" s="219" t="s">
        <v>1191</v>
      </c>
      <c r="F471" s="220" t="s">
        <v>1192</v>
      </c>
      <c r="G471" s="221" t="s">
        <v>140</v>
      </c>
      <c r="H471" s="222">
        <v>1</v>
      </c>
      <c r="I471" s="223"/>
      <c r="J471" s="224">
        <f>ROUND(I471*H471,2)</f>
        <v>0</v>
      </c>
      <c r="K471" s="220" t="s">
        <v>141</v>
      </c>
      <c r="L471" s="69"/>
      <c r="M471" s="225" t="s">
        <v>22</v>
      </c>
      <c r="N471" s="226" t="s">
        <v>46</v>
      </c>
      <c r="O471" s="44"/>
      <c r="P471" s="227">
        <f>O471*H471</f>
        <v>0</v>
      </c>
      <c r="Q471" s="227">
        <v>0</v>
      </c>
      <c r="R471" s="227">
        <f>Q471*H471</f>
        <v>0</v>
      </c>
      <c r="S471" s="227">
        <v>0</v>
      </c>
      <c r="T471" s="228">
        <f>S471*H471</f>
        <v>0</v>
      </c>
      <c r="AR471" s="21" t="s">
        <v>287</v>
      </c>
      <c r="AT471" s="21" t="s">
        <v>137</v>
      </c>
      <c r="AU471" s="21" t="s">
        <v>84</v>
      </c>
      <c r="AY471" s="21" t="s">
        <v>134</v>
      </c>
      <c r="BE471" s="229">
        <f>IF(N471="základní",J471,0)</f>
        <v>0</v>
      </c>
      <c r="BF471" s="229">
        <f>IF(N471="snížená",J471,0)</f>
        <v>0</v>
      </c>
      <c r="BG471" s="229">
        <f>IF(N471="zákl. přenesená",J471,0)</f>
        <v>0</v>
      </c>
      <c r="BH471" s="229">
        <f>IF(N471="sníž. přenesená",J471,0)</f>
        <v>0</v>
      </c>
      <c r="BI471" s="229">
        <f>IF(N471="nulová",J471,0)</f>
        <v>0</v>
      </c>
      <c r="BJ471" s="21" t="s">
        <v>24</v>
      </c>
      <c r="BK471" s="229">
        <f>ROUND(I471*H471,2)</f>
        <v>0</v>
      </c>
      <c r="BL471" s="21" t="s">
        <v>287</v>
      </c>
      <c r="BM471" s="21" t="s">
        <v>1193</v>
      </c>
    </row>
    <row r="472" spans="2:65" s="1" customFormat="1" ht="16.5" customHeight="1">
      <c r="B472" s="43"/>
      <c r="C472" s="246" t="s">
        <v>1194</v>
      </c>
      <c r="D472" s="246" t="s">
        <v>268</v>
      </c>
      <c r="E472" s="247" t="s">
        <v>1195</v>
      </c>
      <c r="F472" s="248" t="s">
        <v>1196</v>
      </c>
      <c r="G472" s="249" t="s">
        <v>140</v>
      </c>
      <c r="H472" s="250">
        <v>1</v>
      </c>
      <c r="I472" s="251"/>
      <c r="J472" s="252">
        <f>ROUND(I472*H472,2)</f>
        <v>0</v>
      </c>
      <c r="K472" s="248" t="s">
        <v>141</v>
      </c>
      <c r="L472" s="253"/>
      <c r="M472" s="254" t="s">
        <v>22</v>
      </c>
      <c r="N472" s="255" t="s">
        <v>46</v>
      </c>
      <c r="O472" s="44"/>
      <c r="P472" s="227">
        <f>O472*H472</f>
        <v>0</v>
      </c>
      <c r="Q472" s="227">
        <v>0.029</v>
      </c>
      <c r="R472" s="227">
        <f>Q472*H472</f>
        <v>0.029</v>
      </c>
      <c r="S472" s="227">
        <v>0</v>
      </c>
      <c r="T472" s="228">
        <f>S472*H472</f>
        <v>0</v>
      </c>
      <c r="AR472" s="21" t="s">
        <v>373</v>
      </c>
      <c r="AT472" s="21" t="s">
        <v>268</v>
      </c>
      <c r="AU472" s="21" t="s">
        <v>84</v>
      </c>
      <c r="AY472" s="21" t="s">
        <v>134</v>
      </c>
      <c r="BE472" s="229">
        <f>IF(N472="základní",J472,0)</f>
        <v>0</v>
      </c>
      <c r="BF472" s="229">
        <f>IF(N472="snížená",J472,0)</f>
        <v>0</v>
      </c>
      <c r="BG472" s="229">
        <f>IF(N472="zákl. přenesená",J472,0)</f>
        <v>0</v>
      </c>
      <c r="BH472" s="229">
        <f>IF(N472="sníž. přenesená",J472,0)</f>
        <v>0</v>
      </c>
      <c r="BI472" s="229">
        <f>IF(N472="nulová",J472,0)</f>
        <v>0</v>
      </c>
      <c r="BJ472" s="21" t="s">
        <v>24</v>
      </c>
      <c r="BK472" s="229">
        <f>ROUND(I472*H472,2)</f>
        <v>0</v>
      </c>
      <c r="BL472" s="21" t="s">
        <v>287</v>
      </c>
      <c r="BM472" s="21" t="s">
        <v>1197</v>
      </c>
    </row>
    <row r="473" spans="2:65" s="1" customFormat="1" ht="25.5" customHeight="1">
      <c r="B473" s="43"/>
      <c r="C473" s="218" t="s">
        <v>1198</v>
      </c>
      <c r="D473" s="218" t="s">
        <v>137</v>
      </c>
      <c r="E473" s="219" t="s">
        <v>1199</v>
      </c>
      <c r="F473" s="220" t="s">
        <v>1200</v>
      </c>
      <c r="G473" s="221" t="s">
        <v>140</v>
      </c>
      <c r="H473" s="222">
        <v>1</v>
      </c>
      <c r="I473" s="223"/>
      <c r="J473" s="224">
        <f>ROUND(I473*H473,2)</f>
        <v>0</v>
      </c>
      <c r="K473" s="220" t="s">
        <v>141</v>
      </c>
      <c r="L473" s="69"/>
      <c r="M473" s="225" t="s">
        <v>22</v>
      </c>
      <c r="N473" s="226" t="s">
        <v>46</v>
      </c>
      <c r="O473" s="44"/>
      <c r="P473" s="227">
        <f>O473*H473</f>
        <v>0</v>
      </c>
      <c r="Q473" s="227">
        <v>0</v>
      </c>
      <c r="R473" s="227">
        <f>Q473*H473</f>
        <v>0</v>
      </c>
      <c r="S473" s="227">
        <v>0</v>
      </c>
      <c r="T473" s="228">
        <f>S473*H473</f>
        <v>0</v>
      </c>
      <c r="AR473" s="21" t="s">
        <v>287</v>
      </c>
      <c r="AT473" s="21" t="s">
        <v>137</v>
      </c>
      <c r="AU473" s="21" t="s">
        <v>84</v>
      </c>
      <c r="AY473" s="21" t="s">
        <v>134</v>
      </c>
      <c r="BE473" s="229">
        <f>IF(N473="základní",J473,0)</f>
        <v>0</v>
      </c>
      <c r="BF473" s="229">
        <f>IF(N473="snížená",J473,0)</f>
        <v>0</v>
      </c>
      <c r="BG473" s="229">
        <f>IF(N473="zákl. přenesená",J473,0)</f>
        <v>0</v>
      </c>
      <c r="BH473" s="229">
        <f>IF(N473="sníž. přenesená",J473,0)</f>
        <v>0</v>
      </c>
      <c r="BI473" s="229">
        <f>IF(N473="nulová",J473,0)</f>
        <v>0</v>
      </c>
      <c r="BJ473" s="21" t="s">
        <v>24</v>
      </c>
      <c r="BK473" s="229">
        <f>ROUND(I473*H473,2)</f>
        <v>0</v>
      </c>
      <c r="BL473" s="21" t="s">
        <v>287</v>
      </c>
      <c r="BM473" s="21" t="s">
        <v>1201</v>
      </c>
    </row>
    <row r="474" spans="2:65" s="1" customFormat="1" ht="25.5" customHeight="1">
      <c r="B474" s="43"/>
      <c r="C474" s="246" t="s">
        <v>1202</v>
      </c>
      <c r="D474" s="246" t="s">
        <v>268</v>
      </c>
      <c r="E474" s="247" t="s">
        <v>1203</v>
      </c>
      <c r="F474" s="248" t="s">
        <v>1204</v>
      </c>
      <c r="G474" s="249" t="s">
        <v>140</v>
      </c>
      <c r="H474" s="250">
        <v>1</v>
      </c>
      <c r="I474" s="251"/>
      <c r="J474" s="252">
        <f>ROUND(I474*H474,2)</f>
        <v>0</v>
      </c>
      <c r="K474" s="248" t="s">
        <v>141</v>
      </c>
      <c r="L474" s="253"/>
      <c r="M474" s="254" t="s">
        <v>22</v>
      </c>
      <c r="N474" s="255" t="s">
        <v>46</v>
      </c>
      <c r="O474" s="44"/>
      <c r="P474" s="227">
        <f>O474*H474</f>
        <v>0</v>
      </c>
      <c r="Q474" s="227">
        <v>0.027</v>
      </c>
      <c r="R474" s="227">
        <f>Q474*H474</f>
        <v>0.027</v>
      </c>
      <c r="S474" s="227">
        <v>0</v>
      </c>
      <c r="T474" s="228">
        <f>S474*H474</f>
        <v>0</v>
      </c>
      <c r="AR474" s="21" t="s">
        <v>373</v>
      </c>
      <c r="AT474" s="21" t="s">
        <v>268</v>
      </c>
      <c r="AU474" s="21" t="s">
        <v>84</v>
      </c>
      <c r="AY474" s="21" t="s">
        <v>134</v>
      </c>
      <c r="BE474" s="229">
        <f>IF(N474="základní",J474,0)</f>
        <v>0</v>
      </c>
      <c r="BF474" s="229">
        <f>IF(N474="snížená",J474,0)</f>
        <v>0</v>
      </c>
      <c r="BG474" s="229">
        <f>IF(N474="zákl. přenesená",J474,0)</f>
        <v>0</v>
      </c>
      <c r="BH474" s="229">
        <f>IF(N474="sníž. přenesená",J474,0)</f>
        <v>0</v>
      </c>
      <c r="BI474" s="229">
        <f>IF(N474="nulová",J474,0)</f>
        <v>0</v>
      </c>
      <c r="BJ474" s="21" t="s">
        <v>24</v>
      </c>
      <c r="BK474" s="229">
        <f>ROUND(I474*H474,2)</f>
        <v>0</v>
      </c>
      <c r="BL474" s="21" t="s">
        <v>287</v>
      </c>
      <c r="BM474" s="21" t="s">
        <v>1205</v>
      </c>
    </row>
    <row r="475" spans="2:65" s="1" customFormat="1" ht="25.5" customHeight="1">
      <c r="B475" s="43"/>
      <c r="C475" s="218" t="s">
        <v>1206</v>
      </c>
      <c r="D475" s="218" t="s">
        <v>137</v>
      </c>
      <c r="E475" s="219" t="s">
        <v>1207</v>
      </c>
      <c r="F475" s="220" t="s">
        <v>1208</v>
      </c>
      <c r="G475" s="221" t="s">
        <v>140</v>
      </c>
      <c r="H475" s="222">
        <v>1</v>
      </c>
      <c r="I475" s="223"/>
      <c r="J475" s="224">
        <f>ROUND(I475*H475,2)</f>
        <v>0</v>
      </c>
      <c r="K475" s="220" t="s">
        <v>141</v>
      </c>
      <c r="L475" s="69"/>
      <c r="M475" s="225" t="s">
        <v>22</v>
      </c>
      <c r="N475" s="226" t="s">
        <v>46</v>
      </c>
      <c r="O475" s="44"/>
      <c r="P475" s="227">
        <f>O475*H475</f>
        <v>0</v>
      </c>
      <c r="Q475" s="227">
        <v>0</v>
      </c>
      <c r="R475" s="227">
        <f>Q475*H475</f>
        <v>0</v>
      </c>
      <c r="S475" s="227">
        <v>0</v>
      </c>
      <c r="T475" s="228">
        <f>S475*H475</f>
        <v>0</v>
      </c>
      <c r="AR475" s="21" t="s">
        <v>287</v>
      </c>
      <c r="AT475" s="21" t="s">
        <v>137</v>
      </c>
      <c r="AU475" s="21" t="s">
        <v>84</v>
      </c>
      <c r="AY475" s="21" t="s">
        <v>134</v>
      </c>
      <c r="BE475" s="229">
        <f>IF(N475="základní",J475,0)</f>
        <v>0</v>
      </c>
      <c r="BF475" s="229">
        <f>IF(N475="snížená",J475,0)</f>
        <v>0</v>
      </c>
      <c r="BG475" s="229">
        <f>IF(N475="zákl. přenesená",J475,0)</f>
        <v>0</v>
      </c>
      <c r="BH475" s="229">
        <f>IF(N475="sníž. přenesená",J475,0)</f>
        <v>0</v>
      </c>
      <c r="BI475" s="229">
        <f>IF(N475="nulová",J475,0)</f>
        <v>0</v>
      </c>
      <c r="BJ475" s="21" t="s">
        <v>24</v>
      </c>
      <c r="BK475" s="229">
        <f>ROUND(I475*H475,2)</f>
        <v>0</v>
      </c>
      <c r="BL475" s="21" t="s">
        <v>287</v>
      </c>
      <c r="BM475" s="21" t="s">
        <v>1209</v>
      </c>
    </row>
    <row r="476" spans="2:65" s="1" customFormat="1" ht="25.5" customHeight="1">
      <c r="B476" s="43"/>
      <c r="C476" s="246" t="s">
        <v>1210</v>
      </c>
      <c r="D476" s="246" t="s">
        <v>268</v>
      </c>
      <c r="E476" s="247" t="s">
        <v>1211</v>
      </c>
      <c r="F476" s="248" t="s">
        <v>1212</v>
      </c>
      <c r="G476" s="249" t="s">
        <v>140</v>
      </c>
      <c r="H476" s="250">
        <v>1</v>
      </c>
      <c r="I476" s="251"/>
      <c r="J476" s="252">
        <f>ROUND(I476*H476,2)</f>
        <v>0</v>
      </c>
      <c r="K476" s="248" t="s">
        <v>141</v>
      </c>
      <c r="L476" s="253"/>
      <c r="M476" s="254" t="s">
        <v>22</v>
      </c>
      <c r="N476" s="255" t="s">
        <v>46</v>
      </c>
      <c r="O476" s="44"/>
      <c r="P476" s="227">
        <f>O476*H476</f>
        <v>0</v>
      </c>
      <c r="Q476" s="227">
        <v>0.041</v>
      </c>
      <c r="R476" s="227">
        <f>Q476*H476</f>
        <v>0.041</v>
      </c>
      <c r="S476" s="227">
        <v>0</v>
      </c>
      <c r="T476" s="228">
        <f>S476*H476</f>
        <v>0</v>
      </c>
      <c r="AR476" s="21" t="s">
        <v>373</v>
      </c>
      <c r="AT476" s="21" t="s">
        <v>268</v>
      </c>
      <c r="AU476" s="21" t="s">
        <v>84</v>
      </c>
      <c r="AY476" s="21" t="s">
        <v>134</v>
      </c>
      <c r="BE476" s="229">
        <f>IF(N476="základní",J476,0)</f>
        <v>0</v>
      </c>
      <c r="BF476" s="229">
        <f>IF(N476="snížená",J476,0)</f>
        <v>0</v>
      </c>
      <c r="BG476" s="229">
        <f>IF(N476="zákl. přenesená",J476,0)</f>
        <v>0</v>
      </c>
      <c r="BH476" s="229">
        <f>IF(N476="sníž. přenesená",J476,0)</f>
        <v>0</v>
      </c>
      <c r="BI476" s="229">
        <f>IF(N476="nulová",J476,0)</f>
        <v>0</v>
      </c>
      <c r="BJ476" s="21" t="s">
        <v>24</v>
      </c>
      <c r="BK476" s="229">
        <f>ROUND(I476*H476,2)</f>
        <v>0</v>
      </c>
      <c r="BL476" s="21" t="s">
        <v>287</v>
      </c>
      <c r="BM476" s="21" t="s">
        <v>1213</v>
      </c>
    </row>
    <row r="477" spans="2:65" s="1" customFormat="1" ht="25.5" customHeight="1">
      <c r="B477" s="43"/>
      <c r="C477" s="218" t="s">
        <v>1214</v>
      </c>
      <c r="D477" s="218" t="s">
        <v>137</v>
      </c>
      <c r="E477" s="219" t="s">
        <v>1215</v>
      </c>
      <c r="F477" s="220" t="s">
        <v>1216</v>
      </c>
      <c r="G477" s="221" t="s">
        <v>140</v>
      </c>
      <c r="H477" s="222">
        <v>1</v>
      </c>
      <c r="I477" s="223"/>
      <c r="J477" s="224">
        <f>ROUND(I477*H477,2)</f>
        <v>0</v>
      </c>
      <c r="K477" s="220" t="s">
        <v>141</v>
      </c>
      <c r="L477" s="69"/>
      <c r="M477" s="225" t="s">
        <v>22</v>
      </c>
      <c r="N477" s="226" t="s">
        <v>46</v>
      </c>
      <c r="O477" s="44"/>
      <c r="P477" s="227">
        <f>O477*H477</f>
        <v>0</v>
      </c>
      <c r="Q477" s="227">
        <v>0.00088</v>
      </c>
      <c r="R477" s="227">
        <f>Q477*H477</f>
        <v>0.00088</v>
      </c>
      <c r="S477" s="227">
        <v>0</v>
      </c>
      <c r="T477" s="228">
        <f>S477*H477</f>
        <v>0</v>
      </c>
      <c r="AR477" s="21" t="s">
        <v>287</v>
      </c>
      <c r="AT477" s="21" t="s">
        <v>137</v>
      </c>
      <c r="AU477" s="21" t="s">
        <v>84</v>
      </c>
      <c r="AY477" s="21" t="s">
        <v>134</v>
      </c>
      <c r="BE477" s="229">
        <f>IF(N477="základní",J477,0)</f>
        <v>0</v>
      </c>
      <c r="BF477" s="229">
        <f>IF(N477="snížená",J477,0)</f>
        <v>0</v>
      </c>
      <c r="BG477" s="229">
        <f>IF(N477="zákl. přenesená",J477,0)</f>
        <v>0</v>
      </c>
      <c r="BH477" s="229">
        <f>IF(N477="sníž. přenesená",J477,0)</f>
        <v>0</v>
      </c>
      <c r="BI477" s="229">
        <f>IF(N477="nulová",J477,0)</f>
        <v>0</v>
      </c>
      <c r="BJ477" s="21" t="s">
        <v>24</v>
      </c>
      <c r="BK477" s="229">
        <f>ROUND(I477*H477,2)</f>
        <v>0</v>
      </c>
      <c r="BL477" s="21" t="s">
        <v>287</v>
      </c>
      <c r="BM477" s="21" t="s">
        <v>1217</v>
      </c>
    </row>
    <row r="478" spans="2:65" s="1" customFormat="1" ht="16.5" customHeight="1">
      <c r="B478" s="43"/>
      <c r="C478" s="246" t="s">
        <v>1218</v>
      </c>
      <c r="D478" s="246" t="s">
        <v>268</v>
      </c>
      <c r="E478" s="247" t="s">
        <v>1219</v>
      </c>
      <c r="F478" s="248" t="s">
        <v>1220</v>
      </c>
      <c r="G478" s="249" t="s">
        <v>140</v>
      </c>
      <c r="H478" s="250">
        <v>1</v>
      </c>
      <c r="I478" s="251"/>
      <c r="J478" s="252">
        <f>ROUND(I478*H478,2)</f>
        <v>0</v>
      </c>
      <c r="K478" s="248" t="s">
        <v>342</v>
      </c>
      <c r="L478" s="253"/>
      <c r="M478" s="254" t="s">
        <v>22</v>
      </c>
      <c r="N478" s="255" t="s">
        <v>46</v>
      </c>
      <c r="O478" s="44"/>
      <c r="P478" s="227">
        <f>O478*H478</f>
        <v>0</v>
      </c>
      <c r="Q478" s="227">
        <v>0.019</v>
      </c>
      <c r="R478" s="227">
        <f>Q478*H478</f>
        <v>0.019</v>
      </c>
      <c r="S478" s="227">
        <v>0</v>
      </c>
      <c r="T478" s="228">
        <f>S478*H478</f>
        <v>0</v>
      </c>
      <c r="AR478" s="21" t="s">
        <v>373</v>
      </c>
      <c r="AT478" s="21" t="s">
        <v>268</v>
      </c>
      <c r="AU478" s="21" t="s">
        <v>84</v>
      </c>
      <c r="AY478" s="21" t="s">
        <v>134</v>
      </c>
      <c r="BE478" s="229">
        <f>IF(N478="základní",J478,0)</f>
        <v>0</v>
      </c>
      <c r="BF478" s="229">
        <f>IF(N478="snížená",J478,0)</f>
        <v>0</v>
      </c>
      <c r="BG478" s="229">
        <f>IF(N478="zákl. přenesená",J478,0)</f>
        <v>0</v>
      </c>
      <c r="BH478" s="229">
        <f>IF(N478="sníž. přenesená",J478,0)</f>
        <v>0</v>
      </c>
      <c r="BI478" s="229">
        <f>IF(N478="nulová",J478,0)</f>
        <v>0</v>
      </c>
      <c r="BJ478" s="21" t="s">
        <v>24</v>
      </c>
      <c r="BK478" s="229">
        <f>ROUND(I478*H478,2)</f>
        <v>0</v>
      </c>
      <c r="BL478" s="21" t="s">
        <v>287</v>
      </c>
      <c r="BM478" s="21" t="s">
        <v>1221</v>
      </c>
    </row>
    <row r="479" spans="2:65" s="1" customFormat="1" ht="25.5" customHeight="1">
      <c r="B479" s="43"/>
      <c r="C479" s="218" t="s">
        <v>1222</v>
      </c>
      <c r="D479" s="218" t="s">
        <v>137</v>
      </c>
      <c r="E479" s="219" t="s">
        <v>1223</v>
      </c>
      <c r="F479" s="220" t="s">
        <v>1224</v>
      </c>
      <c r="G479" s="221" t="s">
        <v>140</v>
      </c>
      <c r="H479" s="222">
        <v>1</v>
      </c>
      <c r="I479" s="223"/>
      <c r="J479" s="224">
        <f>ROUND(I479*H479,2)</f>
        <v>0</v>
      </c>
      <c r="K479" s="220" t="s">
        <v>141</v>
      </c>
      <c r="L479" s="69"/>
      <c r="M479" s="225" t="s">
        <v>22</v>
      </c>
      <c r="N479" s="226" t="s">
        <v>46</v>
      </c>
      <c r="O479" s="44"/>
      <c r="P479" s="227">
        <f>O479*H479</f>
        <v>0</v>
      </c>
      <c r="Q479" s="227">
        <v>0.00084</v>
      </c>
      <c r="R479" s="227">
        <f>Q479*H479</f>
        <v>0.00084</v>
      </c>
      <c r="S479" s="227">
        <v>0</v>
      </c>
      <c r="T479" s="228">
        <f>S479*H479</f>
        <v>0</v>
      </c>
      <c r="AR479" s="21" t="s">
        <v>287</v>
      </c>
      <c r="AT479" s="21" t="s">
        <v>137</v>
      </c>
      <c r="AU479" s="21" t="s">
        <v>84</v>
      </c>
      <c r="AY479" s="21" t="s">
        <v>134</v>
      </c>
      <c r="BE479" s="229">
        <f>IF(N479="základní",J479,0)</f>
        <v>0</v>
      </c>
      <c r="BF479" s="229">
        <f>IF(N479="snížená",J479,0)</f>
        <v>0</v>
      </c>
      <c r="BG479" s="229">
        <f>IF(N479="zákl. přenesená",J479,0)</f>
        <v>0</v>
      </c>
      <c r="BH479" s="229">
        <f>IF(N479="sníž. přenesená",J479,0)</f>
        <v>0</v>
      </c>
      <c r="BI479" s="229">
        <f>IF(N479="nulová",J479,0)</f>
        <v>0</v>
      </c>
      <c r="BJ479" s="21" t="s">
        <v>24</v>
      </c>
      <c r="BK479" s="229">
        <f>ROUND(I479*H479,2)</f>
        <v>0</v>
      </c>
      <c r="BL479" s="21" t="s">
        <v>287</v>
      </c>
      <c r="BM479" s="21" t="s">
        <v>1225</v>
      </c>
    </row>
    <row r="480" spans="2:65" s="1" customFormat="1" ht="16.5" customHeight="1">
      <c r="B480" s="43"/>
      <c r="C480" s="246" t="s">
        <v>1226</v>
      </c>
      <c r="D480" s="246" t="s">
        <v>268</v>
      </c>
      <c r="E480" s="247" t="s">
        <v>1227</v>
      </c>
      <c r="F480" s="248" t="s">
        <v>1228</v>
      </c>
      <c r="G480" s="249" t="s">
        <v>140</v>
      </c>
      <c r="H480" s="250">
        <v>1</v>
      </c>
      <c r="I480" s="251"/>
      <c r="J480" s="252">
        <f>ROUND(I480*H480,2)</f>
        <v>0</v>
      </c>
      <c r="K480" s="248" t="s">
        <v>342</v>
      </c>
      <c r="L480" s="253"/>
      <c r="M480" s="254" t="s">
        <v>22</v>
      </c>
      <c r="N480" s="255" t="s">
        <v>46</v>
      </c>
      <c r="O480" s="44"/>
      <c r="P480" s="227">
        <f>O480*H480</f>
        <v>0</v>
      </c>
      <c r="Q480" s="227">
        <v>0.019</v>
      </c>
      <c r="R480" s="227">
        <f>Q480*H480</f>
        <v>0.019</v>
      </c>
      <c r="S480" s="227">
        <v>0</v>
      </c>
      <c r="T480" s="228">
        <f>S480*H480</f>
        <v>0</v>
      </c>
      <c r="AR480" s="21" t="s">
        <v>373</v>
      </c>
      <c r="AT480" s="21" t="s">
        <v>268</v>
      </c>
      <c r="AU480" s="21" t="s">
        <v>84</v>
      </c>
      <c r="AY480" s="21" t="s">
        <v>134</v>
      </c>
      <c r="BE480" s="229">
        <f>IF(N480="základní",J480,0)</f>
        <v>0</v>
      </c>
      <c r="BF480" s="229">
        <f>IF(N480="snížená",J480,0)</f>
        <v>0</v>
      </c>
      <c r="BG480" s="229">
        <f>IF(N480="zákl. přenesená",J480,0)</f>
        <v>0</v>
      </c>
      <c r="BH480" s="229">
        <f>IF(N480="sníž. přenesená",J480,0)</f>
        <v>0</v>
      </c>
      <c r="BI480" s="229">
        <f>IF(N480="nulová",J480,0)</f>
        <v>0</v>
      </c>
      <c r="BJ480" s="21" t="s">
        <v>24</v>
      </c>
      <c r="BK480" s="229">
        <f>ROUND(I480*H480,2)</f>
        <v>0</v>
      </c>
      <c r="BL480" s="21" t="s">
        <v>287</v>
      </c>
      <c r="BM480" s="21" t="s">
        <v>1229</v>
      </c>
    </row>
    <row r="481" spans="2:65" s="1" customFormat="1" ht="16.5" customHeight="1">
      <c r="B481" s="43"/>
      <c r="C481" s="218" t="s">
        <v>1230</v>
      </c>
      <c r="D481" s="218" t="s">
        <v>137</v>
      </c>
      <c r="E481" s="219" t="s">
        <v>1231</v>
      </c>
      <c r="F481" s="220" t="s">
        <v>1232</v>
      </c>
      <c r="G481" s="221" t="s">
        <v>140</v>
      </c>
      <c r="H481" s="222">
        <v>3</v>
      </c>
      <c r="I481" s="223"/>
      <c r="J481" s="224">
        <f>ROUND(I481*H481,2)</f>
        <v>0</v>
      </c>
      <c r="K481" s="220" t="s">
        <v>141</v>
      </c>
      <c r="L481" s="69"/>
      <c r="M481" s="225" t="s">
        <v>22</v>
      </c>
      <c r="N481" s="226" t="s">
        <v>46</v>
      </c>
      <c r="O481" s="44"/>
      <c r="P481" s="227">
        <f>O481*H481</f>
        <v>0</v>
      </c>
      <c r="Q481" s="227">
        <v>0</v>
      </c>
      <c r="R481" s="227">
        <f>Q481*H481</f>
        <v>0</v>
      </c>
      <c r="S481" s="227">
        <v>0</v>
      </c>
      <c r="T481" s="228">
        <f>S481*H481</f>
        <v>0</v>
      </c>
      <c r="AR481" s="21" t="s">
        <v>287</v>
      </c>
      <c r="AT481" s="21" t="s">
        <v>137</v>
      </c>
      <c r="AU481" s="21" t="s">
        <v>84</v>
      </c>
      <c r="AY481" s="21" t="s">
        <v>134</v>
      </c>
      <c r="BE481" s="229">
        <f>IF(N481="základní",J481,0)</f>
        <v>0</v>
      </c>
      <c r="BF481" s="229">
        <f>IF(N481="snížená",J481,0)</f>
        <v>0</v>
      </c>
      <c r="BG481" s="229">
        <f>IF(N481="zákl. přenesená",J481,0)</f>
        <v>0</v>
      </c>
      <c r="BH481" s="229">
        <f>IF(N481="sníž. přenesená",J481,0)</f>
        <v>0</v>
      </c>
      <c r="BI481" s="229">
        <f>IF(N481="nulová",J481,0)</f>
        <v>0</v>
      </c>
      <c r="BJ481" s="21" t="s">
        <v>24</v>
      </c>
      <c r="BK481" s="229">
        <f>ROUND(I481*H481,2)</f>
        <v>0</v>
      </c>
      <c r="BL481" s="21" t="s">
        <v>287</v>
      </c>
      <c r="BM481" s="21" t="s">
        <v>1233</v>
      </c>
    </row>
    <row r="482" spans="2:65" s="1" customFormat="1" ht="16.5" customHeight="1">
      <c r="B482" s="43"/>
      <c r="C482" s="246" t="s">
        <v>1234</v>
      </c>
      <c r="D482" s="246" t="s">
        <v>268</v>
      </c>
      <c r="E482" s="247" t="s">
        <v>1235</v>
      </c>
      <c r="F482" s="248" t="s">
        <v>1236</v>
      </c>
      <c r="G482" s="249" t="s">
        <v>140</v>
      </c>
      <c r="H482" s="250">
        <v>3</v>
      </c>
      <c r="I482" s="251"/>
      <c r="J482" s="252">
        <f>ROUND(I482*H482,2)</f>
        <v>0</v>
      </c>
      <c r="K482" s="248" t="s">
        <v>141</v>
      </c>
      <c r="L482" s="253"/>
      <c r="M482" s="254" t="s">
        <v>22</v>
      </c>
      <c r="N482" s="255" t="s">
        <v>46</v>
      </c>
      <c r="O482" s="44"/>
      <c r="P482" s="227">
        <f>O482*H482</f>
        <v>0</v>
      </c>
      <c r="Q482" s="227">
        <v>0.0024</v>
      </c>
      <c r="R482" s="227">
        <f>Q482*H482</f>
        <v>0.0072</v>
      </c>
      <c r="S482" s="227">
        <v>0</v>
      </c>
      <c r="T482" s="228">
        <f>S482*H482</f>
        <v>0</v>
      </c>
      <c r="AR482" s="21" t="s">
        <v>373</v>
      </c>
      <c r="AT482" s="21" t="s">
        <v>268</v>
      </c>
      <c r="AU482" s="21" t="s">
        <v>84</v>
      </c>
      <c r="AY482" s="21" t="s">
        <v>134</v>
      </c>
      <c r="BE482" s="229">
        <f>IF(N482="základní",J482,0)</f>
        <v>0</v>
      </c>
      <c r="BF482" s="229">
        <f>IF(N482="snížená",J482,0)</f>
        <v>0</v>
      </c>
      <c r="BG482" s="229">
        <f>IF(N482="zákl. přenesená",J482,0)</f>
        <v>0</v>
      </c>
      <c r="BH482" s="229">
        <f>IF(N482="sníž. přenesená",J482,0)</f>
        <v>0</v>
      </c>
      <c r="BI482" s="229">
        <f>IF(N482="nulová",J482,0)</f>
        <v>0</v>
      </c>
      <c r="BJ482" s="21" t="s">
        <v>24</v>
      </c>
      <c r="BK482" s="229">
        <f>ROUND(I482*H482,2)</f>
        <v>0</v>
      </c>
      <c r="BL482" s="21" t="s">
        <v>287</v>
      </c>
      <c r="BM482" s="21" t="s">
        <v>1237</v>
      </c>
    </row>
    <row r="483" spans="2:65" s="1" customFormat="1" ht="16.5" customHeight="1">
      <c r="B483" s="43"/>
      <c r="C483" s="218" t="s">
        <v>1238</v>
      </c>
      <c r="D483" s="218" t="s">
        <v>137</v>
      </c>
      <c r="E483" s="219" t="s">
        <v>1239</v>
      </c>
      <c r="F483" s="220" t="s">
        <v>1240</v>
      </c>
      <c r="G483" s="221" t="s">
        <v>140</v>
      </c>
      <c r="H483" s="222">
        <v>15</v>
      </c>
      <c r="I483" s="223"/>
      <c r="J483" s="224">
        <f>ROUND(I483*H483,2)</f>
        <v>0</v>
      </c>
      <c r="K483" s="220" t="s">
        <v>141</v>
      </c>
      <c r="L483" s="69"/>
      <c r="M483" s="225" t="s">
        <v>22</v>
      </c>
      <c r="N483" s="226" t="s">
        <v>46</v>
      </c>
      <c r="O483" s="44"/>
      <c r="P483" s="227">
        <f>O483*H483</f>
        <v>0</v>
      </c>
      <c r="Q483" s="227">
        <v>0</v>
      </c>
      <c r="R483" s="227">
        <f>Q483*H483</f>
        <v>0</v>
      </c>
      <c r="S483" s="227">
        <v>0</v>
      </c>
      <c r="T483" s="228">
        <f>S483*H483</f>
        <v>0</v>
      </c>
      <c r="AR483" s="21" t="s">
        <v>287</v>
      </c>
      <c r="AT483" s="21" t="s">
        <v>137</v>
      </c>
      <c r="AU483" s="21" t="s">
        <v>84</v>
      </c>
      <c r="AY483" s="21" t="s">
        <v>134</v>
      </c>
      <c r="BE483" s="229">
        <f>IF(N483="základní",J483,0)</f>
        <v>0</v>
      </c>
      <c r="BF483" s="229">
        <f>IF(N483="snížená",J483,0)</f>
        <v>0</v>
      </c>
      <c r="BG483" s="229">
        <f>IF(N483="zákl. přenesená",J483,0)</f>
        <v>0</v>
      </c>
      <c r="BH483" s="229">
        <f>IF(N483="sníž. přenesená",J483,0)</f>
        <v>0</v>
      </c>
      <c r="BI483" s="229">
        <f>IF(N483="nulová",J483,0)</f>
        <v>0</v>
      </c>
      <c r="BJ483" s="21" t="s">
        <v>24</v>
      </c>
      <c r="BK483" s="229">
        <f>ROUND(I483*H483,2)</f>
        <v>0</v>
      </c>
      <c r="BL483" s="21" t="s">
        <v>287</v>
      </c>
      <c r="BM483" s="21" t="s">
        <v>1241</v>
      </c>
    </row>
    <row r="484" spans="2:65" s="1" customFormat="1" ht="16.5" customHeight="1">
      <c r="B484" s="43"/>
      <c r="C484" s="246" t="s">
        <v>1242</v>
      </c>
      <c r="D484" s="246" t="s">
        <v>268</v>
      </c>
      <c r="E484" s="247" t="s">
        <v>1243</v>
      </c>
      <c r="F484" s="248" t="s">
        <v>1244</v>
      </c>
      <c r="G484" s="249" t="s">
        <v>140</v>
      </c>
      <c r="H484" s="250">
        <v>15</v>
      </c>
      <c r="I484" s="251"/>
      <c r="J484" s="252">
        <f>ROUND(I484*H484,2)</f>
        <v>0</v>
      </c>
      <c r="K484" s="248" t="s">
        <v>141</v>
      </c>
      <c r="L484" s="253"/>
      <c r="M484" s="254" t="s">
        <v>22</v>
      </c>
      <c r="N484" s="255" t="s">
        <v>46</v>
      </c>
      <c r="O484" s="44"/>
      <c r="P484" s="227">
        <f>O484*H484</f>
        <v>0</v>
      </c>
      <c r="Q484" s="227">
        <v>0.0004</v>
      </c>
      <c r="R484" s="227">
        <f>Q484*H484</f>
        <v>0.006</v>
      </c>
      <c r="S484" s="227">
        <v>0</v>
      </c>
      <c r="T484" s="228">
        <f>S484*H484</f>
        <v>0</v>
      </c>
      <c r="AR484" s="21" t="s">
        <v>373</v>
      </c>
      <c r="AT484" s="21" t="s">
        <v>268</v>
      </c>
      <c r="AU484" s="21" t="s">
        <v>84</v>
      </c>
      <c r="AY484" s="21" t="s">
        <v>134</v>
      </c>
      <c r="BE484" s="229">
        <f>IF(N484="základní",J484,0)</f>
        <v>0</v>
      </c>
      <c r="BF484" s="229">
        <f>IF(N484="snížená",J484,0)</f>
        <v>0</v>
      </c>
      <c r="BG484" s="229">
        <f>IF(N484="zákl. přenesená",J484,0)</f>
        <v>0</v>
      </c>
      <c r="BH484" s="229">
        <f>IF(N484="sníž. přenesená",J484,0)</f>
        <v>0</v>
      </c>
      <c r="BI484" s="229">
        <f>IF(N484="nulová",J484,0)</f>
        <v>0</v>
      </c>
      <c r="BJ484" s="21" t="s">
        <v>24</v>
      </c>
      <c r="BK484" s="229">
        <f>ROUND(I484*H484,2)</f>
        <v>0</v>
      </c>
      <c r="BL484" s="21" t="s">
        <v>287</v>
      </c>
      <c r="BM484" s="21" t="s">
        <v>1245</v>
      </c>
    </row>
    <row r="485" spans="2:65" s="1" customFormat="1" ht="16.5" customHeight="1">
      <c r="B485" s="43"/>
      <c r="C485" s="246" t="s">
        <v>1246</v>
      </c>
      <c r="D485" s="246" t="s">
        <v>268</v>
      </c>
      <c r="E485" s="247" t="s">
        <v>1247</v>
      </c>
      <c r="F485" s="248" t="s">
        <v>1248</v>
      </c>
      <c r="G485" s="249" t="s">
        <v>140</v>
      </c>
      <c r="H485" s="250">
        <v>15</v>
      </c>
      <c r="I485" s="251"/>
      <c r="J485" s="252">
        <f>ROUND(I485*H485,2)</f>
        <v>0</v>
      </c>
      <c r="K485" s="248" t="s">
        <v>342</v>
      </c>
      <c r="L485" s="253"/>
      <c r="M485" s="254" t="s">
        <v>22</v>
      </c>
      <c r="N485" s="255" t="s">
        <v>46</v>
      </c>
      <c r="O485" s="44"/>
      <c r="P485" s="227">
        <f>O485*H485</f>
        <v>0</v>
      </c>
      <c r="Q485" s="227">
        <v>0.0004</v>
      </c>
      <c r="R485" s="227">
        <f>Q485*H485</f>
        <v>0.006</v>
      </c>
      <c r="S485" s="227">
        <v>0</v>
      </c>
      <c r="T485" s="228">
        <f>S485*H485</f>
        <v>0</v>
      </c>
      <c r="AR485" s="21" t="s">
        <v>373</v>
      </c>
      <c r="AT485" s="21" t="s">
        <v>268</v>
      </c>
      <c r="AU485" s="21" t="s">
        <v>84</v>
      </c>
      <c r="AY485" s="21" t="s">
        <v>134</v>
      </c>
      <c r="BE485" s="229">
        <f>IF(N485="základní",J485,0)</f>
        <v>0</v>
      </c>
      <c r="BF485" s="229">
        <f>IF(N485="snížená",J485,0)</f>
        <v>0</v>
      </c>
      <c r="BG485" s="229">
        <f>IF(N485="zákl. přenesená",J485,0)</f>
        <v>0</v>
      </c>
      <c r="BH485" s="229">
        <f>IF(N485="sníž. přenesená",J485,0)</f>
        <v>0</v>
      </c>
      <c r="BI485" s="229">
        <f>IF(N485="nulová",J485,0)</f>
        <v>0</v>
      </c>
      <c r="BJ485" s="21" t="s">
        <v>24</v>
      </c>
      <c r="BK485" s="229">
        <f>ROUND(I485*H485,2)</f>
        <v>0</v>
      </c>
      <c r="BL485" s="21" t="s">
        <v>287</v>
      </c>
      <c r="BM485" s="21" t="s">
        <v>1249</v>
      </c>
    </row>
    <row r="486" spans="2:65" s="1" customFormat="1" ht="16.5" customHeight="1">
      <c r="B486" s="43"/>
      <c r="C486" s="218" t="s">
        <v>1250</v>
      </c>
      <c r="D486" s="218" t="s">
        <v>137</v>
      </c>
      <c r="E486" s="219" t="s">
        <v>1251</v>
      </c>
      <c r="F486" s="220" t="s">
        <v>1252</v>
      </c>
      <c r="G486" s="221" t="s">
        <v>140</v>
      </c>
      <c r="H486" s="222">
        <v>58</v>
      </c>
      <c r="I486" s="223"/>
      <c r="J486" s="224">
        <f>ROUND(I486*H486,2)</f>
        <v>0</v>
      </c>
      <c r="K486" s="220" t="s">
        <v>141</v>
      </c>
      <c r="L486" s="69"/>
      <c r="M486" s="225" t="s">
        <v>22</v>
      </c>
      <c r="N486" s="226" t="s">
        <v>46</v>
      </c>
      <c r="O486" s="44"/>
      <c r="P486" s="227">
        <f>O486*H486</f>
        <v>0</v>
      </c>
      <c r="Q486" s="227">
        <v>0</v>
      </c>
      <c r="R486" s="227">
        <f>Q486*H486</f>
        <v>0</v>
      </c>
      <c r="S486" s="227">
        <v>0.017</v>
      </c>
      <c r="T486" s="228">
        <f>S486*H486</f>
        <v>0.9860000000000001</v>
      </c>
      <c r="AR486" s="21" t="s">
        <v>287</v>
      </c>
      <c r="AT486" s="21" t="s">
        <v>137</v>
      </c>
      <c r="AU486" s="21" t="s">
        <v>84</v>
      </c>
      <c r="AY486" s="21" t="s">
        <v>134</v>
      </c>
      <c r="BE486" s="229">
        <f>IF(N486="základní",J486,0)</f>
        <v>0</v>
      </c>
      <c r="BF486" s="229">
        <f>IF(N486="snížená",J486,0)</f>
        <v>0</v>
      </c>
      <c r="BG486" s="229">
        <f>IF(N486="zákl. přenesená",J486,0)</f>
        <v>0</v>
      </c>
      <c r="BH486" s="229">
        <f>IF(N486="sníž. přenesená",J486,0)</f>
        <v>0</v>
      </c>
      <c r="BI486" s="229">
        <f>IF(N486="nulová",J486,0)</f>
        <v>0</v>
      </c>
      <c r="BJ486" s="21" t="s">
        <v>24</v>
      </c>
      <c r="BK486" s="229">
        <f>ROUND(I486*H486,2)</f>
        <v>0</v>
      </c>
      <c r="BL486" s="21" t="s">
        <v>287</v>
      </c>
      <c r="BM486" s="21" t="s">
        <v>1253</v>
      </c>
    </row>
    <row r="487" spans="2:51" s="11" customFormat="1" ht="13.5">
      <c r="B487" s="234"/>
      <c r="C487" s="235"/>
      <c r="D487" s="236" t="s">
        <v>224</v>
      </c>
      <c r="E487" s="237" t="s">
        <v>22</v>
      </c>
      <c r="F487" s="238" t="s">
        <v>1254</v>
      </c>
      <c r="G487" s="235"/>
      <c r="H487" s="239">
        <v>58</v>
      </c>
      <c r="I487" s="240"/>
      <c r="J487" s="235"/>
      <c r="K487" s="235"/>
      <c r="L487" s="241"/>
      <c r="M487" s="242"/>
      <c r="N487" s="243"/>
      <c r="O487" s="243"/>
      <c r="P487" s="243"/>
      <c r="Q487" s="243"/>
      <c r="R487" s="243"/>
      <c r="S487" s="243"/>
      <c r="T487" s="244"/>
      <c r="AT487" s="245" t="s">
        <v>224</v>
      </c>
      <c r="AU487" s="245" t="s">
        <v>84</v>
      </c>
      <c r="AV487" s="11" t="s">
        <v>84</v>
      </c>
      <c r="AW487" s="11" t="s">
        <v>39</v>
      </c>
      <c r="AX487" s="11" t="s">
        <v>24</v>
      </c>
      <c r="AY487" s="245" t="s">
        <v>134</v>
      </c>
    </row>
    <row r="488" spans="2:65" s="1" customFormat="1" ht="16.5" customHeight="1">
      <c r="B488" s="43"/>
      <c r="C488" s="218" t="s">
        <v>1255</v>
      </c>
      <c r="D488" s="218" t="s">
        <v>137</v>
      </c>
      <c r="E488" s="219" t="s">
        <v>1256</v>
      </c>
      <c r="F488" s="220" t="s">
        <v>1257</v>
      </c>
      <c r="G488" s="221" t="s">
        <v>140</v>
      </c>
      <c r="H488" s="222">
        <v>25</v>
      </c>
      <c r="I488" s="223"/>
      <c r="J488" s="224">
        <f>ROUND(I488*H488,2)</f>
        <v>0</v>
      </c>
      <c r="K488" s="220" t="s">
        <v>141</v>
      </c>
      <c r="L488" s="69"/>
      <c r="M488" s="225" t="s">
        <v>22</v>
      </c>
      <c r="N488" s="226" t="s">
        <v>46</v>
      </c>
      <c r="O488" s="44"/>
      <c r="P488" s="227">
        <f>O488*H488</f>
        <v>0</v>
      </c>
      <c r="Q488" s="227">
        <v>0</v>
      </c>
      <c r="R488" s="227">
        <f>Q488*H488</f>
        <v>0</v>
      </c>
      <c r="S488" s="227">
        <v>0.024</v>
      </c>
      <c r="T488" s="228">
        <f>S488*H488</f>
        <v>0.6</v>
      </c>
      <c r="AR488" s="21" t="s">
        <v>287</v>
      </c>
      <c r="AT488" s="21" t="s">
        <v>137</v>
      </c>
      <c r="AU488" s="21" t="s">
        <v>84</v>
      </c>
      <c r="AY488" s="21" t="s">
        <v>134</v>
      </c>
      <c r="BE488" s="229">
        <f>IF(N488="základní",J488,0)</f>
        <v>0</v>
      </c>
      <c r="BF488" s="229">
        <f>IF(N488="snížená",J488,0)</f>
        <v>0</v>
      </c>
      <c r="BG488" s="229">
        <f>IF(N488="zákl. přenesená",J488,0)</f>
        <v>0</v>
      </c>
      <c r="BH488" s="229">
        <f>IF(N488="sníž. přenesená",J488,0)</f>
        <v>0</v>
      </c>
      <c r="BI488" s="229">
        <f>IF(N488="nulová",J488,0)</f>
        <v>0</v>
      </c>
      <c r="BJ488" s="21" t="s">
        <v>24</v>
      </c>
      <c r="BK488" s="229">
        <f>ROUND(I488*H488,2)</f>
        <v>0</v>
      </c>
      <c r="BL488" s="21" t="s">
        <v>287</v>
      </c>
      <c r="BM488" s="21" t="s">
        <v>1258</v>
      </c>
    </row>
    <row r="489" spans="2:65" s="1" customFormat="1" ht="25.5" customHeight="1">
      <c r="B489" s="43"/>
      <c r="C489" s="218" t="s">
        <v>1259</v>
      </c>
      <c r="D489" s="218" t="s">
        <v>137</v>
      </c>
      <c r="E489" s="219" t="s">
        <v>1260</v>
      </c>
      <c r="F489" s="220" t="s">
        <v>1261</v>
      </c>
      <c r="G489" s="221" t="s">
        <v>140</v>
      </c>
      <c r="H489" s="222">
        <v>23</v>
      </c>
      <c r="I489" s="223"/>
      <c r="J489" s="224">
        <f>ROUND(I489*H489,2)</f>
        <v>0</v>
      </c>
      <c r="K489" s="220" t="s">
        <v>141</v>
      </c>
      <c r="L489" s="69"/>
      <c r="M489" s="225" t="s">
        <v>22</v>
      </c>
      <c r="N489" s="226" t="s">
        <v>46</v>
      </c>
      <c r="O489" s="44"/>
      <c r="P489" s="227">
        <f>O489*H489</f>
        <v>0</v>
      </c>
      <c r="Q489" s="227">
        <v>0</v>
      </c>
      <c r="R489" s="227">
        <f>Q489*H489</f>
        <v>0</v>
      </c>
      <c r="S489" s="227">
        <v>0</v>
      </c>
      <c r="T489" s="228">
        <f>S489*H489</f>
        <v>0</v>
      </c>
      <c r="AR489" s="21" t="s">
        <v>287</v>
      </c>
      <c r="AT489" s="21" t="s">
        <v>137</v>
      </c>
      <c r="AU489" s="21" t="s">
        <v>84</v>
      </c>
      <c r="AY489" s="21" t="s">
        <v>134</v>
      </c>
      <c r="BE489" s="229">
        <f>IF(N489="základní",J489,0)</f>
        <v>0</v>
      </c>
      <c r="BF489" s="229">
        <f>IF(N489="snížená",J489,0)</f>
        <v>0</v>
      </c>
      <c r="BG489" s="229">
        <f>IF(N489="zákl. přenesená",J489,0)</f>
        <v>0</v>
      </c>
      <c r="BH489" s="229">
        <f>IF(N489="sníž. přenesená",J489,0)</f>
        <v>0</v>
      </c>
      <c r="BI489" s="229">
        <f>IF(N489="nulová",J489,0)</f>
        <v>0</v>
      </c>
      <c r="BJ489" s="21" t="s">
        <v>24</v>
      </c>
      <c r="BK489" s="229">
        <f>ROUND(I489*H489,2)</f>
        <v>0</v>
      </c>
      <c r="BL489" s="21" t="s">
        <v>287</v>
      </c>
      <c r="BM489" s="21" t="s">
        <v>1262</v>
      </c>
    </row>
    <row r="490" spans="2:65" s="1" customFormat="1" ht="16.5" customHeight="1">
      <c r="B490" s="43"/>
      <c r="C490" s="246" t="s">
        <v>1263</v>
      </c>
      <c r="D490" s="246" t="s">
        <v>268</v>
      </c>
      <c r="E490" s="247" t="s">
        <v>1264</v>
      </c>
      <c r="F490" s="248" t="s">
        <v>1265</v>
      </c>
      <c r="G490" s="249" t="s">
        <v>281</v>
      </c>
      <c r="H490" s="250">
        <v>25.3</v>
      </c>
      <c r="I490" s="251"/>
      <c r="J490" s="252">
        <f>ROUND(I490*H490,2)</f>
        <v>0</v>
      </c>
      <c r="K490" s="248" t="s">
        <v>141</v>
      </c>
      <c r="L490" s="253"/>
      <c r="M490" s="254" t="s">
        <v>22</v>
      </c>
      <c r="N490" s="255" t="s">
        <v>46</v>
      </c>
      <c r="O490" s="44"/>
      <c r="P490" s="227">
        <f>O490*H490</f>
        <v>0</v>
      </c>
      <c r="Q490" s="227">
        <v>0.007</v>
      </c>
      <c r="R490" s="227">
        <f>Q490*H490</f>
        <v>0.1771</v>
      </c>
      <c r="S490" s="227">
        <v>0</v>
      </c>
      <c r="T490" s="228">
        <f>S490*H490</f>
        <v>0</v>
      </c>
      <c r="AR490" s="21" t="s">
        <v>373</v>
      </c>
      <c r="AT490" s="21" t="s">
        <v>268</v>
      </c>
      <c r="AU490" s="21" t="s">
        <v>84</v>
      </c>
      <c r="AY490" s="21" t="s">
        <v>134</v>
      </c>
      <c r="BE490" s="229">
        <f>IF(N490="základní",J490,0)</f>
        <v>0</v>
      </c>
      <c r="BF490" s="229">
        <f>IF(N490="snížená",J490,0)</f>
        <v>0</v>
      </c>
      <c r="BG490" s="229">
        <f>IF(N490="zákl. přenesená",J490,0)</f>
        <v>0</v>
      </c>
      <c r="BH490" s="229">
        <f>IF(N490="sníž. přenesená",J490,0)</f>
        <v>0</v>
      </c>
      <c r="BI490" s="229">
        <f>IF(N490="nulová",J490,0)</f>
        <v>0</v>
      </c>
      <c r="BJ490" s="21" t="s">
        <v>24</v>
      </c>
      <c r="BK490" s="229">
        <f>ROUND(I490*H490,2)</f>
        <v>0</v>
      </c>
      <c r="BL490" s="21" t="s">
        <v>287</v>
      </c>
      <c r="BM490" s="21" t="s">
        <v>1266</v>
      </c>
    </row>
    <row r="491" spans="2:51" s="11" customFormat="1" ht="13.5">
      <c r="B491" s="234"/>
      <c r="C491" s="235"/>
      <c r="D491" s="236" t="s">
        <v>224</v>
      </c>
      <c r="E491" s="237" t="s">
        <v>22</v>
      </c>
      <c r="F491" s="238" t="s">
        <v>1267</v>
      </c>
      <c r="G491" s="235"/>
      <c r="H491" s="239">
        <v>25.3</v>
      </c>
      <c r="I491" s="240"/>
      <c r="J491" s="235"/>
      <c r="K491" s="235"/>
      <c r="L491" s="241"/>
      <c r="M491" s="242"/>
      <c r="N491" s="243"/>
      <c r="O491" s="243"/>
      <c r="P491" s="243"/>
      <c r="Q491" s="243"/>
      <c r="R491" s="243"/>
      <c r="S491" s="243"/>
      <c r="T491" s="244"/>
      <c r="AT491" s="245" t="s">
        <v>224</v>
      </c>
      <c r="AU491" s="245" t="s">
        <v>84</v>
      </c>
      <c r="AV491" s="11" t="s">
        <v>84</v>
      </c>
      <c r="AW491" s="11" t="s">
        <v>39</v>
      </c>
      <c r="AX491" s="11" t="s">
        <v>24</v>
      </c>
      <c r="AY491" s="245" t="s">
        <v>134</v>
      </c>
    </row>
    <row r="492" spans="2:65" s="1" customFormat="1" ht="16.5" customHeight="1">
      <c r="B492" s="43"/>
      <c r="C492" s="246" t="s">
        <v>1268</v>
      </c>
      <c r="D492" s="246" t="s">
        <v>268</v>
      </c>
      <c r="E492" s="247" t="s">
        <v>1269</v>
      </c>
      <c r="F492" s="248" t="s">
        <v>1270</v>
      </c>
      <c r="G492" s="249" t="s">
        <v>140</v>
      </c>
      <c r="H492" s="250">
        <v>46</v>
      </c>
      <c r="I492" s="251"/>
      <c r="J492" s="252">
        <f>ROUND(I492*H492,2)</f>
        <v>0</v>
      </c>
      <c r="K492" s="248" t="s">
        <v>141</v>
      </c>
      <c r="L492" s="253"/>
      <c r="M492" s="254" t="s">
        <v>22</v>
      </c>
      <c r="N492" s="255" t="s">
        <v>46</v>
      </c>
      <c r="O492" s="44"/>
      <c r="P492" s="227">
        <f>O492*H492</f>
        <v>0</v>
      </c>
      <c r="Q492" s="227">
        <v>6E-05</v>
      </c>
      <c r="R492" s="227">
        <f>Q492*H492</f>
        <v>0.00276</v>
      </c>
      <c r="S492" s="227">
        <v>0</v>
      </c>
      <c r="T492" s="228">
        <f>S492*H492</f>
        <v>0</v>
      </c>
      <c r="AR492" s="21" t="s">
        <v>373</v>
      </c>
      <c r="AT492" s="21" t="s">
        <v>268</v>
      </c>
      <c r="AU492" s="21" t="s">
        <v>84</v>
      </c>
      <c r="AY492" s="21" t="s">
        <v>134</v>
      </c>
      <c r="BE492" s="229">
        <f>IF(N492="základní",J492,0)</f>
        <v>0</v>
      </c>
      <c r="BF492" s="229">
        <f>IF(N492="snížená",J492,0)</f>
        <v>0</v>
      </c>
      <c r="BG492" s="229">
        <f>IF(N492="zákl. přenesená",J492,0)</f>
        <v>0</v>
      </c>
      <c r="BH492" s="229">
        <f>IF(N492="sníž. přenesená",J492,0)</f>
        <v>0</v>
      </c>
      <c r="BI492" s="229">
        <f>IF(N492="nulová",J492,0)</f>
        <v>0</v>
      </c>
      <c r="BJ492" s="21" t="s">
        <v>24</v>
      </c>
      <c r="BK492" s="229">
        <f>ROUND(I492*H492,2)</f>
        <v>0</v>
      </c>
      <c r="BL492" s="21" t="s">
        <v>287</v>
      </c>
      <c r="BM492" s="21" t="s">
        <v>1271</v>
      </c>
    </row>
    <row r="493" spans="2:51" s="11" customFormat="1" ht="13.5">
      <c r="B493" s="234"/>
      <c r="C493" s="235"/>
      <c r="D493" s="236" t="s">
        <v>224</v>
      </c>
      <c r="E493" s="237" t="s">
        <v>22</v>
      </c>
      <c r="F493" s="238" t="s">
        <v>1272</v>
      </c>
      <c r="G493" s="235"/>
      <c r="H493" s="239">
        <v>46</v>
      </c>
      <c r="I493" s="240"/>
      <c r="J493" s="235"/>
      <c r="K493" s="235"/>
      <c r="L493" s="241"/>
      <c r="M493" s="242"/>
      <c r="N493" s="243"/>
      <c r="O493" s="243"/>
      <c r="P493" s="243"/>
      <c r="Q493" s="243"/>
      <c r="R493" s="243"/>
      <c r="S493" s="243"/>
      <c r="T493" s="244"/>
      <c r="AT493" s="245" t="s">
        <v>224</v>
      </c>
      <c r="AU493" s="245" t="s">
        <v>84</v>
      </c>
      <c r="AV493" s="11" t="s">
        <v>84</v>
      </c>
      <c r="AW493" s="11" t="s">
        <v>39</v>
      </c>
      <c r="AX493" s="11" t="s">
        <v>24</v>
      </c>
      <c r="AY493" s="245" t="s">
        <v>134</v>
      </c>
    </row>
    <row r="494" spans="2:65" s="1" customFormat="1" ht="16.5" customHeight="1">
      <c r="B494" s="43"/>
      <c r="C494" s="218" t="s">
        <v>1273</v>
      </c>
      <c r="D494" s="218" t="s">
        <v>137</v>
      </c>
      <c r="E494" s="219" t="s">
        <v>1274</v>
      </c>
      <c r="F494" s="220" t="s">
        <v>1275</v>
      </c>
      <c r="G494" s="221" t="s">
        <v>628</v>
      </c>
      <c r="H494" s="256"/>
      <c r="I494" s="223"/>
      <c r="J494" s="224">
        <f>ROUND(I494*H494,2)</f>
        <v>0</v>
      </c>
      <c r="K494" s="220" t="s">
        <v>141</v>
      </c>
      <c r="L494" s="69"/>
      <c r="M494" s="225" t="s">
        <v>22</v>
      </c>
      <c r="N494" s="226" t="s">
        <v>46</v>
      </c>
      <c r="O494" s="44"/>
      <c r="P494" s="227">
        <f>O494*H494</f>
        <v>0</v>
      </c>
      <c r="Q494" s="227">
        <v>0</v>
      </c>
      <c r="R494" s="227">
        <f>Q494*H494</f>
        <v>0</v>
      </c>
      <c r="S494" s="227">
        <v>0</v>
      </c>
      <c r="T494" s="228">
        <f>S494*H494</f>
        <v>0</v>
      </c>
      <c r="AR494" s="21" t="s">
        <v>287</v>
      </c>
      <c r="AT494" s="21" t="s">
        <v>137</v>
      </c>
      <c r="AU494" s="21" t="s">
        <v>84</v>
      </c>
      <c r="AY494" s="21" t="s">
        <v>134</v>
      </c>
      <c r="BE494" s="229">
        <f>IF(N494="základní",J494,0)</f>
        <v>0</v>
      </c>
      <c r="BF494" s="229">
        <f>IF(N494="snížená",J494,0)</f>
        <v>0</v>
      </c>
      <c r="BG494" s="229">
        <f>IF(N494="zákl. přenesená",J494,0)</f>
        <v>0</v>
      </c>
      <c r="BH494" s="229">
        <f>IF(N494="sníž. přenesená",J494,0)</f>
        <v>0</v>
      </c>
      <c r="BI494" s="229">
        <f>IF(N494="nulová",J494,0)</f>
        <v>0</v>
      </c>
      <c r="BJ494" s="21" t="s">
        <v>24</v>
      </c>
      <c r="BK494" s="229">
        <f>ROUND(I494*H494,2)</f>
        <v>0</v>
      </c>
      <c r="BL494" s="21" t="s">
        <v>287</v>
      </c>
      <c r="BM494" s="21" t="s">
        <v>1276</v>
      </c>
    </row>
    <row r="495" spans="2:63" s="10" customFormat="1" ht="29.85" customHeight="1">
      <c r="B495" s="202"/>
      <c r="C495" s="203"/>
      <c r="D495" s="204" t="s">
        <v>74</v>
      </c>
      <c r="E495" s="216" t="s">
        <v>1277</v>
      </c>
      <c r="F495" s="216" t="s">
        <v>1278</v>
      </c>
      <c r="G495" s="203"/>
      <c r="H495" s="203"/>
      <c r="I495" s="206"/>
      <c r="J495" s="217">
        <f>BK495</f>
        <v>0</v>
      </c>
      <c r="K495" s="203"/>
      <c r="L495" s="208"/>
      <c r="M495" s="209"/>
      <c r="N495" s="210"/>
      <c r="O495" s="210"/>
      <c r="P495" s="211">
        <f>SUM(P496:P516)</f>
        <v>0</v>
      </c>
      <c r="Q495" s="210"/>
      <c r="R495" s="211">
        <f>SUM(R496:R516)</f>
        <v>0.00264</v>
      </c>
      <c r="S495" s="210"/>
      <c r="T495" s="212">
        <f>SUM(T496:T516)</f>
        <v>0</v>
      </c>
      <c r="AR495" s="213" t="s">
        <v>84</v>
      </c>
      <c r="AT495" s="214" t="s">
        <v>74</v>
      </c>
      <c r="AU495" s="214" t="s">
        <v>24</v>
      </c>
      <c r="AY495" s="213" t="s">
        <v>134</v>
      </c>
      <c r="BK495" s="215">
        <f>SUM(BK496:BK516)</f>
        <v>0</v>
      </c>
    </row>
    <row r="496" spans="2:65" s="1" customFormat="1" ht="16.5" customHeight="1">
      <c r="B496" s="43"/>
      <c r="C496" s="218" t="s">
        <v>1279</v>
      </c>
      <c r="D496" s="218" t="s">
        <v>137</v>
      </c>
      <c r="E496" s="219" t="s">
        <v>1280</v>
      </c>
      <c r="F496" s="220" t="s">
        <v>1281</v>
      </c>
      <c r="G496" s="221" t="s">
        <v>140</v>
      </c>
      <c r="H496" s="222">
        <v>22</v>
      </c>
      <c r="I496" s="223"/>
      <c r="J496" s="224">
        <f>ROUND(I496*H496,2)</f>
        <v>0</v>
      </c>
      <c r="K496" s="220" t="s">
        <v>229</v>
      </c>
      <c r="L496" s="69"/>
      <c r="M496" s="225" t="s">
        <v>22</v>
      </c>
      <c r="N496" s="226" t="s">
        <v>46</v>
      </c>
      <c r="O496" s="44"/>
      <c r="P496" s="227">
        <f>O496*H496</f>
        <v>0</v>
      </c>
      <c r="Q496" s="227">
        <v>0</v>
      </c>
      <c r="R496" s="227">
        <f>Q496*H496</f>
        <v>0</v>
      </c>
      <c r="S496" s="227">
        <v>0</v>
      </c>
      <c r="T496" s="228">
        <f>S496*H496</f>
        <v>0</v>
      </c>
      <c r="AR496" s="21" t="s">
        <v>287</v>
      </c>
      <c r="AT496" s="21" t="s">
        <v>137</v>
      </c>
      <c r="AU496" s="21" t="s">
        <v>84</v>
      </c>
      <c r="AY496" s="21" t="s">
        <v>134</v>
      </c>
      <c r="BE496" s="229">
        <f>IF(N496="základní",J496,0)</f>
        <v>0</v>
      </c>
      <c r="BF496" s="229">
        <f>IF(N496="snížená",J496,0)</f>
        <v>0</v>
      </c>
      <c r="BG496" s="229">
        <f>IF(N496="zákl. přenesená",J496,0)</f>
        <v>0</v>
      </c>
      <c r="BH496" s="229">
        <f>IF(N496="sníž. přenesená",J496,0)</f>
        <v>0</v>
      </c>
      <c r="BI496" s="229">
        <f>IF(N496="nulová",J496,0)</f>
        <v>0</v>
      </c>
      <c r="BJ496" s="21" t="s">
        <v>24</v>
      </c>
      <c r="BK496" s="229">
        <f>ROUND(I496*H496,2)</f>
        <v>0</v>
      </c>
      <c r="BL496" s="21" t="s">
        <v>287</v>
      </c>
      <c r="BM496" s="21" t="s">
        <v>1282</v>
      </c>
    </row>
    <row r="497" spans="2:65" s="1" customFormat="1" ht="16.5" customHeight="1">
      <c r="B497" s="43"/>
      <c r="C497" s="246" t="s">
        <v>1283</v>
      </c>
      <c r="D497" s="246" t="s">
        <v>268</v>
      </c>
      <c r="E497" s="247" t="s">
        <v>1284</v>
      </c>
      <c r="F497" s="248" t="s">
        <v>1285</v>
      </c>
      <c r="G497" s="249" t="s">
        <v>140</v>
      </c>
      <c r="H497" s="250">
        <v>22</v>
      </c>
      <c r="I497" s="251"/>
      <c r="J497" s="252">
        <f>ROUND(I497*H497,2)</f>
        <v>0</v>
      </c>
      <c r="K497" s="248" t="s">
        <v>229</v>
      </c>
      <c r="L497" s="253"/>
      <c r="M497" s="254" t="s">
        <v>22</v>
      </c>
      <c r="N497" s="255" t="s">
        <v>46</v>
      </c>
      <c r="O497" s="44"/>
      <c r="P497" s="227">
        <f>O497*H497</f>
        <v>0</v>
      </c>
      <c r="Q497" s="227">
        <v>0.00012</v>
      </c>
      <c r="R497" s="227">
        <f>Q497*H497</f>
        <v>0.00264</v>
      </c>
      <c r="S497" s="227">
        <v>0</v>
      </c>
      <c r="T497" s="228">
        <f>S497*H497</f>
        <v>0</v>
      </c>
      <c r="AR497" s="21" t="s">
        <v>373</v>
      </c>
      <c r="AT497" s="21" t="s">
        <v>268</v>
      </c>
      <c r="AU497" s="21" t="s">
        <v>84</v>
      </c>
      <c r="AY497" s="21" t="s">
        <v>134</v>
      </c>
      <c r="BE497" s="229">
        <f>IF(N497="základní",J497,0)</f>
        <v>0</v>
      </c>
      <c r="BF497" s="229">
        <f>IF(N497="snížená",J497,0)</f>
        <v>0</v>
      </c>
      <c r="BG497" s="229">
        <f>IF(N497="zákl. přenesená",J497,0)</f>
        <v>0</v>
      </c>
      <c r="BH497" s="229">
        <f>IF(N497="sníž. přenesená",J497,0)</f>
        <v>0</v>
      </c>
      <c r="BI497" s="229">
        <f>IF(N497="nulová",J497,0)</f>
        <v>0</v>
      </c>
      <c r="BJ497" s="21" t="s">
        <v>24</v>
      </c>
      <c r="BK497" s="229">
        <f>ROUND(I497*H497,2)</f>
        <v>0</v>
      </c>
      <c r="BL497" s="21" t="s">
        <v>287</v>
      </c>
      <c r="BM497" s="21" t="s">
        <v>1286</v>
      </c>
    </row>
    <row r="498" spans="2:65" s="1" customFormat="1" ht="16.5" customHeight="1">
      <c r="B498" s="43"/>
      <c r="C498" s="218" t="s">
        <v>1287</v>
      </c>
      <c r="D498" s="218" t="s">
        <v>137</v>
      </c>
      <c r="E498" s="219" t="s">
        <v>1288</v>
      </c>
      <c r="F498" s="220" t="s">
        <v>1289</v>
      </c>
      <c r="G498" s="221" t="s">
        <v>140</v>
      </c>
      <c r="H498" s="222">
        <v>10</v>
      </c>
      <c r="I498" s="223"/>
      <c r="J498" s="224">
        <f>ROUND(I498*H498,2)</f>
        <v>0</v>
      </c>
      <c r="K498" s="220" t="s">
        <v>342</v>
      </c>
      <c r="L498" s="69"/>
      <c r="M498" s="225" t="s">
        <v>22</v>
      </c>
      <c r="N498" s="226" t="s">
        <v>46</v>
      </c>
      <c r="O498" s="44"/>
      <c r="P498" s="227">
        <f>O498*H498</f>
        <v>0</v>
      </c>
      <c r="Q498" s="227">
        <v>0</v>
      </c>
      <c r="R498" s="227">
        <f>Q498*H498</f>
        <v>0</v>
      </c>
      <c r="S498" s="227">
        <v>0</v>
      </c>
      <c r="T498" s="228">
        <f>S498*H498</f>
        <v>0</v>
      </c>
      <c r="AR498" s="21" t="s">
        <v>287</v>
      </c>
      <c r="AT498" s="21" t="s">
        <v>137</v>
      </c>
      <c r="AU498" s="21" t="s">
        <v>84</v>
      </c>
      <c r="AY498" s="21" t="s">
        <v>134</v>
      </c>
      <c r="BE498" s="229">
        <f>IF(N498="základní",J498,0)</f>
        <v>0</v>
      </c>
      <c r="BF498" s="229">
        <f>IF(N498="snížená",J498,0)</f>
        <v>0</v>
      </c>
      <c r="BG498" s="229">
        <f>IF(N498="zákl. přenesená",J498,0)</f>
        <v>0</v>
      </c>
      <c r="BH498" s="229">
        <f>IF(N498="sníž. přenesená",J498,0)</f>
        <v>0</v>
      </c>
      <c r="BI498" s="229">
        <f>IF(N498="nulová",J498,0)</f>
        <v>0</v>
      </c>
      <c r="BJ498" s="21" t="s">
        <v>24</v>
      </c>
      <c r="BK498" s="229">
        <f>ROUND(I498*H498,2)</f>
        <v>0</v>
      </c>
      <c r="BL498" s="21" t="s">
        <v>287</v>
      </c>
      <c r="BM498" s="21" t="s">
        <v>1290</v>
      </c>
    </row>
    <row r="499" spans="2:65" s="1" customFormat="1" ht="16.5" customHeight="1">
      <c r="B499" s="43"/>
      <c r="C499" s="218" t="s">
        <v>1291</v>
      </c>
      <c r="D499" s="218" t="s">
        <v>137</v>
      </c>
      <c r="E499" s="219" t="s">
        <v>1292</v>
      </c>
      <c r="F499" s="220" t="s">
        <v>1293</v>
      </c>
      <c r="G499" s="221" t="s">
        <v>140</v>
      </c>
      <c r="H499" s="222">
        <v>1</v>
      </c>
      <c r="I499" s="223"/>
      <c r="J499" s="224">
        <f>ROUND(I499*H499,2)</f>
        <v>0</v>
      </c>
      <c r="K499" s="220" t="s">
        <v>342</v>
      </c>
      <c r="L499" s="69"/>
      <c r="M499" s="225" t="s">
        <v>22</v>
      </c>
      <c r="N499" s="226" t="s">
        <v>46</v>
      </c>
      <c r="O499" s="44"/>
      <c r="P499" s="227">
        <f>O499*H499</f>
        <v>0</v>
      </c>
      <c r="Q499" s="227">
        <v>0</v>
      </c>
      <c r="R499" s="227">
        <f>Q499*H499</f>
        <v>0</v>
      </c>
      <c r="S499" s="227">
        <v>0</v>
      </c>
      <c r="T499" s="228">
        <f>S499*H499</f>
        <v>0</v>
      </c>
      <c r="AR499" s="21" t="s">
        <v>287</v>
      </c>
      <c r="AT499" s="21" t="s">
        <v>137</v>
      </c>
      <c r="AU499" s="21" t="s">
        <v>84</v>
      </c>
      <c r="AY499" s="21" t="s">
        <v>134</v>
      </c>
      <c r="BE499" s="229">
        <f>IF(N499="základní",J499,0)</f>
        <v>0</v>
      </c>
      <c r="BF499" s="229">
        <f>IF(N499="snížená",J499,0)</f>
        <v>0</v>
      </c>
      <c r="BG499" s="229">
        <f>IF(N499="zákl. přenesená",J499,0)</f>
        <v>0</v>
      </c>
      <c r="BH499" s="229">
        <f>IF(N499="sníž. přenesená",J499,0)</f>
        <v>0</v>
      </c>
      <c r="BI499" s="229">
        <f>IF(N499="nulová",J499,0)</f>
        <v>0</v>
      </c>
      <c r="BJ499" s="21" t="s">
        <v>24</v>
      </c>
      <c r="BK499" s="229">
        <f>ROUND(I499*H499,2)</f>
        <v>0</v>
      </c>
      <c r="BL499" s="21" t="s">
        <v>287</v>
      </c>
      <c r="BM499" s="21" t="s">
        <v>1294</v>
      </c>
    </row>
    <row r="500" spans="2:65" s="1" customFormat="1" ht="16.5" customHeight="1">
      <c r="B500" s="43"/>
      <c r="C500" s="218" t="s">
        <v>1295</v>
      </c>
      <c r="D500" s="218" t="s">
        <v>137</v>
      </c>
      <c r="E500" s="219" t="s">
        <v>1296</v>
      </c>
      <c r="F500" s="220" t="s">
        <v>1297</v>
      </c>
      <c r="G500" s="221" t="s">
        <v>281</v>
      </c>
      <c r="H500" s="222">
        <v>18.8</v>
      </c>
      <c r="I500" s="223"/>
      <c r="J500" s="224">
        <f>ROUND(I500*H500,2)</f>
        <v>0</v>
      </c>
      <c r="K500" s="220" t="s">
        <v>342</v>
      </c>
      <c r="L500" s="69"/>
      <c r="M500" s="225" t="s">
        <v>22</v>
      </c>
      <c r="N500" s="226" t="s">
        <v>46</v>
      </c>
      <c r="O500" s="44"/>
      <c r="P500" s="227">
        <f>O500*H500</f>
        <v>0</v>
      </c>
      <c r="Q500" s="227">
        <v>0</v>
      </c>
      <c r="R500" s="227">
        <f>Q500*H500</f>
        <v>0</v>
      </c>
      <c r="S500" s="227">
        <v>0</v>
      </c>
      <c r="T500" s="228">
        <f>S500*H500</f>
        <v>0</v>
      </c>
      <c r="AR500" s="21" t="s">
        <v>287</v>
      </c>
      <c r="AT500" s="21" t="s">
        <v>137</v>
      </c>
      <c r="AU500" s="21" t="s">
        <v>84</v>
      </c>
      <c r="AY500" s="21" t="s">
        <v>134</v>
      </c>
      <c r="BE500" s="229">
        <f>IF(N500="základní",J500,0)</f>
        <v>0</v>
      </c>
      <c r="BF500" s="229">
        <f>IF(N500="snížená",J500,0)</f>
        <v>0</v>
      </c>
      <c r="BG500" s="229">
        <f>IF(N500="zákl. přenesená",J500,0)</f>
        <v>0</v>
      </c>
      <c r="BH500" s="229">
        <f>IF(N500="sníž. přenesená",J500,0)</f>
        <v>0</v>
      </c>
      <c r="BI500" s="229">
        <f>IF(N500="nulová",J500,0)</f>
        <v>0</v>
      </c>
      <c r="BJ500" s="21" t="s">
        <v>24</v>
      </c>
      <c r="BK500" s="229">
        <f>ROUND(I500*H500,2)</f>
        <v>0</v>
      </c>
      <c r="BL500" s="21" t="s">
        <v>287</v>
      </c>
      <c r="BM500" s="21" t="s">
        <v>1298</v>
      </c>
    </row>
    <row r="501" spans="2:51" s="11" customFormat="1" ht="13.5">
      <c r="B501" s="234"/>
      <c r="C501" s="235"/>
      <c r="D501" s="236" t="s">
        <v>224</v>
      </c>
      <c r="E501" s="237" t="s">
        <v>22</v>
      </c>
      <c r="F501" s="238" t="s">
        <v>1299</v>
      </c>
      <c r="G501" s="235"/>
      <c r="H501" s="239">
        <v>18.8</v>
      </c>
      <c r="I501" s="240"/>
      <c r="J501" s="235"/>
      <c r="K501" s="235"/>
      <c r="L501" s="241"/>
      <c r="M501" s="242"/>
      <c r="N501" s="243"/>
      <c r="O501" s="243"/>
      <c r="P501" s="243"/>
      <c r="Q501" s="243"/>
      <c r="R501" s="243"/>
      <c r="S501" s="243"/>
      <c r="T501" s="244"/>
      <c r="AT501" s="245" t="s">
        <v>224</v>
      </c>
      <c r="AU501" s="245" t="s">
        <v>84</v>
      </c>
      <c r="AV501" s="11" t="s">
        <v>84</v>
      </c>
      <c r="AW501" s="11" t="s">
        <v>39</v>
      </c>
      <c r="AX501" s="11" t="s">
        <v>24</v>
      </c>
      <c r="AY501" s="245" t="s">
        <v>134</v>
      </c>
    </row>
    <row r="502" spans="2:51" s="11" customFormat="1" ht="13.5">
      <c r="B502" s="234"/>
      <c r="C502" s="235"/>
      <c r="D502" s="236" t="s">
        <v>224</v>
      </c>
      <c r="E502" s="237" t="s">
        <v>22</v>
      </c>
      <c r="F502" s="238" t="s">
        <v>22</v>
      </c>
      <c r="G502" s="235"/>
      <c r="H502" s="239">
        <v>0</v>
      </c>
      <c r="I502" s="240"/>
      <c r="J502" s="235"/>
      <c r="K502" s="235"/>
      <c r="L502" s="241"/>
      <c r="M502" s="242"/>
      <c r="N502" s="243"/>
      <c r="O502" s="243"/>
      <c r="P502" s="243"/>
      <c r="Q502" s="243"/>
      <c r="R502" s="243"/>
      <c r="S502" s="243"/>
      <c r="T502" s="244"/>
      <c r="AT502" s="245" t="s">
        <v>224</v>
      </c>
      <c r="AU502" s="245" t="s">
        <v>84</v>
      </c>
      <c r="AV502" s="11" t="s">
        <v>84</v>
      </c>
      <c r="AW502" s="11" t="s">
        <v>39</v>
      </c>
      <c r="AX502" s="11" t="s">
        <v>75</v>
      </c>
      <c r="AY502" s="245" t="s">
        <v>134</v>
      </c>
    </row>
    <row r="503" spans="2:51" s="11" customFormat="1" ht="13.5">
      <c r="B503" s="234"/>
      <c r="C503" s="235"/>
      <c r="D503" s="236" t="s">
        <v>224</v>
      </c>
      <c r="E503" s="237" t="s">
        <v>22</v>
      </c>
      <c r="F503" s="238" t="s">
        <v>22</v>
      </c>
      <c r="G503" s="235"/>
      <c r="H503" s="239">
        <v>0</v>
      </c>
      <c r="I503" s="240"/>
      <c r="J503" s="235"/>
      <c r="K503" s="235"/>
      <c r="L503" s="241"/>
      <c r="M503" s="242"/>
      <c r="N503" s="243"/>
      <c r="O503" s="243"/>
      <c r="P503" s="243"/>
      <c r="Q503" s="243"/>
      <c r="R503" s="243"/>
      <c r="S503" s="243"/>
      <c r="T503" s="244"/>
      <c r="AT503" s="245" t="s">
        <v>224</v>
      </c>
      <c r="AU503" s="245" t="s">
        <v>84</v>
      </c>
      <c r="AV503" s="11" t="s">
        <v>84</v>
      </c>
      <c r="AW503" s="11" t="s">
        <v>39</v>
      </c>
      <c r="AX503" s="11" t="s">
        <v>75</v>
      </c>
      <c r="AY503" s="245" t="s">
        <v>134</v>
      </c>
    </row>
    <row r="504" spans="2:51" s="11" customFormat="1" ht="13.5">
      <c r="B504" s="234"/>
      <c r="C504" s="235"/>
      <c r="D504" s="236" t="s">
        <v>224</v>
      </c>
      <c r="E504" s="237" t="s">
        <v>22</v>
      </c>
      <c r="F504" s="238" t="s">
        <v>22</v>
      </c>
      <c r="G504" s="235"/>
      <c r="H504" s="239">
        <v>0</v>
      </c>
      <c r="I504" s="240"/>
      <c r="J504" s="235"/>
      <c r="K504" s="235"/>
      <c r="L504" s="241"/>
      <c r="M504" s="242"/>
      <c r="N504" s="243"/>
      <c r="O504" s="243"/>
      <c r="P504" s="243"/>
      <c r="Q504" s="243"/>
      <c r="R504" s="243"/>
      <c r="S504" s="243"/>
      <c r="T504" s="244"/>
      <c r="AT504" s="245" t="s">
        <v>224</v>
      </c>
      <c r="AU504" s="245" t="s">
        <v>84</v>
      </c>
      <c r="AV504" s="11" t="s">
        <v>84</v>
      </c>
      <c r="AW504" s="11" t="s">
        <v>39</v>
      </c>
      <c r="AX504" s="11" t="s">
        <v>75</v>
      </c>
      <c r="AY504" s="245" t="s">
        <v>134</v>
      </c>
    </row>
    <row r="505" spans="2:51" s="11" customFormat="1" ht="13.5">
      <c r="B505" s="234"/>
      <c r="C505" s="235"/>
      <c r="D505" s="236" t="s">
        <v>224</v>
      </c>
      <c r="E505" s="237" t="s">
        <v>22</v>
      </c>
      <c r="F505" s="238" t="s">
        <v>22</v>
      </c>
      <c r="G505" s="235"/>
      <c r="H505" s="239">
        <v>0</v>
      </c>
      <c r="I505" s="240"/>
      <c r="J505" s="235"/>
      <c r="K505" s="235"/>
      <c r="L505" s="241"/>
      <c r="M505" s="242"/>
      <c r="N505" s="243"/>
      <c r="O505" s="243"/>
      <c r="P505" s="243"/>
      <c r="Q505" s="243"/>
      <c r="R505" s="243"/>
      <c r="S505" s="243"/>
      <c r="T505" s="244"/>
      <c r="AT505" s="245" t="s">
        <v>224</v>
      </c>
      <c r="AU505" s="245" t="s">
        <v>84</v>
      </c>
      <c r="AV505" s="11" t="s">
        <v>84</v>
      </c>
      <c r="AW505" s="11" t="s">
        <v>39</v>
      </c>
      <c r="AX505" s="11" t="s">
        <v>75</v>
      </c>
      <c r="AY505" s="245" t="s">
        <v>134</v>
      </c>
    </row>
    <row r="506" spans="2:51" s="11" customFormat="1" ht="13.5">
      <c r="B506" s="234"/>
      <c r="C506" s="235"/>
      <c r="D506" s="236" t="s">
        <v>224</v>
      </c>
      <c r="E506" s="237" t="s">
        <v>22</v>
      </c>
      <c r="F506" s="238" t="s">
        <v>22</v>
      </c>
      <c r="G506" s="235"/>
      <c r="H506" s="239">
        <v>0</v>
      </c>
      <c r="I506" s="240"/>
      <c r="J506" s="235"/>
      <c r="K506" s="235"/>
      <c r="L506" s="241"/>
      <c r="M506" s="242"/>
      <c r="N506" s="243"/>
      <c r="O506" s="243"/>
      <c r="P506" s="243"/>
      <c r="Q506" s="243"/>
      <c r="R506" s="243"/>
      <c r="S506" s="243"/>
      <c r="T506" s="244"/>
      <c r="AT506" s="245" t="s">
        <v>224</v>
      </c>
      <c r="AU506" s="245" t="s">
        <v>84</v>
      </c>
      <c r="AV506" s="11" t="s">
        <v>84</v>
      </c>
      <c r="AW506" s="11" t="s">
        <v>39</v>
      </c>
      <c r="AX506" s="11" t="s">
        <v>75</v>
      </c>
      <c r="AY506" s="245" t="s">
        <v>134</v>
      </c>
    </row>
    <row r="507" spans="2:51" s="11" customFormat="1" ht="13.5">
      <c r="B507" s="234"/>
      <c r="C507" s="235"/>
      <c r="D507" s="236" t="s">
        <v>224</v>
      </c>
      <c r="E507" s="237" t="s">
        <v>22</v>
      </c>
      <c r="F507" s="238" t="s">
        <v>22</v>
      </c>
      <c r="G507" s="235"/>
      <c r="H507" s="239">
        <v>0</v>
      </c>
      <c r="I507" s="240"/>
      <c r="J507" s="235"/>
      <c r="K507" s="235"/>
      <c r="L507" s="241"/>
      <c r="M507" s="242"/>
      <c r="N507" s="243"/>
      <c r="O507" s="243"/>
      <c r="P507" s="243"/>
      <c r="Q507" s="243"/>
      <c r="R507" s="243"/>
      <c r="S507" s="243"/>
      <c r="T507" s="244"/>
      <c r="AT507" s="245" t="s">
        <v>224</v>
      </c>
      <c r="AU507" s="245" t="s">
        <v>84</v>
      </c>
      <c r="AV507" s="11" t="s">
        <v>84</v>
      </c>
      <c r="AW507" s="11" t="s">
        <v>39</v>
      </c>
      <c r="AX507" s="11" t="s">
        <v>75</v>
      </c>
      <c r="AY507" s="245" t="s">
        <v>134</v>
      </c>
    </row>
    <row r="508" spans="2:51" s="11" customFormat="1" ht="13.5">
      <c r="B508" s="234"/>
      <c r="C508" s="235"/>
      <c r="D508" s="236" t="s">
        <v>224</v>
      </c>
      <c r="E508" s="237" t="s">
        <v>22</v>
      </c>
      <c r="F508" s="238" t="s">
        <v>22</v>
      </c>
      <c r="G508" s="235"/>
      <c r="H508" s="239">
        <v>0</v>
      </c>
      <c r="I508" s="240"/>
      <c r="J508" s="235"/>
      <c r="K508" s="235"/>
      <c r="L508" s="241"/>
      <c r="M508" s="242"/>
      <c r="N508" s="243"/>
      <c r="O508" s="243"/>
      <c r="P508" s="243"/>
      <c r="Q508" s="243"/>
      <c r="R508" s="243"/>
      <c r="S508" s="243"/>
      <c r="T508" s="244"/>
      <c r="AT508" s="245" t="s">
        <v>224</v>
      </c>
      <c r="AU508" s="245" t="s">
        <v>84</v>
      </c>
      <c r="AV508" s="11" t="s">
        <v>84</v>
      </c>
      <c r="AW508" s="11" t="s">
        <v>39</v>
      </c>
      <c r="AX508" s="11" t="s">
        <v>75</v>
      </c>
      <c r="AY508" s="245" t="s">
        <v>134</v>
      </c>
    </row>
    <row r="509" spans="2:51" s="11" customFormat="1" ht="13.5">
      <c r="B509" s="234"/>
      <c r="C509" s="235"/>
      <c r="D509" s="236" t="s">
        <v>224</v>
      </c>
      <c r="E509" s="237" t="s">
        <v>22</v>
      </c>
      <c r="F509" s="238" t="s">
        <v>22</v>
      </c>
      <c r="G509" s="235"/>
      <c r="H509" s="239">
        <v>0</v>
      </c>
      <c r="I509" s="240"/>
      <c r="J509" s="235"/>
      <c r="K509" s="235"/>
      <c r="L509" s="241"/>
      <c r="M509" s="242"/>
      <c r="N509" s="243"/>
      <c r="O509" s="243"/>
      <c r="P509" s="243"/>
      <c r="Q509" s="243"/>
      <c r="R509" s="243"/>
      <c r="S509" s="243"/>
      <c r="T509" s="244"/>
      <c r="AT509" s="245" t="s">
        <v>224</v>
      </c>
      <c r="AU509" s="245" t="s">
        <v>84</v>
      </c>
      <c r="AV509" s="11" t="s">
        <v>84</v>
      </c>
      <c r="AW509" s="11" t="s">
        <v>39</v>
      </c>
      <c r="AX509" s="11" t="s">
        <v>75</v>
      </c>
      <c r="AY509" s="245" t="s">
        <v>134</v>
      </c>
    </row>
    <row r="510" spans="2:51" s="11" customFormat="1" ht="13.5">
      <c r="B510" s="234"/>
      <c r="C510" s="235"/>
      <c r="D510" s="236" t="s">
        <v>224</v>
      </c>
      <c r="E510" s="237" t="s">
        <v>22</v>
      </c>
      <c r="F510" s="238" t="s">
        <v>22</v>
      </c>
      <c r="G510" s="235"/>
      <c r="H510" s="239">
        <v>0</v>
      </c>
      <c r="I510" s="240"/>
      <c r="J510" s="235"/>
      <c r="K510" s="235"/>
      <c r="L510" s="241"/>
      <c r="M510" s="242"/>
      <c r="N510" s="243"/>
      <c r="O510" s="243"/>
      <c r="P510" s="243"/>
      <c r="Q510" s="243"/>
      <c r="R510" s="243"/>
      <c r="S510" s="243"/>
      <c r="T510" s="244"/>
      <c r="AT510" s="245" t="s">
        <v>224</v>
      </c>
      <c r="AU510" s="245" t="s">
        <v>84</v>
      </c>
      <c r="AV510" s="11" t="s">
        <v>84</v>
      </c>
      <c r="AW510" s="11" t="s">
        <v>39</v>
      </c>
      <c r="AX510" s="11" t="s">
        <v>75</v>
      </c>
      <c r="AY510" s="245" t="s">
        <v>134</v>
      </c>
    </row>
    <row r="511" spans="2:51" s="11" customFormat="1" ht="13.5">
      <c r="B511" s="234"/>
      <c r="C511" s="235"/>
      <c r="D511" s="236" t="s">
        <v>224</v>
      </c>
      <c r="E511" s="237" t="s">
        <v>22</v>
      </c>
      <c r="F511" s="238" t="s">
        <v>22</v>
      </c>
      <c r="G511" s="235"/>
      <c r="H511" s="239">
        <v>0</v>
      </c>
      <c r="I511" s="240"/>
      <c r="J511" s="235"/>
      <c r="K511" s="235"/>
      <c r="L511" s="241"/>
      <c r="M511" s="242"/>
      <c r="N511" s="243"/>
      <c r="O511" s="243"/>
      <c r="P511" s="243"/>
      <c r="Q511" s="243"/>
      <c r="R511" s="243"/>
      <c r="S511" s="243"/>
      <c r="T511" s="244"/>
      <c r="AT511" s="245" t="s">
        <v>224</v>
      </c>
      <c r="AU511" s="245" t="s">
        <v>84</v>
      </c>
      <c r="AV511" s="11" t="s">
        <v>84</v>
      </c>
      <c r="AW511" s="11" t="s">
        <v>39</v>
      </c>
      <c r="AX511" s="11" t="s">
        <v>75</v>
      </c>
      <c r="AY511" s="245" t="s">
        <v>134</v>
      </c>
    </row>
    <row r="512" spans="2:51" s="11" customFormat="1" ht="13.5">
      <c r="B512" s="234"/>
      <c r="C512" s="235"/>
      <c r="D512" s="236" t="s">
        <v>224</v>
      </c>
      <c r="E512" s="237" t="s">
        <v>22</v>
      </c>
      <c r="F512" s="238" t="s">
        <v>22</v>
      </c>
      <c r="G512" s="235"/>
      <c r="H512" s="239">
        <v>0</v>
      </c>
      <c r="I512" s="240"/>
      <c r="J512" s="235"/>
      <c r="K512" s="235"/>
      <c r="L512" s="241"/>
      <c r="M512" s="242"/>
      <c r="N512" s="243"/>
      <c r="O512" s="243"/>
      <c r="P512" s="243"/>
      <c r="Q512" s="243"/>
      <c r="R512" s="243"/>
      <c r="S512" s="243"/>
      <c r="T512" s="244"/>
      <c r="AT512" s="245" t="s">
        <v>224</v>
      </c>
      <c r="AU512" s="245" t="s">
        <v>84</v>
      </c>
      <c r="AV512" s="11" t="s">
        <v>84</v>
      </c>
      <c r="AW512" s="11" t="s">
        <v>39</v>
      </c>
      <c r="AX512" s="11" t="s">
        <v>75</v>
      </c>
      <c r="AY512" s="245" t="s">
        <v>134</v>
      </c>
    </row>
    <row r="513" spans="2:65" s="1" customFormat="1" ht="16.5" customHeight="1">
      <c r="B513" s="43"/>
      <c r="C513" s="218" t="s">
        <v>1300</v>
      </c>
      <c r="D513" s="218" t="s">
        <v>137</v>
      </c>
      <c r="E513" s="219" t="s">
        <v>1301</v>
      </c>
      <c r="F513" s="220" t="s">
        <v>1302</v>
      </c>
      <c r="G513" s="221" t="s">
        <v>140</v>
      </c>
      <c r="H513" s="222">
        <v>1</v>
      </c>
      <c r="I513" s="223"/>
      <c r="J513" s="224">
        <f>ROUND(I513*H513,2)</f>
        <v>0</v>
      </c>
      <c r="K513" s="220" t="s">
        <v>342</v>
      </c>
      <c r="L513" s="69"/>
      <c r="M513" s="225" t="s">
        <v>22</v>
      </c>
      <c r="N513" s="226" t="s">
        <v>46</v>
      </c>
      <c r="O513" s="44"/>
      <c r="P513" s="227">
        <f>O513*H513</f>
        <v>0</v>
      </c>
      <c r="Q513" s="227">
        <v>0</v>
      </c>
      <c r="R513" s="227">
        <f>Q513*H513</f>
        <v>0</v>
      </c>
      <c r="S513" s="227">
        <v>0</v>
      </c>
      <c r="T513" s="228">
        <f>S513*H513</f>
        <v>0</v>
      </c>
      <c r="AR513" s="21" t="s">
        <v>287</v>
      </c>
      <c r="AT513" s="21" t="s">
        <v>137</v>
      </c>
      <c r="AU513" s="21" t="s">
        <v>84</v>
      </c>
      <c r="AY513" s="21" t="s">
        <v>134</v>
      </c>
      <c r="BE513" s="229">
        <f>IF(N513="základní",J513,0)</f>
        <v>0</v>
      </c>
      <c r="BF513" s="229">
        <f>IF(N513="snížená",J513,0)</f>
        <v>0</v>
      </c>
      <c r="BG513" s="229">
        <f>IF(N513="zákl. přenesená",J513,0)</f>
        <v>0</v>
      </c>
      <c r="BH513" s="229">
        <f>IF(N513="sníž. přenesená",J513,0)</f>
        <v>0</v>
      </c>
      <c r="BI513" s="229">
        <f>IF(N513="nulová",J513,0)</f>
        <v>0</v>
      </c>
      <c r="BJ513" s="21" t="s">
        <v>24</v>
      </c>
      <c r="BK513" s="229">
        <f>ROUND(I513*H513,2)</f>
        <v>0</v>
      </c>
      <c r="BL513" s="21" t="s">
        <v>287</v>
      </c>
      <c r="BM513" s="21" t="s">
        <v>1303</v>
      </c>
    </row>
    <row r="514" spans="2:65" s="1" customFormat="1" ht="16.5" customHeight="1">
      <c r="B514" s="43"/>
      <c r="C514" s="218" t="s">
        <v>1304</v>
      </c>
      <c r="D514" s="218" t="s">
        <v>137</v>
      </c>
      <c r="E514" s="219" t="s">
        <v>1305</v>
      </c>
      <c r="F514" s="220" t="s">
        <v>1306</v>
      </c>
      <c r="G514" s="221" t="s">
        <v>140</v>
      </c>
      <c r="H514" s="222">
        <v>1</v>
      </c>
      <c r="I514" s="223"/>
      <c r="J514" s="224">
        <f>ROUND(I514*H514,2)</f>
        <v>0</v>
      </c>
      <c r="K514" s="220" t="s">
        <v>342</v>
      </c>
      <c r="L514" s="69"/>
      <c r="M514" s="225" t="s">
        <v>22</v>
      </c>
      <c r="N514" s="226" t="s">
        <v>46</v>
      </c>
      <c r="O514" s="44"/>
      <c r="P514" s="227">
        <f>O514*H514</f>
        <v>0</v>
      </c>
      <c r="Q514" s="227">
        <v>0</v>
      </c>
      <c r="R514" s="227">
        <f>Q514*H514</f>
        <v>0</v>
      </c>
      <c r="S514" s="227">
        <v>0</v>
      </c>
      <c r="T514" s="228">
        <f>S514*H514</f>
        <v>0</v>
      </c>
      <c r="AR514" s="21" t="s">
        <v>287</v>
      </c>
      <c r="AT514" s="21" t="s">
        <v>137</v>
      </c>
      <c r="AU514" s="21" t="s">
        <v>84</v>
      </c>
      <c r="AY514" s="21" t="s">
        <v>134</v>
      </c>
      <c r="BE514" s="229">
        <f>IF(N514="základní",J514,0)</f>
        <v>0</v>
      </c>
      <c r="BF514" s="229">
        <f>IF(N514="snížená",J514,0)</f>
        <v>0</v>
      </c>
      <c r="BG514" s="229">
        <f>IF(N514="zákl. přenesená",J514,0)</f>
        <v>0</v>
      </c>
      <c r="BH514" s="229">
        <f>IF(N514="sníž. přenesená",J514,0)</f>
        <v>0</v>
      </c>
      <c r="BI514" s="229">
        <f>IF(N514="nulová",J514,0)</f>
        <v>0</v>
      </c>
      <c r="BJ514" s="21" t="s">
        <v>24</v>
      </c>
      <c r="BK514" s="229">
        <f>ROUND(I514*H514,2)</f>
        <v>0</v>
      </c>
      <c r="BL514" s="21" t="s">
        <v>287</v>
      </c>
      <c r="BM514" s="21" t="s">
        <v>1307</v>
      </c>
    </row>
    <row r="515" spans="2:65" s="1" customFormat="1" ht="16.5" customHeight="1">
      <c r="B515" s="43"/>
      <c r="C515" s="218" t="s">
        <v>1308</v>
      </c>
      <c r="D515" s="218" t="s">
        <v>137</v>
      </c>
      <c r="E515" s="219" t="s">
        <v>1309</v>
      </c>
      <c r="F515" s="220" t="s">
        <v>1310</v>
      </c>
      <c r="G515" s="221" t="s">
        <v>140</v>
      </c>
      <c r="H515" s="222">
        <v>1</v>
      </c>
      <c r="I515" s="223"/>
      <c r="J515" s="224">
        <f>ROUND(I515*H515,2)</f>
        <v>0</v>
      </c>
      <c r="K515" s="220" t="s">
        <v>342</v>
      </c>
      <c r="L515" s="69"/>
      <c r="M515" s="225" t="s">
        <v>22</v>
      </c>
      <c r="N515" s="226" t="s">
        <v>46</v>
      </c>
      <c r="O515" s="44"/>
      <c r="P515" s="227">
        <f>O515*H515</f>
        <v>0</v>
      </c>
      <c r="Q515" s="227">
        <v>0</v>
      </c>
      <c r="R515" s="227">
        <f>Q515*H515</f>
        <v>0</v>
      </c>
      <c r="S515" s="227">
        <v>0</v>
      </c>
      <c r="T515" s="228">
        <f>S515*H515</f>
        <v>0</v>
      </c>
      <c r="AR515" s="21" t="s">
        <v>287</v>
      </c>
      <c r="AT515" s="21" t="s">
        <v>137</v>
      </c>
      <c r="AU515" s="21" t="s">
        <v>84</v>
      </c>
      <c r="AY515" s="21" t="s">
        <v>134</v>
      </c>
      <c r="BE515" s="229">
        <f>IF(N515="základní",J515,0)</f>
        <v>0</v>
      </c>
      <c r="BF515" s="229">
        <f>IF(N515="snížená",J515,0)</f>
        <v>0</v>
      </c>
      <c r="BG515" s="229">
        <f>IF(N515="zákl. přenesená",J515,0)</f>
        <v>0</v>
      </c>
      <c r="BH515" s="229">
        <f>IF(N515="sníž. přenesená",J515,0)</f>
        <v>0</v>
      </c>
      <c r="BI515" s="229">
        <f>IF(N515="nulová",J515,0)</f>
        <v>0</v>
      </c>
      <c r="BJ515" s="21" t="s">
        <v>24</v>
      </c>
      <c r="BK515" s="229">
        <f>ROUND(I515*H515,2)</f>
        <v>0</v>
      </c>
      <c r="BL515" s="21" t="s">
        <v>287</v>
      </c>
      <c r="BM515" s="21" t="s">
        <v>1311</v>
      </c>
    </row>
    <row r="516" spans="2:65" s="1" customFormat="1" ht="16.5" customHeight="1">
      <c r="B516" s="43"/>
      <c r="C516" s="218" t="s">
        <v>1312</v>
      </c>
      <c r="D516" s="218" t="s">
        <v>137</v>
      </c>
      <c r="E516" s="219" t="s">
        <v>1313</v>
      </c>
      <c r="F516" s="220" t="s">
        <v>1314</v>
      </c>
      <c r="G516" s="221" t="s">
        <v>140</v>
      </c>
      <c r="H516" s="222">
        <v>1</v>
      </c>
      <c r="I516" s="223"/>
      <c r="J516" s="224">
        <f>ROUND(I516*H516,2)</f>
        <v>0</v>
      </c>
      <c r="K516" s="220" t="s">
        <v>342</v>
      </c>
      <c r="L516" s="69"/>
      <c r="M516" s="225" t="s">
        <v>22</v>
      </c>
      <c r="N516" s="226" t="s">
        <v>46</v>
      </c>
      <c r="O516" s="44"/>
      <c r="P516" s="227">
        <f>O516*H516</f>
        <v>0</v>
      </c>
      <c r="Q516" s="227">
        <v>0</v>
      </c>
      <c r="R516" s="227">
        <f>Q516*H516</f>
        <v>0</v>
      </c>
      <c r="S516" s="227">
        <v>0</v>
      </c>
      <c r="T516" s="228">
        <f>S516*H516</f>
        <v>0</v>
      </c>
      <c r="AR516" s="21" t="s">
        <v>287</v>
      </c>
      <c r="AT516" s="21" t="s">
        <v>137</v>
      </c>
      <c r="AU516" s="21" t="s">
        <v>84</v>
      </c>
      <c r="AY516" s="21" t="s">
        <v>134</v>
      </c>
      <c r="BE516" s="229">
        <f>IF(N516="základní",J516,0)</f>
        <v>0</v>
      </c>
      <c r="BF516" s="229">
        <f>IF(N516="snížená",J516,0)</f>
        <v>0</v>
      </c>
      <c r="BG516" s="229">
        <f>IF(N516="zákl. přenesená",J516,0)</f>
        <v>0</v>
      </c>
      <c r="BH516" s="229">
        <f>IF(N516="sníž. přenesená",J516,0)</f>
        <v>0</v>
      </c>
      <c r="BI516" s="229">
        <f>IF(N516="nulová",J516,0)</f>
        <v>0</v>
      </c>
      <c r="BJ516" s="21" t="s">
        <v>24</v>
      </c>
      <c r="BK516" s="229">
        <f>ROUND(I516*H516,2)</f>
        <v>0</v>
      </c>
      <c r="BL516" s="21" t="s">
        <v>287</v>
      </c>
      <c r="BM516" s="21" t="s">
        <v>1315</v>
      </c>
    </row>
    <row r="517" spans="2:63" s="10" customFormat="1" ht="29.85" customHeight="1">
      <c r="B517" s="202"/>
      <c r="C517" s="203"/>
      <c r="D517" s="204" t="s">
        <v>74</v>
      </c>
      <c r="E517" s="216" t="s">
        <v>1316</v>
      </c>
      <c r="F517" s="216" t="s">
        <v>1317</v>
      </c>
      <c r="G517" s="203"/>
      <c r="H517" s="203"/>
      <c r="I517" s="206"/>
      <c r="J517" s="217">
        <f>BK517</f>
        <v>0</v>
      </c>
      <c r="K517" s="203"/>
      <c r="L517" s="208"/>
      <c r="M517" s="209"/>
      <c r="N517" s="210"/>
      <c r="O517" s="210"/>
      <c r="P517" s="211">
        <f>SUM(P518:P533)</f>
        <v>0</v>
      </c>
      <c r="Q517" s="210"/>
      <c r="R517" s="211">
        <f>SUM(R518:R533)</f>
        <v>11.452714799999999</v>
      </c>
      <c r="S517" s="210"/>
      <c r="T517" s="212">
        <f>SUM(T518:T533)</f>
        <v>0</v>
      </c>
      <c r="AR517" s="213" t="s">
        <v>84</v>
      </c>
      <c r="AT517" s="214" t="s">
        <v>74</v>
      </c>
      <c r="AU517" s="214" t="s">
        <v>24</v>
      </c>
      <c r="AY517" s="213" t="s">
        <v>134</v>
      </c>
      <c r="BK517" s="215">
        <f>SUM(BK518:BK533)</f>
        <v>0</v>
      </c>
    </row>
    <row r="518" spans="2:65" s="1" customFormat="1" ht="16.5" customHeight="1">
      <c r="B518" s="43"/>
      <c r="C518" s="218" t="s">
        <v>1318</v>
      </c>
      <c r="D518" s="218" t="s">
        <v>137</v>
      </c>
      <c r="E518" s="219" t="s">
        <v>1319</v>
      </c>
      <c r="F518" s="220" t="s">
        <v>1320</v>
      </c>
      <c r="G518" s="221" t="s">
        <v>281</v>
      </c>
      <c r="H518" s="222">
        <v>298.28</v>
      </c>
      <c r="I518" s="223"/>
      <c r="J518" s="224">
        <f>ROUND(I518*H518,2)</f>
        <v>0</v>
      </c>
      <c r="K518" s="220" t="s">
        <v>141</v>
      </c>
      <c r="L518" s="69"/>
      <c r="M518" s="225" t="s">
        <v>22</v>
      </c>
      <c r="N518" s="226" t="s">
        <v>46</v>
      </c>
      <c r="O518" s="44"/>
      <c r="P518" s="227">
        <f>O518*H518</f>
        <v>0</v>
      </c>
      <c r="Q518" s="227">
        <v>0.00062</v>
      </c>
      <c r="R518" s="227">
        <f>Q518*H518</f>
        <v>0.18493359999999998</v>
      </c>
      <c r="S518" s="227">
        <v>0</v>
      </c>
      <c r="T518" s="228">
        <f>S518*H518</f>
        <v>0</v>
      </c>
      <c r="AR518" s="21" t="s">
        <v>287</v>
      </c>
      <c r="AT518" s="21" t="s">
        <v>137</v>
      </c>
      <c r="AU518" s="21" t="s">
        <v>84</v>
      </c>
      <c r="AY518" s="21" t="s">
        <v>134</v>
      </c>
      <c r="BE518" s="229">
        <f>IF(N518="základní",J518,0)</f>
        <v>0</v>
      </c>
      <c r="BF518" s="229">
        <f>IF(N518="snížená",J518,0)</f>
        <v>0</v>
      </c>
      <c r="BG518" s="229">
        <f>IF(N518="zákl. přenesená",J518,0)</f>
        <v>0</v>
      </c>
      <c r="BH518" s="229">
        <f>IF(N518="sníž. přenesená",J518,0)</f>
        <v>0</v>
      </c>
      <c r="BI518" s="229">
        <f>IF(N518="nulová",J518,0)</f>
        <v>0</v>
      </c>
      <c r="BJ518" s="21" t="s">
        <v>24</v>
      </c>
      <c r="BK518" s="229">
        <f>ROUND(I518*H518,2)</f>
        <v>0</v>
      </c>
      <c r="BL518" s="21" t="s">
        <v>287</v>
      </c>
      <c r="BM518" s="21" t="s">
        <v>1321</v>
      </c>
    </row>
    <row r="519" spans="2:51" s="11" customFormat="1" ht="13.5">
      <c r="B519" s="234"/>
      <c r="C519" s="235"/>
      <c r="D519" s="236" t="s">
        <v>224</v>
      </c>
      <c r="E519" s="237" t="s">
        <v>22</v>
      </c>
      <c r="F519" s="238" t="s">
        <v>370</v>
      </c>
      <c r="G519" s="235"/>
      <c r="H519" s="239">
        <v>45.08</v>
      </c>
      <c r="I519" s="240"/>
      <c r="J519" s="235"/>
      <c r="K519" s="235"/>
      <c r="L519" s="241"/>
      <c r="M519" s="242"/>
      <c r="N519" s="243"/>
      <c r="O519" s="243"/>
      <c r="P519" s="243"/>
      <c r="Q519" s="243"/>
      <c r="R519" s="243"/>
      <c r="S519" s="243"/>
      <c r="T519" s="244"/>
      <c r="AT519" s="245" t="s">
        <v>224</v>
      </c>
      <c r="AU519" s="245" t="s">
        <v>84</v>
      </c>
      <c r="AV519" s="11" t="s">
        <v>84</v>
      </c>
      <c r="AW519" s="11" t="s">
        <v>39</v>
      </c>
      <c r="AX519" s="11" t="s">
        <v>75</v>
      </c>
      <c r="AY519" s="245" t="s">
        <v>134</v>
      </c>
    </row>
    <row r="520" spans="2:51" s="11" customFormat="1" ht="13.5">
      <c r="B520" s="234"/>
      <c r="C520" s="235"/>
      <c r="D520" s="236" t="s">
        <v>224</v>
      </c>
      <c r="E520" s="237" t="s">
        <v>22</v>
      </c>
      <c r="F520" s="238" t="s">
        <v>371</v>
      </c>
      <c r="G520" s="235"/>
      <c r="H520" s="239">
        <v>66.96</v>
      </c>
      <c r="I520" s="240"/>
      <c r="J520" s="235"/>
      <c r="K520" s="235"/>
      <c r="L520" s="241"/>
      <c r="M520" s="242"/>
      <c r="N520" s="243"/>
      <c r="O520" s="243"/>
      <c r="P520" s="243"/>
      <c r="Q520" s="243"/>
      <c r="R520" s="243"/>
      <c r="S520" s="243"/>
      <c r="T520" s="244"/>
      <c r="AT520" s="245" t="s">
        <v>224</v>
      </c>
      <c r="AU520" s="245" t="s">
        <v>84</v>
      </c>
      <c r="AV520" s="11" t="s">
        <v>84</v>
      </c>
      <c r="AW520" s="11" t="s">
        <v>39</v>
      </c>
      <c r="AX520" s="11" t="s">
        <v>75</v>
      </c>
      <c r="AY520" s="245" t="s">
        <v>134</v>
      </c>
    </row>
    <row r="521" spans="2:51" s="11" customFormat="1" ht="13.5">
      <c r="B521" s="234"/>
      <c r="C521" s="235"/>
      <c r="D521" s="236" t="s">
        <v>224</v>
      </c>
      <c r="E521" s="237" t="s">
        <v>22</v>
      </c>
      <c r="F521" s="238" t="s">
        <v>372</v>
      </c>
      <c r="G521" s="235"/>
      <c r="H521" s="239">
        <v>186.24</v>
      </c>
      <c r="I521" s="240"/>
      <c r="J521" s="235"/>
      <c r="K521" s="235"/>
      <c r="L521" s="241"/>
      <c r="M521" s="242"/>
      <c r="N521" s="243"/>
      <c r="O521" s="243"/>
      <c r="P521" s="243"/>
      <c r="Q521" s="243"/>
      <c r="R521" s="243"/>
      <c r="S521" s="243"/>
      <c r="T521" s="244"/>
      <c r="AT521" s="245" t="s">
        <v>224</v>
      </c>
      <c r="AU521" s="245" t="s">
        <v>84</v>
      </c>
      <c r="AV521" s="11" t="s">
        <v>84</v>
      </c>
      <c r="AW521" s="11" t="s">
        <v>39</v>
      </c>
      <c r="AX521" s="11" t="s">
        <v>75</v>
      </c>
      <c r="AY521" s="245" t="s">
        <v>134</v>
      </c>
    </row>
    <row r="522" spans="2:65" s="1" customFormat="1" ht="25.5" customHeight="1">
      <c r="B522" s="43"/>
      <c r="C522" s="246" t="s">
        <v>1322</v>
      </c>
      <c r="D522" s="246" t="s">
        <v>268</v>
      </c>
      <c r="E522" s="247" t="s">
        <v>1323</v>
      </c>
      <c r="F522" s="248" t="s">
        <v>1324</v>
      </c>
      <c r="G522" s="249" t="s">
        <v>222</v>
      </c>
      <c r="H522" s="250">
        <v>32.811</v>
      </c>
      <c r="I522" s="251"/>
      <c r="J522" s="252">
        <f>ROUND(I522*H522,2)</f>
        <v>0</v>
      </c>
      <c r="K522" s="248" t="s">
        <v>141</v>
      </c>
      <c r="L522" s="253"/>
      <c r="M522" s="254" t="s">
        <v>22</v>
      </c>
      <c r="N522" s="255" t="s">
        <v>46</v>
      </c>
      <c r="O522" s="44"/>
      <c r="P522" s="227">
        <f>O522*H522</f>
        <v>0</v>
      </c>
      <c r="Q522" s="227">
        <v>0.0192</v>
      </c>
      <c r="R522" s="227">
        <f>Q522*H522</f>
        <v>0.6299712</v>
      </c>
      <c r="S522" s="227">
        <v>0</v>
      </c>
      <c r="T522" s="228">
        <f>S522*H522</f>
        <v>0</v>
      </c>
      <c r="AR522" s="21" t="s">
        <v>373</v>
      </c>
      <c r="AT522" s="21" t="s">
        <v>268</v>
      </c>
      <c r="AU522" s="21" t="s">
        <v>84</v>
      </c>
      <c r="AY522" s="21" t="s">
        <v>134</v>
      </c>
      <c r="BE522" s="229">
        <f>IF(N522="základní",J522,0)</f>
        <v>0</v>
      </c>
      <c r="BF522" s="229">
        <f>IF(N522="snížená",J522,0)</f>
        <v>0</v>
      </c>
      <c r="BG522" s="229">
        <f>IF(N522="zákl. přenesená",J522,0)</f>
        <v>0</v>
      </c>
      <c r="BH522" s="229">
        <f>IF(N522="sníž. přenesená",J522,0)</f>
        <v>0</v>
      </c>
      <c r="BI522" s="229">
        <f>IF(N522="nulová",J522,0)</f>
        <v>0</v>
      </c>
      <c r="BJ522" s="21" t="s">
        <v>24</v>
      </c>
      <c r="BK522" s="229">
        <f>ROUND(I522*H522,2)</f>
        <v>0</v>
      </c>
      <c r="BL522" s="21" t="s">
        <v>287</v>
      </c>
      <c r="BM522" s="21" t="s">
        <v>1325</v>
      </c>
    </row>
    <row r="523" spans="2:51" s="11" customFormat="1" ht="13.5">
      <c r="B523" s="234"/>
      <c r="C523" s="235"/>
      <c r="D523" s="236" t="s">
        <v>224</v>
      </c>
      <c r="E523" s="237" t="s">
        <v>22</v>
      </c>
      <c r="F523" s="238" t="s">
        <v>1326</v>
      </c>
      <c r="G523" s="235"/>
      <c r="H523" s="239">
        <v>29.828</v>
      </c>
      <c r="I523" s="240"/>
      <c r="J523" s="235"/>
      <c r="K523" s="235"/>
      <c r="L523" s="241"/>
      <c r="M523" s="242"/>
      <c r="N523" s="243"/>
      <c r="O523" s="243"/>
      <c r="P523" s="243"/>
      <c r="Q523" s="243"/>
      <c r="R523" s="243"/>
      <c r="S523" s="243"/>
      <c r="T523" s="244"/>
      <c r="AT523" s="245" t="s">
        <v>224</v>
      </c>
      <c r="AU523" s="245" t="s">
        <v>84</v>
      </c>
      <c r="AV523" s="11" t="s">
        <v>84</v>
      </c>
      <c r="AW523" s="11" t="s">
        <v>39</v>
      </c>
      <c r="AX523" s="11" t="s">
        <v>24</v>
      </c>
      <c r="AY523" s="245" t="s">
        <v>134</v>
      </c>
    </row>
    <row r="524" spans="2:51" s="11" customFormat="1" ht="13.5">
      <c r="B524" s="234"/>
      <c r="C524" s="235"/>
      <c r="D524" s="236" t="s">
        <v>224</v>
      </c>
      <c r="E524" s="235"/>
      <c r="F524" s="238" t="s">
        <v>1327</v>
      </c>
      <c r="G524" s="235"/>
      <c r="H524" s="239">
        <v>32.811</v>
      </c>
      <c r="I524" s="240"/>
      <c r="J524" s="235"/>
      <c r="K524" s="235"/>
      <c r="L524" s="241"/>
      <c r="M524" s="242"/>
      <c r="N524" s="243"/>
      <c r="O524" s="243"/>
      <c r="P524" s="243"/>
      <c r="Q524" s="243"/>
      <c r="R524" s="243"/>
      <c r="S524" s="243"/>
      <c r="T524" s="244"/>
      <c r="AT524" s="245" t="s">
        <v>224</v>
      </c>
      <c r="AU524" s="245" t="s">
        <v>84</v>
      </c>
      <c r="AV524" s="11" t="s">
        <v>84</v>
      </c>
      <c r="AW524" s="11" t="s">
        <v>6</v>
      </c>
      <c r="AX524" s="11" t="s">
        <v>24</v>
      </c>
      <c r="AY524" s="245" t="s">
        <v>134</v>
      </c>
    </row>
    <row r="525" spans="2:65" s="1" customFormat="1" ht="16.5" customHeight="1">
      <c r="B525" s="43"/>
      <c r="C525" s="218" t="s">
        <v>1328</v>
      </c>
      <c r="D525" s="218" t="s">
        <v>137</v>
      </c>
      <c r="E525" s="219" t="s">
        <v>1329</v>
      </c>
      <c r="F525" s="220" t="s">
        <v>1330</v>
      </c>
      <c r="G525" s="221" t="s">
        <v>222</v>
      </c>
      <c r="H525" s="222">
        <v>102.38</v>
      </c>
      <c r="I525" s="223"/>
      <c r="J525" s="224">
        <f>ROUND(I525*H525,2)</f>
        <v>0</v>
      </c>
      <c r="K525" s="220" t="s">
        <v>141</v>
      </c>
      <c r="L525" s="69"/>
      <c r="M525" s="225" t="s">
        <v>22</v>
      </c>
      <c r="N525" s="226" t="s">
        <v>46</v>
      </c>
      <c r="O525" s="44"/>
      <c r="P525" s="227">
        <f>O525*H525</f>
        <v>0</v>
      </c>
      <c r="Q525" s="227">
        <v>0.0049</v>
      </c>
      <c r="R525" s="227">
        <f>Q525*H525</f>
        <v>0.5016619999999999</v>
      </c>
      <c r="S525" s="227">
        <v>0</v>
      </c>
      <c r="T525" s="228">
        <f>S525*H525</f>
        <v>0</v>
      </c>
      <c r="AR525" s="21" t="s">
        <v>287</v>
      </c>
      <c r="AT525" s="21" t="s">
        <v>137</v>
      </c>
      <c r="AU525" s="21" t="s">
        <v>84</v>
      </c>
      <c r="AY525" s="21" t="s">
        <v>134</v>
      </c>
      <c r="BE525" s="229">
        <f>IF(N525="základní",J525,0)</f>
        <v>0</v>
      </c>
      <c r="BF525" s="229">
        <f>IF(N525="snížená",J525,0)</f>
        <v>0</v>
      </c>
      <c r="BG525" s="229">
        <f>IF(N525="zákl. přenesená",J525,0)</f>
        <v>0</v>
      </c>
      <c r="BH525" s="229">
        <f>IF(N525="sníž. přenesená",J525,0)</f>
        <v>0</v>
      </c>
      <c r="BI525" s="229">
        <f>IF(N525="nulová",J525,0)</f>
        <v>0</v>
      </c>
      <c r="BJ525" s="21" t="s">
        <v>24</v>
      </c>
      <c r="BK525" s="229">
        <f>ROUND(I525*H525,2)</f>
        <v>0</v>
      </c>
      <c r="BL525" s="21" t="s">
        <v>287</v>
      </c>
      <c r="BM525" s="21" t="s">
        <v>1331</v>
      </c>
    </row>
    <row r="526" spans="2:51" s="11" customFormat="1" ht="13.5">
      <c r="B526" s="234"/>
      <c r="C526" s="235"/>
      <c r="D526" s="236" t="s">
        <v>224</v>
      </c>
      <c r="E526" s="237" t="s">
        <v>22</v>
      </c>
      <c r="F526" s="238" t="s">
        <v>1126</v>
      </c>
      <c r="G526" s="235"/>
      <c r="H526" s="239">
        <v>102.38</v>
      </c>
      <c r="I526" s="240"/>
      <c r="J526" s="235"/>
      <c r="K526" s="235"/>
      <c r="L526" s="241"/>
      <c r="M526" s="242"/>
      <c r="N526" s="243"/>
      <c r="O526" s="243"/>
      <c r="P526" s="243"/>
      <c r="Q526" s="243"/>
      <c r="R526" s="243"/>
      <c r="S526" s="243"/>
      <c r="T526" s="244"/>
      <c r="AT526" s="245" t="s">
        <v>224</v>
      </c>
      <c r="AU526" s="245" t="s">
        <v>84</v>
      </c>
      <c r="AV526" s="11" t="s">
        <v>84</v>
      </c>
      <c r="AW526" s="11" t="s">
        <v>39</v>
      </c>
      <c r="AX526" s="11" t="s">
        <v>24</v>
      </c>
      <c r="AY526" s="245" t="s">
        <v>134</v>
      </c>
    </row>
    <row r="527" spans="2:65" s="1" customFormat="1" ht="16.5" customHeight="1">
      <c r="B527" s="43"/>
      <c r="C527" s="246" t="s">
        <v>1332</v>
      </c>
      <c r="D527" s="246" t="s">
        <v>268</v>
      </c>
      <c r="E527" s="247" t="s">
        <v>1333</v>
      </c>
      <c r="F527" s="248" t="s">
        <v>1334</v>
      </c>
      <c r="G527" s="249" t="s">
        <v>140</v>
      </c>
      <c r="H527" s="250">
        <v>2815.45</v>
      </c>
      <c r="I527" s="251"/>
      <c r="J527" s="252">
        <f>ROUND(I527*H527,2)</f>
        <v>0</v>
      </c>
      <c r="K527" s="248" t="s">
        <v>141</v>
      </c>
      <c r="L527" s="253"/>
      <c r="M527" s="254" t="s">
        <v>22</v>
      </c>
      <c r="N527" s="255" t="s">
        <v>46</v>
      </c>
      <c r="O527" s="44"/>
      <c r="P527" s="227">
        <f>O527*H527</f>
        <v>0</v>
      </c>
      <c r="Q527" s="227">
        <v>0.0036</v>
      </c>
      <c r="R527" s="227">
        <f>Q527*H527</f>
        <v>10.13562</v>
      </c>
      <c r="S527" s="227">
        <v>0</v>
      </c>
      <c r="T527" s="228">
        <f>S527*H527</f>
        <v>0</v>
      </c>
      <c r="AR527" s="21" t="s">
        <v>373</v>
      </c>
      <c r="AT527" s="21" t="s">
        <v>268</v>
      </c>
      <c r="AU527" s="21" t="s">
        <v>84</v>
      </c>
      <c r="AY527" s="21" t="s">
        <v>134</v>
      </c>
      <c r="BE527" s="229">
        <f>IF(N527="základní",J527,0)</f>
        <v>0</v>
      </c>
      <c r="BF527" s="229">
        <f>IF(N527="snížená",J527,0)</f>
        <v>0</v>
      </c>
      <c r="BG527" s="229">
        <f>IF(N527="zákl. přenesená",J527,0)</f>
        <v>0</v>
      </c>
      <c r="BH527" s="229">
        <f>IF(N527="sníž. přenesená",J527,0)</f>
        <v>0</v>
      </c>
      <c r="BI527" s="229">
        <f>IF(N527="nulová",J527,0)</f>
        <v>0</v>
      </c>
      <c r="BJ527" s="21" t="s">
        <v>24</v>
      </c>
      <c r="BK527" s="229">
        <f>ROUND(I527*H527,2)</f>
        <v>0</v>
      </c>
      <c r="BL527" s="21" t="s">
        <v>287</v>
      </c>
      <c r="BM527" s="21" t="s">
        <v>1335</v>
      </c>
    </row>
    <row r="528" spans="2:51" s="11" customFormat="1" ht="13.5">
      <c r="B528" s="234"/>
      <c r="C528" s="235"/>
      <c r="D528" s="236" t="s">
        <v>224</v>
      </c>
      <c r="E528" s="237" t="s">
        <v>22</v>
      </c>
      <c r="F528" s="238" t="s">
        <v>1336</v>
      </c>
      <c r="G528" s="235"/>
      <c r="H528" s="239">
        <v>2559.5</v>
      </c>
      <c r="I528" s="240"/>
      <c r="J528" s="235"/>
      <c r="K528" s="235"/>
      <c r="L528" s="241"/>
      <c r="M528" s="242"/>
      <c r="N528" s="243"/>
      <c r="O528" s="243"/>
      <c r="P528" s="243"/>
      <c r="Q528" s="243"/>
      <c r="R528" s="243"/>
      <c r="S528" s="243"/>
      <c r="T528" s="244"/>
      <c r="AT528" s="245" t="s">
        <v>224</v>
      </c>
      <c r="AU528" s="245" t="s">
        <v>84</v>
      </c>
      <c r="AV528" s="11" t="s">
        <v>84</v>
      </c>
      <c r="AW528" s="11" t="s">
        <v>39</v>
      </c>
      <c r="AX528" s="11" t="s">
        <v>24</v>
      </c>
      <c r="AY528" s="245" t="s">
        <v>134</v>
      </c>
    </row>
    <row r="529" spans="2:51" s="11" customFormat="1" ht="13.5">
      <c r="B529" s="234"/>
      <c r="C529" s="235"/>
      <c r="D529" s="236" t="s">
        <v>224</v>
      </c>
      <c r="E529" s="235"/>
      <c r="F529" s="238" t="s">
        <v>1337</v>
      </c>
      <c r="G529" s="235"/>
      <c r="H529" s="239">
        <v>2815.45</v>
      </c>
      <c r="I529" s="240"/>
      <c r="J529" s="235"/>
      <c r="K529" s="235"/>
      <c r="L529" s="241"/>
      <c r="M529" s="242"/>
      <c r="N529" s="243"/>
      <c r="O529" s="243"/>
      <c r="P529" s="243"/>
      <c r="Q529" s="243"/>
      <c r="R529" s="243"/>
      <c r="S529" s="243"/>
      <c r="T529" s="244"/>
      <c r="AT529" s="245" t="s">
        <v>224</v>
      </c>
      <c r="AU529" s="245" t="s">
        <v>84</v>
      </c>
      <c r="AV529" s="11" t="s">
        <v>84</v>
      </c>
      <c r="AW529" s="11" t="s">
        <v>6</v>
      </c>
      <c r="AX529" s="11" t="s">
        <v>24</v>
      </c>
      <c r="AY529" s="245" t="s">
        <v>134</v>
      </c>
    </row>
    <row r="530" spans="2:65" s="1" customFormat="1" ht="16.5" customHeight="1">
      <c r="B530" s="43"/>
      <c r="C530" s="218" t="s">
        <v>1338</v>
      </c>
      <c r="D530" s="218" t="s">
        <v>137</v>
      </c>
      <c r="E530" s="219" t="s">
        <v>1339</v>
      </c>
      <c r="F530" s="220" t="s">
        <v>1340</v>
      </c>
      <c r="G530" s="221" t="s">
        <v>281</v>
      </c>
      <c r="H530" s="222">
        <v>12</v>
      </c>
      <c r="I530" s="223"/>
      <c r="J530" s="224">
        <f>ROUND(I530*H530,2)</f>
        <v>0</v>
      </c>
      <c r="K530" s="220" t="s">
        <v>229</v>
      </c>
      <c r="L530" s="69"/>
      <c r="M530" s="225" t="s">
        <v>22</v>
      </c>
      <c r="N530" s="226" t="s">
        <v>46</v>
      </c>
      <c r="O530" s="44"/>
      <c r="P530" s="227">
        <f>O530*H530</f>
        <v>0</v>
      </c>
      <c r="Q530" s="227">
        <v>0</v>
      </c>
      <c r="R530" s="227">
        <f>Q530*H530</f>
        <v>0</v>
      </c>
      <c r="S530" s="227">
        <v>0</v>
      </c>
      <c r="T530" s="228">
        <f>S530*H530</f>
        <v>0</v>
      </c>
      <c r="AR530" s="21" t="s">
        <v>287</v>
      </c>
      <c r="AT530" s="21" t="s">
        <v>137</v>
      </c>
      <c r="AU530" s="21" t="s">
        <v>84</v>
      </c>
      <c r="AY530" s="21" t="s">
        <v>134</v>
      </c>
      <c r="BE530" s="229">
        <f>IF(N530="základní",J530,0)</f>
        <v>0</v>
      </c>
      <c r="BF530" s="229">
        <f>IF(N530="snížená",J530,0)</f>
        <v>0</v>
      </c>
      <c r="BG530" s="229">
        <f>IF(N530="zákl. přenesená",J530,0)</f>
        <v>0</v>
      </c>
      <c r="BH530" s="229">
        <f>IF(N530="sníž. přenesená",J530,0)</f>
        <v>0</v>
      </c>
      <c r="BI530" s="229">
        <f>IF(N530="nulová",J530,0)</f>
        <v>0</v>
      </c>
      <c r="BJ530" s="21" t="s">
        <v>24</v>
      </c>
      <c r="BK530" s="229">
        <f>ROUND(I530*H530,2)</f>
        <v>0</v>
      </c>
      <c r="BL530" s="21" t="s">
        <v>287</v>
      </c>
      <c r="BM530" s="21" t="s">
        <v>1341</v>
      </c>
    </row>
    <row r="531" spans="2:65" s="1" customFormat="1" ht="16.5" customHeight="1">
      <c r="B531" s="43"/>
      <c r="C531" s="246" t="s">
        <v>1342</v>
      </c>
      <c r="D531" s="246" t="s">
        <v>268</v>
      </c>
      <c r="E531" s="247" t="s">
        <v>1343</v>
      </c>
      <c r="F531" s="248" t="s">
        <v>1344</v>
      </c>
      <c r="G531" s="249" t="s">
        <v>281</v>
      </c>
      <c r="H531" s="250">
        <v>13.2</v>
      </c>
      <c r="I531" s="251"/>
      <c r="J531" s="252">
        <f>ROUND(I531*H531,2)</f>
        <v>0</v>
      </c>
      <c r="K531" s="248" t="s">
        <v>229</v>
      </c>
      <c r="L531" s="253"/>
      <c r="M531" s="254" t="s">
        <v>22</v>
      </c>
      <c r="N531" s="255" t="s">
        <v>46</v>
      </c>
      <c r="O531" s="44"/>
      <c r="P531" s="227">
        <f>O531*H531</f>
        <v>0</v>
      </c>
      <c r="Q531" s="227">
        <v>4E-05</v>
      </c>
      <c r="R531" s="227">
        <f>Q531*H531</f>
        <v>0.000528</v>
      </c>
      <c r="S531" s="227">
        <v>0</v>
      </c>
      <c r="T531" s="228">
        <f>S531*H531</f>
        <v>0</v>
      </c>
      <c r="AR531" s="21" t="s">
        <v>373</v>
      </c>
      <c r="AT531" s="21" t="s">
        <v>268</v>
      </c>
      <c r="AU531" s="21" t="s">
        <v>84</v>
      </c>
      <c r="AY531" s="21" t="s">
        <v>134</v>
      </c>
      <c r="BE531" s="229">
        <f>IF(N531="základní",J531,0)</f>
        <v>0</v>
      </c>
      <c r="BF531" s="229">
        <f>IF(N531="snížená",J531,0)</f>
        <v>0</v>
      </c>
      <c r="BG531" s="229">
        <f>IF(N531="zákl. přenesená",J531,0)</f>
        <v>0</v>
      </c>
      <c r="BH531" s="229">
        <f>IF(N531="sníž. přenesená",J531,0)</f>
        <v>0</v>
      </c>
      <c r="BI531" s="229">
        <f>IF(N531="nulová",J531,0)</f>
        <v>0</v>
      </c>
      <c r="BJ531" s="21" t="s">
        <v>24</v>
      </c>
      <c r="BK531" s="229">
        <f>ROUND(I531*H531,2)</f>
        <v>0</v>
      </c>
      <c r="BL531" s="21" t="s">
        <v>287</v>
      </c>
      <c r="BM531" s="21" t="s">
        <v>1345</v>
      </c>
    </row>
    <row r="532" spans="2:51" s="11" customFormat="1" ht="13.5">
      <c r="B532" s="234"/>
      <c r="C532" s="235"/>
      <c r="D532" s="236" t="s">
        <v>224</v>
      </c>
      <c r="E532" s="235"/>
      <c r="F532" s="238" t="s">
        <v>1346</v>
      </c>
      <c r="G532" s="235"/>
      <c r="H532" s="239">
        <v>13.2</v>
      </c>
      <c r="I532" s="240"/>
      <c r="J532" s="235"/>
      <c r="K532" s="235"/>
      <c r="L532" s="241"/>
      <c r="M532" s="242"/>
      <c r="N532" s="243"/>
      <c r="O532" s="243"/>
      <c r="P532" s="243"/>
      <c r="Q532" s="243"/>
      <c r="R532" s="243"/>
      <c r="S532" s="243"/>
      <c r="T532" s="244"/>
      <c r="AT532" s="245" t="s">
        <v>224</v>
      </c>
      <c r="AU532" s="245" t="s">
        <v>84</v>
      </c>
      <c r="AV532" s="11" t="s">
        <v>84</v>
      </c>
      <c r="AW532" s="11" t="s">
        <v>6</v>
      </c>
      <c r="AX532" s="11" t="s">
        <v>24</v>
      </c>
      <c r="AY532" s="245" t="s">
        <v>134</v>
      </c>
    </row>
    <row r="533" spans="2:65" s="1" customFormat="1" ht="16.5" customHeight="1">
      <c r="B533" s="43"/>
      <c r="C533" s="218" t="s">
        <v>1347</v>
      </c>
      <c r="D533" s="218" t="s">
        <v>137</v>
      </c>
      <c r="E533" s="219" t="s">
        <v>1348</v>
      </c>
      <c r="F533" s="220" t="s">
        <v>1349</v>
      </c>
      <c r="G533" s="221" t="s">
        <v>628</v>
      </c>
      <c r="H533" s="256"/>
      <c r="I533" s="223"/>
      <c r="J533" s="224">
        <f>ROUND(I533*H533,2)</f>
        <v>0</v>
      </c>
      <c r="K533" s="220" t="s">
        <v>141</v>
      </c>
      <c r="L533" s="69"/>
      <c r="M533" s="225" t="s">
        <v>22</v>
      </c>
      <c r="N533" s="226" t="s">
        <v>46</v>
      </c>
      <c r="O533" s="44"/>
      <c r="P533" s="227">
        <f>O533*H533</f>
        <v>0</v>
      </c>
      <c r="Q533" s="227">
        <v>0</v>
      </c>
      <c r="R533" s="227">
        <f>Q533*H533</f>
        <v>0</v>
      </c>
      <c r="S533" s="227">
        <v>0</v>
      </c>
      <c r="T533" s="228">
        <f>S533*H533</f>
        <v>0</v>
      </c>
      <c r="AR533" s="21" t="s">
        <v>287</v>
      </c>
      <c r="AT533" s="21" t="s">
        <v>137</v>
      </c>
      <c r="AU533" s="21" t="s">
        <v>84</v>
      </c>
      <c r="AY533" s="21" t="s">
        <v>134</v>
      </c>
      <c r="BE533" s="229">
        <f>IF(N533="základní",J533,0)</f>
        <v>0</v>
      </c>
      <c r="BF533" s="229">
        <f>IF(N533="snížená",J533,0)</f>
        <v>0</v>
      </c>
      <c r="BG533" s="229">
        <f>IF(N533="zákl. přenesená",J533,0)</f>
        <v>0</v>
      </c>
      <c r="BH533" s="229">
        <f>IF(N533="sníž. přenesená",J533,0)</f>
        <v>0</v>
      </c>
      <c r="BI533" s="229">
        <f>IF(N533="nulová",J533,0)</f>
        <v>0</v>
      </c>
      <c r="BJ533" s="21" t="s">
        <v>24</v>
      </c>
      <c r="BK533" s="229">
        <f>ROUND(I533*H533,2)</f>
        <v>0</v>
      </c>
      <c r="BL533" s="21" t="s">
        <v>287</v>
      </c>
      <c r="BM533" s="21" t="s">
        <v>1350</v>
      </c>
    </row>
    <row r="534" spans="2:63" s="10" customFormat="1" ht="29.85" customHeight="1">
      <c r="B534" s="202"/>
      <c r="C534" s="203"/>
      <c r="D534" s="204" t="s">
        <v>74</v>
      </c>
      <c r="E534" s="216" t="s">
        <v>1351</v>
      </c>
      <c r="F534" s="216" t="s">
        <v>1352</v>
      </c>
      <c r="G534" s="203"/>
      <c r="H534" s="203"/>
      <c r="I534" s="206"/>
      <c r="J534" s="217">
        <f>BK534</f>
        <v>0</v>
      </c>
      <c r="K534" s="203"/>
      <c r="L534" s="208"/>
      <c r="M534" s="209"/>
      <c r="N534" s="210"/>
      <c r="O534" s="210"/>
      <c r="P534" s="211">
        <f>SUM(P535:P541)</f>
        <v>0</v>
      </c>
      <c r="Q534" s="210"/>
      <c r="R534" s="211">
        <f>SUM(R535:R541)</f>
        <v>0.05587274</v>
      </c>
      <c r="S534" s="210"/>
      <c r="T534" s="212">
        <f>SUM(T535:T541)</f>
        <v>0</v>
      </c>
      <c r="AR534" s="213" t="s">
        <v>84</v>
      </c>
      <c r="AT534" s="214" t="s">
        <v>74</v>
      </c>
      <c r="AU534" s="214" t="s">
        <v>24</v>
      </c>
      <c r="AY534" s="213" t="s">
        <v>134</v>
      </c>
      <c r="BK534" s="215">
        <f>SUM(BK535:BK541)</f>
        <v>0</v>
      </c>
    </row>
    <row r="535" spans="2:65" s="1" customFormat="1" ht="25.5" customHeight="1">
      <c r="B535" s="43"/>
      <c r="C535" s="218" t="s">
        <v>1353</v>
      </c>
      <c r="D535" s="218" t="s">
        <v>137</v>
      </c>
      <c r="E535" s="219" t="s">
        <v>1354</v>
      </c>
      <c r="F535" s="220" t="s">
        <v>1355</v>
      </c>
      <c r="G535" s="221" t="s">
        <v>281</v>
      </c>
      <c r="H535" s="222">
        <v>218.68</v>
      </c>
      <c r="I535" s="223"/>
      <c r="J535" s="224">
        <f>ROUND(I535*H535,2)</f>
        <v>0</v>
      </c>
      <c r="K535" s="220" t="s">
        <v>141</v>
      </c>
      <c r="L535" s="69"/>
      <c r="M535" s="225" t="s">
        <v>22</v>
      </c>
      <c r="N535" s="226" t="s">
        <v>46</v>
      </c>
      <c r="O535" s="44"/>
      <c r="P535" s="227">
        <f>O535*H535</f>
        <v>0</v>
      </c>
      <c r="Q535" s="227">
        <v>3E-05</v>
      </c>
      <c r="R535" s="227">
        <f>Q535*H535</f>
        <v>0.0065604</v>
      </c>
      <c r="S535" s="227">
        <v>0</v>
      </c>
      <c r="T535" s="228">
        <f>S535*H535</f>
        <v>0</v>
      </c>
      <c r="AR535" s="21" t="s">
        <v>287</v>
      </c>
      <c r="AT535" s="21" t="s">
        <v>137</v>
      </c>
      <c r="AU535" s="21" t="s">
        <v>84</v>
      </c>
      <c r="AY535" s="21" t="s">
        <v>134</v>
      </c>
      <c r="BE535" s="229">
        <f>IF(N535="základní",J535,0)</f>
        <v>0</v>
      </c>
      <c r="BF535" s="229">
        <f>IF(N535="snížená",J535,0)</f>
        <v>0</v>
      </c>
      <c r="BG535" s="229">
        <f>IF(N535="zákl. přenesená",J535,0)</f>
        <v>0</v>
      </c>
      <c r="BH535" s="229">
        <f>IF(N535="sníž. přenesená",J535,0)</f>
        <v>0</v>
      </c>
      <c r="BI535" s="229">
        <f>IF(N535="nulová",J535,0)</f>
        <v>0</v>
      </c>
      <c r="BJ535" s="21" t="s">
        <v>24</v>
      </c>
      <c r="BK535" s="229">
        <f>ROUND(I535*H535,2)</f>
        <v>0</v>
      </c>
      <c r="BL535" s="21" t="s">
        <v>287</v>
      </c>
      <c r="BM535" s="21" t="s">
        <v>1356</v>
      </c>
    </row>
    <row r="536" spans="2:51" s="11" customFormat="1" ht="13.5">
      <c r="B536" s="234"/>
      <c r="C536" s="235"/>
      <c r="D536" s="236" t="s">
        <v>224</v>
      </c>
      <c r="E536" s="237" t="s">
        <v>22</v>
      </c>
      <c r="F536" s="238" t="s">
        <v>367</v>
      </c>
      <c r="G536" s="235"/>
      <c r="H536" s="239">
        <v>62.68</v>
      </c>
      <c r="I536" s="240"/>
      <c r="J536" s="235"/>
      <c r="K536" s="235"/>
      <c r="L536" s="241"/>
      <c r="M536" s="242"/>
      <c r="N536" s="243"/>
      <c r="O536" s="243"/>
      <c r="P536" s="243"/>
      <c r="Q536" s="243"/>
      <c r="R536" s="243"/>
      <c r="S536" s="243"/>
      <c r="T536" s="244"/>
      <c r="AT536" s="245" t="s">
        <v>224</v>
      </c>
      <c r="AU536" s="245" t="s">
        <v>84</v>
      </c>
      <c r="AV536" s="11" t="s">
        <v>84</v>
      </c>
      <c r="AW536" s="11" t="s">
        <v>39</v>
      </c>
      <c r="AX536" s="11" t="s">
        <v>75</v>
      </c>
      <c r="AY536" s="245" t="s">
        <v>134</v>
      </c>
    </row>
    <row r="537" spans="2:51" s="11" customFormat="1" ht="13.5">
      <c r="B537" s="234"/>
      <c r="C537" s="235"/>
      <c r="D537" s="236" t="s">
        <v>224</v>
      </c>
      <c r="E537" s="237" t="s">
        <v>22</v>
      </c>
      <c r="F537" s="238" t="s">
        <v>368</v>
      </c>
      <c r="G537" s="235"/>
      <c r="H537" s="239">
        <v>86.76</v>
      </c>
      <c r="I537" s="240"/>
      <c r="J537" s="235"/>
      <c r="K537" s="235"/>
      <c r="L537" s="241"/>
      <c r="M537" s="242"/>
      <c r="N537" s="243"/>
      <c r="O537" s="243"/>
      <c r="P537" s="243"/>
      <c r="Q537" s="243"/>
      <c r="R537" s="243"/>
      <c r="S537" s="243"/>
      <c r="T537" s="244"/>
      <c r="AT537" s="245" t="s">
        <v>224</v>
      </c>
      <c r="AU537" s="245" t="s">
        <v>84</v>
      </c>
      <c r="AV537" s="11" t="s">
        <v>84</v>
      </c>
      <c r="AW537" s="11" t="s">
        <v>39</v>
      </c>
      <c r="AX537" s="11" t="s">
        <v>75</v>
      </c>
      <c r="AY537" s="245" t="s">
        <v>134</v>
      </c>
    </row>
    <row r="538" spans="2:51" s="11" customFormat="1" ht="13.5">
      <c r="B538" s="234"/>
      <c r="C538" s="235"/>
      <c r="D538" s="236" t="s">
        <v>224</v>
      </c>
      <c r="E538" s="237" t="s">
        <v>22</v>
      </c>
      <c r="F538" s="238" t="s">
        <v>369</v>
      </c>
      <c r="G538" s="235"/>
      <c r="H538" s="239">
        <v>69.24</v>
      </c>
      <c r="I538" s="240"/>
      <c r="J538" s="235"/>
      <c r="K538" s="235"/>
      <c r="L538" s="241"/>
      <c r="M538" s="242"/>
      <c r="N538" s="243"/>
      <c r="O538" s="243"/>
      <c r="P538" s="243"/>
      <c r="Q538" s="243"/>
      <c r="R538" s="243"/>
      <c r="S538" s="243"/>
      <c r="T538" s="244"/>
      <c r="AT538" s="245" t="s">
        <v>224</v>
      </c>
      <c r="AU538" s="245" t="s">
        <v>84</v>
      </c>
      <c r="AV538" s="11" t="s">
        <v>84</v>
      </c>
      <c r="AW538" s="11" t="s">
        <v>39</v>
      </c>
      <c r="AX538" s="11" t="s">
        <v>75</v>
      </c>
      <c r="AY538" s="245" t="s">
        <v>134</v>
      </c>
    </row>
    <row r="539" spans="2:65" s="1" customFormat="1" ht="16.5" customHeight="1">
      <c r="B539" s="43"/>
      <c r="C539" s="246" t="s">
        <v>1357</v>
      </c>
      <c r="D539" s="246" t="s">
        <v>268</v>
      </c>
      <c r="E539" s="247" t="s">
        <v>1358</v>
      </c>
      <c r="F539" s="248" t="s">
        <v>1359</v>
      </c>
      <c r="G539" s="249" t="s">
        <v>281</v>
      </c>
      <c r="H539" s="250">
        <v>240.548</v>
      </c>
      <c r="I539" s="251"/>
      <c r="J539" s="252">
        <f>ROUND(I539*H539,2)</f>
        <v>0</v>
      </c>
      <c r="K539" s="248" t="s">
        <v>141</v>
      </c>
      <c r="L539" s="253"/>
      <c r="M539" s="254" t="s">
        <v>22</v>
      </c>
      <c r="N539" s="255" t="s">
        <v>46</v>
      </c>
      <c r="O539" s="44"/>
      <c r="P539" s="227">
        <f>O539*H539</f>
        <v>0</v>
      </c>
      <c r="Q539" s="227">
        <v>0.000205</v>
      </c>
      <c r="R539" s="227">
        <f>Q539*H539</f>
        <v>0.049312339999999996</v>
      </c>
      <c r="S539" s="227">
        <v>0</v>
      </c>
      <c r="T539" s="228">
        <f>S539*H539</f>
        <v>0</v>
      </c>
      <c r="AR539" s="21" t="s">
        <v>373</v>
      </c>
      <c r="AT539" s="21" t="s">
        <v>268</v>
      </c>
      <c r="AU539" s="21" t="s">
        <v>84</v>
      </c>
      <c r="AY539" s="21" t="s">
        <v>134</v>
      </c>
      <c r="BE539" s="229">
        <f>IF(N539="základní",J539,0)</f>
        <v>0</v>
      </c>
      <c r="BF539" s="229">
        <f>IF(N539="snížená",J539,0)</f>
        <v>0</v>
      </c>
      <c r="BG539" s="229">
        <f>IF(N539="zákl. přenesená",J539,0)</f>
        <v>0</v>
      </c>
      <c r="BH539" s="229">
        <f>IF(N539="sníž. přenesená",J539,0)</f>
        <v>0</v>
      </c>
      <c r="BI539" s="229">
        <f>IF(N539="nulová",J539,0)</f>
        <v>0</v>
      </c>
      <c r="BJ539" s="21" t="s">
        <v>24</v>
      </c>
      <c r="BK539" s="229">
        <f>ROUND(I539*H539,2)</f>
        <v>0</v>
      </c>
      <c r="BL539" s="21" t="s">
        <v>287</v>
      </c>
      <c r="BM539" s="21" t="s">
        <v>1360</v>
      </c>
    </row>
    <row r="540" spans="2:51" s="11" customFormat="1" ht="13.5">
      <c r="B540" s="234"/>
      <c r="C540" s="235"/>
      <c r="D540" s="236" t="s">
        <v>224</v>
      </c>
      <c r="E540" s="235"/>
      <c r="F540" s="238" t="s">
        <v>1361</v>
      </c>
      <c r="G540" s="235"/>
      <c r="H540" s="239">
        <v>240.548</v>
      </c>
      <c r="I540" s="240"/>
      <c r="J540" s="235"/>
      <c r="K540" s="235"/>
      <c r="L540" s="241"/>
      <c r="M540" s="242"/>
      <c r="N540" s="243"/>
      <c r="O540" s="243"/>
      <c r="P540" s="243"/>
      <c r="Q540" s="243"/>
      <c r="R540" s="243"/>
      <c r="S540" s="243"/>
      <c r="T540" s="244"/>
      <c r="AT540" s="245" t="s">
        <v>224</v>
      </c>
      <c r="AU540" s="245" t="s">
        <v>84</v>
      </c>
      <c r="AV540" s="11" t="s">
        <v>84</v>
      </c>
      <c r="AW540" s="11" t="s">
        <v>6</v>
      </c>
      <c r="AX540" s="11" t="s">
        <v>24</v>
      </c>
      <c r="AY540" s="245" t="s">
        <v>134</v>
      </c>
    </row>
    <row r="541" spans="2:65" s="1" customFormat="1" ht="16.5" customHeight="1">
      <c r="B541" s="43"/>
      <c r="C541" s="218" t="s">
        <v>1362</v>
      </c>
      <c r="D541" s="218" t="s">
        <v>137</v>
      </c>
      <c r="E541" s="219" t="s">
        <v>1363</v>
      </c>
      <c r="F541" s="220" t="s">
        <v>1364</v>
      </c>
      <c r="G541" s="221" t="s">
        <v>628</v>
      </c>
      <c r="H541" s="256"/>
      <c r="I541" s="223"/>
      <c r="J541" s="224">
        <f>ROUND(I541*H541,2)</f>
        <v>0</v>
      </c>
      <c r="K541" s="220" t="s">
        <v>141</v>
      </c>
      <c r="L541" s="69"/>
      <c r="M541" s="225" t="s">
        <v>22</v>
      </c>
      <c r="N541" s="226" t="s">
        <v>46</v>
      </c>
      <c r="O541" s="44"/>
      <c r="P541" s="227">
        <f>O541*H541</f>
        <v>0</v>
      </c>
      <c r="Q541" s="227">
        <v>0</v>
      </c>
      <c r="R541" s="227">
        <f>Q541*H541</f>
        <v>0</v>
      </c>
      <c r="S541" s="227">
        <v>0</v>
      </c>
      <c r="T541" s="228">
        <f>S541*H541</f>
        <v>0</v>
      </c>
      <c r="AR541" s="21" t="s">
        <v>287</v>
      </c>
      <c r="AT541" s="21" t="s">
        <v>137</v>
      </c>
      <c r="AU541" s="21" t="s">
        <v>84</v>
      </c>
      <c r="AY541" s="21" t="s">
        <v>134</v>
      </c>
      <c r="BE541" s="229">
        <f>IF(N541="základní",J541,0)</f>
        <v>0</v>
      </c>
      <c r="BF541" s="229">
        <f>IF(N541="snížená",J541,0)</f>
        <v>0</v>
      </c>
      <c r="BG541" s="229">
        <f>IF(N541="zákl. přenesená",J541,0)</f>
        <v>0</v>
      </c>
      <c r="BH541" s="229">
        <f>IF(N541="sníž. přenesená",J541,0)</f>
        <v>0</v>
      </c>
      <c r="BI541" s="229">
        <f>IF(N541="nulová",J541,0)</f>
        <v>0</v>
      </c>
      <c r="BJ541" s="21" t="s">
        <v>24</v>
      </c>
      <c r="BK541" s="229">
        <f>ROUND(I541*H541,2)</f>
        <v>0</v>
      </c>
      <c r="BL541" s="21" t="s">
        <v>287</v>
      </c>
      <c r="BM541" s="21" t="s">
        <v>1365</v>
      </c>
    </row>
    <row r="542" spans="2:63" s="10" customFormat="1" ht="29.85" customHeight="1">
      <c r="B542" s="202"/>
      <c r="C542" s="203"/>
      <c r="D542" s="204" t="s">
        <v>74</v>
      </c>
      <c r="E542" s="216" t="s">
        <v>1366</v>
      </c>
      <c r="F542" s="216" t="s">
        <v>1367</v>
      </c>
      <c r="G542" s="203"/>
      <c r="H542" s="203"/>
      <c r="I542" s="206"/>
      <c r="J542" s="217">
        <f>BK542</f>
        <v>0</v>
      </c>
      <c r="K542" s="203"/>
      <c r="L542" s="208"/>
      <c r="M542" s="209"/>
      <c r="N542" s="210"/>
      <c r="O542" s="210"/>
      <c r="P542" s="211">
        <f>SUM(P543:P571)</f>
        <v>0</v>
      </c>
      <c r="Q542" s="210"/>
      <c r="R542" s="211">
        <f>SUM(R543:R571)</f>
        <v>4.345263399999999</v>
      </c>
      <c r="S542" s="210"/>
      <c r="T542" s="212">
        <f>SUM(T543:T571)</f>
        <v>0</v>
      </c>
      <c r="AR542" s="213" t="s">
        <v>84</v>
      </c>
      <c r="AT542" s="214" t="s">
        <v>74</v>
      </c>
      <c r="AU542" s="214" t="s">
        <v>24</v>
      </c>
      <c r="AY542" s="213" t="s">
        <v>134</v>
      </c>
      <c r="BK542" s="215">
        <f>SUM(BK543:BK571)</f>
        <v>0</v>
      </c>
    </row>
    <row r="543" spans="2:65" s="1" customFormat="1" ht="16.5" customHeight="1">
      <c r="B543" s="43"/>
      <c r="C543" s="218" t="s">
        <v>1368</v>
      </c>
      <c r="D543" s="218" t="s">
        <v>137</v>
      </c>
      <c r="E543" s="219" t="s">
        <v>1369</v>
      </c>
      <c r="F543" s="220" t="s">
        <v>1370</v>
      </c>
      <c r="G543" s="221" t="s">
        <v>222</v>
      </c>
      <c r="H543" s="222">
        <v>161.94</v>
      </c>
      <c r="I543" s="223"/>
      <c r="J543" s="224">
        <f>ROUND(I543*H543,2)</f>
        <v>0</v>
      </c>
      <c r="K543" s="220" t="s">
        <v>141</v>
      </c>
      <c r="L543" s="69"/>
      <c r="M543" s="225" t="s">
        <v>22</v>
      </c>
      <c r="N543" s="226" t="s">
        <v>46</v>
      </c>
      <c r="O543" s="44"/>
      <c r="P543" s="227">
        <f>O543*H543</f>
        <v>0</v>
      </c>
      <c r="Q543" s="227">
        <v>0</v>
      </c>
      <c r="R543" s="227">
        <f>Q543*H543</f>
        <v>0</v>
      </c>
      <c r="S543" s="227">
        <v>0</v>
      </c>
      <c r="T543" s="228">
        <f>S543*H543</f>
        <v>0</v>
      </c>
      <c r="AR543" s="21" t="s">
        <v>287</v>
      </c>
      <c r="AT543" s="21" t="s">
        <v>137</v>
      </c>
      <c r="AU543" s="21" t="s">
        <v>84</v>
      </c>
      <c r="AY543" s="21" t="s">
        <v>134</v>
      </c>
      <c r="BE543" s="229">
        <f>IF(N543="základní",J543,0)</f>
        <v>0</v>
      </c>
      <c r="BF543" s="229">
        <f>IF(N543="snížená",J543,0)</f>
        <v>0</v>
      </c>
      <c r="BG543" s="229">
        <f>IF(N543="zákl. přenesená",J543,0)</f>
        <v>0</v>
      </c>
      <c r="BH543" s="229">
        <f>IF(N543="sníž. přenesená",J543,0)</f>
        <v>0</v>
      </c>
      <c r="BI543" s="229">
        <f>IF(N543="nulová",J543,0)</f>
        <v>0</v>
      </c>
      <c r="BJ543" s="21" t="s">
        <v>24</v>
      </c>
      <c r="BK543" s="229">
        <f>ROUND(I543*H543,2)</f>
        <v>0</v>
      </c>
      <c r="BL543" s="21" t="s">
        <v>287</v>
      </c>
      <c r="BM543" s="21" t="s">
        <v>1371</v>
      </c>
    </row>
    <row r="544" spans="2:65" s="1" customFormat="1" ht="16.5" customHeight="1">
      <c r="B544" s="43"/>
      <c r="C544" s="218" t="s">
        <v>1372</v>
      </c>
      <c r="D544" s="218" t="s">
        <v>137</v>
      </c>
      <c r="E544" s="219" t="s">
        <v>1373</v>
      </c>
      <c r="F544" s="220" t="s">
        <v>1374</v>
      </c>
      <c r="G544" s="221" t="s">
        <v>281</v>
      </c>
      <c r="H544" s="222">
        <v>183.54</v>
      </c>
      <c r="I544" s="223"/>
      <c r="J544" s="224">
        <f>ROUND(I544*H544,2)</f>
        <v>0</v>
      </c>
      <c r="K544" s="220" t="s">
        <v>141</v>
      </c>
      <c r="L544" s="69"/>
      <c r="M544" s="225" t="s">
        <v>22</v>
      </c>
      <c r="N544" s="226" t="s">
        <v>46</v>
      </c>
      <c r="O544" s="44"/>
      <c r="P544" s="227">
        <f>O544*H544</f>
        <v>0</v>
      </c>
      <c r="Q544" s="227">
        <v>9E-05</v>
      </c>
      <c r="R544" s="227">
        <f>Q544*H544</f>
        <v>0.0165186</v>
      </c>
      <c r="S544" s="227">
        <v>0</v>
      </c>
      <c r="T544" s="228">
        <f>S544*H544</f>
        <v>0</v>
      </c>
      <c r="AR544" s="21" t="s">
        <v>287</v>
      </c>
      <c r="AT544" s="21" t="s">
        <v>137</v>
      </c>
      <c r="AU544" s="21" t="s">
        <v>84</v>
      </c>
      <c r="AY544" s="21" t="s">
        <v>134</v>
      </c>
      <c r="BE544" s="229">
        <f>IF(N544="základní",J544,0)</f>
        <v>0</v>
      </c>
      <c r="BF544" s="229">
        <f>IF(N544="snížená",J544,0)</f>
        <v>0</v>
      </c>
      <c r="BG544" s="229">
        <f>IF(N544="zákl. přenesená",J544,0)</f>
        <v>0</v>
      </c>
      <c r="BH544" s="229">
        <f>IF(N544="sníž. přenesená",J544,0)</f>
        <v>0</v>
      </c>
      <c r="BI544" s="229">
        <f>IF(N544="nulová",J544,0)</f>
        <v>0</v>
      </c>
      <c r="BJ544" s="21" t="s">
        <v>24</v>
      </c>
      <c r="BK544" s="229">
        <f>ROUND(I544*H544,2)</f>
        <v>0</v>
      </c>
      <c r="BL544" s="21" t="s">
        <v>287</v>
      </c>
      <c r="BM544" s="21" t="s">
        <v>1375</v>
      </c>
    </row>
    <row r="545" spans="2:51" s="11" customFormat="1" ht="13.5">
      <c r="B545" s="234"/>
      <c r="C545" s="235"/>
      <c r="D545" s="236" t="s">
        <v>224</v>
      </c>
      <c r="E545" s="237" t="s">
        <v>22</v>
      </c>
      <c r="F545" s="238" t="s">
        <v>1376</v>
      </c>
      <c r="G545" s="235"/>
      <c r="H545" s="239">
        <v>11.62</v>
      </c>
      <c r="I545" s="240"/>
      <c r="J545" s="235"/>
      <c r="K545" s="235"/>
      <c r="L545" s="241"/>
      <c r="M545" s="242"/>
      <c r="N545" s="243"/>
      <c r="O545" s="243"/>
      <c r="P545" s="243"/>
      <c r="Q545" s="243"/>
      <c r="R545" s="243"/>
      <c r="S545" s="243"/>
      <c r="T545" s="244"/>
      <c r="AT545" s="245" t="s">
        <v>224</v>
      </c>
      <c r="AU545" s="245" t="s">
        <v>84</v>
      </c>
      <c r="AV545" s="11" t="s">
        <v>84</v>
      </c>
      <c r="AW545" s="11" t="s">
        <v>39</v>
      </c>
      <c r="AX545" s="11" t="s">
        <v>75</v>
      </c>
      <c r="AY545" s="245" t="s">
        <v>134</v>
      </c>
    </row>
    <row r="546" spans="2:51" s="11" customFormat="1" ht="13.5">
      <c r="B546" s="234"/>
      <c r="C546" s="235"/>
      <c r="D546" s="236" t="s">
        <v>224</v>
      </c>
      <c r="E546" s="237" t="s">
        <v>22</v>
      </c>
      <c r="F546" s="238" t="s">
        <v>1377</v>
      </c>
      <c r="G546" s="235"/>
      <c r="H546" s="239">
        <v>11.18</v>
      </c>
      <c r="I546" s="240"/>
      <c r="J546" s="235"/>
      <c r="K546" s="235"/>
      <c r="L546" s="241"/>
      <c r="M546" s="242"/>
      <c r="N546" s="243"/>
      <c r="O546" s="243"/>
      <c r="P546" s="243"/>
      <c r="Q546" s="243"/>
      <c r="R546" s="243"/>
      <c r="S546" s="243"/>
      <c r="T546" s="244"/>
      <c r="AT546" s="245" t="s">
        <v>224</v>
      </c>
      <c r="AU546" s="245" t="s">
        <v>84</v>
      </c>
      <c r="AV546" s="11" t="s">
        <v>84</v>
      </c>
      <c r="AW546" s="11" t="s">
        <v>39</v>
      </c>
      <c r="AX546" s="11" t="s">
        <v>75</v>
      </c>
      <c r="AY546" s="245" t="s">
        <v>134</v>
      </c>
    </row>
    <row r="547" spans="2:51" s="11" customFormat="1" ht="13.5">
      <c r="B547" s="234"/>
      <c r="C547" s="235"/>
      <c r="D547" s="236" t="s">
        <v>224</v>
      </c>
      <c r="E547" s="237" t="s">
        <v>22</v>
      </c>
      <c r="F547" s="238" t="s">
        <v>1378</v>
      </c>
      <c r="G547" s="235"/>
      <c r="H547" s="239">
        <v>19.72</v>
      </c>
      <c r="I547" s="240"/>
      <c r="J547" s="235"/>
      <c r="K547" s="235"/>
      <c r="L547" s="241"/>
      <c r="M547" s="242"/>
      <c r="N547" s="243"/>
      <c r="O547" s="243"/>
      <c r="P547" s="243"/>
      <c r="Q547" s="243"/>
      <c r="R547" s="243"/>
      <c r="S547" s="243"/>
      <c r="T547" s="244"/>
      <c r="AT547" s="245" t="s">
        <v>224</v>
      </c>
      <c r="AU547" s="245" t="s">
        <v>84</v>
      </c>
      <c r="AV547" s="11" t="s">
        <v>84</v>
      </c>
      <c r="AW547" s="11" t="s">
        <v>39</v>
      </c>
      <c r="AX547" s="11" t="s">
        <v>75</v>
      </c>
      <c r="AY547" s="245" t="s">
        <v>134</v>
      </c>
    </row>
    <row r="548" spans="2:51" s="11" customFormat="1" ht="13.5">
      <c r="B548" s="234"/>
      <c r="C548" s="235"/>
      <c r="D548" s="236" t="s">
        <v>224</v>
      </c>
      <c r="E548" s="237" t="s">
        <v>22</v>
      </c>
      <c r="F548" s="238" t="s">
        <v>1379</v>
      </c>
      <c r="G548" s="235"/>
      <c r="H548" s="239">
        <v>15.98</v>
      </c>
      <c r="I548" s="240"/>
      <c r="J548" s="235"/>
      <c r="K548" s="235"/>
      <c r="L548" s="241"/>
      <c r="M548" s="242"/>
      <c r="N548" s="243"/>
      <c r="O548" s="243"/>
      <c r="P548" s="243"/>
      <c r="Q548" s="243"/>
      <c r="R548" s="243"/>
      <c r="S548" s="243"/>
      <c r="T548" s="244"/>
      <c r="AT548" s="245" t="s">
        <v>224</v>
      </c>
      <c r="AU548" s="245" t="s">
        <v>84</v>
      </c>
      <c r="AV548" s="11" t="s">
        <v>84</v>
      </c>
      <c r="AW548" s="11" t="s">
        <v>39</v>
      </c>
      <c r="AX548" s="11" t="s">
        <v>75</v>
      </c>
      <c r="AY548" s="245" t="s">
        <v>134</v>
      </c>
    </row>
    <row r="549" spans="2:51" s="11" customFormat="1" ht="13.5">
      <c r="B549" s="234"/>
      <c r="C549" s="235"/>
      <c r="D549" s="236" t="s">
        <v>224</v>
      </c>
      <c r="E549" s="237" t="s">
        <v>22</v>
      </c>
      <c r="F549" s="238" t="s">
        <v>1380</v>
      </c>
      <c r="G549" s="235"/>
      <c r="H549" s="239">
        <v>17.19</v>
      </c>
      <c r="I549" s="240"/>
      <c r="J549" s="235"/>
      <c r="K549" s="235"/>
      <c r="L549" s="241"/>
      <c r="M549" s="242"/>
      <c r="N549" s="243"/>
      <c r="O549" s="243"/>
      <c r="P549" s="243"/>
      <c r="Q549" s="243"/>
      <c r="R549" s="243"/>
      <c r="S549" s="243"/>
      <c r="T549" s="244"/>
      <c r="AT549" s="245" t="s">
        <v>224</v>
      </c>
      <c r="AU549" s="245" t="s">
        <v>84</v>
      </c>
      <c r="AV549" s="11" t="s">
        <v>84</v>
      </c>
      <c r="AW549" s="11" t="s">
        <v>39</v>
      </c>
      <c r="AX549" s="11" t="s">
        <v>75</v>
      </c>
      <c r="AY549" s="245" t="s">
        <v>134</v>
      </c>
    </row>
    <row r="550" spans="2:51" s="11" customFormat="1" ht="13.5">
      <c r="B550" s="234"/>
      <c r="C550" s="235"/>
      <c r="D550" s="236" t="s">
        <v>224</v>
      </c>
      <c r="E550" s="237" t="s">
        <v>22</v>
      </c>
      <c r="F550" s="238" t="s">
        <v>1381</v>
      </c>
      <c r="G550" s="235"/>
      <c r="H550" s="239">
        <v>9.85</v>
      </c>
      <c r="I550" s="240"/>
      <c r="J550" s="235"/>
      <c r="K550" s="235"/>
      <c r="L550" s="241"/>
      <c r="M550" s="242"/>
      <c r="N550" s="243"/>
      <c r="O550" s="243"/>
      <c r="P550" s="243"/>
      <c r="Q550" s="243"/>
      <c r="R550" s="243"/>
      <c r="S550" s="243"/>
      <c r="T550" s="244"/>
      <c r="AT550" s="245" t="s">
        <v>224</v>
      </c>
      <c r="AU550" s="245" t="s">
        <v>84</v>
      </c>
      <c r="AV550" s="11" t="s">
        <v>84</v>
      </c>
      <c r="AW550" s="11" t="s">
        <v>39</v>
      </c>
      <c r="AX550" s="11" t="s">
        <v>75</v>
      </c>
      <c r="AY550" s="245" t="s">
        <v>134</v>
      </c>
    </row>
    <row r="551" spans="2:51" s="11" customFormat="1" ht="13.5">
      <c r="B551" s="234"/>
      <c r="C551" s="235"/>
      <c r="D551" s="236" t="s">
        <v>224</v>
      </c>
      <c r="E551" s="237" t="s">
        <v>22</v>
      </c>
      <c r="F551" s="238" t="s">
        <v>1382</v>
      </c>
      <c r="G551" s="235"/>
      <c r="H551" s="239">
        <v>98</v>
      </c>
      <c r="I551" s="240"/>
      <c r="J551" s="235"/>
      <c r="K551" s="235"/>
      <c r="L551" s="241"/>
      <c r="M551" s="242"/>
      <c r="N551" s="243"/>
      <c r="O551" s="243"/>
      <c r="P551" s="243"/>
      <c r="Q551" s="243"/>
      <c r="R551" s="243"/>
      <c r="S551" s="243"/>
      <c r="T551" s="244"/>
      <c r="AT551" s="245" t="s">
        <v>224</v>
      </c>
      <c r="AU551" s="245" t="s">
        <v>84</v>
      </c>
      <c r="AV551" s="11" t="s">
        <v>84</v>
      </c>
      <c r="AW551" s="11" t="s">
        <v>39</v>
      </c>
      <c r="AX551" s="11" t="s">
        <v>75</v>
      </c>
      <c r="AY551" s="245" t="s">
        <v>134</v>
      </c>
    </row>
    <row r="552" spans="2:65" s="1" customFormat="1" ht="25.5" customHeight="1">
      <c r="B552" s="43"/>
      <c r="C552" s="218" t="s">
        <v>1383</v>
      </c>
      <c r="D552" s="218" t="s">
        <v>137</v>
      </c>
      <c r="E552" s="219" t="s">
        <v>1384</v>
      </c>
      <c r="F552" s="220" t="s">
        <v>1385</v>
      </c>
      <c r="G552" s="221" t="s">
        <v>222</v>
      </c>
      <c r="H552" s="222">
        <v>161.94</v>
      </c>
      <c r="I552" s="223"/>
      <c r="J552" s="224">
        <f>ROUND(I552*H552,2)</f>
        <v>0</v>
      </c>
      <c r="K552" s="220" t="s">
        <v>229</v>
      </c>
      <c r="L552" s="69"/>
      <c r="M552" s="225" t="s">
        <v>22</v>
      </c>
      <c r="N552" s="226" t="s">
        <v>46</v>
      </c>
      <c r="O552" s="44"/>
      <c r="P552" s="227">
        <f>O552*H552</f>
        <v>0</v>
      </c>
      <c r="Q552" s="227">
        <v>0.0036</v>
      </c>
      <c r="R552" s="227">
        <f>Q552*H552</f>
        <v>0.582984</v>
      </c>
      <c r="S552" s="227">
        <v>0</v>
      </c>
      <c r="T552" s="228">
        <f>S552*H552</f>
        <v>0</v>
      </c>
      <c r="AR552" s="21" t="s">
        <v>287</v>
      </c>
      <c r="AT552" s="21" t="s">
        <v>137</v>
      </c>
      <c r="AU552" s="21" t="s">
        <v>84</v>
      </c>
      <c r="AY552" s="21" t="s">
        <v>134</v>
      </c>
      <c r="BE552" s="229">
        <f>IF(N552="základní",J552,0)</f>
        <v>0</v>
      </c>
      <c r="BF552" s="229">
        <f>IF(N552="snížená",J552,0)</f>
        <v>0</v>
      </c>
      <c r="BG552" s="229">
        <f>IF(N552="zákl. přenesená",J552,0)</f>
        <v>0</v>
      </c>
      <c r="BH552" s="229">
        <f>IF(N552="sníž. přenesená",J552,0)</f>
        <v>0</v>
      </c>
      <c r="BI552" s="229">
        <f>IF(N552="nulová",J552,0)</f>
        <v>0</v>
      </c>
      <c r="BJ552" s="21" t="s">
        <v>24</v>
      </c>
      <c r="BK552" s="229">
        <f>ROUND(I552*H552,2)</f>
        <v>0</v>
      </c>
      <c r="BL552" s="21" t="s">
        <v>287</v>
      </c>
      <c r="BM552" s="21" t="s">
        <v>1386</v>
      </c>
    </row>
    <row r="553" spans="2:51" s="11" customFormat="1" ht="13.5">
      <c r="B553" s="234"/>
      <c r="C553" s="235"/>
      <c r="D553" s="236" t="s">
        <v>224</v>
      </c>
      <c r="E553" s="237" t="s">
        <v>22</v>
      </c>
      <c r="F553" s="238" t="s">
        <v>1387</v>
      </c>
      <c r="G553" s="235"/>
      <c r="H553" s="239">
        <v>21.44</v>
      </c>
      <c r="I553" s="240"/>
      <c r="J553" s="235"/>
      <c r="K553" s="235"/>
      <c r="L553" s="241"/>
      <c r="M553" s="242"/>
      <c r="N553" s="243"/>
      <c r="O553" s="243"/>
      <c r="P553" s="243"/>
      <c r="Q553" s="243"/>
      <c r="R553" s="243"/>
      <c r="S553" s="243"/>
      <c r="T553" s="244"/>
      <c r="AT553" s="245" t="s">
        <v>224</v>
      </c>
      <c r="AU553" s="245" t="s">
        <v>84</v>
      </c>
      <c r="AV553" s="11" t="s">
        <v>84</v>
      </c>
      <c r="AW553" s="11" t="s">
        <v>39</v>
      </c>
      <c r="AX553" s="11" t="s">
        <v>75</v>
      </c>
      <c r="AY553" s="245" t="s">
        <v>134</v>
      </c>
    </row>
    <row r="554" spans="2:51" s="11" customFormat="1" ht="13.5">
      <c r="B554" s="234"/>
      <c r="C554" s="235"/>
      <c r="D554" s="236" t="s">
        <v>224</v>
      </c>
      <c r="E554" s="237" t="s">
        <v>22</v>
      </c>
      <c r="F554" s="238" t="s">
        <v>1388</v>
      </c>
      <c r="G554" s="235"/>
      <c r="H554" s="239">
        <v>19.56</v>
      </c>
      <c r="I554" s="240"/>
      <c r="J554" s="235"/>
      <c r="K554" s="235"/>
      <c r="L554" s="241"/>
      <c r="M554" s="242"/>
      <c r="N554" s="243"/>
      <c r="O554" s="243"/>
      <c r="P554" s="243"/>
      <c r="Q554" s="243"/>
      <c r="R554" s="243"/>
      <c r="S554" s="243"/>
      <c r="T554" s="244"/>
      <c r="AT554" s="245" t="s">
        <v>224</v>
      </c>
      <c r="AU554" s="245" t="s">
        <v>84</v>
      </c>
      <c r="AV554" s="11" t="s">
        <v>84</v>
      </c>
      <c r="AW554" s="11" t="s">
        <v>39</v>
      </c>
      <c r="AX554" s="11" t="s">
        <v>75</v>
      </c>
      <c r="AY554" s="245" t="s">
        <v>134</v>
      </c>
    </row>
    <row r="555" spans="2:51" s="11" customFormat="1" ht="13.5">
      <c r="B555" s="234"/>
      <c r="C555" s="235"/>
      <c r="D555" s="236" t="s">
        <v>224</v>
      </c>
      <c r="E555" s="237" t="s">
        <v>22</v>
      </c>
      <c r="F555" s="238" t="s">
        <v>1389</v>
      </c>
      <c r="G555" s="235"/>
      <c r="H555" s="239">
        <v>32.44</v>
      </c>
      <c r="I555" s="240"/>
      <c r="J555" s="235"/>
      <c r="K555" s="235"/>
      <c r="L555" s="241"/>
      <c r="M555" s="242"/>
      <c r="N555" s="243"/>
      <c r="O555" s="243"/>
      <c r="P555" s="243"/>
      <c r="Q555" s="243"/>
      <c r="R555" s="243"/>
      <c r="S555" s="243"/>
      <c r="T555" s="244"/>
      <c r="AT555" s="245" t="s">
        <v>224</v>
      </c>
      <c r="AU555" s="245" t="s">
        <v>84</v>
      </c>
      <c r="AV555" s="11" t="s">
        <v>84</v>
      </c>
      <c r="AW555" s="11" t="s">
        <v>39</v>
      </c>
      <c r="AX555" s="11" t="s">
        <v>75</v>
      </c>
      <c r="AY555" s="245" t="s">
        <v>134</v>
      </c>
    </row>
    <row r="556" spans="2:51" s="11" customFormat="1" ht="13.5">
      <c r="B556" s="234"/>
      <c r="C556" s="235"/>
      <c r="D556" s="236" t="s">
        <v>224</v>
      </c>
      <c r="E556" s="237" t="s">
        <v>22</v>
      </c>
      <c r="F556" s="238" t="s">
        <v>1390</v>
      </c>
      <c r="G556" s="235"/>
      <c r="H556" s="239">
        <v>30.56</v>
      </c>
      <c r="I556" s="240"/>
      <c r="J556" s="235"/>
      <c r="K556" s="235"/>
      <c r="L556" s="241"/>
      <c r="M556" s="242"/>
      <c r="N556" s="243"/>
      <c r="O556" s="243"/>
      <c r="P556" s="243"/>
      <c r="Q556" s="243"/>
      <c r="R556" s="243"/>
      <c r="S556" s="243"/>
      <c r="T556" s="244"/>
      <c r="AT556" s="245" t="s">
        <v>224</v>
      </c>
      <c r="AU556" s="245" t="s">
        <v>84</v>
      </c>
      <c r="AV556" s="11" t="s">
        <v>84</v>
      </c>
      <c r="AW556" s="11" t="s">
        <v>39</v>
      </c>
      <c r="AX556" s="11" t="s">
        <v>75</v>
      </c>
      <c r="AY556" s="245" t="s">
        <v>134</v>
      </c>
    </row>
    <row r="557" spans="2:51" s="11" customFormat="1" ht="13.5">
      <c r="B557" s="234"/>
      <c r="C557" s="235"/>
      <c r="D557" s="236" t="s">
        <v>224</v>
      </c>
      <c r="E557" s="237" t="s">
        <v>22</v>
      </c>
      <c r="F557" s="238" t="s">
        <v>1391</v>
      </c>
      <c r="G557" s="235"/>
      <c r="H557" s="239">
        <v>26.78</v>
      </c>
      <c r="I557" s="240"/>
      <c r="J557" s="235"/>
      <c r="K557" s="235"/>
      <c r="L557" s="241"/>
      <c r="M557" s="242"/>
      <c r="N557" s="243"/>
      <c r="O557" s="243"/>
      <c r="P557" s="243"/>
      <c r="Q557" s="243"/>
      <c r="R557" s="243"/>
      <c r="S557" s="243"/>
      <c r="T557" s="244"/>
      <c r="AT557" s="245" t="s">
        <v>224</v>
      </c>
      <c r="AU557" s="245" t="s">
        <v>84</v>
      </c>
      <c r="AV557" s="11" t="s">
        <v>84</v>
      </c>
      <c r="AW557" s="11" t="s">
        <v>39</v>
      </c>
      <c r="AX557" s="11" t="s">
        <v>75</v>
      </c>
      <c r="AY557" s="245" t="s">
        <v>134</v>
      </c>
    </row>
    <row r="558" spans="2:51" s="11" customFormat="1" ht="13.5">
      <c r="B558" s="234"/>
      <c r="C558" s="235"/>
      <c r="D558" s="236" t="s">
        <v>224</v>
      </c>
      <c r="E558" s="237" t="s">
        <v>22</v>
      </c>
      <c r="F558" s="238" t="s">
        <v>1392</v>
      </c>
      <c r="G558" s="235"/>
      <c r="H558" s="239">
        <v>22.16</v>
      </c>
      <c r="I558" s="240"/>
      <c r="J558" s="235"/>
      <c r="K558" s="235"/>
      <c r="L558" s="241"/>
      <c r="M558" s="242"/>
      <c r="N558" s="243"/>
      <c r="O558" s="243"/>
      <c r="P558" s="243"/>
      <c r="Q558" s="243"/>
      <c r="R558" s="243"/>
      <c r="S558" s="243"/>
      <c r="T558" s="244"/>
      <c r="AT558" s="245" t="s">
        <v>224</v>
      </c>
      <c r="AU558" s="245" t="s">
        <v>84</v>
      </c>
      <c r="AV558" s="11" t="s">
        <v>84</v>
      </c>
      <c r="AW558" s="11" t="s">
        <v>39</v>
      </c>
      <c r="AX558" s="11" t="s">
        <v>75</v>
      </c>
      <c r="AY558" s="245" t="s">
        <v>134</v>
      </c>
    </row>
    <row r="559" spans="2:51" s="11" customFormat="1" ht="13.5">
      <c r="B559" s="234"/>
      <c r="C559" s="235"/>
      <c r="D559" s="236" t="s">
        <v>224</v>
      </c>
      <c r="E559" s="237" t="s">
        <v>22</v>
      </c>
      <c r="F559" s="238" t="s">
        <v>1393</v>
      </c>
      <c r="G559" s="235"/>
      <c r="H559" s="239">
        <v>9</v>
      </c>
      <c r="I559" s="240"/>
      <c r="J559" s="235"/>
      <c r="K559" s="235"/>
      <c r="L559" s="241"/>
      <c r="M559" s="242"/>
      <c r="N559" s="243"/>
      <c r="O559" s="243"/>
      <c r="P559" s="243"/>
      <c r="Q559" s="243"/>
      <c r="R559" s="243"/>
      <c r="S559" s="243"/>
      <c r="T559" s="244"/>
      <c r="AT559" s="245" t="s">
        <v>224</v>
      </c>
      <c r="AU559" s="245" t="s">
        <v>84</v>
      </c>
      <c r="AV559" s="11" t="s">
        <v>84</v>
      </c>
      <c r="AW559" s="11" t="s">
        <v>39</v>
      </c>
      <c r="AX559" s="11" t="s">
        <v>75</v>
      </c>
      <c r="AY559" s="245" t="s">
        <v>134</v>
      </c>
    </row>
    <row r="560" spans="2:65" s="1" customFormat="1" ht="16.5" customHeight="1">
      <c r="B560" s="43"/>
      <c r="C560" s="246" t="s">
        <v>1394</v>
      </c>
      <c r="D560" s="246" t="s">
        <v>268</v>
      </c>
      <c r="E560" s="247" t="s">
        <v>1395</v>
      </c>
      <c r="F560" s="248" t="s">
        <v>1396</v>
      </c>
      <c r="G560" s="249" t="s">
        <v>222</v>
      </c>
      <c r="H560" s="250">
        <v>186.231</v>
      </c>
      <c r="I560" s="251"/>
      <c r="J560" s="252">
        <f>ROUND(I560*H560,2)</f>
        <v>0</v>
      </c>
      <c r="K560" s="248" t="s">
        <v>229</v>
      </c>
      <c r="L560" s="253"/>
      <c r="M560" s="254" t="s">
        <v>22</v>
      </c>
      <c r="N560" s="255" t="s">
        <v>46</v>
      </c>
      <c r="O560" s="44"/>
      <c r="P560" s="227">
        <f>O560*H560</f>
        <v>0</v>
      </c>
      <c r="Q560" s="227">
        <v>0.02</v>
      </c>
      <c r="R560" s="227">
        <f>Q560*H560</f>
        <v>3.72462</v>
      </c>
      <c r="S560" s="227">
        <v>0</v>
      </c>
      <c r="T560" s="228">
        <f>S560*H560</f>
        <v>0</v>
      </c>
      <c r="AR560" s="21" t="s">
        <v>373</v>
      </c>
      <c r="AT560" s="21" t="s">
        <v>268</v>
      </c>
      <c r="AU560" s="21" t="s">
        <v>84</v>
      </c>
      <c r="AY560" s="21" t="s">
        <v>134</v>
      </c>
      <c r="BE560" s="229">
        <f>IF(N560="základní",J560,0)</f>
        <v>0</v>
      </c>
      <c r="BF560" s="229">
        <f>IF(N560="snížená",J560,0)</f>
        <v>0</v>
      </c>
      <c r="BG560" s="229">
        <f>IF(N560="zákl. přenesená",J560,0)</f>
        <v>0</v>
      </c>
      <c r="BH560" s="229">
        <f>IF(N560="sníž. přenesená",J560,0)</f>
        <v>0</v>
      </c>
      <c r="BI560" s="229">
        <f>IF(N560="nulová",J560,0)</f>
        <v>0</v>
      </c>
      <c r="BJ560" s="21" t="s">
        <v>24</v>
      </c>
      <c r="BK560" s="229">
        <f>ROUND(I560*H560,2)</f>
        <v>0</v>
      </c>
      <c r="BL560" s="21" t="s">
        <v>287</v>
      </c>
      <c r="BM560" s="21" t="s">
        <v>1397</v>
      </c>
    </row>
    <row r="561" spans="2:51" s="11" customFormat="1" ht="13.5">
      <c r="B561" s="234"/>
      <c r="C561" s="235"/>
      <c r="D561" s="236" t="s">
        <v>224</v>
      </c>
      <c r="E561" s="235"/>
      <c r="F561" s="238" t="s">
        <v>1398</v>
      </c>
      <c r="G561" s="235"/>
      <c r="H561" s="239">
        <v>186.231</v>
      </c>
      <c r="I561" s="240"/>
      <c r="J561" s="235"/>
      <c r="K561" s="235"/>
      <c r="L561" s="241"/>
      <c r="M561" s="242"/>
      <c r="N561" s="243"/>
      <c r="O561" s="243"/>
      <c r="P561" s="243"/>
      <c r="Q561" s="243"/>
      <c r="R561" s="243"/>
      <c r="S561" s="243"/>
      <c r="T561" s="244"/>
      <c r="AT561" s="245" t="s">
        <v>224</v>
      </c>
      <c r="AU561" s="245" t="s">
        <v>84</v>
      </c>
      <c r="AV561" s="11" t="s">
        <v>84</v>
      </c>
      <c r="AW561" s="11" t="s">
        <v>6</v>
      </c>
      <c r="AX561" s="11" t="s">
        <v>24</v>
      </c>
      <c r="AY561" s="245" t="s">
        <v>134</v>
      </c>
    </row>
    <row r="562" spans="2:65" s="1" customFormat="1" ht="16.5" customHeight="1">
      <c r="B562" s="43"/>
      <c r="C562" s="218" t="s">
        <v>1399</v>
      </c>
      <c r="D562" s="218" t="s">
        <v>137</v>
      </c>
      <c r="E562" s="219" t="s">
        <v>1400</v>
      </c>
      <c r="F562" s="220" t="s">
        <v>1401</v>
      </c>
      <c r="G562" s="221" t="s">
        <v>281</v>
      </c>
      <c r="H562" s="222">
        <v>4.06</v>
      </c>
      <c r="I562" s="223"/>
      <c r="J562" s="224">
        <f>ROUND(I562*H562,2)</f>
        <v>0</v>
      </c>
      <c r="K562" s="220" t="s">
        <v>141</v>
      </c>
      <c r="L562" s="69"/>
      <c r="M562" s="225" t="s">
        <v>22</v>
      </c>
      <c r="N562" s="226" t="s">
        <v>46</v>
      </c>
      <c r="O562" s="44"/>
      <c r="P562" s="227">
        <f>O562*H562</f>
        <v>0</v>
      </c>
      <c r="Q562" s="227">
        <v>0.00031</v>
      </c>
      <c r="R562" s="227">
        <f>Q562*H562</f>
        <v>0.0012586</v>
      </c>
      <c r="S562" s="227">
        <v>0</v>
      </c>
      <c r="T562" s="228">
        <f>S562*H562</f>
        <v>0</v>
      </c>
      <c r="AR562" s="21" t="s">
        <v>287</v>
      </c>
      <c r="AT562" s="21" t="s">
        <v>137</v>
      </c>
      <c r="AU562" s="21" t="s">
        <v>84</v>
      </c>
      <c r="AY562" s="21" t="s">
        <v>134</v>
      </c>
      <c r="BE562" s="229">
        <f>IF(N562="základní",J562,0)</f>
        <v>0</v>
      </c>
      <c r="BF562" s="229">
        <f>IF(N562="snížená",J562,0)</f>
        <v>0</v>
      </c>
      <c r="BG562" s="229">
        <f>IF(N562="zákl. přenesená",J562,0)</f>
        <v>0</v>
      </c>
      <c r="BH562" s="229">
        <f>IF(N562="sníž. přenesená",J562,0)</f>
        <v>0</v>
      </c>
      <c r="BI562" s="229">
        <f>IF(N562="nulová",J562,0)</f>
        <v>0</v>
      </c>
      <c r="BJ562" s="21" t="s">
        <v>24</v>
      </c>
      <c r="BK562" s="229">
        <f>ROUND(I562*H562,2)</f>
        <v>0</v>
      </c>
      <c r="BL562" s="21" t="s">
        <v>287</v>
      </c>
      <c r="BM562" s="21" t="s">
        <v>1402</v>
      </c>
    </row>
    <row r="563" spans="2:51" s="11" customFormat="1" ht="13.5">
      <c r="B563" s="234"/>
      <c r="C563" s="235"/>
      <c r="D563" s="236" t="s">
        <v>224</v>
      </c>
      <c r="E563" s="237" t="s">
        <v>22</v>
      </c>
      <c r="F563" s="238" t="s">
        <v>1403</v>
      </c>
      <c r="G563" s="235"/>
      <c r="H563" s="239">
        <v>4.06</v>
      </c>
      <c r="I563" s="240"/>
      <c r="J563" s="235"/>
      <c r="K563" s="235"/>
      <c r="L563" s="241"/>
      <c r="M563" s="242"/>
      <c r="N563" s="243"/>
      <c r="O563" s="243"/>
      <c r="P563" s="243"/>
      <c r="Q563" s="243"/>
      <c r="R563" s="243"/>
      <c r="S563" s="243"/>
      <c r="T563" s="244"/>
      <c r="AT563" s="245" t="s">
        <v>224</v>
      </c>
      <c r="AU563" s="245" t="s">
        <v>84</v>
      </c>
      <c r="AV563" s="11" t="s">
        <v>84</v>
      </c>
      <c r="AW563" s="11" t="s">
        <v>39</v>
      </c>
      <c r="AX563" s="11" t="s">
        <v>24</v>
      </c>
      <c r="AY563" s="245" t="s">
        <v>134</v>
      </c>
    </row>
    <row r="564" spans="2:65" s="1" customFormat="1" ht="16.5" customHeight="1">
      <c r="B564" s="43"/>
      <c r="C564" s="218" t="s">
        <v>1404</v>
      </c>
      <c r="D564" s="218" t="s">
        <v>137</v>
      </c>
      <c r="E564" s="219" t="s">
        <v>1405</v>
      </c>
      <c r="F564" s="220" t="s">
        <v>1406</v>
      </c>
      <c r="G564" s="221" t="s">
        <v>281</v>
      </c>
      <c r="H564" s="222">
        <v>76.47</v>
      </c>
      <c r="I564" s="223"/>
      <c r="J564" s="224">
        <f>ROUND(I564*H564,2)</f>
        <v>0</v>
      </c>
      <c r="K564" s="220" t="s">
        <v>141</v>
      </c>
      <c r="L564" s="69"/>
      <c r="M564" s="225" t="s">
        <v>22</v>
      </c>
      <c r="N564" s="226" t="s">
        <v>46</v>
      </c>
      <c r="O564" s="44"/>
      <c r="P564" s="227">
        <f>O564*H564</f>
        <v>0</v>
      </c>
      <c r="Q564" s="227">
        <v>0.00026</v>
      </c>
      <c r="R564" s="227">
        <f>Q564*H564</f>
        <v>0.0198822</v>
      </c>
      <c r="S564" s="227">
        <v>0</v>
      </c>
      <c r="T564" s="228">
        <f>S564*H564</f>
        <v>0</v>
      </c>
      <c r="AR564" s="21" t="s">
        <v>287</v>
      </c>
      <c r="AT564" s="21" t="s">
        <v>137</v>
      </c>
      <c r="AU564" s="21" t="s">
        <v>84</v>
      </c>
      <c r="AY564" s="21" t="s">
        <v>134</v>
      </c>
      <c r="BE564" s="229">
        <f>IF(N564="základní",J564,0)</f>
        <v>0</v>
      </c>
      <c r="BF564" s="229">
        <f>IF(N564="snížená",J564,0)</f>
        <v>0</v>
      </c>
      <c r="BG564" s="229">
        <f>IF(N564="zákl. přenesená",J564,0)</f>
        <v>0</v>
      </c>
      <c r="BH564" s="229">
        <f>IF(N564="sníž. přenesená",J564,0)</f>
        <v>0</v>
      </c>
      <c r="BI564" s="229">
        <f>IF(N564="nulová",J564,0)</f>
        <v>0</v>
      </c>
      <c r="BJ564" s="21" t="s">
        <v>24</v>
      </c>
      <c r="BK564" s="229">
        <f>ROUND(I564*H564,2)</f>
        <v>0</v>
      </c>
      <c r="BL564" s="21" t="s">
        <v>287</v>
      </c>
      <c r="BM564" s="21" t="s">
        <v>1407</v>
      </c>
    </row>
    <row r="565" spans="2:51" s="11" customFormat="1" ht="13.5">
      <c r="B565" s="234"/>
      <c r="C565" s="235"/>
      <c r="D565" s="236" t="s">
        <v>224</v>
      </c>
      <c r="E565" s="237" t="s">
        <v>22</v>
      </c>
      <c r="F565" s="238" t="s">
        <v>1408</v>
      </c>
      <c r="G565" s="235"/>
      <c r="H565" s="239">
        <v>10.72</v>
      </c>
      <c r="I565" s="240"/>
      <c r="J565" s="235"/>
      <c r="K565" s="235"/>
      <c r="L565" s="241"/>
      <c r="M565" s="242"/>
      <c r="N565" s="243"/>
      <c r="O565" s="243"/>
      <c r="P565" s="243"/>
      <c r="Q565" s="243"/>
      <c r="R565" s="243"/>
      <c r="S565" s="243"/>
      <c r="T565" s="244"/>
      <c r="AT565" s="245" t="s">
        <v>224</v>
      </c>
      <c r="AU565" s="245" t="s">
        <v>84</v>
      </c>
      <c r="AV565" s="11" t="s">
        <v>84</v>
      </c>
      <c r="AW565" s="11" t="s">
        <v>39</v>
      </c>
      <c r="AX565" s="11" t="s">
        <v>75</v>
      </c>
      <c r="AY565" s="245" t="s">
        <v>134</v>
      </c>
    </row>
    <row r="566" spans="2:51" s="11" customFormat="1" ht="13.5">
      <c r="B566" s="234"/>
      <c r="C566" s="235"/>
      <c r="D566" s="236" t="s">
        <v>224</v>
      </c>
      <c r="E566" s="237" t="s">
        <v>22</v>
      </c>
      <c r="F566" s="238" t="s">
        <v>1409</v>
      </c>
      <c r="G566" s="235"/>
      <c r="H566" s="239">
        <v>9.78</v>
      </c>
      <c r="I566" s="240"/>
      <c r="J566" s="235"/>
      <c r="K566" s="235"/>
      <c r="L566" s="241"/>
      <c r="M566" s="242"/>
      <c r="N566" s="243"/>
      <c r="O566" s="243"/>
      <c r="P566" s="243"/>
      <c r="Q566" s="243"/>
      <c r="R566" s="243"/>
      <c r="S566" s="243"/>
      <c r="T566" s="244"/>
      <c r="AT566" s="245" t="s">
        <v>224</v>
      </c>
      <c r="AU566" s="245" t="s">
        <v>84</v>
      </c>
      <c r="AV566" s="11" t="s">
        <v>84</v>
      </c>
      <c r="AW566" s="11" t="s">
        <v>39</v>
      </c>
      <c r="AX566" s="11" t="s">
        <v>75</v>
      </c>
      <c r="AY566" s="245" t="s">
        <v>134</v>
      </c>
    </row>
    <row r="567" spans="2:51" s="11" customFormat="1" ht="13.5">
      <c r="B567" s="234"/>
      <c r="C567" s="235"/>
      <c r="D567" s="236" t="s">
        <v>224</v>
      </c>
      <c r="E567" s="237" t="s">
        <v>22</v>
      </c>
      <c r="F567" s="238" t="s">
        <v>1410</v>
      </c>
      <c r="G567" s="235"/>
      <c r="H567" s="239">
        <v>16.22</v>
      </c>
      <c r="I567" s="240"/>
      <c r="J567" s="235"/>
      <c r="K567" s="235"/>
      <c r="L567" s="241"/>
      <c r="M567" s="242"/>
      <c r="N567" s="243"/>
      <c r="O567" s="243"/>
      <c r="P567" s="243"/>
      <c r="Q567" s="243"/>
      <c r="R567" s="243"/>
      <c r="S567" s="243"/>
      <c r="T567" s="244"/>
      <c r="AT567" s="245" t="s">
        <v>224</v>
      </c>
      <c r="AU567" s="245" t="s">
        <v>84</v>
      </c>
      <c r="AV567" s="11" t="s">
        <v>84</v>
      </c>
      <c r="AW567" s="11" t="s">
        <v>39</v>
      </c>
      <c r="AX567" s="11" t="s">
        <v>75</v>
      </c>
      <c r="AY567" s="245" t="s">
        <v>134</v>
      </c>
    </row>
    <row r="568" spans="2:51" s="11" customFormat="1" ht="13.5">
      <c r="B568" s="234"/>
      <c r="C568" s="235"/>
      <c r="D568" s="236" t="s">
        <v>224</v>
      </c>
      <c r="E568" s="237" t="s">
        <v>22</v>
      </c>
      <c r="F568" s="238" t="s">
        <v>1411</v>
      </c>
      <c r="G568" s="235"/>
      <c r="H568" s="239">
        <v>15.28</v>
      </c>
      <c r="I568" s="240"/>
      <c r="J568" s="235"/>
      <c r="K568" s="235"/>
      <c r="L568" s="241"/>
      <c r="M568" s="242"/>
      <c r="N568" s="243"/>
      <c r="O568" s="243"/>
      <c r="P568" s="243"/>
      <c r="Q568" s="243"/>
      <c r="R568" s="243"/>
      <c r="S568" s="243"/>
      <c r="T568" s="244"/>
      <c r="AT568" s="245" t="s">
        <v>224</v>
      </c>
      <c r="AU568" s="245" t="s">
        <v>84</v>
      </c>
      <c r="AV568" s="11" t="s">
        <v>84</v>
      </c>
      <c r="AW568" s="11" t="s">
        <v>39</v>
      </c>
      <c r="AX568" s="11" t="s">
        <v>75</v>
      </c>
      <c r="AY568" s="245" t="s">
        <v>134</v>
      </c>
    </row>
    <row r="569" spans="2:51" s="11" customFormat="1" ht="13.5">
      <c r="B569" s="234"/>
      <c r="C569" s="235"/>
      <c r="D569" s="236" t="s">
        <v>224</v>
      </c>
      <c r="E569" s="237" t="s">
        <v>22</v>
      </c>
      <c r="F569" s="238" t="s">
        <v>1412</v>
      </c>
      <c r="G569" s="235"/>
      <c r="H569" s="239">
        <v>13.39</v>
      </c>
      <c r="I569" s="240"/>
      <c r="J569" s="235"/>
      <c r="K569" s="235"/>
      <c r="L569" s="241"/>
      <c r="M569" s="242"/>
      <c r="N569" s="243"/>
      <c r="O569" s="243"/>
      <c r="P569" s="243"/>
      <c r="Q569" s="243"/>
      <c r="R569" s="243"/>
      <c r="S569" s="243"/>
      <c r="T569" s="244"/>
      <c r="AT569" s="245" t="s">
        <v>224</v>
      </c>
      <c r="AU569" s="245" t="s">
        <v>84</v>
      </c>
      <c r="AV569" s="11" t="s">
        <v>84</v>
      </c>
      <c r="AW569" s="11" t="s">
        <v>39</v>
      </c>
      <c r="AX569" s="11" t="s">
        <v>75</v>
      </c>
      <c r="AY569" s="245" t="s">
        <v>134</v>
      </c>
    </row>
    <row r="570" spans="2:51" s="11" customFormat="1" ht="13.5">
      <c r="B570" s="234"/>
      <c r="C570" s="235"/>
      <c r="D570" s="236" t="s">
        <v>224</v>
      </c>
      <c r="E570" s="237" t="s">
        <v>22</v>
      </c>
      <c r="F570" s="238" t="s">
        <v>1413</v>
      </c>
      <c r="G570" s="235"/>
      <c r="H570" s="239">
        <v>11.08</v>
      </c>
      <c r="I570" s="240"/>
      <c r="J570" s="235"/>
      <c r="K570" s="235"/>
      <c r="L570" s="241"/>
      <c r="M570" s="242"/>
      <c r="N570" s="243"/>
      <c r="O570" s="243"/>
      <c r="P570" s="243"/>
      <c r="Q570" s="243"/>
      <c r="R570" s="243"/>
      <c r="S570" s="243"/>
      <c r="T570" s="244"/>
      <c r="AT570" s="245" t="s">
        <v>224</v>
      </c>
      <c r="AU570" s="245" t="s">
        <v>84</v>
      </c>
      <c r="AV570" s="11" t="s">
        <v>84</v>
      </c>
      <c r="AW570" s="11" t="s">
        <v>39</v>
      </c>
      <c r="AX570" s="11" t="s">
        <v>75</v>
      </c>
      <c r="AY570" s="245" t="s">
        <v>134</v>
      </c>
    </row>
    <row r="571" spans="2:65" s="1" customFormat="1" ht="16.5" customHeight="1">
      <c r="B571" s="43"/>
      <c r="C571" s="218" t="s">
        <v>1414</v>
      </c>
      <c r="D571" s="218" t="s">
        <v>137</v>
      </c>
      <c r="E571" s="219" t="s">
        <v>1415</v>
      </c>
      <c r="F571" s="220" t="s">
        <v>1416</v>
      </c>
      <c r="G571" s="221" t="s">
        <v>628</v>
      </c>
      <c r="H571" s="256"/>
      <c r="I571" s="223"/>
      <c r="J571" s="224">
        <f>ROUND(I571*H571,2)</f>
        <v>0</v>
      </c>
      <c r="K571" s="220" t="s">
        <v>141</v>
      </c>
      <c r="L571" s="69"/>
      <c r="M571" s="225" t="s">
        <v>22</v>
      </c>
      <c r="N571" s="226" t="s">
        <v>46</v>
      </c>
      <c r="O571" s="44"/>
      <c r="P571" s="227">
        <f>O571*H571</f>
        <v>0</v>
      </c>
      <c r="Q571" s="227">
        <v>0</v>
      </c>
      <c r="R571" s="227">
        <f>Q571*H571</f>
        <v>0</v>
      </c>
      <c r="S571" s="227">
        <v>0</v>
      </c>
      <c r="T571" s="228">
        <f>S571*H571</f>
        <v>0</v>
      </c>
      <c r="AR571" s="21" t="s">
        <v>287</v>
      </c>
      <c r="AT571" s="21" t="s">
        <v>137</v>
      </c>
      <c r="AU571" s="21" t="s">
        <v>84</v>
      </c>
      <c r="AY571" s="21" t="s">
        <v>134</v>
      </c>
      <c r="BE571" s="229">
        <f>IF(N571="základní",J571,0)</f>
        <v>0</v>
      </c>
      <c r="BF571" s="229">
        <f>IF(N571="snížená",J571,0)</f>
        <v>0</v>
      </c>
      <c r="BG571" s="229">
        <f>IF(N571="zákl. přenesená",J571,0)</f>
        <v>0</v>
      </c>
      <c r="BH571" s="229">
        <f>IF(N571="sníž. přenesená",J571,0)</f>
        <v>0</v>
      </c>
      <c r="BI571" s="229">
        <f>IF(N571="nulová",J571,0)</f>
        <v>0</v>
      </c>
      <c r="BJ571" s="21" t="s">
        <v>24</v>
      </c>
      <c r="BK571" s="229">
        <f>ROUND(I571*H571,2)</f>
        <v>0</v>
      </c>
      <c r="BL571" s="21" t="s">
        <v>287</v>
      </c>
      <c r="BM571" s="21" t="s">
        <v>1417</v>
      </c>
    </row>
    <row r="572" spans="2:63" s="10" customFormat="1" ht="29.85" customHeight="1">
      <c r="B572" s="202"/>
      <c r="C572" s="203"/>
      <c r="D572" s="204" t="s">
        <v>74</v>
      </c>
      <c r="E572" s="216" t="s">
        <v>1418</v>
      </c>
      <c r="F572" s="216" t="s">
        <v>1419</v>
      </c>
      <c r="G572" s="203"/>
      <c r="H572" s="203"/>
      <c r="I572" s="206"/>
      <c r="J572" s="217">
        <f>BK572</f>
        <v>0</v>
      </c>
      <c r="K572" s="203"/>
      <c r="L572" s="208"/>
      <c r="M572" s="209"/>
      <c r="N572" s="210"/>
      <c r="O572" s="210"/>
      <c r="P572" s="211">
        <f>SUM(P573:P588)</f>
        <v>0</v>
      </c>
      <c r="Q572" s="210"/>
      <c r="R572" s="211">
        <f>SUM(R573:R588)</f>
        <v>0.06309870000000001</v>
      </c>
      <c r="S572" s="210"/>
      <c r="T572" s="212">
        <f>SUM(T573:T588)</f>
        <v>0</v>
      </c>
      <c r="AR572" s="213" t="s">
        <v>84</v>
      </c>
      <c r="AT572" s="214" t="s">
        <v>74</v>
      </c>
      <c r="AU572" s="214" t="s">
        <v>24</v>
      </c>
      <c r="AY572" s="213" t="s">
        <v>134</v>
      </c>
      <c r="BK572" s="215">
        <f>SUM(BK573:BK588)</f>
        <v>0</v>
      </c>
    </row>
    <row r="573" spans="2:65" s="1" customFormat="1" ht="16.5" customHeight="1">
      <c r="B573" s="43"/>
      <c r="C573" s="218" t="s">
        <v>1420</v>
      </c>
      <c r="D573" s="218" t="s">
        <v>137</v>
      </c>
      <c r="E573" s="219" t="s">
        <v>1421</v>
      </c>
      <c r="F573" s="220" t="s">
        <v>1422</v>
      </c>
      <c r="G573" s="221" t="s">
        <v>222</v>
      </c>
      <c r="H573" s="222">
        <v>28.455</v>
      </c>
      <c r="I573" s="223"/>
      <c r="J573" s="224">
        <f>ROUND(I573*H573,2)</f>
        <v>0</v>
      </c>
      <c r="K573" s="220" t="s">
        <v>229</v>
      </c>
      <c r="L573" s="69"/>
      <c r="M573" s="225" t="s">
        <v>22</v>
      </c>
      <c r="N573" s="226" t="s">
        <v>46</v>
      </c>
      <c r="O573" s="44"/>
      <c r="P573" s="227">
        <f>O573*H573</f>
        <v>0</v>
      </c>
      <c r="Q573" s="227">
        <v>0.00017</v>
      </c>
      <c r="R573" s="227">
        <f>Q573*H573</f>
        <v>0.00483735</v>
      </c>
      <c r="S573" s="227">
        <v>0</v>
      </c>
      <c r="T573" s="228">
        <f>S573*H573</f>
        <v>0</v>
      </c>
      <c r="AR573" s="21" t="s">
        <v>287</v>
      </c>
      <c r="AT573" s="21" t="s">
        <v>137</v>
      </c>
      <c r="AU573" s="21" t="s">
        <v>84</v>
      </c>
      <c r="AY573" s="21" t="s">
        <v>134</v>
      </c>
      <c r="BE573" s="229">
        <f>IF(N573="základní",J573,0)</f>
        <v>0</v>
      </c>
      <c r="BF573" s="229">
        <f>IF(N573="snížená",J573,0)</f>
        <v>0</v>
      </c>
      <c r="BG573" s="229">
        <f>IF(N573="zákl. přenesená",J573,0)</f>
        <v>0</v>
      </c>
      <c r="BH573" s="229">
        <f>IF(N573="sníž. přenesená",J573,0)</f>
        <v>0</v>
      </c>
      <c r="BI573" s="229">
        <f>IF(N573="nulová",J573,0)</f>
        <v>0</v>
      </c>
      <c r="BJ573" s="21" t="s">
        <v>24</v>
      </c>
      <c r="BK573" s="229">
        <f>ROUND(I573*H573,2)</f>
        <v>0</v>
      </c>
      <c r="BL573" s="21" t="s">
        <v>287</v>
      </c>
      <c r="BM573" s="21" t="s">
        <v>1423</v>
      </c>
    </row>
    <row r="574" spans="2:51" s="11" customFormat="1" ht="13.5">
      <c r="B574" s="234"/>
      <c r="C574" s="235"/>
      <c r="D574" s="236" t="s">
        <v>224</v>
      </c>
      <c r="E574" s="237" t="s">
        <v>22</v>
      </c>
      <c r="F574" s="238" t="s">
        <v>1424</v>
      </c>
      <c r="G574" s="235"/>
      <c r="H574" s="239">
        <v>8.46</v>
      </c>
      <c r="I574" s="240"/>
      <c r="J574" s="235"/>
      <c r="K574" s="235"/>
      <c r="L574" s="241"/>
      <c r="M574" s="242"/>
      <c r="N574" s="243"/>
      <c r="O574" s="243"/>
      <c r="P574" s="243"/>
      <c r="Q574" s="243"/>
      <c r="R574" s="243"/>
      <c r="S574" s="243"/>
      <c r="T574" s="244"/>
      <c r="AT574" s="245" t="s">
        <v>224</v>
      </c>
      <c r="AU574" s="245" t="s">
        <v>84</v>
      </c>
      <c r="AV574" s="11" t="s">
        <v>84</v>
      </c>
      <c r="AW574" s="11" t="s">
        <v>39</v>
      </c>
      <c r="AX574" s="11" t="s">
        <v>75</v>
      </c>
      <c r="AY574" s="245" t="s">
        <v>134</v>
      </c>
    </row>
    <row r="575" spans="2:51" s="11" customFormat="1" ht="13.5">
      <c r="B575" s="234"/>
      <c r="C575" s="235"/>
      <c r="D575" s="236" t="s">
        <v>224</v>
      </c>
      <c r="E575" s="237" t="s">
        <v>22</v>
      </c>
      <c r="F575" s="238" t="s">
        <v>1425</v>
      </c>
      <c r="G575" s="235"/>
      <c r="H575" s="239">
        <v>4.32</v>
      </c>
      <c r="I575" s="240"/>
      <c r="J575" s="235"/>
      <c r="K575" s="235"/>
      <c r="L575" s="241"/>
      <c r="M575" s="242"/>
      <c r="N575" s="243"/>
      <c r="O575" s="243"/>
      <c r="P575" s="243"/>
      <c r="Q575" s="243"/>
      <c r="R575" s="243"/>
      <c r="S575" s="243"/>
      <c r="T575" s="244"/>
      <c r="AT575" s="245" t="s">
        <v>224</v>
      </c>
      <c r="AU575" s="245" t="s">
        <v>84</v>
      </c>
      <c r="AV575" s="11" t="s">
        <v>84</v>
      </c>
      <c r="AW575" s="11" t="s">
        <v>39</v>
      </c>
      <c r="AX575" s="11" t="s">
        <v>75</v>
      </c>
      <c r="AY575" s="245" t="s">
        <v>134</v>
      </c>
    </row>
    <row r="576" spans="2:51" s="11" customFormat="1" ht="13.5">
      <c r="B576" s="234"/>
      <c r="C576" s="235"/>
      <c r="D576" s="236" t="s">
        <v>224</v>
      </c>
      <c r="E576" s="237" t="s">
        <v>22</v>
      </c>
      <c r="F576" s="238" t="s">
        <v>1426</v>
      </c>
      <c r="G576" s="235"/>
      <c r="H576" s="239">
        <v>4.41</v>
      </c>
      <c r="I576" s="240"/>
      <c r="J576" s="235"/>
      <c r="K576" s="235"/>
      <c r="L576" s="241"/>
      <c r="M576" s="242"/>
      <c r="N576" s="243"/>
      <c r="O576" s="243"/>
      <c r="P576" s="243"/>
      <c r="Q576" s="243"/>
      <c r="R576" s="243"/>
      <c r="S576" s="243"/>
      <c r="T576" s="244"/>
      <c r="AT576" s="245" t="s">
        <v>224</v>
      </c>
      <c r="AU576" s="245" t="s">
        <v>84</v>
      </c>
      <c r="AV576" s="11" t="s">
        <v>84</v>
      </c>
      <c r="AW576" s="11" t="s">
        <v>39</v>
      </c>
      <c r="AX576" s="11" t="s">
        <v>75</v>
      </c>
      <c r="AY576" s="245" t="s">
        <v>134</v>
      </c>
    </row>
    <row r="577" spans="2:51" s="11" customFormat="1" ht="13.5">
      <c r="B577" s="234"/>
      <c r="C577" s="235"/>
      <c r="D577" s="236" t="s">
        <v>224</v>
      </c>
      <c r="E577" s="237" t="s">
        <v>22</v>
      </c>
      <c r="F577" s="238" t="s">
        <v>1427</v>
      </c>
      <c r="G577" s="235"/>
      <c r="H577" s="239">
        <v>2.94</v>
      </c>
      <c r="I577" s="240"/>
      <c r="J577" s="235"/>
      <c r="K577" s="235"/>
      <c r="L577" s="241"/>
      <c r="M577" s="242"/>
      <c r="N577" s="243"/>
      <c r="O577" s="243"/>
      <c r="P577" s="243"/>
      <c r="Q577" s="243"/>
      <c r="R577" s="243"/>
      <c r="S577" s="243"/>
      <c r="T577" s="244"/>
      <c r="AT577" s="245" t="s">
        <v>224</v>
      </c>
      <c r="AU577" s="245" t="s">
        <v>84</v>
      </c>
      <c r="AV577" s="11" t="s">
        <v>84</v>
      </c>
      <c r="AW577" s="11" t="s">
        <v>39</v>
      </c>
      <c r="AX577" s="11" t="s">
        <v>75</v>
      </c>
      <c r="AY577" s="245" t="s">
        <v>134</v>
      </c>
    </row>
    <row r="578" spans="2:51" s="11" customFormat="1" ht="13.5">
      <c r="B578" s="234"/>
      <c r="C578" s="235"/>
      <c r="D578" s="236" t="s">
        <v>224</v>
      </c>
      <c r="E578" s="237" t="s">
        <v>22</v>
      </c>
      <c r="F578" s="238" t="s">
        <v>1428</v>
      </c>
      <c r="G578" s="235"/>
      <c r="H578" s="239">
        <v>1.575</v>
      </c>
      <c r="I578" s="240"/>
      <c r="J578" s="235"/>
      <c r="K578" s="235"/>
      <c r="L578" s="241"/>
      <c r="M578" s="242"/>
      <c r="N578" s="243"/>
      <c r="O578" s="243"/>
      <c r="P578" s="243"/>
      <c r="Q578" s="243"/>
      <c r="R578" s="243"/>
      <c r="S578" s="243"/>
      <c r="T578" s="244"/>
      <c r="AT578" s="245" t="s">
        <v>224</v>
      </c>
      <c r="AU578" s="245" t="s">
        <v>84</v>
      </c>
      <c r="AV578" s="11" t="s">
        <v>84</v>
      </c>
      <c r="AW578" s="11" t="s">
        <v>39</v>
      </c>
      <c r="AX578" s="11" t="s">
        <v>75</v>
      </c>
      <c r="AY578" s="245" t="s">
        <v>134</v>
      </c>
    </row>
    <row r="579" spans="2:51" s="11" customFormat="1" ht="13.5">
      <c r="B579" s="234"/>
      <c r="C579" s="235"/>
      <c r="D579" s="236" t="s">
        <v>224</v>
      </c>
      <c r="E579" s="237" t="s">
        <v>22</v>
      </c>
      <c r="F579" s="238" t="s">
        <v>1429</v>
      </c>
      <c r="G579" s="235"/>
      <c r="H579" s="239">
        <v>3.15</v>
      </c>
      <c r="I579" s="240"/>
      <c r="J579" s="235"/>
      <c r="K579" s="235"/>
      <c r="L579" s="241"/>
      <c r="M579" s="242"/>
      <c r="N579" s="243"/>
      <c r="O579" s="243"/>
      <c r="P579" s="243"/>
      <c r="Q579" s="243"/>
      <c r="R579" s="243"/>
      <c r="S579" s="243"/>
      <c r="T579" s="244"/>
      <c r="AT579" s="245" t="s">
        <v>224</v>
      </c>
      <c r="AU579" s="245" t="s">
        <v>84</v>
      </c>
      <c r="AV579" s="11" t="s">
        <v>84</v>
      </c>
      <c r="AW579" s="11" t="s">
        <v>39</v>
      </c>
      <c r="AX579" s="11" t="s">
        <v>75</v>
      </c>
      <c r="AY579" s="245" t="s">
        <v>134</v>
      </c>
    </row>
    <row r="580" spans="2:51" s="11" customFormat="1" ht="13.5">
      <c r="B580" s="234"/>
      <c r="C580" s="235"/>
      <c r="D580" s="236" t="s">
        <v>224</v>
      </c>
      <c r="E580" s="237" t="s">
        <v>22</v>
      </c>
      <c r="F580" s="238" t="s">
        <v>1430</v>
      </c>
      <c r="G580" s="235"/>
      <c r="H580" s="239">
        <v>3.6</v>
      </c>
      <c r="I580" s="240"/>
      <c r="J580" s="235"/>
      <c r="K580" s="235"/>
      <c r="L580" s="241"/>
      <c r="M580" s="242"/>
      <c r="N580" s="243"/>
      <c r="O580" s="243"/>
      <c r="P580" s="243"/>
      <c r="Q580" s="243"/>
      <c r="R580" s="243"/>
      <c r="S580" s="243"/>
      <c r="T580" s="244"/>
      <c r="AT580" s="245" t="s">
        <v>224</v>
      </c>
      <c r="AU580" s="245" t="s">
        <v>84</v>
      </c>
      <c r="AV580" s="11" t="s">
        <v>84</v>
      </c>
      <c r="AW580" s="11" t="s">
        <v>39</v>
      </c>
      <c r="AX580" s="11" t="s">
        <v>75</v>
      </c>
      <c r="AY580" s="245" t="s">
        <v>134</v>
      </c>
    </row>
    <row r="581" spans="2:65" s="1" customFormat="1" ht="16.5" customHeight="1">
      <c r="B581" s="43"/>
      <c r="C581" s="218" t="s">
        <v>1431</v>
      </c>
      <c r="D581" s="218" t="s">
        <v>137</v>
      </c>
      <c r="E581" s="219" t="s">
        <v>1432</v>
      </c>
      <c r="F581" s="220" t="s">
        <v>1433</v>
      </c>
      <c r="G581" s="221" t="s">
        <v>222</v>
      </c>
      <c r="H581" s="222">
        <v>56.91</v>
      </c>
      <c r="I581" s="223"/>
      <c r="J581" s="224">
        <f>ROUND(I581*H581,2)</f>
        <v>0</v>
      </c>
      <c r="K581" s="220" t="s">
        <v>229</v>
      </c>
      <c r="L581" s="69"/>
      <c r="M581" s="225" t="s">
        <v>22</v>
      </c>
      <c r="N581" s="226" t="s">
        <v>46</v>
      </c>
      <c r="O581" s="44"/>
      <c r="P581" s="227">
        <f>O581*H581</f>
        <v>0</v>
      </c>
      <c r="Q581" s="227">
        <v>0.00012</v>
      </c>
      <c r="R581" s="227">
        <f>Q581*H581</f>
        <v>0.0068292</v>
      </c>
      <c r="S581" s="227">
        <v>0</v>
      </c>
      <c r="T581" s="228">
        <f>S581*H581</f>
        <v>0</v>
      </c>
      <c r="AR581" s="21" t="s">
        <v>287</v>
      </c>
      <c r="AT581" s="21" t="s">
        <v>137</v>
      </c>
      <c r="AU581" s="21" t="s">
        <v>84</v>
      </c>
      <c r="AY581" s="21" t="s">
        <v>134</v>
      </c>
      <c r="BE581" s="229">
        <f>IF(N581="základní",J581,0)</f>
        <v>0</v>
      </c>
      <c r="BF581" s="229">
        <f>IF(N581="snížená",J581,0)</f>
        <v>0</v>
      </c>
      <c r="BG581" s="229">
        <f>IF(N581="zákl. přenesená",J581,0)</f>
        <v>0</v>
      </c>
      <c r="BH581" s="229">
        <f>IF(N581="sníž. přenesená",J581,0)</f>
        <v>0</v>
      </c>
      <c r="BI581" s="229">
        <f>IF(N581="nulová",J581,0)</f>
        <v>0</v>
      </c>
      <c r="BJ581" s="21" t="s">
        <v>24</v>
      </c>
      <c r="BK581" s="229">
        <f>ROUND(I581*H581,2)</f>
        <v>0</v>
      </c>
      <c r="BL581" s="21" t="s">
        <v>287</v>
      </c>
      <c r="BM581" s="21" t="s">
        <v>1434</v>
      </c>
    </row>
    <row r="582" spans="2:51" s="11" customFormat="1" ht="13.5">
      <c r="B582" s="234"/>
      <c r="C582" s="235"/>
      <c r="D582" s="236" t="s">
        <v>224</v>
      </c>
      <c r="E582" s="237" t="s">
        <v>22</v>
      </c>
      <c r="F582" s="238" t="s">
        <v>1435</v>
      </c>
      <c r="G582" s="235"/>
      <c r="H582" s="239">
        <v>56.91</v>
      </c>
      <c r="I582" s="240"/>
      <c r="J582" s="235"/>
      <c r="K582" s="235"/>
      <c r="L582" s="241"/>
      <c r="M582" s="242"/>
      <c r="N582" s="243"/>
      <c r="O582" s="243"/>
      <c r="P582" s="243"/>
      <c r="Q582" s="243"/>
      <c r="R582" s="243"/>
      <c r="S582" s="243"/>
      <c r="T582" s="244"/>
      <c r="AT582" s="245" t="s">
        <v>224</v>
      </c>
      <c r="AU582" s="245" t="s">
        <v>84</v>
      </c>
      <c r="AV582" s="11" t="s">
        <v>84</v>
      </c>
      <c r="AW582" s="11" t="s">
        <v>39</v>
      </c>
      <c r="AX582" s="11" t="s">
        <v>24</v>
      </c>
      <c r="AY582" s="245" t="s">
        <v>134</v>
      </c>
    </row>
    <row r="583" spans="2:65" s="1" customFormat="1" ht="16.5" customHeight="1">
      <c r="B583" s="43"/>
      <c r="C583" s="218" t="s">
        <v>1436</v>
      </c>
      <c r="D583" s="218" t="s">
        <v>137</v>
      </c>
      <c r="E583" s="219" t="s">
        <v>1437</v>
      </c>
      <c r="F583" s="220" t="s">
        <v>1438</v>
      </c>
      <c r="G583" s="221" t="s">
        <v>222</v>
      </c>
      <c r="H583" s="222">
        <v>84.315</v>
      </c>
      <c r="I583" s="223"/>
      <c r="J583" s="224">
        <f>ROUND(I583*H583,2)</f>
        <v>0</v>
      </c>
      <c r="K583" s="220" t="s">
        <v>229</v>
      </c>
      <c r="L583" s="69"/>
      <c r="M583" s="225" t="s">
        <v>22</v>
      </c>
      <c r="N583" s="226" t="s">
        <v>46</v>
      </c>
      <c r="O583" s="44"/>
      <c r="P583" s="227">
        <f>O583*H583</f>
        <v>0</v>
      </c>
      <c r="Q583" s="227">
        <v>0</v>
      </c>
      <c r="R583" s="227">
        <f>Q583*H583</f>
        <v>0</v>
      </c>
      <c r="S583" s="227">
        <v>0</v>
      </c>
      <c r="T583" s="228">
        <f>S583*H583</f>
        <v>0</v>
      </c>
      <c r="AR583" s="21" t="s">
        <v>287</v>
      </c>
      <c r="AT583" s="21" t="s">
        <v>137</v>
      </c>
      <c r="AU583" s="21" t="s">
        <v>84</v>
      </c>
      <c r="AY583" s="21" t="s">
        <v>134</v>
      </c>
      <c r="BE583" s="229">
        <f>IF(N583="základní",J583,0)</f>
        <v>0</v>
      </c>
      <c r="BF583" s="229">
        <f>IF(N583="snížená",J583,0)</f>
        <v>0</v>
      </c>
      <c r="BG583" s="229">
        <f>IF(N583="zákl. přenesená",J583,0)</f>
        <v>0</v>
      </c>
      <c r="BH583" s="229">
        <f>IF(N583="sníž. přenesená",J583,0)</f>
        <v>0</v>
      </c>
      <c r="BI583" s="229">
        <f>IF(N583="nulová",J583,0)</f>
        <v>0</v>
      </c>
      <c r="BJ583" s="21" t="s">
        <v>24</v>
      </c>
      <c r="BK583" s="229">
        <f>ROUND(I583*H583,2)</f>
        <v>0</v>
      </c>
      <c r="BL583" s="21" t="s">
        <v>287</v>
      </c>
      <c r="BM583" s="21" t="s">
        <v>1439</v>
      </c>
    </row>
    <row r="584" spans="2:51" s="11" customFormat="1" ht="13.5">
      <c r="B584" s="234"/>
      <c r="C584" s="235"/>
      <c r="D584" s="236" t="s">
        <v>224</v>
      </c>
      <c r="E584" s="237" t="s">
        <v>22</v>
      </c>
      <c r="F584" s="238" t="s">
        <v>1440</v>
      </c>
      <c r="G584" s="235"/>
      <c r="H584" s="239">
        <v>32.13</v>
      </c>
      <c r="I584" s="240"/>
      <c r="J584" s="235"/>
      <c r="K584" s="235"/>
      <c r="L584" s="241"/>
      <c r="M584" s="242"/>
      <c r="N584" s="243"/>
      <c r="O584" s="243"/>
      <c r="P584" s="243"/>
      <c r="Q584" s="243"/>
      <c r="R584" s="243"/>
      <c r="S584" s="243"/>
      <c r="T584" s="244"/>
      <c r="AT584" s="245" t="s">
        <v>224</v>
      </c>
      <c r="AU584" s="245" t="s">
        <v>84</v>
      </c>
      <c r="AV584" s="11" t="s">
        <v>84</v>
      </c>
      <c r="AW584" s="11" t="s">
        <v>39</v>
      </c>
      <c r="AX584" s="11" t="s">
        <v>75</v>
      </c>
      <c r="AY584" s="245" t="s">
        <v>134</v>
      </c>
    </row>
    <row r="585" spans="2:51" s="11" customFormat="1" ht="13.5">
      <c r="B585" s="234"/>
      <c r="C585" s="235"/>
      <c r="D585" s="236" t="s">
        <v>224</v>
      </c>
      <c r="E585" s="237" t="s">
        <v>22</v>
      </c>
      <c r="F585" s="238" t="s">
        <v>1441</v>
      </c>
      <c r="G585" s="235"/>
      <c r="H585" s="239">
        <v>35.565</v>
      </c>
      <c r="I585" s="240"/>
      <c r="J585" s="235"/>
      <c r="K585" s="235"/>
      <c r="L585" s="241"/>
      <c r="M585" s="242"/>
      <c r="N585" s="243"/>
      <c r="O585" s="243"/>
      <c r="P585" s="243"/>
      <c r="Q585" s="243"/>
      <c r="R585" s="243"/>
      <c r="S585" s="243"/>
      <c r="T585" s="244"/>
      <c r="AT585" s="245" t="s">
        <v>224</v>
      </c>
      <c r="AU585" s="245" t="s">
        <v>84</v>
      </c>
      <c r="AV585" s="11" t="s">
        <v>84</v>
      </c>
      <c r="AW585" s="11" t="s">
        <v>39</v>
      </c>
      <c r="AX585" s="11" t="s">
        <v>75</v>
      </c>
      <c r="AY585" s="245" t="s">
        <v>134</v>
      </c>
    </row>
    <row r="586" spans="2:51" s="11" customFormat="1" ht="13.5">
      <c r="B586" s="234"/>
      <c r="C586" s="235"/>
      <c r="D586" s="236" t="s">
        <v>224</v>
      </c>
      <c r="E586" s="237" t="s">
        <v>22</v>
      </c>
      <c r="F586" s="238" t="s">
        <v>1442</v>
      </c>
      <c r="G586" s="235"/>
      <c r="H586" s="239">
        <v>16.62</v>
      </c>
      <c r="I586" s="240"/>
      <c r="J586" s="235"/>
      <c r="K586" s="235"/>
      <c r="L586" s="241"/>
      <c r="M586" s="242"/>
      <c r="N586" s="243"/>
      <c r="O586" s="243"/>
      <c r="P586" s="243"/>
      <c r="Q586" s="243"/>
      <c r="R586" s="243"/>
      <c r="S586" s="243"/>
      <c r="T586" s="244"/>
      <c r="AT586" s="245" t="s">
        <v>224</v>
      </c>
      <c r="AU586" s="245" t="s">
        <v>84</v>
      </c>
      <c r="AV586" s="11" t="s">
        <v>84</v>
      </c>
      <c r="AW586" s="11" t="s">
        <v>39</v>
      </c>
      <c r="AX586" s="11" t="s">
        <v>75</v>
      </c>
      <c r="AY586" s="245" t="s">
        <v>134</v>
      </c>
    </row>
    <row r="587" spans="2:65" s="1" customFormat="1" ht="25.5" customHeight="1">
      <c r="B587" s="43"/>
      <c r="C587" s="218" t="s">
        <v>1443</v>
      </c>
      <c r="D587" s="218" t="s">
        <v>137</v>
      </c>
      <c r="E587" s="219" t="s">
        <v>1444</v>
      </c>
      <c r="F587" s="220" t="s">
        <v>1445</v>
      </c>
      <c r="G587" s="221" t="s">
        <v>222</v>
      </c>
      <c r="H587" s="222">
        <v>84.315</v>
      </c>
      <c r="I587" s="223"/>
      <c r="J587" s="224">
        <f>ROUND(I587*H587,2)</f>
        <v>0</v>
      </c>
      <c r="K587" s="220" t="s">
        <v>229</v>
      </c>
      <c r="L587" s="69"/>
      <c r="M587" s="225" t="s">
        <v>22</v>
      </c>
      <c r="N587" s="226" t="s">
        <v>46</v>
      </c>
      <c r="O587" s="44"/>
      <c r="P587" s="227">
        <f>O587*H587</f>
        <v>0</v>
      </c>
      <c r="Q587" s="227">
        <v>0.0002</v>
      </c>
      <c r="R587" s="227">
        <f>Q587*H587</f>
        <v>0.016863</v>
      </c>
      <c r="S587" s="227">
        <v>0</v>
      </c>
      <c r="T587" s="228">
        <f>S587*H587</f>
        <v>0</v>
      </c>
      <c r="AR587" s="21" t="s">
        <v>287</v>
      </c>
      <c r="AT587" s="21" t="s">
        <v>137</v>
      </c>
      <c r="AU587" s="21" t="s">
        <v>84</v>
      </c>
      <c r="AY587" s="21" t="s">
        <v>134</v>
      </c>
      <c r="BE587" s="229">
        <f>IF(N587="základní",J587,0)</f>
        <v>0</v>
      </c>
      <c r="BF587" s="229">
        <f>IF(N587="snížená",J587,0)</f>
        <v>0</v>
      </c>
      <c r="BG587" s="229">
        <f>IF(N587="zákl. přenesená",J587,0)</f>
        <v>0</v>
      </c>
      <c r="BH587" s="229">
        <f>IF(N587="sníž. přenesená",J587,0)</f>
        <v>0</v>
      </c>
      <c r="BI587" s="229">
        <f>IF(N587="nulová",J587,0)</f>
        <v>0</v>
      </c>
      <c r="BJ587" s="21" t="s">
        <v>24</v>
      </c>
      <c r="BK587" s="229">
        <f>ROUND(I587*H587,2)</f>
        <v>0</v>
      </c>
      <c r="BL587" s="21" t="s">
        <v>287</v>
      </c>
      <c r="BM587" s="21" t="s">
        <v>1446</v>
      </c>
    </row>
    <row r="588" spans="2:65" s="1" customFormat="1" ht="25.5" customHeight="1">
      <c r="B588" s="43"/>
      <c r="C588" s="218" t="s">
        <v>1447</v>
      </c>
      <c r="D588" s="218" t="s">
        <v>137</v>
      </c>
      <c r="E588" s="219" t="s">
        <v>1448</v>
      </c>
      <c r="F588" s="220" t="s">
        <v>1449</v>
      </c>
      <c r="G588" s="221" t="s">
        <v>222</v>
      </c>
      <c r="H588" s="222">
        <v>84.315</v>
      </c>
      <c r="I588" s="223"/>
      <c r="J588" s="224">
        <f>ROUND(I588*H588,2)</f>
        <v>0</v>
      </c>
      <c r="K588" s="220" t="s">
        <v>229</v>
      </c>
      <c r="L588" s="69"/>
      <c r="M588" s="225" t="s">
        <v>22</v>
      </c>
      <c r="N588" s="226" t="s">
        <v>46</v>
      </c>
      <c r="O588" s="44"/>
      <c r="P588" s="227">
        <f>O588*H588</f>
        <v>0</v>
      </c>
      <c r="Q588" s="227">
        <v>0.00041</v>
      </c>
      <c r="R588" s="227">
        <f>Q588*H588</f>
        <v>0.03456915</v>
      </c>
      <c r="S588" s="227">
        <v>0</v>
      </c>
      <c r="T588" s="228">
        <f>S588*H588</f>
        <v>0</v>
      </c>
      <c r="AR588" s="21" t="s">
        <v>287</v>
      </c>
      <c r="AT588" s="21" t="s">
        <v>137</v>
      </c>
      <c r="AU588" s="21" t="s">
        <v>84</v>
      </c>
      <c r="AY588" s="21" t="s">
        <v>134</v>
      </c>
      <c r="BE588" s="229">
        <f>IF(N588="základní",J588,0)</f>
        <v>0</v>
      </c>
      <c r="BF588" s="229">
        <f>IF(N588="snížená",J588,0)</f>
        <v>0</v>
      </c>
      <c r="BG588" s="229">
        <f>IF(N588="zákl. přenesená",J588,0)</f>
        <v>0</v>
      </c>
      <c r="BH588" s="229">
        <f>IF(N588="sníž. přenesená",J588,0)</f>
        <v>0</v>
      </c>
      <c r="BI588" s="229">
        <f>IF(N588="nulová",J588,0)</f>
        <v>0</v>
      </c>
      <c r="BJ588" s="21" t="s">
        <v>24</v>
      </c>
      <c r="BK588" s="229">
        <f>ROUND(I588*H588,2)</f>
        <v>0</v>
      </c>
      <c r="BL588" s="21" t="s">
        <v>287</v>
      </c>
      <c r="BM588" s="21" t="s">
        <v>1450</v>
      </c>
    </row>
    <row r="589" spans="2:63" s="10" customFormat="1" ht="29.85" customHeight="1">
      <c r="B589" s="202"/>
      <c r="C589" s="203"/>
      <c r="D589" s="204" t="s">
        <v>74</v>
      </c>
      <c r="E589" s="216" t="s">
        <v>1451</v>
      </c>
      <c r="F589" s="216" t="s">
        <v>1452</v>
      </c>
      <c r="G589" s="203"/>
      <c r="H589" s="203"/>
      <c r="I589" s="206"/>
      <c r="J589" s="217">
        <f>BK589</f>
        <v>0</v>
      </c>
      <c r="K589" s="203"/>
      <c r="L589" s="208"/>
      <c r="M589" s="209"/>
      <c r="N589" s="210"/>
      <c r="O589" s="210"/>
      <c r="P589" s="211">
        <f>SUM(P590:P601)</f>
        <v>0</v>
      </c>
      <c r="Q589" s="210"/>
      <c r="R589" s="211">
        <f>SUM(R590:R601)</f>
        <v>1.0216257700000002</v>
      </c>
      <c r="S589" s="210"/>
      <c r="T589" s="212">
        <f>SUM(T590:T601)</f>
        <v>0.20262003</v>
      </c>
      <c r="AR589" s="213" t="s">
        <v>84</v>
      </c>
      <c r="AT589" s="214" t="s">
        <v>74</v>
      </c>
      <c r="AU589" s="214" t="s">
        <v>24</v>
      </c>
      <c r="AY589" s="213" t="s">
        <v>134</v>
      </c>
      <c r="BK589" s="215">
        <f>SUM(BK590:BK601)</f>
        <v>0</v>
      </c>
    </row>
    <row r="590" spans="2:65" s="1" customFormat="1" ht="16.5" customHeight="1">
      <c r="B590" s="43"/>
      <c r="C590" s="218" t="s">
        <v>1453</v>
      </c>
      <c r="D590" s="218" t="s">
        <v>137</v>
      </c>
      <c r="E590" s="219" t="s">
        <v>1454</v>
      </c>
      <c r="F590" s="220" t="s">
        <v>1455</v>
      </c>
      <c r="G590" s="221" t="s">
        <v>222</v>
      </c>
      <c r="H590" s="222">
        <v>653.613</v>
      </c>
      <c r="I590" s="223"/>
      <c r="J590" s="224">
        <f>ROUND(I590*H590,2)</f>
        <v>0</v>
      </c>
      <c r="K590" s="220" t="s">
        <v>141</v>
      </c>
      <c r="L590" s="69"/>
      <c r="M590" s="225" t="s">
        <v>22</v>
      </c>
      <c r="N590" s="226" t="s">
        <v>46</v>
      </c>
      <c r="O590" s="44"/>
      <c r="P590" s="227">
        <f>O590*H590</f>
        <v>0</v>
      </c>
      <c r="Q590" s="227">
        <v>0.001</v>
      </c>
      <c r="R590" s="227">
        <f>Q590*H590</f>
        <v>0.6536130000000001</v>
      </c>
      <c r="S590" s="227">
        <v>0.00031</v>
      </c>
      <c r="T590" s="228">
        <f>S590*H590</f>
        <v>0.20262003</v>
      </c>
      <c r="AR590" s="21" t="s">
        <v>287</v>
      </c>
      <c r="AT590" s="21" t="s">
        <v>137</v>
      </c>
      <c r="AU590" s="21" t="s">
        <v>84</v>
      </c>
      <c r="AY590" s="21" t="s">
        <v>134</v>
      </c>
      <c r="BE590" s="229">
        <f>IF(N590="základní",J590,0)</f>
        <v>0</v>
      </c>
      <c r="BF590" s="229">
        <f>IF(N590="snížená",J590,0)</f>
        <v>0</v>
      </c>
      <c r="BG590" s="229">
        <f>IF(N590="zákl. přenesená",J590,0)</f>
        <v>0</v>
      </c>
      <c r="BH590" s="229">
        <f>IF(N590="sníž. přenesená",J590,0)</f>
        <v>0</v>
      </c>
      <c r="BI590" s="229">
        <f>IF(N590="nulová",J590,0)</f>
        <v>0</v>
      </c>
      <c r="BJ590" s="21" t="s">
        <v>24</v>
      </c>
      <c r="BK590" s="229">
        <f>ROUND(I590*H590,2)</f>
        <v>0</v>
      </c>
      <c r="BL590" s="21" t="s">
        <v>287</v>
      </c>
      <c r="BM590" s="21" t="s">
        <v>1456</v>
      </c>
    </row>
    <row r="591" spans="2:51" s="11" customFormat="1" ht="13.5">
      <c r="B591" s="234"/>
      <c r="C591" s="235"/>
      <c r="D591" s="236" t="s">
        <v>224</v>
      </c>
      <c r="E591" s="237" t="s">
        <v>22</v>
      </c>
      <c r="F591" s="238" t="s">
        <v>377</v>
      </c>
      <c r="G591" s="235"/>
      <c r="H591" s="239">
        <v>125.36</v>
      </c>
      <c r="I591" s="240"/>
      <c r="J591" s="235"/>
      <c r="K591" s="235"/>
      <c r="L591" s="241"/>
      <c r="M591" s="242"/>
      <c r="N591" s="243"/>
      <c r="O591" s="243"/>
      <c r="P591" s="243"/>
      <c r="Q591" s="243"/>
      <c r="R591" s="243"/>
      <c r="S591" s="243"/>
      <c r="T591" s="244"/>
      <c r="AT591" s="245" t="s">
        <v>224</v>
      </c>
      <c r="AU591" s="245" t="s">
        <v>84</v>
      </c>
      <c r="AV591" s="11" t="s">
        <v>84</v>
      </c>
      <c r="AW591" s="11" t="s">
        <v>39</v>
      </c>
      <c r="AX591" s="11" t="s">
        <v>75</v>
      </c>
      <c r="AY591" s="245" t="s">
        <v>134</v>
      </c>
    </row>
    <row r="592" spans="2:51" s="11" customFormat="1" ht="13.5">
      <c r="B592" s="234"/>
      <c r="C592" s="235"/>
      <c r="D592" s="236" t="s">
        <v>224</v>
      </c>
      <c r="E592" s="237" t="s">
        <v>22</v>
      </c>
      <c r="F592" s="238" t="s">
        <v>378</v>
      </c>
      <c r="G592" s="235"/>
      <c r="H592" s="239">
        <v>173.52</v>
      </c>
      <c r="I592" s="240"/>
      <c r="J592" s="235"/>
      <c r="K592" s="235"/>
      <c r="L592" s="241"/>
      <c r="M592" s="242"/>
      <c r="N592" s="243"/>
      <c r="O592" s="243"/>
      <c r="P592" s="243"/>
      <c r="Q592" s="243"/>
      <c r="R592" s="243"/>
      <c r="S592" s="243"/>
      <c r="T592" s="244"/>
      <c r="AT592" s="245" t="s">
        <v>224</v>
      </c>
      <c r="AU592" s="245" t="s">
        <v>84</v>
      </c>
      <c r="AV592" s="11" t="s">
        <v>84</v>
      </c>
      <c r="AW592" s="11" t="s">
        <v>39</v>
      </c>
      <c r="AX592" s="11" t="s">
        <v>75</v>
      </c>
      <c r="AY592" s="245" t="s">
        <v>134</v>
      </c>
    </row>
    <row r="593" spans="2:51" s="11" customFormat="1" ht="13.5">
      <c r="B593" s="234"/>
      <c r="C593" s="235"/>
      <c r="D593" s="236" t="s">
        <v>224</v>
      </c>
      <c r="E593" s="237" t="s">
        <v>22</v>
      </c>
      <c r="F593" s="238" t="s">
        <v>379</v>
      </c>
      <c r="G593" s="235"/>
      <c r="H593" s="239">
        <v>138.48</v>
      </c>
      <c r="I593" s="240"/>
      <c r="J593" s="235"/>
      <c r="K593" s="235"/>
      <c r="L593" s="241"/>
      <c r="M593" s="242"/>
      <c r="N593" s="243"/>
      <c r="O593" s="243"/>
      <c r="P593" s="243"/>
      <c r="Q593" s="243"/>
      <c r="R593" s="243"/>
      <c r="S593" s="243"/>
      <c r="T593" s="244"/>
      <c r="AT593" s="245" t="s">
        <v>224</v>
      </c>
      <c r="AU593" s="245" t="s">
        <v>84</v>
      </c>
      <c r="AV593" s="11" t="s">
        <v>84</v>
      </c>
      <c r="AW593" s="11" t="s">
        <v>39</v>
      </c>
      <c r="AX593" s="11" t="s">
        <v>75</v>
      </c>
      <c r="AY593" s="245" t="s">
        <v>134</v>
      </c>
    </row>
    <row r="594" spans="2:51" s="11" customFormat="1" ht="13.5">
      <c r="B594" s="234"/>
      <c r="C594" s="235"/>
      <c r="D594" s="236" t="s">
        <v>224</v>
      </c>
      <c r="E594" s="237" t="s">
        <v>22</v>
      </c>
      <c r="F594" s="238" t="s">
        <v>380</v>
      </c>
      <c r="G594" s="235"/>
      <c r="H594" s="239">
        <v>32.683</v>
      </c>
      <c r="I594" s="240"/>
      <c r="J594" s="235"/>
      <c r="K594" s="235"/>
      <c r="L594" s="241"/>
      <c r="M594" s="242"/>
      <c r="N594" s="243"/>
      <c r="O594" s="243"/>
      <c r="P594" s="243"/>
      <c r="Q594" s="243"/>
      <c r="R594" s="243"/>
      <c r="S594" s="243"/>
      <c r="T594" s="244"/>
      <c r="AT594" s="245" t="s">
        <v>224</v>
      </c>
      <c r="AU594" s="245" t="s">
        <v>84</v>
      </c>
      <c r="AV594" s="11" t="s">
        <v>84</v>
      </c>
      <c r="AW594" s="11" t="s">
        <v>39</v>
      </c>
      <c r="AX594" s="11" t="s">
        <v>75</v>
      </c>
      <c r="AY594" s="245" t="s">
        <v>134</v>
      </c>
    </row>
    <row r="595" spans="2:51" s="11" customFormat="1" ht="13.5">
      <c r="B595" s="234"/>
      <c r="C595" s="235"/>
      <c r="D595" s="236" t="s">
        <v>224</v>
      </c>
      <c r="E595" s="237" t="s">
        <v>22</v>
      </c>
      <c r="F595" s="238" t="s">
        <v>381</v>
      </c>
      <c r="G595" s="235"/>
      <c r="H595" s="239">
        <v>48.546</v>
      </c>
      <c r="I595" s="240"/>
      <c r="J595" s="235"/>
      <c r="K595" s="235"/>
      <c r="L595" s="241"/>
      <c r="M595" s="242"/>
      <c r="N595" s="243"/>
      <c r="O595" s="243"/>
      <c r="P595" s="243"/>
      <c r="Q595" s="243"/>
      <c r="R595" s="243"/>
      <c r="S595" s="243"/>
      <c r="T595" s="244"/>
      <c r="AT595" s="245" t="s">
        <v>224</v>
      </c>
      <c r="AU595" s="245" t="s">
        <v>84</v>
      </c>
      <c r="AV595" s="11" t="s">
        <v>84</v>
      </c>
      <c r="AW595" s="11" t="s">
        <v>39</v>
      </c>
      <c r="AX595" s="11" t="s">
        <v>75</v>
      </c>
      <c r="AY595" s="245" t="s">
        <v>134</v>
      </c>
    </row>
    <row r="596" spans="2:51" s="11" customFormat="1" ht="13.5">
      <c r="B596" s="234"/>
      <c r="C596" s="235"/>
      <c r="D596" s="236" t="s">
        <v>224</v>
      </c>
      <c r="E596" s="237" t="s">
        <v>22</v>
      </c>
      <c r="F596" s="238" t="s">
        <v>382</v>
      </c>
      <c r="G596" s="235"/>
      <c r="H596" s="239">
        <v>135.024</v>
      </c>
      <c r="I596" s="240"/>
      <c r="J596" s="235"/>
      <c r="K596" s="235"/>
      <c r="L596" s="241"/>
      <c r="M596" s="242"/>
      <c r="N596" s="243"/>
      <c r="O596" s="243"/>
      <c r="P596" s="243"/>
      <c r="Q596" s="243"/>
      <c r="R596" s="243"/>
      <c r="S596" s="243"/>
      <c r="T596" s="244"/>
      <c r="AT596" s="245" t="s">
        <v>224</v>
      </c>
      <c r="AU596" s="245" t="s">
        <v>84</v>
      </c>
      <c r="AV596" s="11" t="s">
        <v>84</v>
      </c>
      <c r="AW596" s="11" t="s">
        <v>39</v>
      </c>
      <c r="AX596" s="11" t="s">
        <v>75</v>
      </c>
      <c r="AY596" s="245" t="s">
        <v>134</v>
      </c>
    </row>
    <row r="597" spans="2:65" s="1" customFormat="1" ht="25.5" customHeight="1">
      <c r="B597" s="43"/>
      <c r="C597" s="218" t="s">
        <v>1457</v>
      </c>
      <c r="D597" s="218" t="s">
        <v>137</v>
      </c>
      <c r="E597" s="219" t="s">
        <v>1458</v>
      </c>
      <c r="F597" s="220" t="s">
        <v>1459</v>
      </c>
      <c r="G597" s="221" t="s">
        <v>222</v>
      </c>
      <c r="H597" s="222">
        <v>653.613</v>
      </c>
      <c r="I597" s="223"/>
      <c r="J597" s="224">
        <f>ROUND(I597*H597,2)</f>
        <v>0</v>
      </c>
      <c r="K597" s="220" t="s">
        <v>141</v>
      </c>
      <c r="L597" s="69"/>
      <c r="M597" s="225" t="s">
        <v>22</v>
      </c>
      <c r="N597" s="226" t="s">
        <v>46</v>
      </c>
      <c r="O597" s="44"/>
      <c r="P597" s="227">
        <f>O597*H597</f>
        <v>0</v>
      </c>
      <c r="Q597" s="227">
        <v>0.0002</v>
      </c>
      <c r="R597" s="227">
        <f>Q597*H597</f>
        <v>0.13072260000000002</v>
      </c>
      <c r="S597" s="227">
        <v>0</v>
      </c>
      <c r="T597" s="228">
        <f>S597*H597</f>
        <v>0</v>
      </c>
      <c r="AR597" s="21" t="s">
        <v>287</v>
      </c>
      <c r="AT597" s="21" t="s">
        <v>137</v>
      </c>
      <c r="AU597" s="21" t="s">
        <v>84</v>
      </c>
      <c r="AY597" s="21" t="s">
        <v>134</v>
      </c>
      <c r="BE597" s="229">
        <f>IF(N597="základní",J597,0)</f>
        <v>0</v>
      </c>
      <c r="BF597" s="229">
        <f>IF(N597="snížená",J597,0)</f>
        <v>0</v>
      </c>
      <c r="BG597" s="229">
        <f>IF(N597="zákl. přenesená",J597,0)</f>
        <v>0</v>
      </c>
      <c r="BH597" s="229">
        <f>IF(N597="sníž. přenesená",J597,0)</f>
        <v>0</v>
      </c>
      <c r="BI597" s="229">
        <f>IF(N597="nulová",J597,0)</f>
        <v>0</v>
      </c>
      <c r="BJ597" s="21" t="s">
        <v>24</v>
      </c>
      <c r="BK597" s="229">
        <f>ROUND(I597*H597,2)</f>
        <v>0</v>
      </c>
      <c r="BL597" s="21" t="s">
        <v>287</v>
      </c>
      <c r="BM597" s="21" t="s">
        <v>1460</v>
      </c>
    </row>
    <row r="598" spans="2:65" s="1" customFormat="1" ht="25.5" customHeight="1">
      <c r="B598" s="43"/>
      <c r="C598" s="218" t="s">
        <v>1461</v>
      </c>
      <c r="D598" s="218" t="s">
        <v>137</v>
      </c>
      <c r="E598" s="219" t="s">
        <v>1462</v>
      </c>
      <c r="F598" s="220" t="s">
        <v>1463</v>
      </c>
      <c r="G598" s="221" t="s">
        <v>222</v>
      </c>
      <c r="H598" s="222">
        <v>653.613</v>
      </c>
      <c r="I598" s="223"/>
      <c r="J598" s="224">
        <f>ROUND(I598*H598,2)</f>
        <v>0</v>
      </c>
      <c r="K598" s="220" t="s">
        <v>141</v>
      </c>
      <c r="L598" s="69"/>
      <c r="M598" s="225" t="s">
        <v>22</v>
      </c>
      <c r="N598" s="226" t="s">
        <v>46</v>
      </c>
      <c r="O598" s="44"/>
      <c r="P598" s="227">
        <f>O598*H598</f>
        <v>0</v>
      </c>
      <c r="Q598" s="227">
        <v>0.00029</v>
      </c>
      <c r="R598" s="227">
        <f>Q598*H598</f>
        <v>0.18954777</v>
      </c>
      <c r="S598" s="227">
        <v>0</v>
      </c>
      <c r="T598" s="228">
        <f>S598*H598</f>
        <v>0</v>
      </c>
      <c r="AR598" s="21" t="s">
        <v>287</v>
      </c>
      <c r="AT598" s="21" t="s">
        <v>137</v>
      </c>
      <c r="AU598" s="21" t="s">
        <v>84</v>
      </c>
      <c r="AY598" s="21" t="s">
        <v>134</v>
      </c>
      <c r="BE598" s="229">
        <f>IF(N598="základní",J598,0)</f>
        <v>0</v>
      </c>
      <c r="BF598" s="229">
        <f>IF(N598="snížená",J598,0)</f>
        <v>0</v>
      </c>
      <c r="BG598" s="229">
        <f>IF(N598="zákl. přenesená",J598,0)</f>
        <v>0</v>
      </c>
      <c r="BH598" s="229">
        <f>IF(N598="sníž. přenesená",J598,0)</f>
        <v>0</v>
      </c>
      <c r="BI598" s="229">
        <f>IF(N598="nulová",J598,0)</f>
        <v>0</v>
      </c>
      <c r="BJ598" s="21" t="s">
        <v>24</v>
      </c>
      <c r="BK598" s="229">
        <f>ROUND(I598*H598,2)</f>
        <v>0</v>
      </c>
      <c r="BL598" s="21" t="s">
        <v>287</v>
      </c>
      <c r="BM598" s="21" t="s">
        <v>1464</v>
      </c>
    </row>
    <row r="599" spans="2:65" s="1" customFormat="1" ht="16.5" customHeight="1">
      <c r="B599" s="43"/>
      <c r="C599" s="218" t="s">
        <v>1465</v>
      </c>
      <c r="D599" s="218" t="s">
        <v>137</v>
      </c>
      <c r="E599" s="219" t="s">
        <v>1466</v>
      </c>
      <c r="F599" s="220" t="s">
        <v>1467</v>
      </c>
      <c r="G599" s="221" t="s">
        <v>222</v>
      </c>
      <c r="H599" s="222">
        <v>298.39</v>
      </c>
      <c r="I599" s="223"/>
      <c r="J599" s="224">
        <f>ROUND(I599*H599,2)</f>
        <v>0</v>
      </c>
      <c r="K599" s="220" t="s">
        <v>141</v>
      </c>
      <c r="L599" s="69"/>
      <c r="M599" s="225" t="s">
        <v>22</v>
      </c>
      <c r="N599" s="226" t="s">
        <v>46</v>
      </c>
      <c r="O599" s="44"/>
      <c r="P599" s="227">
        <f>O599*H599</f>
        <v>0</v>
      </c>
      <c r="Q599" s="227">
        <v>0.00016</v>
      </c>
      <c r="R599" s="227">
        <f>Q599*H599</f>
        <v>0.047742400000000004</v>
      </c>
      <c r="S599" s="227">
        <v>0</v>
      </c>
      <c r="T599" s="228">
        <f>S599*H599</f>
        <v>0</v>
      </c>
      <c r="AR599" s="21" t="s">
        <v>287</v>
      </c>
      <c r="AT599" s="21" t="s">
        <v>137</v>
      </c>
      <c r="AU599" s="21" t="s">
        <v>84</v>
      </c>
      <c r="AY599" s="21" t="s">
        <v>134</v>
      </c>
      <c r="BE599" s="229">
        <f>IF(N599="základní",J599,0)</f>
        <v>0</v>
      </c>
      <c r="BF599" s="229">
        <f>IF(N599="snížená",J599,0)</f>
        <v>0</v>
      </c>
      <c r="BG599" s="229">
        <f>IF(N599="zákl. přenesená",J599,0)</f>
        <v>0</v>
      </c>
      <c r="BH599" s="229">
        <f>IF(N599="sníž. přenesená",J599,0)</f>
        <v>0</v>
      </c>
      <c r="BI599" s="229">
        <f>IF(N599="nulová",J599,0)</f>
        <v>0</v>
      </c>
      <c r="BJ599" s="21" t="s">
        <v>24</v>
      </c>
      <c r="BK599" s="229">
        <f>ROUND(I599*H599,2)</f>
        <v>0</v>
      </c>
      <c r="BL599" s="21" t="s">
        <v>287</v>
      </c>
      <c r="BM599" s="21" t="s">
        <v>1468</v>
      </c>
    </row>
    <row r="600" spans="2:51" s="11" customFormat="1" ht="13.5">
      <c r="B600" s="234"/>
      <c r="C600" s="235"/>
      <c r="D600" s="236" t="s">
        <v>224</v>
      </c>
      <c r="E600" s="237" t="s">
        <v>22</v>
      </c>
      <c r="F600" s="238" t="s">
        <v>1125</v>
      </c>
      <c r="G600" s="235"/>
      <c r="H600" s="239">
        <v>196.01</v>
      </c>
      <c r="I600" s="240"/>
      <c r="J600" s="235"/>
      <c r="K600" s="235"/>
      <c r="L600" s="241"/>
      <c r="M600" s="242"/>
      <c r="N600" s="243"/>
      <c r="O600" s="243"/>
      <c r="P600" s="243"/>
      <c r="Q600" s="243"/>
      <c r="R600" s="243"/>
      <c r="S600" s="243"/>
      <c r="T600" s="244"/>
      <c r="AT600" s="245" t="s">
        <v>224</v>
      </c>
      <c r="AU600" s="245" t="s">
        <v>84</v>
      </c>
      <c r="AV600" s="11" t="s">
        <v>84</v>
      </c>
      <c r="AW600" s="11" t="s">
        <v>39</v>
      </c>
      <c r="AX600" s="11" t="s">
        <v>75</v>
      </c>
      <c r="AY600" s="245" t="s">
        <v>134</v>
      </c>
    </row>
    <row r="601" spans="2:51" s="11" customFormat="1" ht="13.5">
      <c r="B601" s="234"/>
      <c r="C601" s="235"/>
      <c r="D601" s="236" t="s">
        <v>224</v>
      </c>
      <c r="E601" s="237" t="s">
        <v>22</v>
      </c>
      <c r="F601" s="238" t="s">
        <v>1126</v>
      </c>
      <c r="G601" s="235"/>
      <c r="H601" s="239">
        <v>102.38</v>
      </c>
      <c r="I601" s="240"/>
      <c r="J601" s="235"/>
      <c r="K601" s="235"/>
      <c r="L601" s="241"/>
      <c r="M601" s="242"/>
      <c r="N601" s="243"/>
      <c r="O601" s="243"/>
      <c r="P601" s="243"/>
      <c r="Q601" s="243"/>
      <c r="R601" s="243"/>
      <c r="S601" s="243"/>
      <c r="T601" s="244"/>
      <c r="AT601" s="245" t="s">
        <v>224</v>
      </c>
      <c r="AU601" s="245" t="s">
        <v>84</v>
      </c>
      <c r="AV601" s="11" t="s">
        <v>84</v>
      </c>
      <c r="AW601" s="11" t="s">
        <v>39</v>
      </c>
      <c r="AX601" s="11" t="s">
        <v>75</v>
      </c>
      <c r="AY601" s="245" t="s">
        <v>134</v>
      </c>
    </row>
    <row r="602" spans="2:63" s="10" customFormat="1" ht="37.4" customHeight="1">
      <c r="B602" s="202"/>
      <c r="C602" s="203"/>
      <c r="D602" s="204" t="s">
        <v>74</v>
      </c>
      <c r="E602" s="205" t="s">
        <v>268</v>
      </c>
      <c r="F602" s="205" t="s">
        <v>1469</v>
      </c>
      <c r="G602" s="203"/>
      <c r="H602" s="203"/>
      <c r="I602" s="206"/>
      <c r="J602" s="207">
        <f>BK602</f>
        <v>0</v>
      </c>
      <c r="K602" s="203"/>
      <c r="L602" s="208"/>
      <c r="M602" s="209"/>
      <c r="N602" s="210"/>
      <c r="O602" s="210"/>
      <c r="P602" s="211">
        <f>P603+P696+P712+P737</f>
        <v>0</v>
      </c>
      <c r="Q602" s="210"/>
      <c r="R602" s="211">
        <f>R603+R696+R712+R737</f>
        <v>0</v>
      </c>
      <c r="S602" s="210"/>
      <c r="T602" s="212">
        <f>T603+T696+T712+T737</f>
        <v>0</v>
      </c>
      <c r="AR602" s="213" t="s">
        <v>147</v>
      </c>
      <c r="AT602" s="214" t="s">
        <v>74</v>
      </c>
      <c r="AU602" s="214" t="s">
        <v>75</v>
      </c>
      <c r="AY602" s="213" t="s">
        <v>134</v>
      </c>
      <c r="BK602" s="215">
        <f>BK603+BK696+BK712+BK737</f>
        <v>0</v>
      </c>
    </row>
    <row r="603" spans="2:63" s="10" customFormat="1" ht="19.9" customHeight="1">
      <c r="B603" s="202"/>
      <c r="C603" s="203"/>
      <c r="D603" s="204" t="s">
        <v>74</v>
      </c>
      <c r="E603" s="216" t="s">
        <v>1470</v>
      </c>
      <c r="F603" s="216" t="s">
        <v>1471</v>
      </c>
      <c r="G603" s="203"/>
      <c r="H603" s="203"/>
      <c r="I603" s="206"/>
      <c r="J603" s="217">
        <f>BK603</f>
        <v>0</v>
      </c>
      <c r="K603" s="203"/>
      <c r="L603" s="208"/>
      <c r="M603" s="209"/>
      <c r="N603" s="210"/>
      <c r="O603" s="210"/>
      <c r="P603" s="211">
        <f>P604+SUM(P605:P609)+P612+P624+P631+P639+P648+P657</f>
        <v>0</v>
      </c>
      <c r="Q603" s="210"/>
      <c r="R603" s="211">
        <f>R604+SUM(R605:R609)+R612+R624+R631+R639+R648+R657</f>
        <v>0</v>
      </c>
      <c r="S603" s="210"/>
      <c r="T603" s="212">
        <f>T604+SUM(T605:T609)+T612+T624+T631+T639+T648+T657</f>
        <v>0</v>
      </c>
      <c r="AR603" s="213" t="s">
        <v>147</v>
      </c>
      <c r="AT603" s="214" t="s">
        <v>74</v>
      </c>
      <c r="AU603" s="214" t="s">
        <v>24</v>
      </c>
      <c r="AY603" s="213" t="s">
        <v>134</v>
      </c>
      <c r="BK603" s="215">
        <f>BK604+SUM(BK605:BK609)+BK612+BK624+BK631+BK639+BK648+BK657</f>
        <v>0</v>
      </c>
    </row>
    <row r="604" spans="2:65" s="1" customFormat="1" ht="16.5" customHeight="1">
      <c r="B604" s="43"/>
      <c r="C604" s="218" t="s">
        <v>1472</v>
      </c>
      <c r="D604" s="218" t="s">
        <v>137</v>
      </c>
      <c r="E604" s="219" t="s">
        <v>1473</v>
      </c>
      <c r="F604" s="220" t="s">
        <v>1474</v>
      </c>
      <c r="G604" s="221" t="s">
        <v>696</v>
      </c>
      <c r="H604" s="222">
        <v>8</v>
      </c>
      <c r="I604" s="223"/>
      <c r="J604" s="224">
        <f>ROUND(I604*H604,2)</f>
        <v>0</v>
      </c>
      <c r="K604" s="220" t="s">
        <v>342</v>
      </c>
      <c r="L604" s="69"/>
      <c r="M604" s="225" t="s">
        <v>22</v>
      </c>
      <c r="N604" s="226" t="s">
        <v>46</v>
      </c>
      <c r="O604" s="44"/>
      <c r="P604" s="227">
        <f>O604*H604</f>
        <v>0</v>
      </c>
      <c r="Q604" s="227">
        <v>0</v>
      </c>
      <c r="R604" s="227">
        <f>Q604*H604</f>
        <v>0</v>
      </c>
      <c r="S604" s="227">
        <v>0</v>
      </c>
      <c r="T604" s="228">
        <f>S604*H604</f>
        <v>0</v>
      </c>
      <c r="AR604" s="21" t="s">
        <v>512</v>
      </c>
      <c r="AT604" s="21" t="s">
        <v>137</v>
      </c>
      <c r="AU604" s="21" t="s">
        <v>84</v>
      </c>
      <c r="AY604" s="21" t="s">
        <v>134</v>
      </c>
      <c r="BE604" s="229">
        <f>IF(N604="základní",J604,0)</f>
        <v>0</v>
      </c>
      <c r="BF604" s="229">
        <f>IF(N604="snížená",J604,0)</f>
        <v>0</v>
      </c>
      <c r="BG604" s="229">
        <f>IF(N604="zákl. přenesená",J604,0)</f>
        <v>0</v>
      </c>
      <c r="BH604" s="229">
        <f>IF(N604="sníž. přenesená",J604,0)</f>
        <v>0</v>
      </c>
      <c r="BI604" s="229">
        <f>IF(N604="nulová",J604,0)</f>
        <v>0</v>
      </c>
      <c r="BJ604" s="21" t="s">
        <v>24</v>
      </c>
      <c r="BK604" s="229">
        <f>ROUND(I604*H604,2)</f>
        <v>0</v>
      </c>
      <c r="BL604" s="21" t="s">
        <v>512</v>
      </c>
      <c r="BM604" s="21" t="s">
        <v>1475</v>
      </c>
    </row>
    <row r="605" spans="2:65" s="1" customFormat="1" ht="16.5" customHeight="1">
      <c r="B605" s="43"/>
      <c r="C605" s="218" t="s">
        <v>1476</v>
      </c>
      <c r="D605" s="218" t="s">
        <v>137</v>
      </c>
      <c r="E605" s="219" t="s">
        <v>1477</v>
      </c>
      <c r="F605" s="220" t="s">
        <v>1478</v>
      </c>
      <c r="G605" s="221" t="s">
        <v>696</v>
      </c>
      <c r="H605" s="222">
        <v>24</v>
      </c>
      <c r="I605" s="223"/>
      <c r="J605" s="224">
        <f>ROUND(I605*H605,2)</f>
        <v>0</v>
      </c>
      <c r="K605" s="220" t="s">
        <v>342</v>
      </c>
      <c r="L605" s="69"/>
      <c r="M605" s="225" t="s">
        <v>22</v>
      </c>
      <c r="N605" s="226" t="s">
        <v>46</v>
      </c>
      <c r="O605" s="44"/>
      <c r="P605" s="227">
        <f>O605*H605</f>
        <v>0</v>
      </c>
      <c r="Q605" s="227">
        <v>0</v>
      </c>
      <c r="R605" s="227">
        <f>Q605*H605</f>
        <v>0</v>
      </c>
      <c r="S605" s="227">
        <v>0</v>
      </c>
      <c r="T605" s="228">
        <f>S605*H605</f>
        <v>0</v>
      </c>
      <c r="AR605" s="21" t="s">
        <v>512</v>
      </c>
      <c r="AT605" s="21" t="s">
        <v>137</v>
      </c>
      <c r="AU605" s="21" t="s">
        <v>84</v>
      </c>
      <c r="AY605" s="21" t="s">
        <v>134</v>
      </c>
      <c r="BE605" s="229">
        <f>IF(N605="základní",J605,0)</f>
        <v>0</v>
      </c>
      <c r="BF605" s="229">
        <f>IF(N605="snížená",J605,0)</f>
        <v>0</v>
      </c>
      <c r="BG605" s="229">
        <f>IF(N605="zákl. přenesená",J605,0)</f>
        <v>0</v>
      </c>
      <c r="BH605" s="229">
        <f>IF(N605="sníž. přenesená",J605,0)</f>
        <v>0</v>
      </c>
      <c r="BI605" s="229">
        <f>IF(N605="nulová",J605,0)</f>
        <v>0</v>
      </c>
      <c r="BJ605" s="21" t="s">
        <v>24</v>
      </c>
      <c r="BK605" s="229">
        <f>ROUND(I605*H605,2)</f>
        <v>0</v>
      </c>
      <c r="BL605" s="21" t="s">
        <v>512</v>
      </c>
      <c r="BM605" s="21" t="s">
        <v>1479</v>
      </c>
    </row>
    <row r="606" spans="2:65" s="1" customFormat="1" ht="16.5" customHeight="1">
      <c r="B606" s="43"/>
      <c r="C606" s="218" t="s">
        <v>1480</v>
      </c>
      <c r="D606" s="218" t="s">
        <v>137</v>
      </c>
      <c r="E606" s="219" t="s">
        <v>1481</v>
      </c>
      <c r="F606" s="220" t="s">
        <v>1482</v>
      </c>
      <c r="G606" s="221" t="s">
        <v>696</v>
      </c>
      <c r="H606" s="222">
        <v>220</v>
      </c>
      <c r="I606" s="223"/>
      <c r="J606" s="224">
        <f>ROUND(I606*H606,2)</f>
        <v>0</v>
      </c>
      <c r="K606" s="220" t="s">
        <v>342</v>
      </c>
      <c r="L606" s="69"/>
      <c r="M606" s="225" t="s">
        <v>22</v>
      </c>
      <c r="N606" s="226" t="s">
        <v>46</v>
      </c>
      <c r="O606" s="44"/>
      <c r="P606" s="227">
        <f>O606*H606</f>
        <v>0</v>
      </c>
      <c r="Q606" s="227">
        <v>0</v>
      </c>
      <c r="R606" s="227">
        <f>Q606*H606</f>
        <v>0</v>
      </c>
      <c r="S606" s="227">
        <v>0</v>
      </c>
      <c r="T606" s="228">
        <f>S606*H606</f>
        <v>0</v>
      </c>
      <c r="AR606" s="21" t="s">
        <v>512</v>
      </c>
      <c r="AT606" s="21" t="s">
        <v>137</v>
      </c>
      <c r="AU606" s="21" t="s">
        <v>84</v>
      </c>
      <c r="AY606" s="21" t="s">
        <v>134</v>
      </c>
      <c r="BE606" s="229">
        <f>IF(N606="základní",J606,0)</f>
        <v>0</v>
      </c>
      <c r="BF606" s="229">
        <f>IF(N606="snížená",J606,0)</f>
        <v>0</v>
      </c>
      <c r="BG606" s="229">
        <f>IF(N606="zákl. přenesená",J606,0)</f>
        <v>0</v>
      </c>
      <c r="BH606" s="229">
        <f>IF(N606="sníž. přenesená",J606,0)</f>
        <v>0</v>
      </c>
      <c r="BI606" s="229">
        <f>IF(N606="nulová",J606,0)</f>
        <v>0</v>
      </c>
      <c r="BJ606" s="21" t="s">
        <v>24</v>
      </c>
      <c r="BK606" s="229">
        <f>ROUND(I606*H606,2)</f>
        <v>0</v>
      </c>
      <c r="BL606" s="21" t="s">
        <v>512</v>
      </c>
      <c r="BM606" s="21" t="s">
        <v>1483</v>
      </c>
    </row>
    <row r="607" spans="2:65" s="1" customFormat="1" ht="16.5" customHeight="1">
      <c r="B607" s="43"/>
      <c r="C607" s="218" t="s">
        <v>1484</v>
      </c>
      <c r="D607" s="218" t="s">
        <v>137</v>
      </c>
      <c r="E607" s="219" t="s">
        <v>1485</v>
      </c>
      <c r="F607" s="220" t="s">
        <v>1486</v>
      </c>
      <c r="G607" s="221" t="s">
        <v>696</v>
      </c>
      <c r="H607" s="222">
        <v>60</v>
      </c>
      <c r="I607" s="223"/>
      <c r="J607" s="224">
        <f>ROUND(I607*H607,2)</f>
        <v>0</v>
      </c>
      <c r="K607" s="220" t="s">
        <v>342</v>
      </c>
      <c r="L607" s="69"/>
      <c r="M607" s="225" t="s">
        <v>22</v>
      </c>
      <c r="N607" s="226" t="s">
        <v>46</v>
      </c>
      <c r="O607" s="44"/>
      <c r="P607" s="227">
        <f>O607*H607</f>
        <v>0</v>
      </c>
      <c r="Q607" s="227">
        <v>0</v>
      </c>
      <c r="R607" s="227">
        <f>Q607*H607</f>
        <v>0</v>
      </c>
      <c r="S607" s="227">
        <v>0</v>
      </c>
      <c r="T607" s="228">
        <f>S607*H607</f>
        <v>0</v>
      </c>
      <c r="AR607" s="21" t="s">
        <v>512</v>
      </c>
      <c r="AT607" s="21" t="s">
        <v>137</v>
      </c>
      <c r="AU607" s="21" t="s">
        <v>84</v>
      </c>
      <c r="AY607" s="21" t="s">
        <v>134</v>
      </c>
      <c r="BE607" s="229">
        <f>IF(N607="základní",J607,0)</f>
        <v>0</v>
      </c>
      <c r="BF607" s="229">
        <f>IF(N607="snížená",J607,0)</f>
        <v>0</v>
      </c>
      <c r="BG607" s="229">
        <f>IF(N607="zákl. přenesená",J607,0)</f>
        <v>0</v>
      </c>
      <c r="BH607" s="229">
        <f>IF(N607="sníž. přenesená",J607,0)</f>
        <v>0</v>
      </c>
      <c r="BI607" s="229">
        <f>IF(N607="nulová",J607,0)</f>
        <v>0</v>
      </c>
      <c r="BJ607" s="21" t="s">
        <v>24</v>
      </c>
      <c r="BK607" s="229">
        <f>ROUND(I607*H607,2)</f>
        <v>0</v>
      </c>
      <c r="BL607" s="21" t="s">
        <v>512</v>
      </c>
      <c r="BM607" s="21" t="s">
        <v>1487</v>
      </c>
    </row>
    <row r="608" spans="2:65" s="1" customFormat="1" ht="16.5" customHeight="1">
      <c r="B608" s="43"/>
      <c r="C608" s="218" t="s">
        <v>1488</v>
      </c>
      <c r="D608" s="218" t="s">
        <v>137</v>
      </c>
      <c r="E608" s="219" t="s">
        <v>1489</v>
      </c>
      <c r="F608" s="220" t="s">
        <v>1490</v>
      </c>
      <c r="G608" s="221" t="s">
        <v>1491</v>
      </c>
      <c r="H608" s="222">
        <v>1</v>
      </c>
      <c r="I608" s="223"/>
      <c r="J608" s="224">
        <f>ROUND(I608*H608,2)</f>
        <v>0</v>
      </c>
      <c r="K608" s="220" t="s">
        <v>342</v>
      </c>
      <c r="L608" s="69"/>
      <c r="M608" s="225" t="s">
        <v>22</v>
      </c>
      <c r="N608" s="226" t="s">
        <v>46</v>
      </c>
      <c r="O608" s="44"/>
      <c r="P608" s="227">
        <f>O608*H608</f>
        <v>0</v>
      </c>
      <c r="Q608" s="227">
        <v>0</v>
      </c>
      <c r="R608" s="227">
        <f>Q608*H608</f>
        <v>0</v>
      </c>
      <c r="S608" s="227">
        <v>0</v>
      </c>
      <c r="T608" s="228">
        <f>S608*H608</f>
        <v>0</v>
      </c>
      <c r="AR608" s="21" t="s">
        <v>512</v>
      </c>
      <c r="AT608" s="21" t="s">
        <v>137</v>
      </c>
      <c r="AU608" s="21" t="s">
        <v>84</v>
      </c>
      <c r="AY608" s="21" t="s">
        <v>134</v>
      </c>
      <c r="BE608" s="229">
        <f>IF(N608="základní",J608,0)</f>
        <v>0</v>
      </c>
      <c r="BF608" s="229">
        <f>IF(N608="snížená",J608,0)</f>
        <v>0</v>
      </c>
      <c r="BG608" s="229">
        <f>IF(N608="zákl. přenesená",J608,0)</f>
        <v>0</v>
      </c>
      <c r="BH608" s="229">
        <f>IF(N608="sníž. přenesená",J608,0)</f>
        <v>0</v>
      </c>
      <c r="BI608" s="229">
        <f>IF(N608="nulová",J608,0)</f>
        <v>0</v>
      </c>
      <c r="BJ608" s="21" t="s">
        <v>24</v>
      </c>
      <c r="BK608" s="229">
        <f>ROUND(I608*H608,2)</f>
        <v>0</v>
      </c>
      <c r="BL608" s="21" t="s">
        <v>512</v>
      </c>
      <c r="BM608" s="21" t="s">
        <v>1492</v>
      </c>
    </row>
    <row r="609" spans="2:63" s="10" customFormat="1" ht="22.3" customHeight="1">
      <c r="B609" s="202"/>
      <c r="C609" s="203"/>
      <c r="D609" s="204" t="s">
        <v>74</v>
      </c>
      <c r="E609" s="216" t="s">
        <v>1493</v>
      </c>
      <c r="F609" s="216" t="s">
        <v>1494</v>
      </c>
      <c r="G609" s="203"/>
      <c r="H609" s="203"/>
      <c r="I609" s="206"/>
      <c r="J609" s="217">
        <f>BK609</f>
        <v>0</v>
      </c>
      <c r="K609" s="203"/>
      <c r="L609" s="208"/>
      <c r="M609" s="209"/>
      <c r="N609" s="210"/>
      <c r="O609" s="210"/>
      <c r="P609" s="211">
        <f>SUM(P610:P611)</f>
        <v>0</v>
      </c>
      <c r="Q609" s="210"/>
      <c r="R609" s="211">
        <f>SUM(R610:R611)</f>
        <v>0</v>
      </c>
      <c r="S609" s="210"/>
      <c r="T609" s="212">
        <f>SUM(T610:T611)</f>
        <v>0</v>
      </c>
      <c r="AR609" s="213" t="s">
        <v>147</v>
      </c>
      <c r="AT609" s="214" t="s">
        <v>74</v>
      </c>
      <c r="AU609" s="214" t="s">
        <v>84</v>
      </c>
      <c r="AY609" s="213" t="s">
        <v>134</v>
      </c>
      <c r="BK609" s="215">
        <f>SUM(BK610:BK611)</f>
        <v>0</v>
      </c>
    </row>
    <row r="610" spans="2:65" s="1" customFormat="1" ht="16.5" customHeight="1">
      <c r="B610" s="43"/>
      <c r="C610" s="246" t="s">
        <v>1495</v>
      </c>
      <c r="D610" s="246" t="s">
        <v>268</v>
      </c>
      <c r="E610" s="247" t="s">
        <v>1496</v>
      </c>
      <c r="F610" s="248" t="s">
        <v>1497</v>
      </c>
      <c r="G610" s="249" t="s">
        <v>1491</v>
      </c>
      <c r="H610" s="250">
        <v>1</v>
      </c>
      <c r="I610" s="251"/>
      <c r="J610" s="252">
        <f>ROUND(I610*H610,2)</f>
        <v>0</v>
      </c>
      <c r="K610" s="248" t="s">
        <v>342</v>
      </c>
      <c r="L610" s="253"/>
      <c r="M610" s="254" t="s">
        <v>22</v>
      </c>
      <c r="N610" s="255" t="s">
        <v>46</v>
      </c>
      <c r="O610" s="44"/>
      <c r="P610" s="227">
        <f>O610*H610</f>
        <v>0</v>
      </c>
      <c r="Q610" s="227">
        <v>0</v>
      </c>
      <c r="R610" s="227">
        <f>Q610*H610</f>
        <v>0</v>
      </c>
      <c r="S610" s="227">
        <v>0</v>
      </c>
      <c r="T610" s="228">
        <f>S610*H610</f>
        <v>0</v>
      </c>
      <c r="AR610" s="21" t="s">
        <v>1394</v>
      </c>
      <c r="AT610" s="21" t="s">
        <v>268</v>
      </c>
      <c r="AU610" s="21" t="s">
        <v>147</v>
      </c>
      <c r="AY610" s="21" t="s">
        <v>134</v>
      </c>
      <c r="BE610" s="229">
        <f>IF(N610="základní",J610,0)</f>
        <v>0</v>
      </c>
      <c r="BF610" s="229">
        <f>IF(N610="snížená",J610,0)</f>
        <v>0</v>
      </c>
      <c r="BG610" s="229">
        <f>IF(N610="zákl. přenesená",J610,0)</f>
        <v>0</v>
      </c>
      <c r="BH610" s="229">
        <f>IF(N610="sníž. přenesená",J610,0)</f>
        <v>0</v>
      </c>
      <c r="BI610" s="229">
        <f>IF(N610="nulová",J610,0)</f>
        <v>0</v>
      </c>
      <c r="BJ610" s="21" t="s">
        <v>24</v>
      </c>
      <c r="BK610" s="229">
        <f>ROUND(I610*H610,2)</f>
        <v>0</v>
      </c>
      <c r="BL610" s="21" t="s">
        <v>512</v>
      </c>
      <c r="BM610" s="21" t="s">
        <v>1498</v>
      </c>
    </row>
    <row r="611" spans="2:65" s="1" customFormat="1" ht="16.5" customHeight="1">
      <c r="B611" s="43"/>
      <c r="C611" s="246" t="s">
        <v>1499</v>
      </c>
      <c r="D611" s="246" t="s">
        <v>268</v>
      </c>
      <c r="E611" s="247" t="s">
        <v>1500</v>
      </c>
      <c r="F611" s="248" t="s">
        <v>1501</v>
      </c>
      <c r="G611" s="249" t="s">
        <v>1491</v>
      </c>
      <c r="H611" s="250">
        <v>1</v>
      </c>
      <c r="I611" s="251"/>
      <c r="J611" s="252">
        <f>ROUND(I611*H611,2)</f>
        <v>0</v>
      </c>
      <c r="K611" s="248" t="s">
        <v>342</v>
      </c>
      <c r="L611" s="253"/>
      <c r="M611" s="254" t="s">
        <v>22</v>
      </c>
      <c r="N611" s="255" t="s">
        <v>46</v>
      </c>
      <c r="O611" s="44"/>
      <c r="P611" s="227">
        <f>O611*H611</f>
        <v>0</v>
      </c>
      <c r="Q611" s="227">
        <v>0</v>
      </c>
      <c r="R611" s="227">
        <f>Q611*H611</f>
        <v>0</v>
      </c>
      <c r="S611" s="227">
        <v>0</v>
      </c>
      <c r="T611" s="228">
        <f>S611*H611</f>
        <v>0</v>
      </c>
      <c r="AR611" s="21" t="s">
        <v>1394</v>
      </c>
      <c r="AT611" s="21" t="s">
        <v>268</v>
      </c>
      <c r="AU611" s="21" t="s">
        <v>147</v>
      </c>
      <c r="AY611" s="21" t="s">
        <v>134</v>
      </c>
      <c r="BE611" s="229">
        <f>IF(N611="základní",J611,0)</f>
        <v>0</v>
      </c>
      <c r="BF611" s="229">
        <f>IF(N611="snížená",J611,0)</f>
        <v>0</v>
      </c>
      <c r="BG611" s="229">
        <f>IF(N611="zákl. přenesená",J611,0)</f>
        <v>0</v>
      </c>
      <c r="BH611" s="229">
        <f>IF(N611="sníž. přenesená",J611,0)</f>
        <v>0</v>
      </c>
      <c r="BI611" s="229">
        <f>IF(N611="nulová",J611,0)</f>
        <v>0</v>
      </c>
      <c r="BJ611" s="21" t="s">
        <v>24</v>
      </c>
      <c r="BK611" s="229">
        <f>ROUND(I611*H611,2)</f>
        <v>0</v>
      </c>
      <c r="BL611" s="21" t="s">
        <v>512</v>
      </c>
      <c r="BM611" s="21" t="s">
        <v>1502</v>
      </c>
    </row>
    <row r="612" spans="2:63" s="10" customFormat="1" ht="22.3" customHeight="1">
      <c r="B612" s="202"/>
      <c r="C612" s="203"/>
      <c r="D612" s="204" t="s">
        <v>74</v>
      </c>
      <c r="E612" s="216" t="s">
        <v>1503</v>
      </c>
      <c r="F612" s="216" t="s">
        <v>1504</v>
      </c>
      <c r="G612" s="203"/>
      <c r="H612" s="203"/>
      <c r="I612" s="206"/>
      <c r="J612" s="217">
        <f>BK612</f>
        <v>0</v>
      </c>
      <c r="K612" s="203"/>
      <c r="L612" s="208"/>
      <c r="M612" s="209"/>
      <c r="N612" s="210"/>
      <c r="O612" s="210"/>
      <c r="P612" s="211">
        <f>SUM(P613:P623)</f>
        <v>0</v>
      </c>
      <c r="Q612" s="210"/>
      <c r="R612" s="211">
        <f>SUM(R613:R623)</f>
        <v>0</v>
      </c>
      <c r="S612" s="210"/>
      <c r="T612" s="212">
        <f>SUM(T613:T623)</f>
        <v>0</v>
      </c>
      <c r="AR612" s="213" t="s">
        <v>147</v>
      </c>
      <c r="AT612" s="214" t="s">
        <v>74</v>
      </c>
      <c r="AU612" s="214" t="s">
        <v>84</v>
      </c>
      <c r="AY612" s="213" t="s">
        <v>134</v>
      </c>
      <c r="BK612" s="215">
        <f>SUM(BK613:BK623)</f>
        <v>0</v>
      </c>
    </row>
    <row r="613" spans="2:65" s="1" customFormat="1" ht="16.5" customHeight="1">
      <c r="B613" s="43"/>
      <c r="C613" s="246" t="s">
        <v>1505</v>
      </c>
      <c r="D613" s="246" t="s">
        <v>268</v>
      </c>
      <c r="E613" s="247" t="s">
        <v>1506</v>
      </c>
      <c r="F613" s="248" t="s">
        <v>1507</v>
      </c>
      <c r="G613" s="249" t="s">
        <v>1491</v>
      </c>
      <c r="H613" s="250">
        <v>1</v>
      </c>
      <c r="I613" s="251"/>
      <c r="J613" s="252">
        <f>ROUND(I613*H613,2)</f>
        <v>0</v>
      </c>
      <c r="K613" s="248" t="s">
        <v>342</v>
      </c>
      <c r="L613" s="253"/>
      <c r="M613" s="254" t="s">
        <v>22</v>
      </c>
      <c r="N613" s="255" t="s">
        <v>46</v>
      </c>
      <c r="O613" s="44"/>
      <c r="P613" s="227">
        <f>O613*H613</f>
        <v>0</v>
      </c>
      <c r="Q613" s="227">
        <v>0</v>
      </c>
      <c r="R613" s="227">
        <f>Q613*H613</f>
        <v>0</v>
      </c>
      <c r="S613" s="227">
        <v>0</v>
      </c>
      <c r="T613" s="228">
        <f>S613*H613</f>
        <v>0</v>
      </c>
      <c r="AR613" s="21" t="s">
        <v>1394</v>
      </c>
      <c r="AT613" s="21" t="s">
        <v>268</v>
      </c>
      <c r="AU613" s="21" t="s">
        <v>147</v>
      </c>
      <c r="AY613" s="21" t="s">
        <v>134</v>
      </c>
      <c r="BE613" s="229">
        <f>IF(N613="základní",J613,0)</f>
        <v>0</v>
      </c>
      <c r="BF613" s="229">
        <f>IF(N613="snížená",J613,0)</f>
        <v>0</v>
      </c>
      <c r="BG613" s="229">
        <f>IF(N613="zákl. přenesená",J613,0)</f>
        <v>0</v>
      </c>
      <c r="BH613" s="229">
        <f>IF(N613="sníž. přenesená",J613,0)</f>
        <v>0</v>
      </c>
      <c r="BI613" s="229">
        <f>IF(N613="nulová",J613,0)</f>
        <v>0</v>
      </c>
      <c r="BJ613" s="21" t="s">
        <v>24</v>
      </c>
      <c r="BK613" s="229">
        <f>ROUND(I613*H613,2)</f>
        <v>0</v>
      </c>
      <c r="BL613" s="21" t="s">
        <v>512</v>
      </c>
      <c r="BM613" s="21" t="s">
        <v>1508</v>
      </c>
    </row>
    <row r="614" spans="2:65" s="1" customFormat="1" ht="16.5" customHeight="1">
      <c r="B614" s="43"/>
      <c r="C614" s="246" t="s">
        <v>1509</v>
      </c>
      <c r="D614" s="246" t="s">
        <v>268</v>
      </c>
      <c r="E614" s="247" t="s">
        <v>1510</v>
      </c>
      <c r="F614" s="248" t="s">
        <v>1511</v>
      </c>
      <c r="G614" s="249" t="s">
        <v>1491</v>
      </c>
      <c r="H614" s="250">
        <v>1</v>
      </c>
      <c r="I614" s="251"/>
      <c r="J614" s="252">
        <f>ROUND(I614*H614,2)</f>
        <v>0</v>
      </c>
      <c r="K614" s="248" t="s">
        <v>342</v>
      </c>
      <c r="L614" s="253"/>
      <c r="M614" s="254" t="s">
        <v>22</v>
      </c>
      <c r="N614" s="255" t="s">
        <v>46</v>
      </c>
      <c r="O614" s="44"/>
      <c r="P614" s="227">
        <f>O614*H614</f>
        <v>0</v>
      </c>
      <c r="Q614" s="227">
        <v>0</v>
      </c>
      <c r="R614" s="227">
        <f>Q614*H614</f>
        <v>0</v>
      </c>
      <c r="S614" s="227">
        <v>0</v>
      </c>
      <c r="T614" s="228">
        <f>S614*H614</f>
        <v>0</v>
      </c>
      <c r="AR614" s="21" t="s">
        <v>1394</v>
      </c>
      <c r="AT614" s="21" t="s">
        <v>268</v>
      </c>
      <c r="AU614" s="21" t="s">
        <v>147</v>
      </c>
      <c r="AY614" s="21" t="s">
        <v>134</v>
      </c>
      <c r="BE614" s="229">
        <f>IF(N614="základní",J614,0)</f>
        <v>0</v>
      </c>
      <c r="BF614" s="229">
        <f>IF(N614="snížená",J614,0)</f>
        <v>0</v>
      </c>
      <c r="BG614" s="229">
        <f>IF(N614="zákl. přenesená",J614,0)</f>
        <v>0</v>
      </c>
      <c r="BH614" s="229">
        <f>IF(N614="sníž. přenesená",J614,0)</f>
        <v>0</v>
      </c>
      <c r="BI614" s="229">
        <f>IF(N614="nulová",J614,0)</f>
        <v>0</v>
      </c>
      <c r="BJ614" s="21" t="s">
        <v>24</v>
      </c>
      <c r="BK614" s="229">
        <f>ROUND(I614*H614,2)</f>
        <v>0</v>
      </c>
      <c r="BL614" s="21" t="s">
        <v>512</v>
      </c>
      <c r="BM614" s="21" t="s">
        <v>1512</v>
      </c>
    </row>
    <row r="615" spans="2:65" s="1" customFormat="1" ht="16.5" customHeight="1">
      <c r="B615" s="43"/>
      <c r="C615" s="246" t="s">
        <v>1513</v>
      </c>
      <c r="D615" s="246" t="s">
        <v>268</v>
      </c>
      <c r="E615" s="247" t="s">
        <v>1514</v>
      </c>
      <c r="F615" s="248" t="s">
        <v>1515</v>
      </c>
      <c r="G615" s="249" t="s">
        <v>1491</v>
      </c>
      <c r="H615" s="250">
        <v>1</v>
      </c>
      <c r="I615" s="251"/>
      <c r="J615" s="252">
        <f>ROUND(I615*H615,2)</f>
        <v>0</v>
      </c>
      <c r="K615" s="248" t="s">
        <v>342</v>
      </c>
      <c r="L615" s="253"/>
      <c r="M615" s="254" t="s">
        <v>22</v>
      </c>
      <c r="N615" s="255" t="s">
        <v>46</v>
      </c>
      <c r="O615" s="44"/>
      <c r="P615" s="227">
        <f>O615*H615</f>
        <v>0</v>
      </c>
      <c r="Q615" s="227">
        <v>0</v>
      </c>
      <c r="R615" s="227">
        <f>Q615*H615</f>
        <v>0</v>
      </c>
      <c r="S615" s="227">
        <v>0</v>
      </c>
      <c r="T615" s="228">
        <f>S615*H615</f>
        <v>0</v>
      </c>
      <c r="AR615" s="21" t="s">
        <v>1394</v>
      </c>
      <c r="AT615" s="21" t="s">
        <v>268</v>
      </c>
      <c r="AU615" s="21" t="s">
        <v>147</v>
      </c>
      <c r="AY615" s="21" t="s">
        <v>134</v>
      </c>
      <c r="BE615" s="229">
        <f>IF(N615="základní",J615,0)</f>
        <v>0</v>
      </c>
      <c r="BF615" s="229">
        <f>IF(N615="snížená",J615,0)</f>
        <v>0</v>
      </c>
      <c r="BG615" s="229">
        <f>IF(N615="zákl. přenesená",J615,0)</f>
        <v>0</v>
      </c>
      <c r="BH615" s="229">
        <f>IF(N615="sníž. přenesená",J615,0)</f>
        <v>0</v>
      </c>
      <c r="BI615" s="229">
        <f>IF(N615="nulová",J615,0)</f>
        <v>0</v>
      </c>
      <c r="BJ615" s="21" t="s">
        <v>24</v>
      </c>
      <c r="BK615" s="229">
        <f>ROUND(I615*H615,2)</f>
        <v>0</v>
      </c>
      <c r="BL615" s="21" t="s">
        <v>512</v>
      </c>
      <c r="BM615" s="21" t="s">
        <v>1516</v>
      </c>
    </row>
    <row r="616" spans="2:65" s="1" customFormat="1" ht="16.5" customHeight="1">
      <c r="B616" s="43"/>
      <c r="C616" s="246" t="s">
        <v>1517</v>
      </c>
      <c r="D616" s="246" t="s">
        <v>268</v>
      </c>
      <c r="E616" s="247" t="s">
        <v>1518</v>
      </c>
      <c r="F616" s="248" t="s">
        <v>1519</v>
      </c>
      <c r="G616" s="249" t="s">
        <v>1491</v>
      </c>
      <c r="H616" s="250">
        <v>1</v>
      </c>
      <c r="I616" s="251"/>
      <c r="J616" s="252">
        <f>ROUND(I616*H616,2)</f>
        <v>0</v>
      </c>
      <c r="K616" s="248" t="s">
        <v>342</v>
      </c>
      <c r="L616" s="253"/>
      <c r="M616" s="254" t="s">
        <v>22</v>
      </c>
      <c r="N616" s="255" t="s">
        <v>46</v>
      </c>
      <c r="O616" s="44"/>
      <c r="P616" s="227">
        <f>O616*H616</f>
        <v>0</v>
      </c>
      <c r="Q616" s="227">
        <v>0</v>
      </c>
      <c r="R616" s="227">
        <f>Q616*H616</f>
        <v>0</v>
      </c>
      <c r="S616" s="227">
        <v>0</v>
      </c>
      <c r="T616" s="228">
        <f>S616*H616</f>
        <v>0</v>
      </c>
      <c r="AR616" s="21" t="s">
        <v>1394</v>
      </c>
      <c r="AT616" s="21" t="s">
        <v>268</v>
      </c>
      <c r="AU616" s="21" t="s">
        <v>147</v>
      </c>
      <c r="AY616" s="21" t="s">
        <v>134</v>
      </c>
      <c r="BE616" s="229">
        <f>IF(N616="základní",J616,0)</f>
        <v>0</v>
      </c>
      <c r="BF616" s="229">
        <f>IF(N616="snížená",J616,0)</f>
        <v>0</v>
      </c>
      <c r="BG616" s="229">
        <f>IF(N616="zákl. přenesená",J616,0)</f>
        <v>0</v>
      </c>
      <c r="BH616" s="229">
        <f>IF(N616="sníž. přenesená",J616,0)</f>
        <v>0</v>
      </c>
      <c r="BI616" s="229">
        <f>IF(N616="nulová",J616,0)</f>
        <v>0</v>
      </c>
      <c r="BJ616" s="21" t="s">
        <v>24</v>
      </c>
      <c r="BK616" s="229">
        <f>ROUND(I616*H616,2)</f>
        <v>0</v>
      </c>
      <c r="BL616" s="21" t="s">
        <v>512</v>
      </c>
      <c r="BM616" s="21" t="s">
        <v>1520</v>
      </c>
    </row>
    <row r="617" spans="2:65" s="1" customFormat="1" ht="16.5" customHeight="1">
      <c r="B617" s="43"/>
      <c r="C617" s="246" t="s">
        <v>1521</v>
      </c>
      <c r="D617" s="246" t="s">
        <v>268</v>
      </c>
      <c r="E617" s="247" t="s">
        <v>1522</v>
      </c>
      <c r="F617" s="248" t="s">
        <v>1523</v>
      </c>
      <c r="G617" s="249" t="s">
        <v>1491</v>
      </c>
      <c r="H617" s="250">
        <v>1</v>
      </c>
      <c r="I617" s="251"/>
      <c r="J617" s="252">
        <f>ROUND(I617*H617,2)</f>
        <v>0</v>
      </c>
      <c r="K617" s="248" t="s">
        <v>342</v>
      </c>
      <c r="L617" s="253"/>
      <c r="M617" s="254" t="s">
        <v>22</v>
      </c>
      <c r="N617" s="255" t="s">
        <v>46</v>
      </c>
      <c r="O617" s="44"/>
      <c r="P617" s="227">
        <f>O617*H617</f>
        <v>0</v>
      </c>
      <c r="Q617" s="227">
        <v>0</v>
      </c>
      <c r="R617" s="227">
        <f>Q617*H617</f>
        <v>0</v>
      </c>
      <c r="S617" s="227">
        <v>0</v>
      </c>
      <c r="T617" s="228">
        <f>S617*H617</f>
        <v>0</v>
      </c>
      <c r="AR617" s="21" t="s">
        <v>1394</v>
      </c>
      <c r="AT617" s="21" t="s">
        <v>268</v>
      </c>
      <c r="AU617" s="21" t="s">
        <v>147</v>
      </c>
      <c r="AY617" s="21" t="s">
        <v>134</v>
      </c>
      <c r="BE617" s="229">
        <f>IF(N617="základní",J617,0)</f>
        <v>0</v>
      </c>
      <c r="BF617" s="229">
        <f>IF(N617="snížená",J617,0)</f>
        <v>0</v>
      </c>
      <c r="BG617" s="229">
        <f>IF(N617="zákl. přenesená",J617,0)</f>
        <v>0</v>
      </c>
      <c r="BH617" s="229">
        <f>IF(N617="sníž. přenesená",J617,0)</f>
        <v>0</v>
      </c>
      <c r="BI617" s="229">
        <f>IF(N617="nulová",J617,0)</f>
        <v>0</v>
      </c>
      <c r="BJ617" s="21" t="s">
        <v>24</v>
      </c>
      <c r="BK617" s="229">
        <f>ROUND(I617*H617,2)</f>
        <v>0</v>
      </c>
      <c r="BL617" s="21" t="s">
        <v>512</v>
      </c>
      <c r="BM617" s="21" t="s">
        <v>1524</v>
      </c>
    </row>
    <row r="618" spans="2:65" s="1" customFormat="1" ht="16.5" customHeight="1">
      <c r="B618" s="43"/>
      <c r="C618" s="246" t="s">
        <v>1525</v>
      </c>
      <c r="D618" s="246" t="s">
        <v>268</v>
      </c>
      <c r="E618" s="247" t="s">
        <v>1526</v>
      </c>
      <c r="F618" s="248" t="s">
        <v>1527</v>
      </c>
      <c r="G618" s="249" t="s">
        <v>1491</v>
      </c>
      <c r="H618" s="250">
        <v>1</v>
      </c>
      <c r="I618" s="251"/>
      <c r="J618" s="252">
        <f>ROUND(I618*H618,2)</f>
        <v>0</v>
      </c>
      <c r="K618" s="248" t="s">
        <v>342</v>
      </c>
      <c r="L618" s="253"/>
      <c r="M618" s="254" t="s">
        <v>22</v>
      </c>
      <c r="N618" s="255" t="s">
        <v>46</v>
      </c>
      <c r="O618" s="44"/>
      <c r="P618" s="227">
        <f>O618*H618</f>
        <v>0</v>
      </c>
      <c r="Q618" s="227">
        <v>0</v>
      </c>
      <c r="R618" s="227">
        <f>Q618*H618</f>
        <v>0</v>
      </c>
      <c r="S618" s="227">
        <v>0</v>
      </c>
      <c r="T618" s="228">
        <f>S618*H618</f>
        <v>0</v>
      </c>
      <c r="AR618" s="21" t="s">
        <v>1394</v>
      </c>
      <c r="AT618" s="21" t="s">
        <v>268</v>
      </c>
      <c r="AU618" s="21" t="s">
        <v>147</v>
      </c>
      <c r="AY618" s="21" t="s">
        <v>134</v>
      </c>
      <c r="BE618" s="229">
        <f>IF(N618="základní",J618,0)</f>
        <v>0</v>
      </c>
      <c r="BF618" s="229">
        <f>IF(N618="snížená",J618,0)</f>
        <v>0</v>
      </c>
      <c r="BG618" s="229">
        <f>IF(N618="zákl. přenesená",J618,0)</f>
        <v>0</v>
      </c>
      <c r="BH618" s="229">
        <f>IF(N618="sníž. přenesená",J618,0)</f>
        <v>0</v>
      </c>
      <c r="BI618" s="229">
        <f>IF(N618="nulová",J618,0)</f>
        <v>0</v>
      </c>
      <c r="BJ618" s="21" t="s">
        <v>24</v>
      </c>
      <c r="BK618" s="229">
        <f>ROUND(I618*H618,2)</f>
        <v>0</v>
      </c>
      <c r="BL618" s="21" t="s">
        <v>512</v>
      </c>
      <c r="BM618" s="21" t="s">
        <v>1528</v>
      </c>
    </row>
    <row r="619" spans="2:65" s="1" customFormat="1" ht="16.5" customHeight="1">
      <c r="B619" s="43"/>
      <c r="C619" s="246" t="s">
        <v>1529</v>
      </c>
      <c r="D619" s="246" t="s">
        <v>268</v>
      </c>
      <c r="E619" s="247" t="s">
        <v>1530</v>
      </c>
      <c r="F619" s="248" t="s">
        <v>1531</v>
      </c>
      <c r="G619" s="249" t="s">
        <v>1491</v>
      </c>
      <c r="H619" s="250">
        <v>3</v>
      </c>
      <c r="I619" s="251"/>
      <c r="J619" s="252">
        <f>ROUND(I619*H619,2)</f>
        <v>0</v>
      </c>
      <c r="K619" s="248" t="s">
        <v>342</v>
      </c>
      <c r="L619" s="253"/>
      <c r="M619" s="254" t="s">
        <v>22</v>
      </c>
      <c r="N619" s="255" t="s">
        <v>46</v>
      </c>
      <c r="O619" s="44"/>
      <c r="P619" s="227">
        <f>O619*H619</f>
        <v>0</v>
      </c>
      <c r="Q619" s="227">
        <v>0</v>
      </c>
      <c r="R619" s="227">
        <f>Q619*H619</f>
        <v>0</v>
      </c>
      <c r="S619" s="227">
        <v>0</v>
      </c>
      <c r="T619" s="228">
        <f>S619*H619</f>
        <v>0</v>
      </c>
      <c r="AR619" s="21" t="s">
        <v>1394</v>
      </c>
      <c r="AT619" s="21" t="s">
        <v>268</v>
      </c>
      <c r="AU619" s="21" t="s">
        <v>147</v>
      </c>
      <c r="AY619" s="21" t="s">
        <v>134</v>
      </c>
      <c r="BE619" s="229">
        <f>IF(N619="základní",J619,0)</f>
        <v>0</v>
      </c>
      <c r="BF619" s="229">
        <f>IF(N619="snížená",J619,0)</f>
        <v>0</v>
      </c>
      <c r="BG619" s="229">
        <f>IF(N619="zákl. přenesená",J619,0)</f>
        <v>0</v>
      </c>
      <c r="BH619" s="229">
        <f>IF(N619="sníž. přenesená",J619,0)</f>
        <v>0</v>
      </c>
      <c r="BI619" s="229">
        <f>IF(N619="nulová",J619,0)</f>
        <v>0</v>
      </c>
      <c r="BJ619" s="21" t="s">
        <v>24</v>
      </c>
      <c r="BK619" s="229">
        <f>ROUND(I619*H619,2)</f>
        <v>0</v>
      </c>
      <c r="BL619" s="21" t="s">
        <v>512</v>
      </c>
      <c r="BM619" s="21" t="s">
        <v>1532</v>
      </c>
    </row>
    <row r="620" spans="2:65" s="1" customFormat="1" ht="16.5" customHeight="1">
      <c r="B620" s="43"/>
      <c r="C620" s="246" t="s">
        <v>1533</v>
      </c>
      <c r="D620" s="246" t="s">
        <v>268</v>
      </c>
      <c r="E620" s="247" t="s">
        <v>1534</v>
      </c>
      <c r="F620" s="248" t="s">
        <v>1535</v>
      </c>
      <c r="G620" s="249" t="s">
        <v>1491</v>
      </c>
      <c r="H620" s="250">
        <v>12</v>
      </c>
      <c r="I620" s="251"/>
      <c r="J620" s="252">
        <f>ROUND(I620*H620,2)</f>
        <v>0</v>
      </c>
      <c r="K620" s="248" t="s">
        <v>342</v>
      </c>
      <c r="L620" s="253"/>
      <c r="M620" s="254" t="s">
        <v>22</v>
      </c>
      <c r="N620" s="255" t="s">
        <v>46</v>
      </c>
      <c r="O620" s="44"/>
      <c r="P620" s="227">
        <f>O620*H620</f>
        <v>0</v>
      </c>
      <c r="Q620" s="227">
        <v>0</v>
      </c>
      <c r="R620" s="227">
        <f>Q620*H620</f>
        <v>0</v>
      </c>
      <c r="S620" s="227">
        <v>0</v>
      </c>
      <c r="T620" s="228">
        <f>S620*H620</f>
        <v>0</v>
      </c>
      <c r="AR620" s="21" t="s">
        <v>1394</v>
      </c>
      <c r="AT620" s="21" t="s">
        <v>268</v>
      </c>
      <c r="AU620" s="21" t="s">
        <v>147</v>
      </c>
      <c r="AY620" s="21" t="s">
        <v>134</v>
      </c>
      <c r="BE620" s="229">
        <f>IF(N620="základní",J620,0)</f>
        <v>0</v>
      </c>
      <c r="BF620" s="229">
        <f>IF(N620="snížená",J620,0)</f>
        <v>0</v>
      </c>
      <c r="BG620" s="229">
        <f>IF(N620="zákl. přenesená",J620,0)</f>
        <v>0</v>
      </c>
      <c r="BH620" s="229">
        <f>IF(N620="sníž. přenesená",J620,0)</f>
        <v>0</v>
      </c>
      <c r="BI620" s="229">
        <f>IF(N620="nulová",J620,0)</f>
        <v>0</v>
      </c>
      <c r="BJ620" s="21" t="s">
        <v>24</v>
      </c>
      <c r="BK620" s="229">
        <f>ROUND(I620*H620,2)</f>
        <v>0</v>
      </c>
      <c r="BL620" s="21" t="s">
        <v>512</v>
      </c>
      <c r="BM620" s="21" t="s">
        <v>1536</v>
      </c>
    </row>
    <row r="621" spans="2:65" s="1" customFormat="1" ht="16.5" customHeight="1">
      <c r="B621" s="43"/>
      <c r="C621" s="246" t="s">
        <v>1537</v>
      </c>
      <c r="D621" s="246" t="s">
        <v>268</v>
      </c>
      <c r="E621" s="247" t="s">
        <v>1538</v>
      </c>
      <c r="F621" s="248" t="s">
        <v>1539</v>
      </c>
      <c r="G621" s="249" t="s">
        <v>1491</v>
      </c>
      <c r="H621" s="250">
        <v>4</v>
      </c>
      <c r="I621" s="251"/>
      <c r="J621" s="252">
        <f>ROUND(I621*H621,2)</f>
        <v>0</v>
      </c>
      <c r="K621" s="248" t="s">
        <v>342</v>
      </c>
      <c r="L621" s="253"/>
      <c r="M621" s="254" t="s">
        <v>22</v>
      </c>
      <c r="N621" s="255" t="s">
        <v>46</v>
      </c>
      <c r="O621" s="44"/>
      <c r="P621" s="227">
        <f>O621*H621</f>
        <v>0</v>
      </c>
      <c r="Q621" s="227">
        <v>0</v>
      </c>
      <c r="R621" s="227">
        <f>Q621*H621</f>
        <v>0</v>
      </c>
      <c r="S621" s="227">
        <v>0</v>
      </c>
      <c r="T621" s="228">
        <f>S621*H621</f>
        <v>0</v>
      </c>
      <c r="AR621" s="21" t="s">
        <v>1394</v>
      </c>
      <c r="AT621" s="21" t="s">
        <v>268</v>
      </c>
      <c r="AU621" s="21" t="s">
        <v>147</v>
      </c>
      <c r="AY621" s="21" t="s">
        <v>134</v>
      </c>
      <c r="BE621" s="229">
        <f>IF(N621="základní",J621,0)</f>
        <v>0</v>
      </c>
      <c r="BF621" s="229">
        <f>IF(N621="snížená",J621,0)</f>
        <v>0</v>
      </c>
      <c r="BG621" s="229">
        <f>IF(N621="zákl. přenesená",J621,0)</f>
        <v>0</v>
      </c>
      <c r="BH621" s="229">
        <f>IF(N621="sníž. přenesená",J621,0)</f>
        <v>0</v>
      </c>
      <c r="BI621" s="229">
        <f>IF(N621="nulová",J621,0)</f>
        <v>0</v>
      </c>
      <c r="BJ621" s="21" t="s">
        <v>24</v>
      </c>
      <c r="BK621" s="229">
        <f>ROUND(I621*H621,2)</f>
        <v>0</v>
      </c>
      <c r="BL621" s="21" t="s">
        <v>512</v>
      </c>
      <c r="BM621" s="21" t="s">
        <v>1540</v>
      </c>
    </row>
    <row r="622" spans="2:65" s="1" customFormat="1" ht="16.5" customHeight="1">
      <c r="B622" s="43"/>
      <c r="C622" s="246" t="s">
        <v>1541</v>
      </c>
      <c r="D622" s="246" t="s">
        <v>268</v>
      </c>
      <c r="E622" s="247" t="s">
        <v>1542</v>
      </c>
      <c r="F622" s="248" t="s">
        <v>1543</v>
      </c>
      <c r="G622" s="249" t="s">
        <v>1491</v>
      </c>
      <c r="H622" s="250">
        <v>1</v>
      </c>
      <c r="I622" s="251"/>
      <c r="J622" s="252">
        <f>ROUND(I622*H622,2)</f>
        <v>0</v>
      </c>
      <c r="K622" s="248" t="s">
        <v>342</v>
      </c>
      <c r="L622" s="253"/>
      <c r="M622" s="254" t="s">
        <v>22</v>
      </c>
      <c r="N622" s="255" t="s">
        <v>46</v>
      </c>
      <c r="O622" s="44"/>
      <c r="P622" s="227">
        <f>O622*H622</f>
        <v>0</v>
      </c>
      <c r="Q622" s="227">
        <v>0</v>
      </c>
      <c r="R622" s="227">
        <f>Q622*H622</f>
        <v>0</v>
      </c>
      <c r="S622" s="227">
        <v>0</v>
      </c>
      <c r="T622" s="228">
        <f>S622*H622</f>
        <v>0</v>
      </c>
      <c r="AR622" s="21" t="s">
        <v>1394</v>
      </c>
      <c r="AT622" s="21" t="s">
        <v>268</v>
      </c>
      <c r="AU622" s="21" t="s">
        <v>147</v>
      </c>
      <c r="AY622" s="21" t="s">
        <v>134</v>
      </c>
      <c r="BE622" s="229">
        <f>IF(N622="základní",J622,0)</f>
        <v>0</v>
      </c>
      <c r="BF622" s="229">
        <f>IF(N622="snížená",J622,0)</f>
        <v>0</v>
      </c>
      <c r="BG622" s="229">
        <f>IF(N622="zákl. přenesená",J622,0)</f>
        <v>0</v>
      </c>
      <c r="BH622" s="229">
        <f>IF(N622="sníž. přenesená",J622,0)</f>
        <v>0</v>
      </c>
      <c r="BI622" s="229">
        <f>IF(N622="nulová",J622,0)</f>
        <v>0</v>
      </c>
      <c r="BJ622" s="21" t="s">
        <v>24</v>
      </c>
      <c r="BK622" s="229">
        <f>ROUND(I622*H622,2)</f>
        <v>0</v>
      </c>
      <c r="BL622" s="21" t="s">
        <v>512</v>
      </c>
      <c r="BM622" s="21" t="s">
        <v>1544</v>
      </c>
    </row>
    <row r="623" spans="2:65" s="1" customFormat="1" ht="16.5" customHeight="1">
      <c r="B623" s="43"/>
      <c r="C623" s="246" t="s">
        <v>1545</v>
      </c>
      <c r="D623" s="246" t="s">
        <v>268</v>
      </c>
      <c r="E623" s="247" t="s">
        <v>1546</v>
      </c>
      <c r="F623" s="248" t="s">
        <v>1547</v>
      </c>
      <c r="G623" s="249" t="s">
        <v>1491</v>
      </c>
      <c r="H623" s="250">
        <v>5</v>
      </c>
      <c r="I623" s="251"/>
      <c r="J623" s="252">
        <f>ROUND(I623*H623,2)</f>
        <v>0</v>
      </c>
      <c r="K623" s="248" t="s">
        <v>342</v>
      </c>
      <c r="L623" s="253"/>
      <c r="M623" s="254" t="s">
        <v>22</v>
      </c>
      <c r="N623" s="255" t="s">
        <v>46</v>
      </c>
      <c r="O623" s="44"/>
      <c r="P623" s="227">
        <f>O623*H623</f>
        <v>0</v>
      </c>
      <c r="Q623" s="227">
        <v>0</v>
      </c>
      <c r="R623" s="227">
        <f>Q623*H623</f>
        <v>0</v>
      </c>
      <c r="S623" s="227">
        <v>0</v>
      </c>
      <c r="T623" s="228">
        <f>S623*H623</f>
        <v>0</v>
      </c>
      <c r="AR623" s="21" t="s">
        <v>1394</v>
      </c>
      <c r="AT623" s="21" t="s">
        <v>268</v>
      </c>
      <c r="AU623" s="21" t="s">
        <v>147</v>
      </c>
      <c r="AY623" s="21" t="s">
        <v>134</v>
      </c>
      <c r="BE623" s="229">
        <f>IF(N623="základní",J623,0)</f>
        <v>0</v>
      </c>
      <c r="BF623" s="229">
        <f>IF(N623="snížená",J623,0)</f>
        <v>0</v>
      </c>
      <c r="BG623" s="229">
        <f>IF(N623="zákl. přenesená",J623,0)</f>
        <v>0</v>
      </c>
      <c r="BH623" s="229">
        <f>IF(N623="sníž. přenesená",J623,0)</f>
        <v>0</v>
      </c>
      <c r="BI623" s="229">
        <f>IF(N623="nulová",J623,0)</f>
        <v>0</v>
      </c>
      <c r="BJ623" s="21" t="s">
        <v>24</v>
      </c>
      <c r="BK623" s="229">
        <f>ROUND(I623*H623,2)</f>
        <v>0</v>
      </c>
      <c r="BL623" s="21" t="s">
        <v>512</v>
      </c>
      <c r="BM623" s="21" t="s">
        <v>1548</v>
      </c>
    </row>
    <row r="624" spans="2:63" s="10" customFormat="1" ht="22.3" customHeight="1">
      <c r="B624" s="202"/>
      <c r="C624" s="203"/>
      <c r="D624" s="204" t="s">
        <v>74</v>
      </c>
      <c r="E624" s="216" t="s">
        <v>1549</v>
      </c>
      <c r="F624" s="216" t="s">
        <v>1550</v>
      </c>
      <c r="G624" s="203"/>
      <c r="H624" s="203"/>
      <c r="I624" s="206"/>
      <c r="J624" s="217">
        <f>BK624</f>
        <v>0</v>
      </c>
      <c r="K624" s="203"/>
      <c r="L624" s="208"/>
      <c r="M624" s="209"/>
      <c r="N624" s="210"/>
      <c r="O624" s="210"/>
      <c r="P624" s="211">
        <f>SUM(P625:P630)</f>
        <v>0</v>
      </c>
      <c r="Q624" s="210"/>
      <c r="R624" s="211">
        <f>SUM(R625:R630)</f>
        <v>0</v>
      </c>
      <c r="S624" s="210"/>
      <c r="T624" s="212">
        <f>SUM(T625:T630)</f>
        <v>0</v>
      </c>
      <c r="AR624" s="213" t="s">
        <v>147</v>
      </c>
      <c r="AT624" s="214" t="s">
        <v>74</v>
      </c>
      <c r="AU624" s="214" t="s">
        <v>84</v>
      </c>
      <c r="AY624" s="213" t="s">
        <v>134</v>
      </c>
      <c r="BK624" s="215">
        <f>SUM(BK625:BK630)</f>
        <v>0</v>
      </c>
    </row>
    <row r="625" spans="2:65" s="1" customFormat="1" ht="16.5" customHeight="1">
      <c r="B625" s="43"/>
      <c r="C625" s="246" t="s">
        <v>1551</v>
      </c>
      <c r="D625" s="246" t="s">
        <v>268</v>
      </c>
      <c r="E625" s="247" t="s">
        <v>1552</v>
      </c>
      <c r="F625" s="248" t="s">
        <v>1553</v>
      </c>
      <c r="G625" s="249" t="s">
        <v>1491</v>
      </c>
      <c r="H625" s="250">
        <v>1</v>
      </c>
      <c r="I625" s="251"/>
      <c r="J625" s="252">
        <f>ROUND(I625*H625,2)</f>
        <v>0</v>
      </c>
      <c r="K625" s="248" t="s">
        <v>342</v>
      </c>
      <c r="L625" s="253"/>
      <c r="M625" s="254" t="s">
        <v>22</v>
      </c>
      <c r="N625" s="255" t="s">
        <v>46</v>
      </c>
      <c r="O625" s="44"/>
      <c r="P625" s="227">
        <f>O625*H625</f>
        <v>0</v>
      </c>
      <c r="Q625" s="227">
        <v>0</v>
      </c>
      <c r="R625" s="227">
        <f>Q625*H625</f>
        <v>0</v>
      </c>
      <c r="S625" s="227">
        <v>0</v>
      </c>
      <c r="T625" s="228">
        <f>S625*H625</f>
        <v>0</v>
      </c>
      <c r="AR625" s="21" t="s">
        <v>1394</v>
      </c>
      <c r="AT625" s="21" t="s">
        <v>268</v>
      </c>
      <c r="AU625" s="21" t="s">
        <v>147</v>
      </c>
      <c r="AY625" s="21" t="s">
        <v>134</v>
      </c>
      <c r="BE625" s="229">
        <f>IF(N625="základní",J625,0)</f>
        <v>0</v>
      </c>
      <c r="BF625" s="229">
        <f>IF(N625="snížená",J625,0)</f>
        <v>0</v>
      </c>
      <c r="BG625" s="229">
        <f>IF(N625="zákl. přenesená",J625,0)</f>
        <v>0</v>
      </c>
      <c r="BH625" s="229">
        <f>IF(N625="sníž. přenesená",J625,0)</f>
        <v>0</v>
      </c>
      <c r="BI625" s="229">
        <f>IF(N625="nulová",J625,0)</f>
        <v>0</v>
      </c>
      <c r="BJ625" s="21" t="s">
        <v>24</v>
      </c>
      <c r="BK625" s="229">
        <f>ROUND(I625*H625,2)</f>
        <v>0</v>
      </c>
      <c r="BL625" s="21" t="s">
        <v>512</v>
      </c>
      <c r="BM625" s="21" t="s">
        <v>1554</v>
      </c>
    </row>
    <row r="626" spans="2:65" s="1" customFormat="1" ht="16.5" customHeight="1">
      <c r="B626" s="43"/>
      <c r="C626" s="246" t="s">
        <v>1555</v>
      </c>
      <c r="D626" s="246" t="s">
        <v>268</v>
      </c>
      <c r="E626" s="247" t="s">
        <v>1556</v>
      </c>
      <c r="F626" s="248" t="s">
        <v>1557</v>
      </c>
      <c r="G626" s="249" t="s">
        <v>1491</v>
      </c>
      <c r="H626" s="250">
        <v>1</v>
      </c>
      <c r="I626" s="251"/>
      <c r="J626" s="252">
        <f>ROUND(I626*H626,2)</f>
        <v>0</v>
      </c>
      <c r="K626" s="248" t="s">
        <v>342</v>
      </c>
      <c r="L626" s="253"/>
      <c r="M626" s="254" t="s">
        <v>22</v>
      </c>
      <c r="N626" s="255" t="s">
        <v>46</v>
      </c>
      <c r="O626" s="44"/>
      <c r="P626" s="227">
        <f>O626*H626</f>
        <v>0</v>
      </c>
      <c r="Q626" s="227">
        <v>0</v>
      </c>
      <c r="R626" s="227">
        <f>Q626*H626</f>
        <v>0</v>
      </c>
      <c r="S626" s="227">
        <v>0</v>
      </c>
      <c r="T626" s="228">
        <f>S626*H626</f>
        <v>0</v>
      </c>
      <c r="AR626" s="21" t="s">
        <v>1394</v>
      </c>
      <c r="AT626" s="21" t="s">
        <v>268</v>
      </c>
      <c r="AU626" s="21" t="s">
        <v>147</v>
      </c>
      <c r="AY626" s="21" t="s">
        <v>134</v>
      </c>
      <c r="BE626" s="229">
        <f>IF(N626="základní",J626,0)</f>
        <v>0</v>
      </c>
      <c r="BF626" s="229">
        <f>IF(N626="snížená",J626,0)</f>
        <v>0</v>
      </c>
      <c r="BG626" s="229">
        <f>IF(N626="zákl. přenesená",J626,0)</f>
        <v>0</v>
      </c>
      <c r="BH626" s="229">
        <f>IF(N626="sníž. přenesená",J626,0)</f>
        <v>0</v>
      </c>
      <c r="BI626" s="229">
        <f>IF(N626="nulová",J626,0)</f>
        <v>0</v>
      </c>
      <c r="BJ626" s="21" t="s">
        <v>24</v>
      </c>
      <c r="BK626" s="229">
        <f>ROUND(I626*H626,2)</f>
        <v>0</v>
      </c>
      <c r="BL626" s="21" t="s">
        <v>512</v>
      </c>
      <c r="BM626" s="21" t="s">
        <v>1558</v>
      </c>
    </row>
    <row r="627" spans="2:65" s="1" customFormat="1" ht="16.5" customHeight="1">
      <c r="B627" s="43"/>
      <c r="C627" s="246" t="s">
        <v>1559</v>
      </c>
      <c r="D627" s="246" t="s">
        <v>268</v>
      </c>
      <c r="E627" s="247" t="s">
        <v>1560</v>
      </c>
      <c r="F627" s="248" t="s">
        <v>1523</v>
      </c>
      <c r="G627" s="249" t="s">
        <v>1491</v>
      </c>
      <c r="H627" s="250">
        <v>1</v>
      </c>
      <c r="I627" s="251"/>
      <c r="J627" s="252">
        <f>ROUND(I627*H627,2)</f>
        <v>0</v>
      </c>
      <c r="K627" s="248" t="s">
        <v>342</v>
      </c>
      <c r="L627" s="253"/>
      <c r="M627" s="254" t="s">
        <v>22</v>
      </c>
      <c r="N627" s="255" t="s">
        <v>46</v>
      </c>
      <c r="O627" s="44"/>
      <c r="P627" s="227">
        <f>O627*H627</f>
        <v>0</v>
      </c>
      <c r="Q627" s="227">
        <v>0</v>
      </c>
      <c r="R627" s="227">
        <f>Q627*H627</f>
        <v>0</v>
      </c>
      <c r="S627" s="227">
        <v>0</v>
      </c>
      <c r="T627" s="228">
        <f>S627*H627</f>
        <v>0</v>
      </c>
      <c r="AR627" s="21" t="s">
        <v>1394</v>
      </c>
      <c r="AT627" s="21" t="s">
        <v>268</v>
      </c>
      <c r="AU627" s="21" t="s">
        <v>147</v>
      </c>
      <c r="AY627" s="21" t="s">
        <v>134</v>
      </c>
      <c r="BE627" s="229">
        <f>IF(N627="základní",J627,0)</f>
        <v>0</v>
      </c>
      <c r="BF627" s="229">
        <f>IF(N627="snížená",J627,0)</f>
        <v>0</v>
      </c>
      <c r="BG627" s="229">
        <f>IF(N627="zákl. přenesená",J627,0)</f>
        <v>0</v>
      </c>
      <c r="BH627" s="229">
        <f>IF(N627="sníž. přenesená",J627,0)</f>
        <v>0</v>
      </c>
      <c r="BI627" s="229">
        <f>IF(N627="nulová",J627,0)</f>
        <v>0</v>
      </c>
      <c r="BJ627" s="21" t="s">
        <v>24</v>
      </c>
      <c r="BK627" s="229">
        <f>ROUND(I627*H627,2)</f>
        <v>0</v>
      </c>
      <c r="BL627" s="21" t="s">
        <v>512</v>
      </c>
      <c r="BM627" s="21" t="s">
        <v>1561</v>
      </c>
    </row>
    <row r="628" spans="2:65" s="1" customFormat="1" ht="16.5" customHeight="1">
      <c r="B628" s="43"/>
      <c r="C628" s="246" t="s">
        <v>1562</v>
      </c>
      <c r="D628" s="246" t="s">
        <v>268</v>
      </c>
      <c r="E628" s="247" t="s">
        <v>1563</v>
      </c>
      <c r="F628" s="248" t="s">
        <v>1535</v>
      </c>
      <c r="G628" s="249" t="s">
        <v>1491</v>
      </c>
      <c r="H628" s="250">
        <v>2</v>
      </c>
      <c r="I628" s="251"/>
      <c r="J628" s="252">
        <f>ROUND(I628*H628,2)</f>
        <v>0</v>
      </c>
      <c r="K628" s="248" t="s">
        <v>342</v>
      </c>
      <c r="L628" s="253"/>
      <c r="M628" s="254" t="s">
        <v>22</v>
      </c>
      <c r="N628" s="255" t="s">
        <v>46</v>
      </c>
      <c r="O628" s="44"/>
      <c r="P628" s="227">
        <f>O628*H628</f>
        <v>0</v>
      </c>
      <c r="Q628" s="227">
        <v>0</v>
      </c>
      <c r="R628" s="227">
        <f>Q628*H628</f>
        <v>0</v>
      </c>
      <c r="S628" s="227">
        <v>0</v>
      </c>
      <c r="T628" s="228">
        <f>S628*H628</f>
        <v>0</v>
      </c>
      <c r="AR628" s="21" t="s">
        <v>1394</v>
      </c>
      <c r="AT628" s="21" t="s">
        <v>268</v>
      </c>
      <c r="AU628" s="21" t="s">
        <v>147</v>
      </c>
      <c r="AY628" s="21" t="s">
        <v>134</v>
      </c>
      <c r="BE628" s="229">
        <f>IF(N628="základní",J628,0)</f>
        <v>0</v>
      </c>
      <c r="BF628" s="229">
        <f>IF(N628="snížená",J628,0)</f>
        <v>0</v>
      </c>
      <c r="BG628" s="229">
        <f>IF(N628="zákl. přenesená",J628,0)</f>
        <v>0</v>
      </c>
      <c r="BH628" s="229">
        <f>IF(N628="sníž. přenesená",J628,0)</f>
        <v>0</v>
      </c>
      <c r="BI628" s="229">
        <f>IF(N628="nulová",J628,0)</f>
        <v>0</v>
      </c>
      <c r="BJ628" s="21" t="s">
        <v>24</v>
      </c>
      <c r="BK628" s="229">
        <f>ROUND(I628*H628,2)</f>
        <v>0</v>
      </c>
      <c r="BL628" s="21" t="s">
        <v>512</v>
      </c>
      <c r="BM628" s="21" t="s">
        <v>1564</v>
      </c>
    </row>
    <row r="629" spans="2:65" s="1" customFormat="1" ht="16.5" customHeight="1">
      <c r="B629" s="43"/>
      <c r="C629" s="246" t="s">
        <v>1565</v>
      </c>
      <c r="D629" s="246" t="s">
        <v>268</v>
      </c>
      <c r="E629" s="247" t="s">
        <v>1566</v>
      </c>
      <c r="F629" s="248" t="s">
        <v>1539</v>
      </c>
      <c r="G629" s="249" t="s">
        <v>1491</v>
      </c>
      <c r="H629" s="250">
        <v>7</v>
      </c>
      <c r="I629" s="251"/>
      <c r="J629" s="252">
        <f>ROUND(I629*H629,2)</f>
        <v>0</v>
      </c>
      <c r="K629" s="248" t="s">
        <v>342</v>
      </c>
      <c r="L629" s="253"/>
      <c r="M629" s="254" t="s">
        <v>22</v>
      </c>
      <c r="N629" s="255" t="s">
        <v>46</v>
      </c>
      <c r="O629" s="44"/>
      <c r="P629" s="227">
        <f>O629*H629</f>
        <v>0</v>
      </c>
      <c r="Q629" s="227">
        <v>0</v>
      </c>
      <c r="R629" s="227">
        <f>Q629*H629</f>
        <v>0</v>
      </c>
      <c r="S629" s="227">
        <v>0</v>
      </c>
      <c r="T629" s="228">
        <f>S629*H629</f>
        <v>0</v>
      </c>
      <c r="AR629" s="21" t="s">
        <v>1394</v>
      </c>
      <c r="AT629" s="21" t="s">
        <v>268</v>
      </c>
      <c r="AU629" s="21" t="s">
        <v>147</v>
      </c>
      <c r="AY629" s="21" t="s">
        <v>134</v>
      </c>
      <c r="BE629" s="229">
        <f>IF(N629="základní",J629,0)</f>
        <v>0</v>
      </c>
      <c r="BF629" s="229">
        <f>IF(N629="snížená",J629,0)</f>
        <v>0</v>
      </c>
      <c r="BG629" s="229">
        <f>IF(N629="zákl. přenesená",J629,0)</f>
        <v>0</v>
      </c>
      <c r="BH629" s="229">
        <f>IF(N629="sníž. přenesená",J629,0)</f>
        <v>0</v>
      </c>
      <c r="BI629" s="229">
        <f>IF(N629="nulová",J629,0)</f>
        <v>0</v>
      </c>
      <c r="BJ629" s="21" t="s">
        <v>24</v>
      </c>
      <c r="BK629" s="229">
        <f>ROUND(I629*H629,2)</f>
        <v>0</v>
      </c>
      <c r="BL629" s="21" t="s">
        <v>512</v>
      </c>
      <c r="BM629" s="21" t="s">
        <v>1567</v>
      </c>
    </row>
    <row r="630" spans="2:65" s="1" customFormat="1" ht="16.5" customHeight="1">
      <c r="B630" s="43"/>
      <c r="C630" s="246" t="s">
        <v>1568</v>
      </c>
      <c r="D630" s="246" t="s">
        <v>268</v>
      </c>
      <c r="E630" s="247" t="s">
        <v>1569</v>
      </c>
      <c r="F630" s="248" t="s">
        <v>1570</v>
      </c>
      <c r="G630" s="249" t="s">
        <v>1491</v>
      </c>
      <c r="H630" s="250">
        <v>8</v>
      </c>
      <c r="I630" s="251"/>
      <c r="J630" s="252">
        <f>ROUND(I630*H630,2)</f>
        <v>0</v>
      </c>
      <c r="K630" s="248" t="s">
        <v>342</v>
      </c>
      <c r="L630" s="253"/>
      <c r="M630" s="254" t="s">
        <v>22</v>
      </c>
      <c r="N630" s="255" t="s">
        <v>46</v>
      </c>
      <c r="O630" s="44"/>
      <c r="P630" s="227">
        <f>O630*H630</f>
        <v>0</v>
      </c>
      <c r="Q630" s="227">
        <v>0</v>
      </c>
      <c r="R630" s="227">
        <f>Q630*H630</f>
        <v>0</v>
      </c>
      <c r="S630" s="227">
        <v>0</v>
      </c>
      <c r="T630" s="228">
        <f>S630*H630</f>
        <v>0</v>
      </c>
      <c r="AR630" s="21" t="s">
        <v>1394</v>
      </c>
      <c r="AT630" s="21" t="s">
        <v>268</v>
      </c>
      <c r="AU630" s="21" t="s">
        <v>147</v>
      </c>
      <c r="AY630" s="21" t="s">
        <v>134</v>
      </c>
      <c r="BE630" s="229">
        <f>IF(N630="základní",J630,0)</f>
        <v>0</v>
      </c>
      <c r="BF630" s="229">
        <f>IF(N630="snížená",J630,0)</f>
        <v>0</v>
      </c>
      <c r="BG630" s="229">
        <f>IF(N630="zákl. přenesená",J630,0)</f>
        <v>0</v>
      </c>
      <c r="BH630" s="229">
        <f>IF(N630="sníž. přenesená",J630,0)</f>
        <v>0</v>
      </c>
      <c r="BI630" s="229">
        <f>IF(N630="nulová",J630,0)</f>
        <v>0</v>
      </c>
      <c r="BJ630" s="21" t="s">
        <v>24</v>
      </c>
      <c r="BK630" s="229">
        <f>ROUND(I630*H630,2)</f>
        <v>0</v>
      </c>
      <c r="BL630" s="21" t="s">
        <v>512</v>
      </c>
      <c r="BM630" s="21" t="s">
        <v>1571</v>
      </c>
    </row>
    <row r="631" spans="2:63" s="10" customFormat="1" ht="22.3" customHeight="1">
      <c r="B631" s="202"/>
      <c r="C631" s="203"/>
      <c r="D631" s="204" t="s">
        <v>74</v>
      </c>
      <c r="E631" s="216" t="s">
        <v>1572</v>
      </c>
      <c r="F631" s="216" t="s">
        <v>1573</v>
      </c>
      <c r="G631" s="203"/>
      <c r="H631" s="203"/>
      <c r="I631" s="206"/>
      <c r="J631" s="217">
        <f>BK631</f>
        <v>0</v>
      </c>
      <c r="K631" s="203"/>
      <c r="L631" s="208"/>
      <c r="M631" s="209"/>
      <c r="N631" s="210"/>
      <c r="O631" s="210"/>
      <c r="P631" s="211">
        <f>SUM(P632:P638)</f>
        <v>0</v>
      </c>
      <c r="Q631" s="210"/>
      <c r="R631" s="211">
        <f>SUM(R632:R638)</f>
        <v>0</v>
      </c>
      <c r="S631" s="210"/>
      <c r="T631" s="212">
        <f>SUM(T632:T638)</f>
        <v>0</v>
      </c>
      <c r="AR631" s="213" t="s">
        <v>147</v>
      </c>
      <c r="AT631" s="214" t="s">
        <v>74</v>
      </c>
      <c r="AU631" s="214" t="s">
        <v>84</v>
      </c>
      <c r="AY631" s="213" t="s">
        <v>134</v>
      </c>
      <c r="BK631" s="215">
        <f>SUM(BK632:BK638)</f>
        <v>0</v>
      </c>
    </row>
    <row r="632" spans="2:65" s="1" customFormat="1" ht="16.5" customHeight="1">
      <c r="B632" s="43"/>
      <c r="C632" s="246" t="s">
        <v>1574</v>
      </c>
      <c r="D632" s="246" t="s">
        <v>268</v>
      </c>
      <c r="E632" s="247" t="s">
        <v>1575</v>
      </c>
      <c r="F632" s="248" t="s">
        <v>1553</v>
      </c>
      <c r="G632" s="249" t="s">
        <v>1491</v>
      </c>
      <c r="H632" s="250">
        <v>1</v>
      </c>
      <c r="I632" s="251"/>
      <c r="J632" s="252">
        <f>ROUND(I632*H632,2)</f>
        <v>0</v>
      </c>
      <c r="K632" s="248" t="s">
        <v>342</v>
      </c>
      <c r="L632" s="253"/>
      <c r="M632" s="254" t="s">
        <v>22</v>
      </c>
      <c r="N632" s="255" t="s">
        <v>46</v>
      </c>
      <c r="O632" s="44"/>
      <c r="P632" s="227">
        <f>O632*H632</f>
        <v>0</v>
      </c>
      <c r="Q632" s="227">
        <v>0</v>
      </c>
      <c r="R632" s="227">
        <f>Q632*H632</f>
        <v>0</v>
      </c>
      <c r="S632" s="227">
        <v>0</v>
      </c>
      <c r="T632" s="228">
        <f>S632*H632</f>
        <v>0</v>
      </c>
      <c r="AR632" s="21" t="s">
        <v>1394</v>
      </c>
      <c r="AT632" s="21" t="s">
        <v>268</v>
      </c>
      <c r="AU632" s="21" t="s">
        <v>147</v>
      </c>
      <c r="AY632" s="21" t="s">
        <v>134</v>
      </c>
      <c r="BE632" s="229">
        <f>IF(N632="základní",J632,0)</f>
        <v>0</v>
      </c>
      <c r="BF632" s="229">
        <f>IF(N632="snížená",J632,0)</f>
        <v>0</v>
      </c>
      <c r="BG632" s="229">
        <f>IF(N632="zákl. přenesená",J632,0)</f>
        <v>0</v>
      </c>
      <c r="BH632" s="229">
        <f>IF(N632="sníž. přenesená",J632,0)</f>
        <v>0</v>
      </c>
      <c r="BI632" s="229">
        <f>IF(N632="nulová",J632,0)</f>
        <v>0</v>
      </c>
      <c r="BJ632" s="21" t="s">
        <v>24</v>
      </c>
      <c r="BK632" s="229">
        <f>ROUND(I632*H632,2)</f>
        <v>0</v>
      </c>
      <c r="BL632" s="21" t="s">
        <v>512</v>
      </c>
      <c r="BM632" s="21" t="s">
        <v>1576</v>
      </c>
    </row>
    <row r="633" spans="2:65" s="1" customFormat="1" ht="16.5" customHeight="1">
      <c r="B633" s="43"/>
      <c r="C633" s="246" t="s">
        <v>1577</v>
      </c>
      <c r="D633" s="246" t="s">
        <v>268</v>
      </c>
      <c r="E633" s="247" t="s">
        <v>1578</v>
      </c>
      <c r="F633" s="248" t="s">
        <v>1557</v>
      </c>
      <c r="G633" s="249" t="s">
        <v>1491</v>
      </c>
      <c r="H633" s="250">
        <v>1</v>
      </c>
      <c r="I633" s="251"/>
      <c r="J633" s="252">
        <f>ROUND(I633*H633,2)</f>
        <v>0</v>
      </c>
      <c r="K633" s="248" t="s">
        <v>342</v>
      </c>
      <c r="L633" s="253"/>
      <c r="M633" s="254" t="s">
        <v>22</v>
      </c>
      <c r="N633" s="255" t="s">
        <v>46</v>
      </c>
      <c r="O633" s="44"/>
      <c r="P633" s="227">
        <f>O633*H633</f>
        <v>0</v>
      </c>
      <c r="Q633" s="227">
        <v>0</v>
      </c>
      <c r="R633" s="227">
        <f>Q633*H633</f>
        <v>0</v>
      </c>
      <c r="S633" s="227">
        <v>0</v>
      </c>
      <c r="T633" s="228">
        <f>S633*H633</f>
        <v>0</v>
      </c>
      <c r="AR633" s="21" t="s">
        <v>1394</v>
      </c>
      <c r="AT633" s="21" t="s">
        <v>268</v>
      </c>
      <c r="AU633" s="21" t="s">
        <v>147</v>
      </c>
      <c r="AY633" s="21" t="s">
        <v>134</v>
      </c>
      <c r="BE633" s="229">
        <f>IF(N633="základní",J633,0)</f>
        <v>0</v>
      </c>
      <c r="BF633" s="229">
        <f>IF(N633="snížená",J633,0)</f>
        <v>0</v>
      </c>
      <c r="BG633" s="229">
        <f>IF(N633="zákl. přenesená",J633,0)</f>
        <v>0</v>
      </c>
      <c r="BH633" s="229">
        <f>IF(N633="sníž. přenesená",J633,0)</f>
        <v>0</v>
      </c>
      <c r="BI633" s="229">
        <f>IF(N633="nulová",J633,0)</f>
        <v>0</v>
      </c>
      <c r="BJ633" s="21" t="s">
        <v>24</v>
      </c>
      <c r="BK633" s="229">
        <f>ROUND(I633*H633,2)</f>
        <v>0</v>
      </c>
      <c r="BL633" s="21" t="s">
        <v>512</v>
      </c>
      <c r="BM633" s="21" t="s">
        <v>1579</v>
      </c>
    </row>
    <row r="634" spans="2:65" s="1" customFormat="1" ht="16.5" customHeight="1">
      <c r="B634" s="43"/>
      <c r="C634" s="246" t="s">
        <v>1580</v>
      </c>
      <c r="D634" s="246" t="s">
        <v>268</v>
      </c>
      <c r="E634" s="247" t="s">
        <v>1581</v>
      </c>
      <c r="F634" s="248" t="s">
        <v>1523</v>
      </c>
      <c r="G634" s="249" t="s">
        <v>1491</v>
      </c>
      <c r="H634" s="250">
        <v>1</v>
      </c>
      <c r="I634" s="251"/>
      <c r="J634" s="252">
        <f>ROUND(I634*H634,2)</f>
        <v>0</v>
      </c>
      <c r="K634" s="248" t="s">
        <v>342</v>
      </c>
      <c r="L634" s="253"/>
      <c r="M634" s="254" t="s">
        <v>22</v>
      </c>
      <c r="N634" s="255" t="s">
        <v>46</v>
      </c>
      <c r="O634" s="44"/>
      <c r="P634" s="227">
        <f>O634*H634</f>
        <v>0</v>
      </c>
      <c r="Q634" s="227">
        <v>0</v>
      </c>
      <c r="R634" s="227">
        <f>Q634*H634</f>
        <v>0</v>
      </c>
      <c r="S634" s="227">
        <v>0</v>
      </c>
      <c r="T634" s="228">
        <f>S634*H634</f>
        <v>0</v>
      </c>
      <c r="AR634" s="21" t="s">
        <v>1394</v>
      </c>
      <c r="AT634" s="21" t="s">
        <v>268</v>
      </c>
      <c r="AU634" s="21" t="s">
        <v>147</v>
      </c>
      <c r="AY634" s="21" t="s">
        <v>134</v>
      </c>
      <c r="BE634" s="229">
        <f>IF(N634="základní",J634,0)</f>
        <v>0</v>
      </c>
      <c r="BF634" s="229">
        <f>IF(N634="snížená",J634,0)</f>
        <v>0</v>
      </c>
      <c r="BG634" s="229">
        <f>IF(N634="zákl. přenesená",J634,0)</f>
        <v>0</v>
      </c>
      <c r="BH634" s="229">
        <f>IF(N634="sníž. přenesená",J634,0)</f>
        <v>0</v>
      </c>
      <c r="BI634" s="229">
        <f>IF(N634="nulová",J634,0)</f>
        <v>0</v>
      </c>
      <c r="BJ634" s="21" t="s">
        <v>24</v>
      </c>
      <c r="BK634" s="229">
        <f>ROUND(I634*H634,2)</f>
        <v>0</v>
      </c>
      <c r="BL634" s="21" t="s">
        <v>512</v>
      </c>
      <c r="BM634" s="21" t="s">
        <v>1582</v>
      </c>
    </row>
    <row r="635" spans="2:65" s="1" customFormat="1" ht="16.5" customHeight="1">
      <c r="B635" s="43"/>
      <c r="C635" s="246" t="s">
        <v>1583</v>
      </c>
      <c r="D635" s="246" t="s">
        <v>268</v>
      </c>
      <c r="E635" s="247" t="s">
        <v>1584</v>
      </c>
      <c r="F635" s="248" t="s">
        <v>1535</v>
      </c>
      <c r="G635" s="249" t="s">
        <v>1491</v>
      </c>
      <c r="H635" s="250">
        <v>5</v>
      </c>
      <c r="I635" s="251"/>
      <c r="J635" s="252">
        <f>ROUND(I635*H635,2)</f>
        <v>0</v>
      </c>
      <c r="K635" s="248" t="s">
        <v>342</v>
      </c>
      <c r="L635" s="253"/>
      <c r="M635" s="254" t="s">
        <v>22</v>
      </c>
      <c r="N635" s="255" t="s">
        <v>46</v>
      </c>
      <c r="O635" s="44"/>
      <c r="P635" s="227">
        <f>O635*H635</f>
        <v>0</v>
      </c>
      <c r="Q635" s="227">
        <v>0</v>
      </c>
      <c r="R635" s="227">
        <f>Q635*H635</f>
        <v>0</v>
      </c>
      <c r="S635" s="227">
        <v>0</v>
      </c>
      <c r="T635" s="228">
        <f>S635*H635</f>
        <v>0</v>
      </c>
      <c r="AR635" s="21" t="s">
        <v>1394</v>
      </c>
      <c r="AT635" s="21" t="s">
        <v>268</v>
      </c>
      <c r="AU635" s="21" t="s">
        <v>147</v>
      </c>
      <c r="AY635" s="21" t="s">
        <v>134</v>
      </c>
      <c r="BE635" s="229">
        <f>IF(N635="základní",J635,0)</f>
        <v>0</v>
      </c>
      <c r="BF635" s="229">
        <f>IF(N635="snížená",J635,0)</f>
        <v>0</v>
      </c>
      <c r="BG635" s="229">
        <f>IF(N635="zákl. přenesená",J635,0)</f>
        <v>0</v>
      </c>
      <c r="BH635" s="229">
        <f>IF(N635="sníž. přenesená",J635,0)</f>
        <v>0</v>
      </c>
      <c r="BI635" s="229">
        <f>IF(N635="nulová",J635,0)</f>
        <v>0</v>
      </c>
      <c r="BJ635" s="21" t="s">
        <v>24</v>
      </c>
      <c r="BK635" s="229">
        <f>ROUND(I635*H635,2)</f>
        <v>0</v>
      </c>
      <c r="BL635" s="21" t="s">
        <v>512</v>
      </c>
      <c r="BM635" s="21" t="s">
        <v>1585</v>
      </c>
    </row>
    <row r="636" spans="2:65" s="1" customFormat="1" ht="16.5" customHeight="1">
      <c r="B636" s="43"/>
      <c r="C636" s="246" t="s">
        <v>1586</v>
      </c>
      <c r="D636" s="246" t="s">
        <v>268</v>
      </c>
      <c r="E636" s="247" t="s">
        <v>1587</v>
      </c>
      <c r="F636" s="248" t="s">
        <v>1539</v>
      </c>
      <c r="G636" s="249" t="s">
        <v>1491</v>
      </c>
      <c r="H636" s="250">
        <v>5</v>
      </c>
      <c r="I636" s="251"/>
      <c r="J636" s="252">
        <f>ROUND(I636*H636,2)</f>
        <v>0</v>
      </c>
      <c r="K636" s="248" t="s">
        <v>342</v>
      </c>
      <c r="L636" s="253"/>
      <c r="M636" s="254" t="s">
        <v>22</v>
      </c>
      <c r="N636" s="255" t="s">
        <v>46</v>
      </c>
      <c r="O636" s="44"/>
      <c r="P636" s="227">
        <f>O636*H636</f>
        <v>0</v>
      </c>
      <c r="Q636" s="227">
        <v>0</v>
      </c>
      <c r="R636" s="227">
        <f>Q636*H636</f>
        <v>0</v>
      </c>
      <c r="S636" s="227">
        <v>0</v>
      </c>
      <c r="T636" s="228">
        <f>S636*H636</f>
        <v>0</v>
      </c>
      <c r="AR636" s="21" t="s">
        <v>1394</v>
      </c>
      <c r="AT636" s="21" t="s">
        <v>268</v>
      </c>
      <c r="AU636" s="21" t="s">
        <v>147</v>
      </c>
      <c r="AY636" s="21" t="s">
        <v>134</v>
      </c>
      <c r="BE636" s="229">
        <f>IF(N636="základní",J636,0)</f>
        <v>0</v>
      </c>
      <c r="BF636" s="229">
        <f>IF(N636="snížená",J636,0)</f>
        <v>0</v>
      </c>
      <c r="BG636" s="229">
        <f>IF(N636="zákl. přenesená",J636,0)</f>
        <v>0</v>
      </c>
      <c r="BH636" s="229">
        <f>IF(N636="sníž. přenesená",J636,0)</f>
        <v>0</v>
      </c>
      <c r="BI636" s="229">
        <f>IF(N636="nulová",J636,0)</f>
        <v>0</v>
      </c>
      <c r="BJ636" s="21" t="s">
        <v>24</v>
      </c>
      <c r="BK636" s="229">
        <f>ROUND(I636*H636,2)</f>
        <v>0</v>
      </c>
      <c r="BL636" s="21" t="s">
        <v>512</v>
      </c>
      <c r="BM636" s="21" t="s">
        <v>1588</v>
      </c>
    </row>
    <row r="637" spans="2:65" s="1" customFormat="1" ht="16.5" customHeight="1">
      <c r="B637" s="43"/>
      <c r="C637" s="246" t="s">
        <v>1589</v>
      </c>
      <c r="D637" s="246" t="s">
        <v>268</v>
      </c>
      <c r="E637" s="247" t="s">
        <v>1590</v>
      </c>
      <c r="F637" s="248" t="s">
        <v>1591</v>
      </c>
      <c r="G637" s="249" t="s">
        <v>1491</v>
      </c>
      <c r="H637" s="250">
        <v>1</v>
      </c>
      <c r="I637" s="251"/>
      <c r="J637" s="252">
        <f>ROUND(I637*H637,2)</f>
        <v>0</v>
      </c>
      <c r="K637" s="248" t="s">
        <v>342</v>
      </c>
      <c r="L637" s="253"/>
      <c r="M637" s="254" t="s">
        <v>22</v>
      </c>
      <c r="N637" s="255" t="s">
        <v>46</v>
      </c>
      <c r="O637" s="44"/>
      <c r="P637" s="227">
        <f>O637*H637</f>
        <v>0</v>
      </c>
      <c r="Q637" s="227">
        <v>0</v>
      </c>
      <c r="R637" s="227">
        <f>Q637*H637</f>
        <v>0</v>
      </c>
      <c r="S637" s="227">
        <v>0</v>
      </c>
      <c r="T637" s="228">
        <f>S637*H637</f>
        <v>0</v>
      </c>
      <c r="AR637" s="21" t="s">
        <v>1394</v>
      </c>
      <c r="AT637" s="21" t="s">
        <v>268</v>
      </c>
      <c r="AU637" s="21" t="s">
        <v>147</v>
      </c>
      <c r="AY637" s="21" t="s">
        <v>134</v>
      </c>
      <c r="BE637" s="229">
        <f>IF(N637="základní",J637,0)</f>
        <v>0</v>
      </c>
      <c r="BF637" s="229">
        <f>IF(N637="snížená",J637,0)</f>
        <v>0</v>
      </c>
      <c r="BG637" s="229">
        <f>IF(N637="zákl. přenesená",J637,0)</f>
        <v>0</v>
      </c>
      <c r="BH637" s="229">
        <f>IF(N637="sníž. přenesená",J637,0)</f>
        <v>0</v>
      </c>
      <c r="BI637" s="229">
        <f>IF(N637="nulová",J637,0)</f>
        <v>0</v>
      </c>
      <c r="BJ637" s="21" t="s">
        <v>24</v>
      </c>
      <c r="BK637" s="229">
        <f>ROUND(I637*H637,2)</f>
        <v>0</v>
      </c>
      <c r="BL637" s="21" t="s">
        <v>512</v>
      </c>
      <c r="BM637" s="21" t="s">
        <v>1592</v>
      </c>
    </row>
    <row r="638" spans="2:65" s="1" customFormat="1" ht="16.5" customHeight="1">
      <c r="B638" s="43"/>
      <c r="C638" s="246" t="s">
        <v>1593</v>
      </c>
      <c r="D638" s="246" t="s">
        <v>268</v>
      </c>
      <c r="E638" s="247" t="s">
        <v>1594</v>
      </c>
      <c r="F638" s="248" t="s">
        <v>1570</v>
      </c>
      <c r="G638" s="249" t="s">
        <v>1491</v>
      </c>
      <c r="H638" s="250">
        <v>8</v>
      </c>
      <c r="I638" s="251"/>
      <c r="J638" s="252">
        <f>ROUND(I638*H638,2)</f>
        <v>0</v>
      </c>
      <c r="K638" s="248" t="s">
        <v>342</v>
      </c>
      <c r="L638" s="253"/>
      <c r="M638" s="254" t="s">
        <v>22</v>
      </c>
      <c r="N638" s="255" t="s">
        <v>46</v>
      </c>
      <c r="O638" s="44"/>
      <c r="P638" s="227">
        <f>O638*H638</f>
        <v>0</v>
      </c>
      <c r="Q638" s="227">
        <v>0</v>
      </c>
      <c r="R638" s="227">
        <f>Q638*H638</f>
        <v>0</v>
      </c>
      <c r="S638" s="227">
        <v>0</v>
      </c>
      <c r="T638" s="228">
        <f>S638*H638</f>
        <v>0</v>
      </c>
      <c r="AR638" s="21" t="s">
        <v>1394</v>
      </c>
      <c r="AT638" s="21" t="s">
        <v>268</v>
      </c>
      <c r="AU638" s="21" t="s">
        <v>147</v>
      </c>
      <c r="AY638" s="21" t="s">
        <v>134</v>
      </c>
      <c r="BE638" s="229">
        <f>IF(N638="základní",J638,0)</f>
        <v>0</v>
      </c>
      <c r="BF638" s="229">
        <f>IF(N638="snížená",J638,0)</f>
        <v>0</v>
      </c>
      <c r="BG638" s="229">
        <f>IF(N638="zákl. přenesená",J638,0)</f>
        <v>0</v>
      </c>
      <c r="BH638" s="229">
        <f>IF(N638="sníž. přenesená",J638,0)</f>
        <v>0</v>
      </c>
      <c r="BI638" s="229">
        <f>IF(N638="nulová",J638,0)</f>
        <v>0</v>
      </c>
      <c r="BJ638" s="21" t="s">
        <v>24</v>
      </c>
      <c r="BK638" s="229">
        <f>ROUND(I638*H638,2)</f>
        <v>0</v>
      </c>
      <c r="BL638" s="21" t="s">
        <v>512</v>
      </c>
      <c r="BM638" s="21" t="s">
        <v>1595</v>
      </c>
    </row>
    <row r="639" spans="2:63" s="10" customFormat="1" ht="22.3" customHeight="1">
      <c r="B639" s="202"/>
      <c r="C639" s="203"/>
      <c r="D639" s="204" t="s">
        <v>74</v>
      </c>
      <c r="E639" s="216" t="s">
        <v>1596</v>
      </c>
      <c r="F639" s="216" t="s">
        <v>1597</v>
      </c>
      <c r="G639" s="203"/>
      <c r="H639" s="203"/>
      <c r="I639" s="206"/>
      <c r="J639" s="217">
        <f>BK639</f>
        <v>0</v>
      </c>
      <c r="K639" s="203"/>
      <c r="L639" s="208"/>
      <c r="M639" s="209"/>
      <c r="N639" s="210"/>
      <c r="O639" s="210"/>
      <c r="P639" s="211">
        <f>SUM(P640:P647)</f>
        <v>0</v>
      </c>
      <c r="Q639" s="210"/>
      <c r="R639" s="211">
        <f>SUM(R640:R647)</f>
        <v>0</v>
      </c>
      <c r="S639" s="210"/>
      <c r="T639" s="212">
        <f>SUM(T640:T647)</f>
        <v>0</v>
      </c>
      <c r="AR639" s="213" t="s">
        <v>147</v>
      </c>
      <c r="AT639" s="214" t="s">
        <v>74</v>
      </c>
      <c r="AU639" s="214" t="s">
        <v>84</v>
      </c>
      <c r="AY639" s="213" t="s">
        <v>134</v>
      </c>
      <c r="BK639" s="215">
        <f>SUM(BK640:BK647)</f>
        <v>0</v>
      </c>
    </row>
    <row r="640" spans="2:65" s="1" customFormat="1" ht="16.5" customHeight="1">
      <c r="B640" s="43"/>
      <c r="C640" s="246" t="s">
        <v>96</v>
      </c>
      <c r="D640" s="246" t="s">
        <v>268</v>
      </c>
      <c r="E640" s="247" t="s">
        <v>1598</v>
      </c>
      <c r="F640" s="248" t="s">
        <v>1553</v>
      </c>
      <c r="G640" s="249" t="s">
        <v>1491</v>
      </c>
      <c r="H640" s="250">
        <v>1</v>
      </c>
      <c r="I640" s="251"/>
      <c r="J640" s="252">
        <f>ROUND(I640*H640,2)</f>
        <v>0</v>
      </c>
      <c r="K640" s="248" t="s">
        <v>342</v>
      </c>
      <c r="L640" s="253"/>
      <c r="M640" s="254" t="s">
        <v>22</v>
      </c>
      <c r="N640" s="255" t="s">
        <v>46</v>
      </c>
      <c r="O640" s="44"/>
      <c r="P640" s="227">
        <f>O640*H640</f>
        <v>0</v>
      </c>
      <c r="Q640" s="227">
        <v>0</v>
      </c>
      <c r="R640" s="227">
        <f>Q640*H640</f>
        <v>0</v>
      </c>
      <c r="S640" s="227">
        <v>0</v>
      </c>
      <c r="T640" s="228">
        <f>S640*H640</f>
        <v>0</v>
      </c>
      <c r="AR640" s="21" t="s">
        <v>1394</v>
      </c>
      <c r="AT640" s="21" t="s">
        <v>268</v>
      </c>
      <c r="AU640" s="21" t="s">
        <v>147</v>
      </c>
      <c r="AY640" s="21" t="s">
        <v>134</v>
      </c>
      <c r="BE640" s="229">
        <f>IF(N640="základní",J640,0)</f>
        <v>0</v>
      </c>
      <c r="BF640" s="229">
        <f>IF(N640="snížená",J640,0)</f>
        <v>0</v>
      </c>
      <c r="BG640" s="229">
        <f>IF(N640="zákl. přenesená",J640,0)</f>
        <v>0</v>
      </c>
      <c r="BH640" s="229">
        <f>IF(N640="sníž. přenesená",J640,0)</f>
        <v>0</v>
      </c>
      <c r="BI640" s="229">
        <f>IF(N640="nulová",J640,0)</f>
        <v>0</v>
      </c>
      <c r="BJ640" s="21" t="s">
        <v>24</v>
      </c>
      <c r="BK640" s="229">
        <f>ROUND(I640*H640,2)</f>
        <v>0</v>
      </c>
      <c r="BL640" s="21" t="s">
        <v>512</v>
      </c>
      <c r="BM640" s="21" t="s">
        <v>1599</v>
      </c>
    </row>
    <row r="641" spans="2:65" s="1" customFormat="1" ht="16.5" customHeight="1">
      <c r="B641" s="43"/>
      <c r="C641" s="246" t="s">
        <v>1600</v>
      </c>
      <c r="D641" s="246" t="s">
        <v>268</v>
      </c>
      <c r="E641" s="247" t="s">
        <v>1601</v>
      </c>
      <c r="F641" s="248" t="s">
        <v>1557</v>
      </c>
      <c r="G641" s="249" t="s">
        <v>1491</v>
      </c>
      <c r="H641" s="250">
        <v>1</v>
      </c>
      <c r="I641" s="251"/>
      <c r="J641" s="252">
        <f>ROUND(I641*H641,2)</f>
        <v>0</v>
      </c>
      <c r="K641" s="248" t="s">
        <v>342</v>
      </c>
      <c r="L641" s="253"/>
      <c r="M641" s="254" t="s">
        <v>22</v>
      </c>
      <c r="N641" s="255" t="s">
        <v>46</v>
      </c>
      <c r="O641" s="44"/>
      <c r="P641" s="227">
        <f>O641*H641</f>
        <v>0</v>
      </c>
      <c r="Q641" s="227">
        <v>0</v>
      </c>
      <c r="R641" s="227">
        <f>Q641*H641</f>
        <v>0</v>
      </c>
      <c r="S641" s="227">
        <v>0</v>
      </c>
      <c r="T641" s="228">
        <f>S641*H641</f>
        <v>0</v>
      </c>
      <c r="AR641" s="21" t="s">
        <v>1394</v>
      </c>
      <c r="AT641" s="21" t="s">
        <v>268</v>
      </c>
      <c r="AU641" s="21" t="s">
        <v>147</v>
      </c>
      <c r="AY641" s="21" t="s">
        <v>134</v>
      </c>
      <c r="BE641" s="229">
        <f>IF(N641="základní",J641,0)</f>
        <v>0</v>
      </c>
      <c r="BF641" s="229">
        <f>IF(N641="snížená",J641,0)</f>
        <v>0</v>
      </c>
      <c r="BG641" s="229">
        <f>IF(N641="zákl. přenesená",J641,0)</f>
        <v>0</v>
      </c>
      <c r="BH641" s="229">
        <f>IF(N641="sníž. přenesená",J641,0)</f>
        <v>0</v>
      </c>
      <c r="BI641" s="229">
        <f>IF(N641="nulová",J641,0)</f>
        <v>0</v>
      </c>
      <c r="BJ641" s="21" t="s">
        <v>24</v>
      </c>
      <c r="BK641" s="229">
        <f>ROUND(I641*H641,2)</f>
        <v>0</v>
      </c>
      <c r="BL641" s="21" t="s">
        <v>512</v>
      </c>
      <c r="BM641" s="21" t="s">
        <v>1602</v>
      </c>
    </row>
    <row r="642" spans="2:65" s="1" customFormat="1" ht="16.5" customHeight="1">
      <c r="B642" s="43"/>
      <c r="C642" s="246" t="s">
        <v>1603</v>
      </c>
      <c r="D642" s="246" t="s">
        <v>268</v>
      </c>
      <c r="E642" s="247" t="s">
        <v>1604</v>
      </c>
      <c r="F642" s="248" t="s">
        <v>1523</v>
      </c>
      <c r="G642" s="249" t="s">
        <v>1491</v>
      </c>
      <c r="H642" s="250">
        <v>2</v>
      </c>
      <c r="I642" s="251"/>
      <c r="J642" s="252">
        <f>ROUND(I642*H642,2)</f>
        <v>0</v>
      </c>
      <c r="K642" s="248" t="s">
        <v>342</v>
      </c>
      <c r="L642" s="253"/>
      <c r="M642" s="254" t="s">
        <v>22</v>
      </c>
      <c r="N642" s="255" t="s">
        <v>46</v>
      </c>
      <c r="O642" s="44"/>
      <c r="P642" s="227">
        <f>O642*H642</f>
        <v>0</v>
      </c>
      <c r="Q642" s="227">
        <v>0</v>
      </c>
      <c r="R642" s="227">
        <f>Q642*H642</f>
        <v>0</v>
      </c>
      <c r="S642" s="227">
        <v>0</v>
      </c>
      <c r="T642" s="228">
        <f>S642*H642</f>
        <v>0</v>
      </c>
      <c r="AR642" s="21" t="s">
        <v>1394</v>
      </c>
      <c r="AT642" s="21" t="s">
        <v>268</v>
      </c>
      <c r="AU642" s="21" t="s">
        <v>147</v>
      </c>
      <c r="AY642" s="21" t="s">
        <v>134</v>
      </c>
      <c r="BE642" s="229">
        <f>IF(N642="základní",J642,0)</f>
        <v>0</v>
      </c>
      <c r="BF642" s="229">
        <f>IF(N642="snížená",J642,0)</f>
        <v>0</v>
      </c>
      <c r="BG642" s="229">
        <f>IF(N642="zákl. přenesená",J642,0)</f>
        <v>0</v>
      </c>
      <c r="BH642" s="229">
        <f>IF(N642="sníž. přenesená",J642,0)</f>
        <v>0</v>
      </c>
      <c r="BI642" s="229">
        <f>IF(N642="nulová",J642,0)</f>
        <v>0</v>
      </c>
      <c r="BJ642" s="21" t="s">
        <v>24</v>
      </c>
      <c r="BK642" s="229">
        <f>ROUND(I642*H642,2)</f>
        <v>0</v>
      </c>
      <c r="BL642" s="21" t="s">
        <v>512</v>
      </c>
      <c r="BM642" s="21" t="s">
        <v>1605</v>
      </c>
    </row>
    <row r="643" spans="2:65" s="1" customFormat="1" ht="16.5" customHeight="1">
      <c r="B643" s="43"/>
      <c r="C643" s="246" t="s">
        <v>1606</v>
      </c>
      <c r="D643" s="246" t="s">
        <v>268</v>
      </c>
      <c r="E643" s="247" t="s">
        <v>1607</v>
      </c>
      <c r="F643" s="248" t="s">
        <v>1531</v>
      </c>
      <c r="G643" s="249" t="s">
        <v>1491</v>
      </c>
      <c r="H643" s="250">
        <v>2</v>
      </c>
      <c r="I643" s="251"/>
      <c r="J643" s="252">
        <f>ROUND(I643*H643,2)</f>
        <v>0</v>
      </c>
      <c r="K643" s="248" t="s">
        <v>342</v>
      </c>
      <c r="L643" s="253"/>
      <c r="M643" s="254" t="s">
        <v>22</v>
      </c>
      <c r="N643" s="255" t="s">
        <v>46</v>
      </c>
      <c r="O643" s="44"/>
      <c r="P643" s="227">
        <f>O643*H643</f>
        <v>0</v>
      </c>
      <c r="Q643" s="227">
        <v>0</v>
      </c>
      <c r="R643" s="227">
        <f>Q643*H643</f>
        <v>0</v>
      </c>
      <c r="S643" s="227">
        <v>0</v>
      </c>
      <c r="T643" s="228">
        <f>S643*H643</f>
        <v>0</v>
      </c>
      <c r="AR643" s="21" t="s">
        <v>1394</v>
      </c>
      <c r="AT643" s="21" t="s">
        <v>268</v>
      </c>
      <c r="AU643" s="21" t="s">
        <v>147</v>
      </c>
      <c r="AY643" s="21" t="s">
        <v>134</v>
      </c>
      <c r="BE643" s="229">
        <f>IF(N643="základní",J643,0)</f>
        <v>0</v>
      </c>
      <c r="BF643" s="229">
        <f>IF(N643="snížená",J643,0)</f>
        <v>0</v>
      </c>
      <c r="BG643" s="229">
        <f>IF(N643="zákl. přenesená",J643,0)</f>
        <v>0</v>
      </c>
      <c r="BH643" s="229">
        <f>IF(N643="sníž. přenesená",J643,0)</f>
        <v>0</v>
      </c>
      <c r="BI643" s="229">
        <f>IF(N643="nulová",J643,0)</f>
        <v>0</v>
      </c>
      <c r="BJ643" s="21" t="s">
        <v>24</v>
      </c>
      <c r="BK643" s="229">
        <f>ROUND(I643*H643,2)</f>
        <v>0</v>
      </c>
      <c r="BL643" s="21" t="s">
        <v>512</v>
      </c>
      <c r="BM643" s="21" t="s">
        <v>1608</v>
      </c>
    </row>
    <row r="644" spans="2:65" s="1" customFormat="1" ht="16.5" customHeight="1">
      <c r="B644" s="43"/>
      <c r="C644" s="246" t="s">
        <v>1609</v>
      </c>
      <c r="D644" s="246" t="s">
        <v>268</v>
      </c>
      <c r="E644" s="247" t="s">
        <v>1610</v>
      </c>
      <c r="F644" s="248" t="s">
        <v>1535</v>
      </c>
      <c r="G644" s="249" t="s">
        <v>1491</v>
      </c>
      <c r="H644" s="250">
        <v>8</v>
      </c>
      <c r="I644" s="251"/>
      <c r="J644" s="252">
        <f>ROUND(I644*H644,2)</f>
        <v>0</v>
      </c>
      <c r="K644" s="248" t="s">
        <v>342</v>
      </c>
      <c r="L644" s="253"/>
      <c r="M644" s="254" t="s">
        <v>22</v>
      </c>
      <c r="N644" s="255" t="s">
        <v>46</v>
      </c>
      <c r="O644" s="44"/>
      <c r="P644" s="227">
        <f>O644*H644</f>
        <v>0</v>
      </c>
      <c r="Q644" s="227">
        <v>0</v>
      </c>
      <c r="R644" s="227">
        <f>Q644*H644</f>
        <v>0</v>
      </c>
      <c r="S644" s="227">
        <v>0</v>
      </c>
      <c r="T644" s="228">
        <f>S644*H644</f>
        <v>0</v>
      </c>
      <c r="AR644" s="21" t="s">
        <v>1394</v>
      </c>
      <c r="AT644" s="21" t="s">
        <v>268</v>
      </c>
      <c r="AU644" s="21" t="s">
        <v>147</v>
      </c>
      <c r="AY644" s="21" t="s">
        <v>134</v>
      </c>
      <c r="BE644" s="229">
        <f>IF(N644="základní",J644,0)</f>
        <v>0</v>
      </c>
      <c r="BF644" s="229">
        <f>IF(N644="snížená",J644,0)</f>
        <v>0</v>
      </c>
      <c r="BG644" s="229">
        <f>IF(N644="zákl. přenesená",J644,0)</f>
        <v>0</v>
      </c>
      <c r="BH644" s="229">
        <f>IF(N644="sníž. přenesená",J644,0)</f>
        <v>0</v>
      </c>
      <c r="BI644" s="229">
        <f>IF(N644="nulová",J644,0)</f>
        <v>0</v>
      </c>
      <c r="BJ644" s="21" t="s">
        <v>24</v>
      </c>
      <c r="BK644" s="229">
        <f>ROUND(I644*H644,2)</f>
        <v>0</v>
      </c>
      <c r="BL644" s="21" t="s">
        <v>512</v>
      </c>
      <c r="BM644" s="21" t="s">
        <v>1611</v>
      </c>
    </row>
    <row r="645" spans="2:65" s="1" customFormat="1" ht="16.5" customHeight="1">
      <c r="B645" s="43"/>
      <c r="C645" s="246" t="s">
        <v>1612</v>
      </c>
      <c r="D645" s="246" t="s">
        <v>268</v>
      </c>
      <c r="E645" s="247" t="s">
        <v>1613</v>
      </c>
      <c r="F645" s="248" t="s">
        <v>1539</v>
      </c>
      <c r="G645" s="249" t="s">
        <v>1491</v>
      </c>
      <c r="H645" s="250">
        <v>6</v>
      </c>
      <c r="I645" s="251"/>
      <c r="J645" s="252">
        <f>ROUND(I645*H645,2)</f>
        <v>0</v>
      </c>
      <c r="K645" s="248" t="s">
        <v>342</v>
      </c>
      <c r="L645" s="253"/>
      <c r="M645" s="254" t="s">
        <v>22</v>
      </c>
      <c r="N645" s="255" t="s">
        <v>46</v>
      </c>
      <c r="O645" s="44"/>
      <c r="P645" s="227">
        <f>O645*H645</f>
        <v>0</v>
      </c>
      <c r="Q645" s="227">
        <v>0</v>
      </c>
      <c r="R645" s="227">
        <f>Q645*H645</f>
        <v>0</v>
      </c>
      <c r="S645" s="227">
        <v>0</v>
      </c>
      <c r="T645" s="228">
        <f>S645*H645</f>
        <v>0</v>
      </c>
      <c r="AR645" s="21" t="s">
        <v>1394</v>
      </c>
      <c r="AT645" s="21" t="s">
        <v>268</v>
      </c>
      <c r="AU645" s="21" t="s">
        <v>147</v>
      </c>
      <c r="AY645" s="21" t="s">
        <v>134</v>
      </c>
      <c r="BE645" s="229">
        <f>IF(N645="základní",J645,0)</f>
        <v>0</v>
      </c>
      <c r="BF645" s="229">
        <f>IF(N645="snížená",J645,0)</f>
        <v>0</v>
      </c>
      <c r="BG645" s="229">
        <f>IF(N645="zákl. přenesená",J645,0)</f>
        <v>0</v>
      </c>
      <c r="BH645" s="229">
        <f>IF(N645="sníž. přenesená",J645,0)</f>
        <v>0</v>
      </c>
      <c r="BI645" s="229">
        <f>IF(N645="nulová",J645,0)</f>
        <v>0</v>
      </c>
      <c r="BJ645" s="21" t="s">
        <v>24</v>
      </c>
      <c r="BK645" s="229">
        <f>ROUND(I645*H645,2)</f>
        <v>0</v>
      </c>
      <c r="BL645" s="21" t="s">
        <v>512</v>
      </c>
      <c r="BM645" s="21" t="s">
        <v>1614</v>
      </c>
    </row>
    <row r="646" spans="2:65" s="1" customFormat="1" ht="16.5" customHeight="1">
      <c r="B646" s="43"/>
      <c r="C646" s="246" t="s">
        <v>1615</v>
      </c>
      <c r="D646" s="246" t="s">
        <v>268</v>
      </c>
      <c r="E646" s="247" t="s">
        <v>1616</v>
      </c>
      <c r="F646" s="248" t="s">
        <v>1617</v>
      </c>
      <c r="G646" s="249" t="s">
        <v>1491</v>
      </c>
      <c r="H646" s="250">
        <v>4</v>
      </c>
      <c r="I646" s="251"/>
      <c r="J646" s="252">
        <f>ROUND(I646*H646,2)</f>
        <v>0</v>
      </c>
      <c r="K646" s="248" t="s">
        <v>342</v>
      </c>
      <c r="L646" s="253"/>
      <c r="M646" s="254" t="s">
        <v>22</v>
      </c>
      <c r="N646" s="255" t="s">
        <v>46</v>
      </c>
      <c r="O646" s="44"/>
      <c r="P646" s="227">
        <f>O646*H646</f>
        <v>0</v>
      </c>
      <c r="Q646" s="227">
        <v>0</v>
      </c>
      <c r="R646" s="227">
        <f>Q646*H646</f>
        <v>0</v>
      </c>
      <c r="S646" s="227">
        <v>0</v>
      </c>
      <c r="T646" s="228">
        <f>S646*H646</f>
        <v>0</v>
      </c>
      <c r="AR646" s="21" t="s">
        <v>1394</v>
      </c>
      <c r="AT646" s="21" t="s">
        <v>268</v>
      </c>
      <c r="AU646" s="21" t="s">
        <v>147</v>
      </c>
      <c r="AY646" s="21" t="s">
        <v>134</v>
      </c>
      <c r="BE646" s="229">
        <f>IF(N646="základní",J646,0)</f>
        <v>0</v>
      </c>
      <c r="BF646" s="229">
        <f>IF(N646="snížená",J646,0)</f>
        <v>0</v>
      </c>
      <c r="BG646" s="229">
        <f>IF(N646="zákl. přenesená",J646,0)</f>
        <v>0</v>
      </c>
      <c r="BH646" s="229">
        <f>IF(N646="sníž. přenesená",J646,0)</f>
        <v>0</v>
      </c>
      <c r="BI646" s="229">
        <f>IF(N646="nulová",J646,0)</f>
        <v>0</v>
      </c>
      <c r="BJ646" s="21" t="s">
        <v>24</v>
      </c>
      <c r="BK646" s="229">
        <f>ROUND(I646*H646,2)</f>
        <v>0</v>
      </c>
      <c r="BL646" s="21" t="s">
        <v>512</v>
      </c>
      <c r="BM646" s="21" t="s">
        <v>1618</v>
      </c>
    </row>
    <row r="647" spans="2:65" s="1" customFormat="1" ht="16.5" customHeight="1">
      <c r="B647" s="43"/>
      <c r="C647" s="246" t="s">
        <v>1619</v>
      </c>
      <c r="D647" s="246" t="s">
        <v>268</v>
      </c>
      <c r="E647" s="247" t="s">
        <v>1620</v>
      </c>
      <c r="F647" s="248" t="s">
        <v>1591</v>
      </c>
      <c r="G647" s="249" t="s">
        <v>1491</v>
      </c>
      <c r="H647" s="250">
        <v>3</v>
      </c>
      <c r="I647" s="251"/>
      <c r="J647" s="252">
        <f>ROUND(I647*H647,2)</f>
        <v>0</v>
      </c>
      <c r="K647" s="248" t="s">
        <v>342</v>
      </c>
      <c r="L647" s="253"/>
      <c r="M647" s="254" t="s">
        <v>22</v>
      </c>
      <c r="N647" s="255" t="s">
        <v>46</v>
      </c>
      <c r="O647" s="44"/>
      <c r="P647" s="227">
        <f>O647*H647</f>
        <v>0</v>
      </c>
      <c r="Q647" s="227">
        <v>0</v>
      </c>
      <c r="R647" s="227">
        <f>Q647*H647</f>
        <v>0</v>
      </c>
      <c r="S647" s="227">
        <v>0</v>
      </c>
      <c r="T647" s="228">
        <f>S647*H647</f>
        <v>0</v>
      </c>
      <c r="AR647" s="21" t="s">
        <v>1394</v>
      </c>
      <c r="AT647" s="21" t="s">
        <v>268</v>
      </c>
      <c r="AU647" s="21" t="s">
        <v>147</v>
      </c>
      <c r="AY647" s="21" t="s">
        <v>134</v>
      </c>
      <c r="BE647" s="229">
        <f>IF(N647="základní",J647,0)</f>
        <v>0</v>
      </c>
      <c r="BF647" s="229">
        <f>IF(N647="snížená",J647,0)</f>
        <v>0</v>
      </c>
      <c r="BG647" s="229">
        <f>IF(N647="zákl. přenesená",J647,0)</f>
        <v>0</v>
      </c>
      <c r="BH647" s="229">
        <f>IF(N647="sníž. přenesená",J647,0)</f>
        <v>0</v>
      </c>
      <c r="BI647" s="229">
        <f>IF(N647="nulová",J647,0)</f>
        <v>0</v>
      </c>
      <c r="BJ647" s="21" t="s">
        <v>24</v>
      </c>
      <c r="BK647" s="229">
        <f>ROUND(I647*H647,2)</f>
        <v>0</v>
      </c>
      <c r="BL647" s="21" t="s">
        <v>512</v>
      </c>
      <c r="BM647" s="21" t="s">
        <v>1621</v>
      </c>
    </row>
    <row r="648" spans="2:63" s="10" customFormat="1" ht="22.3" customHeight="1">
      <c r="B648" s="202"/>
      <c r="C648" s="203"/>
      <c r="D648" s="204" t="s">
        <v>74</v>
      </c>
      <c r="E648" s="216" t="s">
        <v>1622</v>
      </c>
      <c r="F648" s="216" t="s">
        <v>1623</v>
      </c>
      <c r="G648" s="203"/>
      <c r="H648" s="203"/>
      <c r="I648" s="206"/>
      <c r="J648" s="217">
        <f>BK648</f>
        <v>0</v>
      </c>
      <c r="K648" s="203"/>
      <c r="L648" s="208"/>
      <c r="M648" s="209"/>
      <c r="N648" s="210"/>
      <c r="O648" s="210"/>
      <c r="P648" s="211">
        <f>SUM(P649:P656)</f>
        <v>0</v>
      </c>
      <c r="Q648" s="210"/>
      <c r="R648" s="211">
        <f>SUM(R649:R656)</f>
        <v>0</v>
      </c>
      <c r="S648" s="210"/>
      <c r="T648" s="212">
        <f>SUM(T649:T656)</f>
        <v>0</v>
      </c>
      <c r="AR648" s="213" t="s">
        <v>147</v>
      </c>
      <c r="AT648" s="214" t="s">
        <v>74</v>
      </c>
      <c r="AU648" s="214" t="s">
        <v>84</v>
      </c>
      <c r="AY648" s="213" t="s">
        <v>134</v>
      </c>
      <c r="BK648" s="215">
        <f>SUM(BK649:BK656)</f>
        <v>0</v>
      </c>
    </row>
    <row r="649" spans="2:65" s="1" customFormat="1" ht="16.5" customHeight="1">
      <c r="B649" s="43"/>
      <c r="C649" s="246" t="s">
        <v>1624</v>
      </c>
      <c r="D649" s="246" t="s">
        <v>268</v>
      </c>
      <c r="E649" s="247" t="s">
        <v>1625</v>
      </c>
      <c r="F649" s="248" t="s">
        <v>1553</v>
      </c>
      <c r="G649" s="249" t="s">
        <v>1491</v>
      </c>
      <c r="H649" s="250">
        <v>1</v>
      </c>
      <c r="I649" s="251"/>
      <c r="J649" s="252">
        <f>ROUND(I649*H649,2)</f>
        <v>0</v>
      </c>
      <c r="K649" s="248" t="s">
        <v>342</v>
      </c>
      <c r="L649" s="253"/>
      <c r="M649" s="254" t="s">
        <v>22</v>
      </c>
      <c r="N649" s="255" t="s">
        <v>46</v>
      </c>
      <c r="O649" s="44"/>
      <c r="P649" s="227">
        <f>O649*H649</f>
        <v>0</v>
      </c>
      <c r="Q649" s="227">
        <v>0</v>
      </c>
      <c r="R649" s="227">
        <f>Q649*H649</f>
        <v>0</v>
      </c>
      <c r="S649" s="227">
        <v>0</v>
      </c>
      <c r="T649" s="228">
        <f>S649*H649</f>
        <v>0</v>
      </c>
      <c r="AR649" s="21" t="s">
        <v>1394</v>
      </c>
      <c r="AT649" s="21" t="s">
        <v>268</v>
      </c>
      <c r="AU649" s="21" t="s">
        <v>147</v>
      </c>
      <c r="AY649" s="21" t="s">
        <v>134</v>
      </c>
      <c r="BE649" s="229">
        <f>IF(N649="základní",J649,0)</f>
        <v>0</v>
      </c>
      <c r="BF649" s="229">
        <f>IF(N649="snížená",J649,0)</f>
        <v>0</v>
      </c>
      <c r="BG649" s="229">
        <f>IF(N649="zákl. přenesená",J649,0)</f>
        <v>0</v>
      </c>
      <c r="BH649" s="229">
        <f>IF(N649="sníž. přenesená",J649,0)</f>
        <v>0</v>
      </c>
      <c r="BI649" s="229">
        <f>IF(N649="nulová",J649,0)</f>
        <v>0</v>
      </c>
      <c r="BJ649" s="21" t="s">
        <v>24</v>
      </c>
      <c r="BK649" s="229">
        <f>ROUND(I649*H649,2)</f>
        <v>0</v>
      </c>
      <c r="BL649" s="21" t="s">
        <v>512</v>
      </c>
      <c r="BM649" s="21" t="s">
        <v>1626</v>
      </c>
    </row>
    <row r="650" spans="2:65" s="1" customFormat="1" ht="16.5" customHeight="1">
      <c r="B650" s="43"/>
      <c r="C650" s="246" t="s">
        <v>1627</v>
      </c>
      <c r="D650" s="246" t="s">
        <v>268</v>
      </c>
      <c r="E650" s="247" t="s">
        <v>1628</v>
      </c>
      <c r="F650" s="248" t="s">
        <v>1557</v>
      </c>
      <c r="G650" s="249" t="s">
        <v>1491</v>
      </c>
      <c r="H650" s="250">
        <v>1</v>
      </c>
      <c r="I650" s="251"/>
      <c r="J650" s="252">
        <f>ROUND(I650*H650,2)</f>
        <v>0</v>
      </c>
      <c r="K650" s="248" t="s">
        <v>342</v>
      </c>
      <c r="L650" s="253"/>
      <c r="M650" s="254" t="s">
        <v>22</v>
      </c>
      <c r="N650" s="255" t="s">
        <v>46</v>
      </c>
      <c r="O650" s="44"/>
      <c r="P650" s="227">
        <f>O650*H650</f>
        <v>0</v>
      </c>
      <c r="Q650" s="227">
        <v>0</v>
      </c>
      <c r="R650" s="227">
        <f>Q650*H650</f>
        <v>0</v>
      </c>
      <c r="S650" s="227">
        <v>0</v>
      </c>
      <c r="T650" s="228">
        <f>S650*H650</f>
        <v>0</v>
      </c>
      <c r="AR650" s="21" t="s">
        <v>1394</v>
      </c>
      <c r="AT650" s="21" t="s">
        <v>268</v>
      </c>
      <c r="AU650" s="21" t="s">
        <v>147</v>
      </c>
      <c r="AY650" s="21" t="s">
        <v>134</v>
      </c>
      <c r="BE650" s="229">
        <f>IF(N650="základní",J650,0)</f>
        <v>0</v>
      </c>
      <c r="BF650" s="229">
        <f>IF(N650="snížená",J650,0)</f>
        <v>0</v>
      </c>
      <c r="BG650" s="229">
        <f>IF(N650="zákl. přenesená",J650,0)</f>
        <v>0</v>
      </c>
      <c r="BH650" s="229">
        <f>IF(N650="sníž. přenesená",J650,0)</f>
        <v>0</v>
      </c>
      <c r="BI650" s="229">
        <f>IF(N650="nulová",J650,0)</f>
        <v>0</v>
      </c>
      <c r="BJ650" s="21" t="s">
        <v>24</v>
      </c>
      <c r="BK650" s="229">
        <f>ROUND(I650*H650,2)</f>
        <v>0</v>
      </c>
      <c r="BL650" s="21" t="s">
        <v>512</v>
      </c>
      <c r="BM650" s="21" t="s">
        <v>1629</v>
      </c>
    </row>
    <row r="651" spans="2:65" s="1" customFormat="1" ht="16.5" customHeight="1">
      <c r="B651" s="43"/>
      <c r="C651" s="246" t="s">
        <v>1630</v>
      </c>
      <c r="D651" s="246" t="s">
        <v>268</v>
      </c>
      <c r="E651" s="247" t="s">
        <v>1631</v>
      </c>
      <c r="F651" s="248" t="s">
        <v>1523</v>
      </c>
      <c r="G651" s="249" t="s">
        <v>1491</v>
      </c>
      <c r="H651" s="250">
        <v>1</v>
      </c>
      <c r="I651" s="251"/>
      <c r="J651" s="252">
        <f>ROUND(I651*H651,2)</f>
        <v>0</v>
      </c>
      <c r="K651" s="248" t="s">
        <v>342</v>
      </c>
      <c r="L651" s="253"/>
      <c r="M651" s="254" t="s">
        <v>22</v>
      </c>
      <c r="N651" s="255" t="s">
        <v>46</v>
      </c>
      <c r="O651" s="44"/>
      <c r="P651" s="227">
        <f>O651*H651</f>
        <v>0</v>
      </c>
      <c r="Q651" s="227">
        <v>0</v>
      </c>
      <c r="R651" s="227">
        <f>Q651*H651</f>
        <v>0</v>
      </c>
      <c r="S651" s="227">
        <v>0</v>
      </c>
      <c r="T651" s="228">
        <f>S651*H651</f>
        <v>0</v>
      </c>
      <c r="AR651" s="21" t="s">
        <v>1394</v>
      </c>
      <c r="AT651" s="21" t="s">
        <v>268</v>
      </c>
      <c r="AU651" s="21" t="s">
        <v>147</v>
      </c>
      <c r="AY651" s="21" t="s">
        <v>134</v>
      </c>
      <c r="BE651" s="229">
        <f>IF(N651="základní",J651,0)</f>
        <v>0</v>
      </c>
      <c r="BF651" s="229">
        <f>IF(N651="snížená",J651,0)</f>
        <v>0</v>
      </c>
      <c r="BG651" s="229">
        <f>IF(N651="zákl. přenesená",J651,0)</f>
        <v>0</v>
      </c>
      <c r="BH651" s="229">
        <f>IF(N651="sníž. přenesená",J651,0)</f>
        <v>0</v>
      </c>
      <c r="BI651" s="229">
        <f>IF(N651="nulová",J651,0)</f>
        <v>0</v>
      </c>
      <c r="BJ651" s="21" t="s">
        <v>24</v>
      </c>
      <c r="BK651" s="229">
        <f>ROUND(I651*H651,2)</f>
        <v>0</v>
      </c>
      <c r="BL651" s="21" t="s">
        <v>512</v>
      </c>
      <c r="BM651" s="21" t="s">
        <v>1632</v>
      </c>
    </row>
    <row r="652" spans="2:65" s="1" customFormat="1" ht="16.5" customHeight="1">
      <c r="B652" s="43"/>
      <c r="C652" s="246" t="s">
        <v>1633</v>
      </c>
      <c r="D652" s="246" t="s">
        <v>268</v>
      </c>
      <c r="E652" s="247" t="s">
        <v>1634</v>
      </c>
      <c r="F652" s="248" t="s">
        <v>1535</v>
      </c>
      <c r="G652" s="249" t="s">
        <v>1491</v>
      </c>
      <c r="H652" s="250">
        <v>5</v>
      </c>
      <c r="I652" s="251"/>
      <c r="J652" s="252">
        <f>ROUND(I652*H652,2)</f>
        <v>0</v>
      </c>
      <c r="K652" s="248" t="s">
        <v>342</v>
      </c>
      <c r="L652" s="253"/>
      <c r="M652" s="254" t="s">
        <v>22</v>
      </c>
      <c r="N652" s="255" t="s">
        <v>46</v>
      </c>
      <c r="O652" s="44"/>
      <c r="P652" s="227">
        <f>O652*H652</f>
        <v>0</v>
      </c>
      <c r="Q652" s="227">
        <v>0</v>
      </c>
      <c r="R652" s="227">
        <f>Q652*H652</f>
        <v>0</v>
      </c>
      <c r="S652" s="227">
        <v>0</v>
      </c>
      <c r="T652" s="228">
        <f>S652*H652</f>
        <v>0</v>
      </c>
      <c r="AR652" s="21" t="s">
        <v>1394</v>
      </c>
      <c r="AT652" s="21" t="s">
        <v>268</v>
      </c>
      <c r="AU652" s="21" t="s">
        <v>147</v>
      </c>
      <c r="AY652" s="21" t="s">
        <v>134</v>
      </c>
      <c r="BE652" s="229">
        <f>IF(N652="základní",J652,0)</f>
        <v>0</v>
      </c>
      <c r="BF652" s="229">
        <f>IF(N652="snížená",J652,0)</f>
        <v>0</v>
      </c>
      <c r="BG652" s="229">
        <f>IF(N652="zákl. přenesená",J652,0)</f>
        <v>0</v>
      </c>
      <c r="BH652" s="229">
        <f>IF(N652="sníž. přenesená",J652,0)</f>
        <v>0</v>
      </c>
      <c r="BI652" s="229">
        <f>IF(N652="nulová",J652,0)</f>
        <v>0</v>
      </c>
      <c r="BJ652" s="21" t="s">
        <v>24</v>
      </c>
      <c r="BK652" s="229">
        <f>ROUND(I652*H652,2)</f>
        <v>0</v>
      </c>
      <c r="BL652" s="21" t="s">
        <v>512</v>
      </c>
      <c r="BM652" s="21" t="s">
        <v>1635</v>
      </c>
    </row>
    <row r="653" spans="2:65" s="1" customFormat="1" ht="16.5" customHeight="1">
      <c r="B653" s="43"/>
      <c r="C653" s="246" t="s">
        <v>1636</v>
      </c>
      <c r="D653" s="246" t="s">
        <v>268</v>
      </c>
      <c r="E653" s="247" t="s">
        <v>1637</v>
      </c>
      <c r="F653" s="248" t="s">
        <v>1539</v>
      </c>
      <c r="G653" s="249" t="s">
        <v>1491</v>
      </c>
      <c r="H653" s="250">
        <v>5</v>
      </c>
      <c r="I653" s="251"/>
      <c r="J653" s="252">
        <f>ROUND(I653*H653,2)</f>
        <v>0</v>
      </c>
      <c r="K653" s="248" t="s">
        <v>342</v>
      </c>
      <c r="L653" s="253"/>
      <c r="M653" s="254" t="s">
        <v>22</v>
      </c>
      <c r="N653" s="255" t="s">
        <v>46</v>
      </c>
      <c r="O653" s="44"/>
      <c r="P653" s="227">
        <f>O653*H653</f>
        <v>0</v>
      </c>
      <c r="Q653" s="227">
        <v>0</v>
      </c>
      <c r="R653" s="227">
        <f>Q653*H653</f>
        <v>0</v>
      </c>
      <c r="S653" s="227">
        <v>0</v>
      </c>
      <c r="T653" s="228">
        <f>S653*H653</f>
        <v>0</v>
      </c>
      <c r="AR653" s="21" t="s">
        <v>1394</v>
      </c>
      <c r="AT653" s="21" t="s">
        <v>268</v>
      </c>
      <c r="AU653" s="21" t="s">
        <v>147</v>
      </c>
      <c r="AY653" s="21" t="s">
        <v>134</v>
      </c>
      <c r="BE653" s="229">
        <f>IF(N653="základní",J653,0)</f>
        <v>0</v>
      </c>
      <c r="BF653" s="229">
        <f>IF(N653="snížená",J653,0)</f>
        <v>0</v>
      </c>
      <c r="BG653" s="229">
        <f>IF(N653="zákl. přenesená",J653,0)</f>
        <v>0</v>
      </c>
      <c r="BH653" s="229">
        <f>IF(N653="sníž. přenesená",J653,0)</f>
        <v>0</v>
      </c>
      <c r="BI653" s="229">
        <f>IF(N653="nulová",J653,0)</f>
        <v>0</v>
      </c>
      <c r="BJ653" s="21" t="s">
        <v>24</v>
      </c>
      <c r="BK653" s="229">
        <f>ROUND(I653*H653,2)</f>
        <v>0</v>
      </c>
      <c r="BL653" s="21" t="s">
        <v>512</v>
      </c>
      <c r="BM653" s="21" t="s">
        <v>1638</v>
      </c>
    </row>
    <row r="654" spans="2:65" s="1" customFormat="1" ht="16.5" customHeight="1">
      <c r="B654" s="43"/>
      <c r="C654" s="246" t="s">
        <v>1639</v>
      </c>
      <c r="D654" s="246" t="s">
        <v>268</v>
      </c>
      <c r="E654" s="247" t="s">
        <v>1640</v>
      </c>
      <c r="F654" s="248" t="s">
        <v>1591</v>
      </c>
      <c r="G654" s="249" t="s">
        <v>1491</v>
      </c>
      <c r="H654" s="250">
        <v>1</v>
      </c>
      <c r="I654" s="251"/>
      <c r="J654" s="252">
        <f>ROUND(I654*H654,2)</f>
        <v>0</v>
      </c>
      <c r="K654" s="248" t="s">
        <v>342</v>
      </c>
      <c r="L654" s="253"/>
      <c r="M654" s="254" t="s">
        <v>22</v>
      </c>
      <c r="N654" s="255" t="s">
        <v>46</v>
      </c>
      <c r="O654" s="44"/>
      <c r="P654" s="227">
        <f>O654*H654</f>
        <v>0</v>
      </c>
      <c r="Q654" s="227">
        <v>0</v>
      </c>
      <c r="R654" s="227">
        <f>Q654*H654</f>
        <v>0</v>
      </c>
      <c r="S654" s="227">
        <v>0</v>
      </c>
      <c r="T654" s="228">
        <f>S654*H654</f>
        <v>0</v>
      </c>
      <c r="AR654" s="21" t="s">
        <v>1394</v>
      </c>
      <c r="AT654" s="21" t="s">
        <v>268</v>
      </c>
      <c r="AU654" s="21" t="s">
        <v>147</v>
      </c>
      <c r="AY654" s="21" t="s">
        <v>134</v>
      </c>
      <c r="BE654" s="229">
        <f>IF(N654="základní",J654,0)</f>
        <v>0</v>
      </c>
      <c r="BF654" s="229">
        <f>IF(N654="snížená",J654,0)</f>
        <v>0</v>
      </c>
      <c r="BG654" s="229">
        <f>IF(N654="zákl. přenesená",J654,0)</f>
        <v>0</v>
      </c>
      <c r="BH654" s="229">
        <f>IF(N654="sníž. přenesená",J654,0)</f>
        <v>0</v>
      </c>
      <c r="BI654" s="229">
        <f>IF(N654="nulová",J654,0)</f>
        <v>0</v>
      </c>
      <c r="BJ654" s="21" t="s">
        <v>24</v>
      </c>
      <c r="BK654" s="229">
        <f>ROUND(I654*H654,2)</f>
        <v>0</v>
      </c>
      <c r="BL654" s="21" t="s">
        <v>512</v>
      </c>
      <c r="BM654" s="21" t="s">
        <v>1641</v>
      </c>
    </row>
    <row r="655" spans="2:65" s="1" customFormat="1" ht="16.5" customHeight="1">
      <c r="B655" s="43"/>
      <c r="C655" s="246" t="s">
        <v>1642</v>
      </c>
      <c r="D655" s="246" t="s">
        <v>268</v>
      </c>
      <c r="E655" s="247" t="s">
        <v>1643</v>
      </c>
      <c r="F655" s="248" t="s">
        <v>1644</v>
      </c>
      <c r="G655" s="249" t="s">
        <v>1491</v>
      </c>
      <c r="H655" s="250">
        <v>6</v>
      </c>
      <c r="I655" s="251"/>
      <c r="J655" s="252">
        <f>ROUND(I655*H655,2)</f>
        <v>0</v>
      </c>
      <c r="K655" s="248" t="s">
        <v>342</v>
      </c>
      <c r="L655" s="253"/>
      <c r="M655" s="254" t="s">
        <v>22</v>
      </c>
      <c r="N655" s="255" t="s">
        <v>46</v>
      </c>
      <c r="O655" s="44"/>
      <c r="P655" s="227">
        <f>O655*H655</f>
        <v>0</v>
      </c>
      <c r="Q655" s="227">
        <v>0</v>
      </c>
      <c r="R655" s="227">
        <f>Q655*H655</f>
        <v>0</v>
      </c>
      <c r="S655" s="227">
        <v>0</v>
      </c>
      <c r="T655" s="228">
        <f>S655*H655</f>
        <v>0</v>
      </c>
      <c r="AR655" s="21" t="s">
        <v>1394</v>
      </c>
      <c r="AT655" s="21" t="s">
        <v>268</v>
      </c>
      <c r="AU655" s="21" t="s">
        <v>147</v>
      </c>
      <c r="AY655" s="21" t="s">
        <v>134</v>
      </c>
      <c r="BE655" s="229">
        <f>IF(N655="základní",J655,0)</f>
        <v>0</v>
      </c>
      <c r="BF655" s="229">
        <f>IF(N655="snížená",J655,0)</f>
        <v>0</v>
      </c>
      <c r="BG655" s="229">
        <f>IF(N655="zákl. přenesená",J655,0)</f>
        <v>0</v>
      </c>
      <c r="BH655" s="229">
        <f>IF(N655="sníž. přenesená",J655,0)</f>
        <v>0</v>
      </c>
      <c r="BI655" s="229">
        <f>IF(N655="nulová",J655,0)</f>
        <v>0</v>
      </c>
      <c r="BJ655" s="21" t="s">
        <v>24</v>
      </c>
      <c r="BK655" s="229">
        <f>ROUND(I655*H655,2)</f>
        <v>0</v>
      </c>
      <c r="BL655" s="21" t="s">
        <v>512</v>
      </c>
      <c r="BM655" s="21" t="s">
        <v>1645</v>
      </c>
    </row>
    <row r="656" spans="2:65" s="1" customFormat="1" ht="16.5" customHeight="1">
      <c r="B656" s="43"/>
      <c r="C656" s="246" t="s">
        <v>1646</v>
      </c>
      <c r="D656" s="246" t="s">
        <v>268</v>
      </c>
      <c r="E656" s="247" t="s">
        <v>1647</v>
      </c>
      <c r="F656" s="248" t="s">
        <v>1570</v>
      </c>
      <c r="G656" s="249" t="s">
        <v>1491</v>
      </c>
      <c r="H656" s="250">
        <v>8</v>
      </c>
      <c r="I656" s="251"/>
      <c r="J656" s="252">
        <f>ROUND(I656*H656,2)</f>
        <v>0</v>
      </c>
      <c r="K656" s="248" t="s">
        <v>342</v>
      </c>
      <c r="L656" s="253"/>
      <c r="M656" s="254" t="s">
        <v>22</v>
      </c>
      <c r="N656" s="255" t="s">
        <v>46</v>
      </c>
      <c r="O656" s="44"/>
      <c r="P656" s="227">
        <f>O656*H656</f>
        <v>0</v>
      </c>
      <c r="Q656" s="227">
        <v>0</v>
      </c>
      <c r="R656" s="227">
        <f>Q656*H656</f>
        <v>0</v>
      </c>
      <c r="S656" s="227">
        <v>0</v>
      </c>
      <c r="T656" s="228">
        <f>S656*H656</f>
        <v>0</v>
      </c>
      <c r="AR656" s="21" t="s">
        <v>1394</v>
      </c>
      <c r="AT656" s="21" t="s">
        <v>268</v>
      </c>
      <c r="AU656" s="21" t="s">
        <v>147</v>
      </c>
      <c r="AY656" s="21" t="s">
        <v>134</v>
      </c>
      <c r="BE656" s="229">
        <f>IF(N656="základní",J656,0)</f>
        <v>0</v>
      </c>
      <c r="BF656" s="229">
        <f>IF(N656="snížená",J656,0)</f>
        <v>0</v>
      </c>
      <c r="BG656" s="229">
        <f>IF(N656="zákl. přenesená",J656,0)</f>
        <v>0</v>
      </c>
      <c r="BH656" s="229">
        <f>IF(N656="sníž. přenesená",J656,0)</f>
        <v>0</v>
      </c>
      <c r="BI656" s="229">
        <f>IF(N656="nulová",J656,0)</f>
        <v>0</v>
      </c>
      <c r="BJ656" s="21" t="s">
        <v>24</v>
      </c>
      <c r="BK656" s="229">
        <f>ROUND(I656*H656,2)</f>
        <v>0</v>
      </c>
      <c r="BL656" s="21" t="s">
        <v>512</v>
      </c>
      <c r="BM656" s="21" t="s">
        <v>1648</v>
      </c>
    </row>
    <row r="657" spans="2:63" s="10" customFormat="1" ht="22.3" customHeight="1">
      <c r="B657" s="202"/>
      <c r="C657" s="203"/>
      <c r="D657" s="204" t="s">
        <v>74</v>
      </c>
      <c r="E657" s="216" t="s">
        <v>1649</v>
      </c>
      <c r="F657" s="216" t="s">
        <v>1650</v>
      </c>
      <c r="G657" s="203"/>
      <c r="H657" s="203"/>
      <c r="I657" s="206"/>
      <c r="J657" s="217">
        <f>BK657</f>
        <v>0</v>
      </c>
      <c r="K657" s="203"/>
      <c r="L657" s="208"/>
      <c r="M657" s="209"/>
      <c r="N657" s="210"/>
      <c r="O657" s="210"/>
      <c r="P657" s="211">
        <f>SUM(P658:P695)</f>
        <v>0</v>
      </c>
      <c r="Q657" s="210"/>
      <c r="R657" s="211">
        <f>SUM(R658:R695)</f>
        <v>0</v>
      </c>
      <c r="S657" s="210"/>
      <c r="T657" s="212">
        <f>SUM(T658:T695)</f>
        <v>0</v>
      </c>
      <c r="AR657" s="213" t="s">
        <v>147</v>
      </c>
      <c r="AT657" s="214" t="s">
        <v>74</v>
      </c>
      <c r="AU657" s="214" t="s">
        <v>84</v>
      </c>
      <c r="AY657" s="213" t="s">
        <v>134</v>
      </c>
      <c r="BK657" s="215">
        <f>SUM(BK658:BK695)</f>
        <v>0</v>
      </c>
    </row>
    <row r="658" spans="2:65" s="1" customFormat="1" ht="16.5" customHeight="1">
      <c r="B658" s="43"/>
      <c r="C658" s="246" t="s">
        <v>1651</v>
      </c>
      <c r="D658" s="246" t="s">
        <v>268</v>
      </c>
      <c r="E658" s="247" t="s">
        <v>1652</v>
      </c>
      <c r="F658" s="248" t="s">
        <v>1653</v>
      </c>
      <c r="G658" s="249" t="s">
        <v>281</v>
      </c>
      <c r="H658" s="250">
        <v>15</v>
      </c>
      <c r="I658" s="251"/>
      <c r="J658" s="252">
        <f>ROUND(I658*H658,2)</f>
        <v>0</v>
      </c>
      <c r="K658" s="248" t="s">
        <v>342</v>
      </c>
      <c r="L658" s="253"/>
      <c r="M658" s="254" t="s">
        <v>22</v>
      </c>
      <c r="N658" s="255" t="s">
        <v>46</v>
      </c>
      <c r="O658" s="44"/>
      <c r="P658" s="227">
        <f>O658*H658</f>
        <v>0</v>
      </c>
      <c r="Q658" s="227">
        <v>0</v>
      </c>
      <c r="R658" s="227">
        <f>Q658*H658</f>
        <v>0</v>
      </c>
      <c r="S658" s="227">
        <v>0</v>
      </c>
      <c r="T658" s="228">
        <f>S658*H658</f>
        <v>0</v>
      </c>
      <c r="AR658" s="21" t="s">
        <v>1394</v>
      </c>
      <c r="AT658" s="21" t="s">
        <v>268</v>
      </c>
      <c r="AU658" s="21" t="s">
        <v>147</v>
      </c>
      <c r="AY658" s="21" t="s">
        <v>134</v>
      </c>
      <c r="BE658" s="229">
        <f>IF(N658="základní",J658,0)</f>
        <v>0</v>
      </c>
      <c r="BF658" s="229">
        <f>IF(N658="snížená",J658,0)</f>
        <v>0</v>
      </c>
      <c r="BG658" s="229">
        <f>IF(N658="zákl. přenesená",J658,0)</f>
        <v>0</v>
      </c>
      <c r="BH658" s="229">
        <f>IF(N658="sníž. přenesená",J658,0)</f>
        <v>0</v>
      </c>
      <c r="BI658" s="229">
        <f>IF(N658="nulová",J658,0)</f>
        <v>0</v>
      </c>
      <c r="BJ658" s="21" t="s">
        <v>24</v>
      </c>
      <c r="BK658" s="229">
        <f>ROUND(I658*H658,2)</f>
        <v>0</v>
      </c>
      <c r="BL658" s="21" t="s">
        <v>512</v>
      </c>
      <c r="BM658" s="21" t="s">
        <v>1654</v>
      </c>
    </row>
    <row r="659" spans="2:65" s="1" customFormat="1" ht="16.5" customHeight="1">
      <c r="B659" s="43"/>
      <c r="C659" s="246" t="s">
        <v>1655</v>
      </c>
      <c r="D659" s="246" t="s">
        <v>268</v>
      </c>
      <c r="E659" s="247" t="s">
        <v>1656</v>
      </c>
      <c r="F659" s="248" t="s">
        <v>1657</v>
      </c>
      <c r="G659" s="249" t="s">
        <v>281</v>
      </c>
      <c r="H659" s="250">
        <v>149</v>
      </c>
      <c r="I659" s="251"/>
      <c r="J659" s="252">
        <f>ROUND(I659*H659,2)</f>
        <v>0</v>
      </c>
      <c r="K659" s="248" t="s">
        <v>342</v>
      </c>
      <c r="L659" s="253"/>
      <c r="M659" s="254" t="s">
        <v>22</v>
      </c>
      <c r="N659" s="255" t="s">
        <v>46</v>
      </c>
      <c r="O659" s="44"/>
      <c r="P659" s="227">
        <f>O659*H659</f>
        <v>0</v>
      </c>
      <c r="Q659" s="227">
        <v>0</v>
      </c>
      <c r="R659" s="227">
        <f>Q659*H659</f>
        <v>0</v>
      </c>
      <c r="S659" s="227">
        <v>0</v>
      </c>
      <c r="T659" s="228">
        <f>S659*H659</f>
        <v>0</v>
      </c>
      <c r="AR659" s="21" t="s">
        <v>1394</v>
      </c>
      <c r="AT659" s="21" t="s">
        <v>268</v>
      </c>
      <c r="AU659" s="21" t="s">
        <v>147</v>
      </c>
      <c r="AY659" s="21" t="s">
        <v>134</v>
      </c>
      <c r="BE659" s="229">
        <f>IF(N659="základní",J659,0)</f>
        <v>0</v>
      </c>
      <c r="BF659" s="229">
        <f>IF(N659="snížená",J659,0)</f>
        <v>0</v>
      </c>
      <c r="BG659" s="229">
        <f>IF(N659="zákl. přenesená",J659,0)</f>
        <v>0</v>
      </c>
      <c r="BH659" s="229">
        <f>IF(N659="sníž. přenesená",J659,0)</f>
        <v>0</v>
      </c>
      <c r="BI659" s="229">
        <f>IF(N659="nulová",J659,0)</f>
        <v>0</v>
      </c>
      <c r="BJ659" s="21" t="s">
        <v>24</v>
      </c>
      <c r="BK659" s="229">
        <f>ROUND(I659*H659,2)</f>
        <v>0</v>
      </c>
      <c r="BL659" s="21" t="s">
        <v>512</v>
      </c>
      <c r="BM659" s="21" t="s">
        <v>1658</v>
      </c>
    </row>
    <row r="660" spans="2:65" s="1" customFormat="1" ht="16.5" customHeight="1">
      <c r="B660" s="43"/>
      <c r="C660" s="246" t="s">
        <v>1659</v>
      </c>
      <c r="D660" s="246" t="s">
        <v>268</v>
      </c>
      <c r="E660" s="247" t="s">
        <v>1660</v>
      </c>
      <c r="F660" s="248" t="s">
        <v>1661</v>
      </c>
      <c r="G660" s="249" t="s">
        <v>281</v>
      </c>
      <c r="H660" s="250">
        <v>260</v>
      </c>
      <c r="I660" s="251"/>
      <c r="J660" s="252">
        <f>ROUND(I660*H660,2)</f>
        <v>0</v>
      </c>
      <c r="K660" s="248" t="s">
        <v>342</v>
      </c>
      <c r="L660" s="253"/>
      <c r="M660" s="254" t="s">
        <v>22</v>
      </c>
      <c r="N660" s="255" t="s">
        <v>46</v>
      </c>
      <c r="O660" s="44"/>
      <c r="P660" s="227">
        <f>O660*H660</f>
        <v>0</v>
      </c>
      <c r="Q660" s="227">
        <v>0</v>
      </c>
      <c r="R660" s="227">
        <f>Q660*H660</f>
        <v>0</v>
      </c>
      <c r="S660" s="227">
        <v>0</v>
      </c>
      <c r="T660" s="228">
        <f>S660*H660</f>
        <v>0</v>
      </c>
      <c r="AR660" s="21" t="s">
        <v>1394</v>
      </c>
      <c r="AT660" s="21" t="s">
        <v>268</v>
      </c>
      <c r="AU660" s="21" t="s">
        <v>147</v>
      </c>
      <c r="AY660" s="21" t="s">
        <v>134</v>
      </c>
      <c r="BE660" s="229">
        <f>IF(N660="základní",J660,0)</f>
        <v>0</v>
      </c>
      <c r="BF660" s="229">
        <f>IF(N660="snížená",J660,0)</f>
        <v>0</v>
      </c>
      <c r="BG660" s="229">
        <f>IF(N660="zákl. přenesená",J660,0)</f>
        <v>0</v>
      </c>
      <c r="BH660" s="229">
        <f>IF(N660="sníž. přenesená",J660,0)</f>
        <v>0</v>
      </c>
      <c r="BI660" s="229">
        <f>IF(N660="nulová",J660,0)</f>
        <v>0</v>
      </c>
      <c r="BJ660" s="21" t="s">
        <v>24</v>
      </c>
      <c r="BK660" s="229">
        <f>ROUND(I660*H660,2)</f>
        <v>0</v>
      </c>
      <c r="BL660" s="21" t="s">
        <v>512</v>
      </c>
      <c r="BM660" s="21" t="s">
        <v>1662</v>
      </c>
    </row>
    <row r="661" spans="2:65" s="1" customFormat="1" ht="16.5" customHeight="1">
      <c r="B661" s="43"/>
      <c r="C661" s="246" t="s">
        <v>1663</v>
      </c>
      <c r="D661" s="246" t="s">
        <v>268</v>
      </c>
      <c r="E661" s="247" t="s">
        <v>1664</v>
      </c>
      <c r="F661" s="248" t="s">
        <v>1665</v>
      </c>
      <c r="G661" s="249" t="s">
        <v>281</v>
      </c>
      <c r="H661" s="250">
        <v>488</v>
      </c>
      <c r="I661" s="251"/>
      <c r="J661" s="252">
        <f>ROUND(I661*H661,2)</f>
        <v>0</v>
      </c>
      <c r="K661" s="248" t="s">
        <v>342</v>
      </c>
      <c r="L661" s="253"/>
      <c r="M661" s="254" t="s">
        <v>22</v>
      </c>
      <c r="N661" s="255" t="s">
        <v>46</v>
      </c>
      <c r="O661" s="44"/>
      <c r="P661" s="227">
        <f>O661*H661</f>
        <v>0</v>
      </c>
      <c r="Q661" s="227">
        <v>0</v>
      </c>
      <c r="R661" s="227">
        <f>Q661*H661</f>
        <v>0</v>
      </c>
      <c r="S661" s="227">
        <v>0</v>
      </c>
      <c r="T661" s="228">
        <f>S661*H661</f>
        <v>0</v>
      </c>
      <c r="AR661" s="21" t="s">
        <v>1394</v>
      </c>
      <c r="AT661" s="21" t="s">
        <v>268</v>
      </c>
      <c r="AU661" s="21" t="s">
        <v>147</v>
      </c>
      <c r="AY661" s="21" t="s">
        <v>134</v>
      </c>
      <c r="BE661" s="229">
        <f>IF(N661="základní",J661,0)</f>
        <v>0</v>
      </c>
      <c r="BF661" s="229">
        <f>IF(N661="snížená",J661,0)</f>
        <v>0</v>
      </c>
      <c r="BG661" s="229">
        <f>IF(N661="zákl. přenesená",J661,0)</f>
        <v>0</v>
      </c>
      <c r="BH661" s="229">
        <f>IF(N661="sníž. přenesená",J661,0)</f>
        <v>0</v>
      </c>
      <c r="BI661" s="229">
        <f>IF(N661="nulová",J661,0)</f>
        <v>0</v>
      </c>
      <c r="BJ661" s="21" t="s">
        <v>24</v>
      </c>
      <c r="BK661" s="229">
        <f>ROUND(I661*H661,2)</f>
        <v>0</v>
      </c>
      <c r="BL661" s="21" t="s">
        <v>512</v>
      </c>
      <c r="BM661" s="21" t="s">
        <v>1666</v>
      </c>
    </row>
    <row r="662" spans="2:65" s="1" customFormat="1" ht="16.5" customHeight="1">
      <c r="B662" s="43"/>
      <c r="C662" s="246" t="s">
        <v>1667</v>
      </c>
      <c r="D662" s="246" t="s">
        <v>268</v>
      </c>
      <c r="E662" s="247" t="s">
        <v>1668</v>
      </c>
      <c r="F662" s="248" t="s">
        <v>1669</v>
      </c>
      <c r="G662" s="249" t="s">
        <v>281</v>
      </c>
      <c r="H662" s="250">
        <v>910</v>
      </c>
      <c r="I662" s="251"/>
      <c r="J662" s="252">
        <f>ROUND(I662*H662,2)</f>
        <v>0</v>
      </c>
      <c r="K662" s="248" t="s">
        <v>342</v>
      </c>
      <c r="L662" s="253"/>
      <c r="M662" s="254" t="s">
        <v>22</v>
      </c>
      <c r="N662" s="255" t="s">
        <v>46</v>
      </c>
      <c r="O662" s="44"/>
      <c r="P662" s="227">
        <f>O662*H662</f>
        <v>0</v>
      </c>
      <c r="Q662" s="227">
        <v>0</v>
      </c>
      <c r="R662" s="227">
        <f>Q662*H662</f>
        <v>0</v>
      </c>
      <c r="S662" s="227">
        <v>0</v>
      </c>
      <c r="T662" s="228">
        <f>S662*H662</f>
        <v>0</v>
      </c>
      <c r="AR662" s="21" t="s">
        <v>1394</v>
      </c>
      <c r="AT662" s="21" t="s">
        <v>268</v>
      </c>
      <c r="AU662" s="21" t="s">
        <v>147</v>
      </c>
      <c r="AY662" s="21" t="s">
        <v>134</v>
      </c>
      <c r="BE662" s="229">
        <f>IF(N662="základní",J662,0)</f>
        <v>0</v>
      </c>
      <c r="BF662" s="229">
        <f>IF(N662="snížená",J662,0)</f>
        <v>0</v>
      </c>
      <c r="BG662" s="229">
        <f>IF(N662="zákl. přenesená",J662,0)</f>
        <v>0</v>
      </c>
      <c r="BH662" s="229">
        <f>IF(N662="sníž. přenesená",J662,0)</f>
        <v>0</v>
      </c>
      <c r="BI662" s="229">
        <f>IF(N662="nulová",J662,0)</f>
        <v>0</v>
      </c>
      <c r="BJ662" s="21" t="s">
        <v>24</v>
      </c>
      <c r="BK662" s="229">
        <f>ROUND(I662*H662,2)</f>
        <v>0</v>
      </c>
      <c r="BL662" s="21" t="s">
        <v>512</v>
      </c>
      <c r="BM662" s="21" t="s">
        <v>1670</v>
      </c>
    </row>
    <row r="663" spans="2:65" s="1" customFormat="1" ht="16.5" customHeight="1">
      <c r="B663" s="43"/>
      <c r="C663" s="246" t="s">
        <v>1671</v>
      </c>
      <c r="D663" s="246" t="s">
        <v>268</v>
      </c>
      <c r="E663" s="247" t="s">
        <v>1672</v>
      </c>
      <c r="F663" s="248" t="s">
        <v>1673</v>
      </c>
      <c r="G663" s="249" t="s">
        <v>281</v>
      </c>
      <c r="H663" s="250">
        <v>86</v>
      </c>
      <c r="I663" s="251"/>
      <c r="J663" s="252">
        <f>ROUND(I663*H663,2)</f>
        <v>0</v>
      </c>
      <c r="K663" s="248" t="s">
        <v>342</v>
      </c>
      <c r="L663" s="253"/>
      <c r="M663" s="254" t="s">
        <v>22</v>
      </c>
      <c r="N663" s="255" t="s">
        <v>46</v>
      </c>
      <c r="O663" s="44"/>
      <c r="P663" s="227">
        <f>O663*H663</f>
        <v>0</v>
      </c>
      <c r="Q663" s="227">
        <v>0</v>
      </c>
      <c r="R663" s="227">
        <f>Q663*H663</f>
        <v>0</v>
      </c>
      <c r="S663" s="227">
        <v>0</v>
      </c>
      <c r="T663" s="228">
        <f>S663*H663</f>
        <v>0</v>
      </c>
      <c r="AR663" s="21" t="s">
        <v>1394</v>
      </c>
      <c r="AT663" s="21" t="s">
        <v>268</v>
      </c>
      <c r="AU663" s="21" t="s">
        <v>147</v>
      </c>
      <c r="AY663" s="21" t="s">
        <v>134</v>
      </c>
      <c r="BE663" s="229">
        <f>IF(N663="základní",J663,0)</f>
        <v>0</v>
      </c>
      <c r="BF663" s="229">
        <f>IF(N663="snížená",J663,0)</f>
        <v>0</v>
      </c>
      <c r="BG663" s="229">
        <f>IF(N663="zákl. přenesená",J663,0)</f>
        <v>0</v>
      </c>
      <c r="BH663" s="229">
        <f>IF(N663="sníž. přenesená",J663,0)</f>
        <v>0</v>
      </c>
      <c r="BI663" s="229">
        <f>IF(N663="nulová",J663,0)</f>
        <v>0</v>
      </c>
      <c r="BJ663" s="21" t="s">
        <v>24</v>
      </c>
      <c r="BK663" s="229">
        <f>ROUND(I663*H663,2)</f>
        <v>0</v>
      </c>
      <c r="BL663" s="21" t="s">
        <v>512</v>
      </c>
      <c r="BM663" s="21" t="s">
        <v>1674</v>
      </c>
    </row>
    <row r="664" spans="2:65" s="1" customFormat="1" ht="16.5" customHeight="1">
      <c r="B664" s="43"/>
      <c r="C664" s="246" t="s">
        <v>1675</v>
      </c>
      <c r="D664" s="246" t="s">
        <v>268</v>
      </c>
      <c r="E664" s="247" t="s">
        <v>1676</v>
      </c>
      <c r="F664" s="248" t="s">
        <v>1677</v>
      </c>
      <c r="G664" s="249" t="s">
        <v>281</v>
      </c>
      <c r="H664" s="250">
        <v>87</v>
      </c>
      <c r="I664" s="251"/>
      <c r="J664" s="252">
        <f>ROUND(I664*H664,2)</f>
        <v>0</v>
      </c>
      <c r="K664" s="248" t="s">
        <v>342</v>
      </c>
      <c r="L664" s="253"/>
      <c r="M664" s="254" t="s">
        <v>22</v>
      </c>
      <c r="N664" s="255" t="s">
        <v>46</v>
      </c>
      <c r="O664" s="44"/>
      <c r="P664" s="227">
        <f>O664*H664</f>
        <v>0</v>
      </c>
      <c r="Q664" s="227">
        <v>0</v>
      </c>
      <c r="R664" s="227">
        <f>Q664*H664</f>
        <v>0</v>
      </c>
      <c r="S664" s="227">
        <v>0</v>
      </c>
      <c r="T664" s="228">
        <f>S664*H664</f>
        <v>0</v>
      </c>
      <c r="AR664" s="21" t="s">
        <v>1394</v>
      </c>
      <c r="AT664" s="21" t="s">
        <v>268</v>
      </c>
      <c r="AU664" s="21" t="s">
        <v>147</v>
      </c>
      <c r="AY664" s="21" t="s">
        <v>134</v>
      </c>
      <c r="BE664" s="229">
        <f>IF(N664="základní",J664,0)</f>
        <v>0</v>
      </c>
      <c r="BF664" s="229">
        <f>IF(N664="snížená",J664,0)</f>
        <v>0</v>
      </c>
      <c r="BG664" s="229">
        <f>IF(N664="zákl. přenesená",J664,0)</f>
        <v>0</v>
      </c>
      <c r="BH664" s="229">
        <f>IF(N664="sníž. přenesená",J664,0)</f>
        <v>0</v>
      </c>
      <c r="BI664" s="229">
        <f>IF(N664="nulová",J664,0)</f>
        <v>0</v>
      </c>
      <c r="BJ664" s="21" t="s">
        <v>24</v>
      </c>
      <c r="BK664" s="229">
        <f>ROUND(I664*H664,2)</f>
        <v>0</v>
      </c>
      <c r="BL664" s="21" t="s">
        <v>512</v>
      </c>
      <c r="BM664" s="21" t="s">
        <v>1678</v>
      </c>
    </row>
    <row r="665" spans="2:65" s="1" customFormat="1" ht="16.5" customHeight="1">
      <c r="B665" s="43"/>
      <c r="C665" s="246" t="s">
        <v>1679</v>
      </c>
      <c r="D665" s="246" t="s">
        <v>268</v>
      </c>
      <c r="E665" s="247" t="s">
        <v>1680</v>
      </c>
      <c r="F665" s="248" t="s">
        <v>1681</v>
      </c>
      <c r="G665" s="249" t="s">
        <v>281</v>
      </c>
      <c r="H665" s="250">
        <v>61</v>
      </c>
      <c r="I665" s="251"/>
      <c r="J665" s="252">
        <f>ROUND(I665*H665,2)</f>
        <v>0</v>
      </c>
      <c r="K665" s="248" t="s">
        <v>342</v>
      </c>
      <c r="L665" s="253"/>
      <c r="M665" s="254" t="s">
        <v>22</v>
      </c>
      <c r="N665" s="255" t="s">
        <v>46</v>
      </c>
      <c r="O665" s="44"/>
      <c r="P665" s="227">
        <f>O665*H665</f>
        <v>0</v>
      </c>
      <c r="Q665" s="227">
        <v>0</v>
      </c>
      <c r="R665" s="227">
        <f>Q665*H665</f>
        <v>0</v>
      </c>
      <c r="S665" s="227">
        <v>0</v>
      </c>
      <c r="T665" s="228">
        <f>S665*H665</f>
        <v>0</v>
      </c>
      <c r="AR665" s="21" t="s">
        <v>1394</v>
      </c>
      <c r="AT665" s="21" t="s">
        <v>268</v>
      </c>
      <c r="AU665" s="21" t="s">
        <v>147</v>
      </c>
      <c r="AY665" s="21" t="s">
        <v>134</v>
      </c>
      <c r="BE665" s="229">
        <f>IF(N665="základní",J665,0)</f>
        <v>0</v>
      </c>
      <c r="BF665" s="229">
        <f>IF(N665="snížená",J665,0)</f>
        <v>0</v>
      </c>
      <c r="BG665" s="229">
        <f>IF(N665="zákl. přenesená",J665,0)</f>
        <v>0</v>
      </c>
      <c r="BH665" s="229">
        <f>IF(N665="sníž. přenesená",J665,0)</f>
        <v>0</v>
      </c>
      <c r="BI665" s="229">
        <f>IF(N665="nulová",J665,0)</f>
        <v>0</v>
      </c>
      <c r="BJ665" s="21" t="s">
        <v>24</v>
      </c>
      <c r="BK665" s="229">
        <f>ROUND(I665*H665,2)</f>
        <v>0</v>
      </c>
      <c r="BL665" s="21" t="s">
        <v>512</v>
      </c>
      <c r="BM665" s="21" t="s">
        <v>1682</v>
      </c>
    </row>
    <row r="666" spans="2:65" s="1" customFormat="1" ht="16.5" customHeight="1">
      <c r="B666" s="43"/>
      <c r="C666" s="246" t="s">
        <v>1683</v>
      </c>
      <c r="D666" s="246" t="s">
        <v>268</v>
      </c>
      <c r="E666" s="247" t="s">
        <v>1684</v>
      </c>
      <c r="F666" s="248" t="s">
        <v>1685</v>
      </c>
      <c r="G666" s="249" t="s">
        <v>1491</v>
      </c>
      <c r="H666" s="250">
        <v>56</v>
      </c>
      <c r="I666" s="251"/>
      <c r="J666" s="252">
        <f>ROUND(I666*H666,2)</f>
        <v>0</v>
      </c>
      <c r="K666" s="248" t="s">
        <v>342</v>
      </c>
      <c r="L666" s="253"/>
      <c r="M666" s="254" t="s">
        <v>22</v>
      </c>
      <c r="N666" s="255" t="s">
        <v>46</v>
      </c>
      <c r="O666" s="44"/>
      <c r="P666" s="227">
        <f>O666*H666</f>
        <v>0</v>
      </c>
      <c r="Q666" s="227">
        <v>0</v>
      </c>
      <c r="R666" s="227">
        <f>Q666*H666</f>
        <v>0</v>
      </c>
      <c r="S666" s="227">
        <v>0</v>
      </c>
      <c r="T666" s="228">
        <f>S666*H666</f>
        <v>0</v>
      </c>
      <c r="AR666" s="21" t="s">
        <v>1394</v>
      </c>
      <c r="AT666" s="21" t="s">
        <v>268</v>
      </c>
      <c r="AU666" s="21" t="s">
        <v>147</v>
      </c>
      <c r="AY666" s="21" t="s">
        <v>134</v>
      </c>
      <c r="BE666" s="229">
        <f>IF(N666="základní",J666,0)</f>
        <v>0</v>
      </c>
      <c r="BF666" s="229">
        <f>IF(N666="snížená",J666,0)</f>
        <v>0</v>
      </c>
      <c r="BG666" s="229">
        <f>IF(N666="zákl. přenesená",J666,0)</f>
        <v>0</v>
      </c>
      <c r="BH666" s="229">
        <f>IF(N666="sníž. přenesená",J666,0)</f>
        <v>0</v>
      </c>
      <c r="BI666" s="229">
        <f>IF(N666="nulová",J666,0)</f>
        <v>0</v>
      </c>
      <c r="BJ666" s="21" t="s">
        <v>24</v>
      </c>
      <c r="BK666" s="229">
        <f>ROUND(I666*H666,2)</f>
        <v>0</v>
      </c>
      <c r="BL666" s="21" t="s">
        <v>512</v>
      </c>
      <c r="BM666" s="21" t="s">
        <v>1686</v>
      </c>
    </row>
    <row r="667" spans="2:65" s="1" customFormat="1" ht="16.5" customHeight="1">
      <c r="B667" s="43"/>
      <c r="C667" s="246" t="s">
        <v>1687</v>
      </c>
      <c r="D667" s="246" t="s">
        <v>268</v>
      </c>
      <c r="E667" s="247" t="s">
        <v>1688</v>
      </c>
      <c r="F667" s="248" t="s">
        <v>1689</v>
      </c>
      <c r="G667" s="249" t="s">
        <v>1491</v>
      </c>
      <c r="H667" s="250">
        <v>10</v>
      </c>
      <c r="I667" s="251"/>
      <c r="J667" s="252">
        <f>ROUND(I667*H667,2)</f>
        <v>0</v>
      </c>
      <c r="K667" s="248" t="s">
        <v>342</v>
      </c>
      <c r="L667" s="253"/>
      <c r="M667" s="254" t="s">
        <v>22</v>
      </c>
      <c r="N667" s="255" t="s">
        <v>46</v>
      </c>
      <c r="O667" s="44"/>
      <c r="P667" s="227">
        <f>O667*H667</f>
        <v>0</v>
      </c>
      <c r="Q667" s="227">
        <v>0</v>
      </c>
      <c r="R667" s="227">
        <f>Q667*H667</f>
        <v>0</v>
      </c>
      <c r="S667" s="227">
        <v>0</v>
      </c>
      <c r="T667" s="228">
        <f>S667*H667</f>
        <v>0</v>
      </c>
      <c r="AR667" s="21" t="s">
        <v>1394</v>
      </c>
      <c r="AT667" s="21" t="s">
        <v>268</v>
      </c>
      <c r="AU667" s="21" t="s">
        <v>147</v>
      </c>
      <c r="AY667" s="21" t="s">
        <v>134</v>
      </c>
      <c r="BE667" s="229">
        <f>IF(N667="základní",J667,0)</f>
        <v>0</v>
      </c>
      <c r="BF667" s="229">
        <f>IF(N667="snížená",J667,0)</f>
        <v>0</v>
      </c>
      <c r="BG667" s="229">
        <f>IF(N667="zákl. přenesená",J667,0)</f>
        <v>0</v>
      </c>
      <c r="BH667" s="229">
        <f>IF(N667="sníž. přenesená",J667,0)</f>
        <v>0</v>
      </c>
      <c r="BI667" s="229">
        <f>IF(N667="nulová",J667,0)</f>
        <v>0</v>
      </c>
      <c r="BJ667" s="21" t="s">
        <v>24</v>
      </c>
      <c r="BK667" s="229">
        <f>ROUND(I667*H667,2)</f>
        <v>0</v>
      </c>
      <c r="BL667" s="21" t="s">
        <v>512</v>
      </c>
      <c r="BM667" s="21" t="s">
        <v>1690</v>
      </c>
    </row>
    <row r="668" spans="2:65" s="1" customFormat="1" ht="16.5" customHeight="1">
      <c r="B668" s="43"/>
      <c r="C668" s="246" t="s">
        <v>1691</v>
      </c>
      <c r="D668" s="246" t="s">
        <v>268</v>
      </c>
      <c r="E668" s="247" t="s">
        <v>1692</v>
      </c>
      <c r="F668" s="248" t="s">
        <v>1693</v>
      </c>
      <c r="G668" s="249" t="s">
        <v>1491</v>
      </c>
      <c r="H668" s="250">
        <v>4</v>
      </c>
      <c r="I668" s="251"/>
      <c r="J668" s="252">
        <f>ROUND(I668*H668,2)</f>
        <v>0</v>
      </c>
      <c r="K668" s="248" t="s">
        <v>342</v>
      </c>
      <c r="L668" s="253"/>
      <c r="M668" s="254" t="s">
        <v>22</v>
      </c>
      <c r="N668" s="255" t="s">
        <v>46</v>
      </c>
      <c r="O668" s="44"/>
      <c r="P668" s="227">
        <f>O668*H668</f>
        <v>0</v>
      </c>
      <c r="Q668" s="227">
        <v>0</v>
      </c>
      <c r="R668" s="227">
        <f>Q668*H668</f>
        <v>0</v>
      </c>
      <c r="S668" s="227">
        <v>0</v>
      </c>
      <c r="T668" s="228">
        <f>S668*H668</f>
        <v>0</v>
      </c>
      <c r="AR668" s="21" t="s">
        <v>1394</v>
      </c>
      <c r="AT668" s="21" t="s">
        <v>268</v>
      </c>
      <c r="AU668" s="21" t="s">
        <v>147</v>
      </c>
      <c r="AY668" s="21" t="s">
        <v>134</v>
      </c>
      <c r="BE668" s="229">
        <f>IF(N668="základní",J668,0)</f>
        <v>0</v>
      </c>
      <c r="BF668" s="229">
        <f>IF(N668="snížená",J668,0)</f>
        <v>0</v>
      </c>
      <c r="BG668" s="229">
        <f>IF(N668="zákl. přenesená",J668,0)</f>
        <v>0</v>
      </c>
      <c r="BH668" s="229">
        <f>IF(N668="sníž. přenesená",J668,0)</f>
        <v>0</v>
      </c>
      <c r="BI668" s="229">
        <f>IF(N668="nulová",J668,0)</f>
        <v>0</v>
      </c>
      <c r="BJ668" s="21" t="s">
        <v>24</v>
      </c>
      <c r="BK668" s="229">
        <f>ROUND(I668*H668,2)</f>
        <v>0</v>
      </c>
      <c r="BL668" s="21" t="s">
        <v>512</v>
      </c>
      <c r="BM668" s="21" t="s">
        <v>1694</v>
      </c>
    </row>
    <row r="669" spans="2:65" s="1" customFormat="1" ht="16.5" customHeight="1">
      <c r="B669" s="43"/>
      <c r="C669" s="246" t="s">
        <v>1695</v>
      </c>
      <c r="D669" s="246" t="s">
        <v>268</v>
      </c>
      <c r="E669" s="247" t="s">
        <v>1696</v>
      </c>
      <c r="F669" s="248" t="s">
        <v>1697</v>
      </c>
      <c r="G669" s="249" t="s">
        <v>1491</v>
      </c>
      <c r="H669" s="250">
        <v>7</v>
      </c>
      <c r="I669" s="251"/>
      <c r="J669" s="252">
        <f>ROUND(I669*H669,2)</f>
        <v>0</v>
      </c>
      <c r="K669" s="248" t="s">
        <v>342</v>
      </c>
      <c r="L669" s="253"/>
      <c r="M669" s="254" t="s">
        <v>22</v>
      </c>
      <c r="N669" s="255" t="s">
        <v>46</v>
      </c>
      <c r="O669" s="44"/>
      <c r="P669" s="227">
        <f>O669*H669</f>
        <v>0</v>
      </c>
      <c r="Q669" s="227">
        <v>0</v>
      </c>
      <c r="R669" s="227">
        <f>Q669*H669</f>
        <v>0</v>
      </c>
      <c r="S669" s="227">
        <v>0</v>
      </c>
      <c r="T669" s="228">
        <f>S669*H669</f>
        <v>0</v>
      </c>
      <c r="AR669" s="21" t="s">
        <v>1394</v>
      </c>
      <c r="AT669" s="21" t="s">
        <v>268</v>
      </c>
      <c r="AU669" s="21" t="s">
        <v>147</v>
      </c>
      <c r="AY669" s="21" t="s">
        <v>134</v>
      </c>
      <c r="BE669" s="229">
        <f>IF(N669="základní",J669,0)</f>
        <v>0</v>
      </c>
      <c r="BF669" s="229">
        <f>IF(N669="snížená",J669,0)</f>
        <v>0</v>
      </c>
      <c r="BG669" s="229">
        <f>IF(N669="zákl. přenesená",J669,0)</f>
        <v>0</v>
      </c>
      <c r="BH669" s="229">
        <f>IF(N669="sníž. přenesená",J669,0)</f>
        <v>0</v>
      </c>
      <c r="BI669" s="229">
        <f>IF(N669="nulová",J669,0)</f>
        <v>0</v>
      </c>
      <c r="BJ669" s="21" t="s">
        <v>24</v>
      </c>
      <c r="BK669" s="229">
        <f>ROUND(I669*H669,2)</f>
        <v>0</v>
      </c>
      <c r="BL669" s="21" t="s">
        <v>512</v>
      </c>
      <c r="BM669" s="21" t="s">
        <v>1698</v>
      </c>
    </row>
    <row r="670" spans="2:65" s="1" customFormat="1" ht="16.5" customHeight="1">
      <c r="B670" s="43"/>
      <c r="C670" s="246" t="s">
        <v>1699</v>
      </c>
      <c r="D670" s="246" t="s">
        <v>268</v>
      </c>
      <c r="E670" s="247" t="s">
        <v>1700</v>
      </c>
      <c r="F670" s="248" t="s">
        <v>1701</v>
      </c>
      <c r="G670" s="249" t="s">
        <v>1491</v>
      </c>
      <c r="H670" s="250">
        <v>2</v>
      </c>
      <c r="I670" s="251"/>
      <c r="J670" s="252">
        <f>ROUND(I670*H670,2)</f>
        <v>0</v>
      </c>
      <c r="K670" s="248" t="s">
        <v>342</v>
      </c>
      <c r="L670" s="253"/>
      <c r="M670" s="254" t="s">
        <v>22</v>
      </c>
      <c r="N670" s="255" t="s">
        <v>46</v>
      </c>
      <c r="O670" s="44"/>
      <c r="P670" s="227">
        <f>O670*H670</f>
        <v>0</v>
      </c>
      <c r="Q670" s="227">
        <v>0</v>
      </c>
      <c r="R670" s="227">
        <f>Q670*H670</f>
        <v>0</v>
      </c>
      <c r="S670" s="227">
        <v>0</v>
      </c>
      <c r="T670" s="228">
        <f>S670*H670</f>
        <v>0</v>
      </c>
      <c r="AR670" s="21" t="s">
        <v>1394</v>
      </c>
      <c r="AT670" s="21" t="s">
        <v>268</v>
      </c>
      <c r="AU670" s="21" t="s">
        <v>147</v>
      </c>
      <c r="AY670" s="21" t="s">
        <v>134</v>
      </c>
      <c r="BE670" s="229">
        <f>IF(N670="základní",J670,0)</f>
        <v>0</v>
      </c>
      <c r="BF670" s="229">
        <f>IF(N670="snížená",J670,0)</f>
        <v>0</v>
      </c>
      <c r="BG670" s="229">
        <f>IF(N670="zákl. přenesená",J670,0)</f>
        <v>0</v>
      </c>
      <c r="BH670" s="229">
        <f>IF(N670="sníž. přenesená",J670,0)</f>
        <v>0</v>
      </c>
      <c r="BI670" s="229">
        <f>IF(N670="nulová",J670,0)</f>
        <v>0</v>
      </c>
      <c r="BJ670" s="21" t="s">
        <v>24</v>
      </c>
      <c r="BK670" s="229">
        <f>ROUND(I670*H670,2)</f>
        <v>0</v>
      </c>
      <c r="BL670" s="21" t="s">
        <v>512</v>
      </c>
      <c r="BM670" s="21" t="s">
        <v>1702</v>
      </c>
    </row>
    <row r="671" spans="2:65" s="1" customFormat="1" ht="16.5" customHeight="1">
      <c r="B671" s="43"/>
      <c r="C671" s="246" t="s">
        <v>1703</v>
      </c>
      <c r="D671" s="246" t="s">
        <v>268</v>
      </c>
      <c r="E671" s="247" t="s">
        <v>1704</v>
      </c>
      <c r="F671" s="248" t="s">
        <v>1705</v>
      </c>
      <c r="G671" s="249" t="s">
        <v>1491</v>
      </c>
      <c r="H671" s="250">
        <v>7</v>
      </c>
      <c r="I671" s="251"/>
      <c r="J671" s="252">
        <f>ROUND(I671*H671,2)</f>
        <v>0</v>
      </c>
      <c r="K671" s="248" t="s">
        <v>342</v>
      </c>
      <c r="L671" s="253"/>
      <c r="M671" s="254" t="s">
        <v>22</v>
      </c>
      <c r="N671" s="255" t="s">
        <v>46</v>
      </c>
      <c r="O671" s="44"/>
      <c r="P671" s="227">
        <f>O671*H671</f>
        <v>0</v>
      </c>
      <c r="Q671" s="227">
        <v>0</v>
      </c>
      <c r="R671" s="227">
        <f>Q671*H671</f>
        <v>0</v>
      </c>
      <c r="S671" s="227">
        <v>0</v>
      </c>
      <c r="T671" s="228">
        <f>S671*H671</f>
        <v>0</v>
      </c>
      <c r="AR671" s="21" t="s">
        <v>1394</v>
      </c>
      <c r="AT671" s="21" t="s">
        <v>268</v>
      </c>
      <c r="AU671" s="21" t="s">
        <v>147</v>
      </c>
      <c r="AY671" s="21" t="s">
        <v>134</v>
      </c>
      <c r="BE671" s="229">
        <f>IF(N671="základní",J671,0)</f>
        <v>0</v>
      </c>
      <c r="BF671" s="229">
        <f>IF(N671="snížená",J671,0)</f>
        <v>0</v>
      </c>
      <c r="BG671" s="229">
        <f>IF(N671="zákl. přenesená",J671,0)</f>
        <v>0</v>
      </c>
      <c r="BH671" s="229">
        <f>IF(N671="sníž. přenesená",J671,0)</f>
        <v>0</v>
      </c>
      <c r="BI671" s="229">
        <f>IF(N671="nulová",J671,0)</f>
        <v>0</v>
      </c>
      <c r="BJ671" s="21" t="s">
        <v>24</v>
      </c>
      <c r="BK671" s="229">
        <f>ROUND(I671*H671,2)</f>
        <v>0</v>
      </c>
      <c r="BL671" s="21" t="s">
        <v>512</v>
      </c>
      <c r="BM671" s="21" t="s">
        <v>1706</v>
      </c>
    </row>
    <row r="672" spans="2:65" s="1" customFormat="1" ht="16.5" customHeight="1">
      <c r="B672" s="43"/>
      <c r="C672" s="246" t="s">
        <v>1707</v>
      </c>
      <c r="D672" s="246" t="s">
        <v>268</v>
      </c>
      <c r="E672" s="247" t="s">
        <v>1708</v>
      </c>
      <c r="F672" s="248" t="s">
        <v>1709</v>
      </c>
      <c r="G672" s="249" t="s">
        <v>1491</v>
      </c>
      <c r="H672" s="250">
        <v>6</v>
      </c>
      <c r="I672" s="251"/>
      <c r="J672" s="252">
        <f>ROUND(I672*H672,2)</f>
        <v>0</v>
      </c>
      <c r="K672" s="248" t="s">
        <v>342</v>
      </c>
      <c r="L672" s="253"/>
      <c r="M672" s="254" t="s">
        <v>22</v>
      </c>
      <c r="N672" s="255" t="s">
        <v>46</v>
      </c>
      <c r="O672" s="44"/>
      <c r="P672" s="227">
        <f>O672*H672</f>
        <v>0</v>
      </c>
      <c r="Q672" s="227">
        <v>0</v>
      </c>
      <c r="R672" s="227">
        <f>Q672*H672</f>
        <v>0</v>
      </c>
      <c r="S672" s="227">
        <v>0</v>
      </c>
      <c r="T672" s="228">
        <f>S672*H672</f>
        <v>0</v>
      </c>
      <c r="AR672" s="21" t="s">
        <v>1394</v>
      </c>
      <c r="AT672" s="21" t="s">
        <v>268</v>
      </c>
      <c r="AU672" s="21" t="s">
        <v>147</v>
      </c>
      <c r="AY672" s="21" t="s">
        <v>134</v>
      </c>
      <c r="BE672" s="229">
        <f>IF(N672="základní",J672,0)</f>
        <v>0</v>
      </c>
      <c r="BF672" s="229">
        <f>IF(N672="snížená",J672,0)</f>
        <v>0</v>
      </c>
      <c r="BG672" s="229">
        <f>IF(N672="zákl. přenesená",J672,0)</f>
        <v>0</v>
      </c>
      <c r="BH672" s="229">
        <f>IF(N672="sníž. přenesená",J672,0)</f>
        <v>0</v>
      </c>
      <c r="BI672" s="229">
        <f>IF(N672="nulová",J672,0)</f>
        <v>0</v>
      </c>
      <c r="BJ672" s="21" t="s">
        <v>24</v>
      </c>
      <c r="BK672" s="229">
        <f>ROUND(I672*H672,2)</f>
        <v>0</v>
      </c>
      <c r="BL672" s="21" t="s">
        <v>512</v>
      </c>
      <c r="BM672" s="21" t="s">
        <v>1710</v>
      </c>
    </row>
    <row r="673" spans="2:65" s="1" customFormat="1" ht="16.5" customHeight="1">
      <c r="B673" s="43"/>
      <c r="C673" s="246" t="s">
        <v>1711</v>
      </c>
      <c r="D673" s="246" t="s">
        <v>268</v>
      </c>
      <c r="E673" s="247" t="s">
        <v>1712</v>
      </c>
      <c r="F673" s="248" t="s">
        <v>1713</v>
      </c>
      <c r="G673" s="249" t="s">
        <v>1491</v>
      </c>
      <c r="H673" s="250">
        <v>1</v>
      </c>
      <c r="I673" s="251"/>
      <c r="J673" s="252">
        <f>ROUND(I673*H673,2)</f>
        <v>0</v>
      </c>
      <c r="K673" s="248" t="s">
        <v>342</v>
      </c>
      <c r="L673" s="253"/>
      <c r="M673" s="254" t="s">
        <v>22</v>
      </c>
      <c r="N673" s="255" t="s">
        <v>46</v>
      </c>
      <c r="O673" s="44"/>
      <c r="P673" s="227">
        <f>O673*H673</f>
        <v>0</v>
      </c>
      <c r="Q673" s="227">
        <v>0</v>
      </c>
      <c r="R673" s="227">
        <f>Q673*H673</f>
        <v>0</v>
      </c>
      <c r="S673" s="227">
        <v>0</v>
      </c>
      <c r="T673" s="228">
        <f>S673*H673</f>
        <v>0</v>
      </c>
      <c r="AR673" s="21" t="s">
        <v>1394</v>
      </c>
      <c r="AT673" s="21" t="s">
        <v>268</v>
      </c>
      <c r="AU673" s="21" t="s">
        <v>147</v>
      </c>
      <c r="AY673" s="21" t="s">
        <v>134</v>
      </c>
      <c r="BE673" s="229">
        <f>IF(N673="základní",J673,0)</f>
        <v>0</v>
      </c>
      <c r="BF673" s="229">
        <f>IF(N673="snížená",J673,0)</f>
        <v>0</v>
      </c>
      <c r="BG673" s="229">
        <f>IF(N673="zákl. přenesená",J673,0)</f>
        <v>0</v>
      </c>
      <c r="BH673" s="229">
        <f>IF(N673="sníž. přenesená",J673,0)</f>
        <v>0</v>
      </c>
      <c r="BI673" s="229">
        <f>IF(N673="nulová",J673,0)</f>
        <v>0</v>
      </c>
      <c r="BJ673" s="21" t="s">
        <v>24</v>
      </c>
      <c r="BK673" s="229">
        <f>ROUND(I673*H673,2)</f>
        <v>0</v>
      </c>
      <c r="BL673" s="21" t="s">
        <v>512</v>
      </c>
      <c r="BM673" s="21" t="s">
        <v>1714</v>
      </c>
    </row>
    <row r="674" spans="2:65" s="1" customFormat="1" ht="16.5" customHeight="1">
      <c r="B674" s="43"/>
      <c r="C674" s="246" t="s">
        <v>1715</v>
      </c>
      <c r="D674" s="246" t="s">
        <v>268</v>
      </c>
      <c r="E674" s="247" t="s">
        <v>1716</v>
      </c>
      <c r="F674" s="248" t="s">
        <v>1717</v>
      </c>
      <c r="G674" s="249" t="s">
        <v>1491</v>
      </c>
      <c r="H674" s="250">
        <v>4</v>
      </c>
      <c r="I674" s="251"/>
      <c r="J674" s="252">
        <f>ROUND(I674*H674,2)</f>
        <v>0</v>
      </c>
      <c r="K674" s="248" t="s">
        <v>342</v>
      </c>
      <c r="L674" s="253"/>
      <c r="M674" s="254" t="s">
        <v>22</v>
      </c>
      <c r="N674" s="255" t="s">
        <v>46</v>
      </c>
      <c r="O674" s="44"/>
      <c r="P674" s="227">
        <f>O674*H674</f>
        <v>0</v>
      </c>
      <c r="Q674" s="227">
        <v>0</v>
      </c>
      <c r="R674" s="227">
        <f>Q674*H674</f>
        <v>0</v>
      </c>
      <c r="S674" s="227">
        <v>0</v>
      </c>
      <c r="T674" s="228">
        <f>S674*H674</f>
        <v>0</v>
      </c>
      <c r="AR674" s="21" t="s">
        <v>1394</v>
      </c>
      <c r="AT674" s="21" t="s">
        <v>268</v>
      </c>
      <c r="AU674" s="21" t="s">
        <v>147</v>
      </c>
      <c r="AY674" s="21" t="s">
        <v>134</v>
      </c>
      <c r="BE674" s="229">
        <f>IF(N674="základní",J674,0)</f>
        <v>0</v>
      </c>
      <c r="BF674" s="229">
        <f>IF(N674="snížená",J674,0)</f>
        <v>0</v>
      </c>
      <c r="BG674" s="229">
        <f>IF(N674="zákl. přenesená",J674,0)</f>
        <v>0</v>
      </c>
      <c r="BH674" s="229">
        <f>IF(N674="sníž. přenesená",J674,0)</f>
        <v>0</v>
      </c>
      <c r="BI674" s="229">
        <f>IF(N674="nulová",J674,0)</f>
        <v>0</v>
      </c>
      <c r="BJ674" s="21" t="s">
        <v>24</v>
      </c>
      <c r="BK674" s="229">
        <f>ROUND(I674*H674,2)</f>
        <v>0</v>
      </c>
      <c r="BL674" s="21" t="s">
        <v>512</v>
      </c>
      <c r="BM674" s="21" t="s">
        <v>1718</v>
      </c>
    </row>
    <row r="675" spans="2:65" s="1" customFormat="1" ht="16.5" customHeight="1">
      <c r="B675" s="43"/>
      <c r="C675" s="246" t="s">
        <v>1719</v>
      </c>
      <c r="D675" s="246" t="s">
        <v>268</v>
      </c>
      <c r="E675" s="247" t="s">
        <v>1720</v>
      </c>
      <c r="F675" s="248" t="s">
        <v>1721</v>
      </c>
      <c r="G675" s="249" t="s">
        <v>1491</v>
      </c>
      <c r="H675" s="250">
        <v>12</v>
      </c>
      <c r="I675" s="251"/>
      <c r="J675" s="252">
        <f>ROUND(I675*H675,2)</f>
        <v>0</v>
      </c>
      <c r="K675" s="248" t="s">
        <v>342</v>
      </c>
      <c r="L675" s="253"/>
      <c r="M675" s="254" t="s">
        <v>22</v>
      </c>
      <c r="N675" s="255" t="s">
        <v>46</v>
      </c>
      <c r="O675" s="44"/>
      <c r="P675" s="227">
        <f>O675*H675</f>
        <v>0</v>
      </c>
      <c r="Q675" s="227">
        <v>0</v>
      </c>
      <c r="R675" s="227">
        <f>Q675*H675</f>
        <v>0</v>
      </c>
      <c r="S675" s="227">
        <v>0</v>
      </c>
      <c r="T675" s="228">
        <f>S675*H675</f>
        <v>0</v>
      </c>
      <c r="AR675" s="21" t="s">
        <v>1394</v>
      </c>
      <c r="AT675" s="21" t="s">
        <v>268</v>
      </c>
      <c r="AU675" s="21" t="s">
        <v>147</v>
      </c>
      <c r="AY675" s="21" t="s">
        <v>134</v>
      </c>
      <c r="BE675" s="229">
        <f>IF(N675="základní",J675,0)</f>
        <v>0</v>
      </c>
      <c r="BF675" s="229">
        <f>IF(N675="snížená",J675,0)</f>
        <v>0</v>
      </c>
      <c r="BG675" s="229">
        <f>IF(N675="zákl. přenesená",J675,0)</f>
        <v>0</v>
      </c>
      <c r="BH675" s="229">
        <f>IF(N675="sníž. přenesená",J675,0)</f>
        <v>0</v>
      </c>
      <c r="BI675" s="229">
        <f>IF(N675="nulová",J675,0)</f>
        <v>0</v>
      </c>
      <c r="BJ675" s="21" t="s">
        <v>24</v>
      </c>
      <c r="BK675" s="229">
        <f>ROUND(I675*H675,2)</f>
        <v>0</v>
      </c>
      <c r="BL675" s="21" t="s">
        <v>512</v>
      </c>
      <c r="BM675" s="21" t="s">
        <v>1722</v>
      </c>
    </row>
    <row r="676" spans="2:65" s="1" customFormat="1" ht="16.5" customHeight="1">
      <c r="B676" s="43"/>
      <c r="C676" s="246" t="s">
        <v>1723</v>
      </c>
      <c r="D676" s="246" t="s">
        <v>268</v>
      </c>
      <c r="E676" s="247" t="s">
        <v>1724</v>
      </c>
      <c r="F676" s="248" t="s">
        <v>1725</v>
      </c>
      <c r="G676" s="249" t="s">
        <v>1491</v>
      </c>
      <c r="H676" s="250">
        <v>2</v>
      </c>
      <c r="I676" s="251"/>
      <c r="J676" s="252">
        <f>ROUND(I676*H676,2)</f>
        <v>0</v>
      </c>
      <c r="K676" s="248" t="s">
        <v>342</v>
      </c>
      <c r="L676" s="253"/>
      <c r="M676" s="254" t="s">
        <v>22</v>
      </c>
      <c r="N676" s="255" t="s">
        <v>46</v>
      </c>
      <c r="O676" s="44"/>
      <c r="P676" s="227">
        <f>O676*H676</f>
        <v>0</v>
      </c>
      <c r="Q676" s="227">
        <v>0</v>
      </c>
      <c r="R676" s="227">
        <f>Q676*H676</f>
        <v>0</v>
      </c>
      <c r="S676" s="227">
        <v>0</v>
      </c>
      <c r="T676" s="228">
        <f>S676*H676</f>
        <v>0</v>
      </c>
      <c r="AR676" s="21" t="s">
        <v>1394</v>
      </c>
      <c r="AT676" s="21" t="s">
        <v>268</v>
      </c>
      <c r="AU676" s="21" t="s">
        <v>147</v>
      </c>
      <c r="AY676" s="21" t="s">
        <v>134</v>
      </c>
      <c r="BE676" s="229">
        <f>IF(N676="základní",J676,0)</f>
        <v>0</v>
      </c>
      <c r="BF676" s="229">
        <f>IF(N676="snížená",J676,0)</f>
        <v>0</v>
      </c>
      <c r="BG676" s="229">
        <f>IF(N676="zákl. přenesená",J676,0)</f>
        <v>0</v>
      </c>
      <c r="BH676" s="229">
        <f>IF(N676="sníž. přenesená",J676,0)</f>
        <v>0</v>
      </c>
      <c r="BI676" s="229">
        <f>IF(N676="nulová",J676,0)</f>
        <v>0</v>
      </c>
      <c r="BJ676" s="21" t="s">
        <v>24</v>
      </c>
      <c r="BK676" s="229">
        <f>ROUND(I676*H676,2)</f>
        <v>0</v>
      </c>
      <c r="BL676" s="21" t="s">
        <v>512</v>
      </c>
      <c r="BM676" s="21" t="s">
        <v>1726</v>
      </c>
    </row>
    <row r="677" spans="2:65" s="1" customFormat="1" ht="16.5" customHeight="1">
      <c r="B677" s="43"/>
      <c r="C677" s="246" t="s">
        <v>1727</v>
      </c>
      <c r="D677" s="246" t="s">
        <v>268</v>
      </c>
      <c r="E677" s="247" t="s">
        <v>1728</v>
      </c>
      <c r="F677" s="248" t="s">
        <v>1570</v>
      </c>
      <c r="G677" s="249" t="s">
        <v>1491</v>
      </c>
      <c r="H677" s="250">
        <v>4</v>
      </c>
      <c r="I677" s="251"/>
      <c r="J677" s="252">
        <f>ROUND(I677*H677,2)</f>
        <v>0</v>
      </c>
      <c r="K677" s="248" t="s">
        <v>342</v>
      </c>
      <c r="L677" s="253"/>
      <c r="M677" s="254" t="s">
        <v>22</v>
      </c>
      <c r="N677" s="255" t="s">
        <v>46</v>
      </c>
      <c r="O677" s="44"/>
      <c r="P677" s="227">
        <f>O677*H677</f>
        <v>0</v>
      </c>
      <c r="Q677" s="227">
        <v>0</v>
      </c>
      <c r="R677" s="227">
        <f>Q677*H677</f>
        <v>0</v>
      </c>
      <c r="S677" s="227">
        <v>0</v>
      </c>
      <c r="T677" s="228">
        <f>S677*H677</f>
        <v>0</v>
      </c>
      <c r="AR677" s="21" t="s">
        <v>1394</v>
      </c>
      <c r="AT677" s="21" t="s">
        <v>268</v>
      </c>
      <c r="AU677" s="21" t="s">
        <v>147</v>
      </c>
      <c r="AY677" s="21" t="s">
        <v>134</v>
      </c>
      <c r="BE677" s="229">
        <f>IF(N677="základní",J677,0)</f>
        <v>0</v>
      </c>
      <c r="BF677" s="229">
        <f>IF(N677="snížená",J677,0)</f>
        <v>0</v>
      </c>
      <c r="BG677" s="229">
        <f>IF(N677="zákl. přenesená",J677,0)</f>
        <v>0</v>
      </c>
      <c r="BH677" s="229">
        <f>IF(N677="sníž. přenesená",J677,0)</f>
        <v>0</v>
      </c>
      <c r="BI677" s="229">
        <f>IF(N677="nulová",J677,0)</f>
        <v>0</v>
      </c>
      <c r="BJ677" s="21" t="s">
        <v>24</v>
      </c>
      <c r="BK677" s="229">
        <f>ROUND(I677*H677,2)</f>
        <v>0</v>
      </c>
      <c r="BL677" s="21" t="s">
        <v>512</v>
      </c>
      <c r="BM677" s="21" t="s">
        <v>1729</v>
      </c>
    </row>
    <row r="678" spans="2:65" s="1" customFormat="1" ht="16.5" customHeight="1">
      <c r="B678" s="43"/>
      <c r="C678" s="246" t="s">
        <v>1730</v>
      </c>
      <c r="D678" s="246" t="s">
        <v>268</v>
      </c>
      <c r="E678" s="247" t="s">
        <v>1731</v>
      </c>
      <c r="F678" s="248" t="s">
        <v>1732</v>
      </c>
      <c r="G678" s="249" t="s">
        <v>1491</v>
      </c>
      <c r="H678" s="250">
        <v>2</v>
      </c>
      <c r="I678" s="251"/>
      <c r="J678" s="252">
        <f>ROUND(I678*H678,2)</f>
        <v>0</v>
      </c>
      <c r="K678" s="248" t="s">
        <v>342</v>
      </c>
      <c r="L678" s="253"/>
      <c r="M678" s="254" t="s">
        <v>22</v>
      </c>
      <c r="N678" s="255" t="s">
        <v>46</v>
      </c>
      <c r="O678" s="44"/>
      <c r="P678" s="227">
        <f>O678*H678</f>
        <v>0</v>
      </c>
      <c r="Q678" s="227">
        <v>0</v>
      </c>
      <c r="R678" s="227">
        <f>Q678*H678</f>
        <v>0</v>
      </c>
      <c r="S678" s="227">
        <v>0</v>
      </c>
      <c r="T678" s="228">
        <f>S678*H678</f>
        <v>0</v>
      </c>
      <c r="AR678" s="21" t="s">
        <v>1394</v>
      </c>
      <c r="AT678" s="21" t="s">
        <v>268</v>
      </c>
      <c r="AU678" s="21" t="s">
        <v>147</v>
      </c>
      <c r="AY678" s="21" t="s">
        <v>134</v>
      </c>
      <c r="BE678" s="229">
        <f>IF(N678="základní",J678,0)</f>
        <v>0</v>
      </c>
      <c r="BF678" s="229">
        <f>IF(N678="snížená",J678,0)</f>
        <v>0</v>
      </c>
      <c r="BG678" s="229">
        <f>IF(N678="zákl. přenesená",J678,0)</f>
        <v>0</v>
      </c>
      <c r="BH678" s="229">
        <f>IF(N678="sníž. přenesená",J678,0)</f>
        <v>0</v>
      </c>
      <c r="BI678" s="229">
        <f>IF(N678="nulová",J678,0)</f>
        <v>0</v>
      </c>
      <c r="BJ678" s="21" t="s">
        <v>24</v>
      </c>
      <c r="BK678" s="229">
        <f>ROUND(I678*H678,2)</f>
        <v>0</v>
      </c>
      <c r="BL678" s="21" t="s">
        <v>512</v>
      </c>
      <c r="BM678" s="21" t="s">
        <v>1733</v>
      </c>
    </row>
    <row r="679" spans="2:65" s="1" customFormat="1" ht="16.5" customHeight="1">
      <c r="B679" s="43"/>
      <c r="C679" s="246" t="s">
        <v>1734</v>
      </c>
      <c r="D679" s="246" t="s">
        <v>268</v>
      </c>
      <c r="E679" s="247" t="s">
        <v>1735</v>
      </c>
      <c r="F679" s="248" t="s">
        <v>1736</v>
      </c>
      <c r="G679" s="249" t="s">
        <v>1491</v>
      </c>
      <c r="H679" s="250">
        <v>7</v>
      </c>
      <c r="I679" s="251"/>
      <c r="J679" s="252">
        <f>ROUND(I679*H679,2)</f>
        <v>0</v>
      </c>
      <c r="K679" s="248" t="s">
        <v>342</v>
      </c>
      <c r="L679" s="253"/>
      <c r="M679" s="254" t="s">
        <v>22</v>
      </c>
      <c r="N679" s="255" t="s">
        <v>46</v>
      </c>
      <c r="O679" s="44"/>
      <c r="P679" s="227">
        <f>O679*H679</f>
        <v>0</v>
      </c>
      <c r="Q679" s="227">
        <v>0</v>
      </c>
      <c r="R679" s="227">
        <f>Q679*H679</f>
        <v>0</v>
      </c>
      <c r="S679" s="227">
        <v>0</v>
      </c>
      <c r="T679" s="228">
        <f>S679*H679</f>
        <v>0</v>
      </c>
      <c r="AR679" s="21" t="s">
        <v>1394</v>
      </c>
      <c r="AT679" s="21" t="s">
        <v>268</v>
      </c>
      <c r="AU679" s="21" t="s">
        <v>147</v>
      </c>
      <c r="AY679" s="21" t="s">
        <v>134</v>
      </c>
      <c r="BE679" s="229">
        <f>IF(N679="základní",J679,0)</f>
        <v>0</v>
      </c>
      <c r="BF679" s="229">
        <f>IF(N679="snížená",J679,0)</f>
        <v>0</v>
      </c>
      <c r="BG679" s="229">
        <f>IF(N679="zákl. přenesená",J679,0)</f>
        <v>0</v>
      </c>
      <c r="BH679" s="229">
        <f>IF(N679="sníž. přenesená",J679,0)</f>
        <v>0</v>
      </c>
      <c r="BI679" s="229">
        <f>IF(N679="nulová",J679,0)</f>
        <v>0</v>
      </c>
      <c r="BJ679" s="21" t="s">
        <v>24</v>
      </c>
      <c r="BK679" s="229">
        <f>ROUND(I679*H679,2)</f>
        <v>0</v>
      </c>
      <c r="BL679" s="21" t="s">
        <v>512</v>
      </c>
      <c r="BM679" s="21" t="s">
        <v>1737</v>
      </c>
    </row>
    <row r="680" spans="2:65" s="1" customFormat="1" ht="16.5" customHeight="1">
      <c r="B680" s="43"/>
      <c r="C680" s="246" t="s">
        <v>1738</v>
      </c>
      <c r="D680" s="246" t="s">
        <v>268</v>
      </c>
      <c r="E680" s="247" t="s">
        <v>1739</v>
      </c>
      <c r="F680" s="248" t="s">
        <v>1740</v>
      </c>
      <c r="G680" s="249" t="s">
        <v>1491</v>
      </c>
      <c r="H680" s="250">
        <v>1</v>
      </c>
      <c r="I680" s="251"/>
      <c r="J680" s="252">
        <f>ROUND(I680*H680,2)</f>
        <v>0</v>
      </c>
      <c r="K680" s="248" t="s">
        <v>342</v>
      </c>
      <c r="L680" s="253"/>
      <c r="M680" s="254" t="s">
        <v>22</v>
      </c>
      <c r="N680" s="255" t="s">
        <v>46</v>
      </c>
      <c r="O680" s="44"/>
      <c r="P680" s="227">
        <f>O680*H680</f>
        <v>0</v>
      </c>
      <c r="Q680" s="227">
        <v>0</v>
      </c>
      <c r="R680" s="227">
        <f>Q680*H680</f>
        <v>0</v>
      </c>
      <c r="S680" s="227">
        <v>0</v>
      </c>
      <c r="T680" s="228">
        <f>S680*H680</f>
        <v>0</v>
      </c>
      <c r="AR680" s="21" t="s">
        <v>1394</v>
      </c>
      <c r="AT680" s="21" t="s">
        <v>268</v>
      </c>
      <c r="AU680" s="21" t="s">
        <v>147</v>
      </c>
      <c r="AY680" s="21" t="s">
        <v>134</v>
      </c>
      <c r="BE680" s="229">
        <f>IF(N680="základní",J680,0)</f>
        <v>0</v>
      </c>
      <c r="BF680" s="229">
        <f>IF(N680="snížená",J680,0)</f>
        <v>0</v>
      </c>
      <c r="BG680" s="229">
        <f>IF(N680="zákl. přenesená",J680,0)</f>
        <v>0</v>
      </c>
      <c r="BH680" s="229">
        <f>IF(N680="sníž. přenesená",J680,0)</f>
        <v>0</v>
      </c>
      <c r="BI680" s="229">
        <f>IF(N680="nulová",J680,0)</f>
        <v>0</v>
      </c>
      <c r="BJ680" s="21" t="s">
        <v>24</v>
      </c>
      <c r="BK680" s="229">
        <f>ROUND(I680*H680,2)</f>
        <v>0</v>
      </c>
      <c r="BL680" s="21" t="s">
        <v>512</v>
      </c>
      <c r="BM680" s="21" t="s">
        <v>1741</v>
      </c>
    </row>
    <row r="681" spans="2:65" s="1" customFormat="1" ht="16.5" customHeight="1">
      <c r="B681" s="43"/>
      <c r="C681" s="246" t="s">
        <v>1742</v>
      </c>
      <c r="D681" s="246" t="s">
        <v>268</v>
      </c>
      <c r="E681" s="247" t="s">
        <v>1743</v>
      </c>
      <c r="F681" s="248" t="s">
        <v>1744</v>
      </c>
      <c r="G681" s="249" t="s">
        <v>1491</v>
      </c>
      <c r="H681" s="250">
        <v>2</v>
      </c>
      <c r="I681" s="251"/>
      <c r="J681" s="252">
        <f>ROUND(I681*H681,2)</f>
        <v>0</v>
      </c>
      <c r="K681" s="248" t="s">
        <v>342</v>
      </c>
      <c r="L681" s="253"/>
      <c r="M681" s="254" t="s">
        <v>22</v>
      </c>
      <c r="N681" s="255" t="s">
        <v>46</v>
      </c>
      <c r="O681" s="44"/>
      <c r="P681" s="227">
        <f>O681*H681</f>
        <v>0</v>
      </c>
      <c r="Q681" s="227">
        <v>0</v>
      </c>
      <c r="R681" s="227">
        <f>Q681*H681</f>
        <v>0</v>
      </c>
      <c r="S681" s="227">
        <v>0</v>
      </c>
      <c r="T681" s="228">
        <f>S681*H681</f>
        <v>0</v>
      </c>
      <c r="AR681" s="21" t="s">
        <v>1394</v>
      </c>
      <c r="AT681" s="21" t="s">
        <v>268</v>
      </c>
      <c r="AU681" s="21" t="s">
        <v>147</v>
      </c>
      <c r="AY681" s="21" t="s">
        <v>134</v>
      </c>
      <c r="BE681" s="229">
        <f>IF(N681="základní",J681,0)</f>
        <v>0</v>
      </c>
      <c r="BF681" s="229">
        <f>IF(N681="snížená",J681,0)</f>
        <v>0</v>
      </c>
      <c r="BG681" s="229">
        <f>IF(N681="zákl. přenesená",J681,0)</f>
        <v>0</v>
      </c>
      <c r="BH681" s="229">
        <f>IF(N681="sníž. přenesená",J681,0)</f>
        <v>0</v>
      </c>
      <c r="BI681" s="229">
        <f>IF(N681="nulová",J681,0)</f>
        <v>0</v>
      </c>
      <c r="BJ681" s="21" t="s">
        <v>24</v>
      </c>
      <c r="BK681" s="229">
        <f>ROUND(I681*H681,2)</f>
        <v>0</v>
      </c>
      <c r="BL681" s="21" t="s">
        <v>512</v>
      </c>
      <c r="BM681" s="21" t="s">
        <v>1745</v>
      </c>
    </row>
    <row r="682" spans="2:65" s="1" customFormat="1" ht="16.5" customHeight="1">
      <c r="B682" s="43"/>
      <c r="C682" s="246" t="s">
        <v>1746</v>
      </c>
      <c r="D682" s="246" t="s">
        <v>268</v>
      </c>
      <c r="E682" s="247" t="s">
        <v>1747</v>
      </c>
      <c r="F682" s="248" t="s">
        <v>1748</v>
      </c>
      <c r="G682" s="249" t="s">
        <v>1491</v>
      </c>
      <c r="H682" s="250">
        <v>2</v>
      </c>
      <c r="I682" s="251"/>
      <c r="J682" s="252">
        <f>ROUND(I682*H682,2)</f>
        <v>0</v>
      </c>
      <c r="K682" s="248" t="s">
        <v>342</v>
      </c>
      <c r="L682" s="253"/>
      <c r="M682" s="254" t="s">
        <v>22</v>
      </c>
      <c r="N682" s="255" t="s">
        <v>46</v>
      </c>
      <c r="O682" s="44"/>
      <c r="P682" s="227">
        <f>O682*H682</f>
        <v>0</v>
      </c>
      <c r="Q682" s="227">
        <v>0</v>
      </c>
      <c r="R682" s="227">
        <f>Q682*H682</f>
        <v>0</v>
      </c>
      <c r="S682" s="227">
        <v>0</v>
      </c>
      <c r="T682" s="228">
        <f>S682*H682</f>
        <v>0</v>
      </c>
      <c r="AR682" s="21" t="s">
        <v>1394</v>
      </c>
      <c r="AT682" s="21" t="s">
        <v>268</v>
      </c>
      <c r="AU682" s="21" t="s">
        <v>147</v>
      </c>
      <c r="AY682" s="21" t="s">
        <v>134</v>
      </c>
      <c r="BE682" s="229">
        <f>IF(N682="základní",J682,0)</f>
        <v>0</v>
      </c>
      <c r="BF682" s="229">
        <f>IF(N682="snížená",J682,0)</f>
        <v>0</v>
      </c>
      <c r="BG682" s="229">
        <f>IF(N682="zákl. přenesená",J682,0)</f>
        <v>0</v>
      </c>
      <c r="BH682" s="229">
        <f>IF(N682="sníž. přenesená",J682,0)</f>
        <v>0</v>
      </c>
      <c r="BI682" s="229">
        <f>IF(N682="nulová",J682,0)</f>
        <v>0</v>
      </c>
      <c r="BJ682" s="21" t="s">
        <v>24</v>
      </c>
      <c r="BK682" s="229">
        <f>ROUND(I682*H682,2)</f>
        <v>0</v>
      </c>
      <c r="BL682" s="21" t="s">
        <v>512</v>
      </c>
      <c r="BM682" s="21" t="s">
        <v>1749</v>
      </c>
    </row>
    <row r="683" spans="2:65" s="1" customFormat="1" ht="16.5" customHeight="1">
      <c r="B683" s="43"/>
      <c r="C683" s="246" t="s">
        <v>1750</v>
      </c>
      <c r="D683" s="246" t="s">
        <v>268</v>
      </c>
      <c r="E683" s="247" t="s">
        <v>1751</v>
      </c>
      <c r="F683" s="248" t="s">
        <v>1752</v>
      </c>
      <c r="G683" s="249" t="s">
        <v>1491</v>
      </c>
      <c r="H683" s="250">
        <v>12</v>
      </c>
      <c r="I683" s="251"/>
      <c r="J683" s="252">
        <f>ROUND(I683*H683,2)</f>
        <v>0</v>
      </c>
      <c r="K683" s="248" t="s">
        <v>342</v>
      </c>
      <c r="L683" s="253"/>
      <c r="M683" s="254" t="s">
        <v>22</v>
      </c>
      <c r="N683" s="255" t="s">
        <v>46</v>
      </c>
      <c r="O683" s="44"/>
      <c r="P683" s="227">
        <f>O683*H683</f>
        <v>0</v>
      </c>
      <c r="Q683" s="227">
        <v>0</v>
      </c>
      <c r="R683" s="227">
        <f>Q683*H683</f>
        <v>0</v>
      </c>
      <c r="S683" s="227">
        <v>0</v>
      </c>
      <c r="T683" s="228">
        <f>S683*H683</f>
        <v>0</v>
      </c>
      <c r="AR683" s="21" t="s">
        <v>1394</v>
      </c>
      <c r="AT683" s="21" t="s">
        <v>268</v>
      </c>
      <c r="AU683" s="21" t="s">
        <v>147</v>
      </c>
      <c r="AY683" s="21" t="s">
        <v>134</v>
      </c>
      <c r="BE683" s="229">
        <f>IF(N683="základní",J683,0)</f>
        <v>0</v>
      </c>
      <c r="BF683" s="229">
        <f>IF(N683="snížená",J683,0)</f>
        <v>0</v>
      </c>
      <c r="BG683" s="229">
        <f>IF(N683="zákl. přenesená",J683,0)</f>
        <v>0</v>
      </c>
      <c r="BH683" s="229">
        <f>IF(N683="sníž. přenesená",J683,0)</f>
        <v>0</v>
      </c>
      <c r="BI683" s="229">
        <f>IF(N683="nulová",J683,0)</f>
        <v>0</v>
      </c>
      <c r="BJ683" s="21" t="s">
        <v>24</v>
      </c>
      <c r="BK683" s="229">
        <f>ROUND(I683*H683,2)</f>
        <v>0</v>
      </c>
      <c r="BL683" s="21" t="s">
        <v>512</v>
      </c>
      <c r="BM683" s="21" t="s">
        <v>1753</v>
      </c>
    </row>
    <row r="684" spans="2:65" s="1" customFormat="1" ht="16.5" customHeight="1">
      <c r="B684" s="43"/>
      <c r="C684" s="246" t="s">
        <v>1754</v>
      </c>
      <c r="D684" s="246" t="s">
        <v>268</v>
      </c>
      <c r="E684" s="247" t="s">
        <v>1755</v>
      </c>
      <c r="F684" s="248" t="s">
        <v>1756</v>
      </c>
      <c r="G684" s="249" t="s">
        <v>1491</v>
      </c>
      <c r="H684" s="250">
        <v>69</v>
      </c>
      <c r="I684" s="251"/>
      <c r="J684" s="252">
        <f>ROUND(I684*H684,2)</f>
        <v>0</v>
      </c>
      <c r="K684" s="248" t="s">
        <v>342</v>
      </c>
      <c r="L684" s="253"/>
      <c r="M684" s="254" t="s">
        <v>22</v>
      </c>
      <c r="N684" s="255" t="s">
        <v>46</v>
      </c>
      <c r="O684" s="44"/>
      <c r="P684" s="227">
        <f>O684*H684</f>
        <v>0</v>
      </c>
      <c r="Q684" s="227">
        <v>0</v>
      </c>
      <c r="R684" s="227">
        <f>Q684*H684</f>
        <v>0</v>
      </c>
      <c r="S684" s="227">
        <v>0</v>
      </c>
      <c r="T684" s="228">
        <f>S684*H684</f>
        <v>0</v>
      </c>
      <c r="AR684" s="21" t="s">
        <v>1394</v>
      </c>
      <c r="AT684" s="21" t="s">
        <v>268</v>
      </c>
      <c r="AU684" s="21" t="s">
        <v>147</v>
      </c>
      <c r="AY684" s="21" t="s">
        <v>134</v>
      </c>
      <c r="BE684" s="229">
        <f>IF(N684="základní",J684,0)</f>
        <v>0</v>
      </c>
      <c r="BF684" s="229">
        <f>IF(N684="snížená",J684,0)</f>
        <v>0</v>
      </c>
      <c r="BG684" s="229">
        <f>IF(N684="zákl. přenesená",J684,0)</f>
        <v>0</v>
      </c>
      <c r="BH684" s="229">
        <f>IF(N684="sníž. přenesená",J684,0)</f>
        <v>0</v>
      </c>
      <c r="BI684" s="229">
        <f>IF(N684="nulová",J684,0)</f>
        <v>0</v>
      </c>
      <c r="BJ684" s="21" t="s">
        <v>24</v>
      </c>
      <c r="BK684" s="229">
        <f>ROUND(I684*H684,2)</f>
        <v>0</v>
      </c>
      <c r="BL684" s="21" t="s">
        <v>512</v>
      </c>
      <c r="BM684" s="21" t="s">
        <v>1757</v>
      </c>
    </row>
    <row r="685" spans="2:65" s="1" customFormat="1" ht="16.5" customHeight="1">
      <c r="B685" s="43"/>
      <c r="C685" s="246" t="s">
        <v>1758</v>
      </c>
      <c r="D685" s="246" t="s">
        <v>268</v>
      </c>
      <c r="E685" s="247" t="s">
        <v>1759</v>
      </c>
      <c r="F685" s="248" t="s">
        <v>1760</v>
      </c>
      <c r="G685" s="249" t="s">
        <v>1491</v>
      </c>
      <c r="H685" s="250">
        <v>1</v>
      </c>
      <c r="I685" s="251"/>
      <c r="J685" s="252">
        <f>ROUND(I685*H685,2)</f>
        <v>0</v>
      </c>
      <c r="K685" s="248" t="s">
        <v>342</v>
      </c>
      <c r="L685" s="253"/>
      <c r="M685" s="254" t="s">
        <v>22</v>
      </c>
      <c r="N685" s="255" t="s">
        <v>46</v>
      </c>
      <c r="O685" s="44"/>
      <c r="P685" s="227">
        <f>O685*H685</f>
        <v>0</v>
      </c>
      <c r="Q685" s="227">
        <v>0</v>
      </c>
      <c r="R685" s="227">
        <f>Q685*H685</f>
        <v>0</v>
      </c>
      <c r="S685" s="227">
        <v>0</v>
      </c>
      <c r="T685" s="228">
        <f>S685*H685</f>
        <v>0</v>
      </c>
      <c r="AR685" s="21" t="s">
        <v>1394</v>
      </c>
      <c r="AT685" s="21" t="s">
        <v>268</v>
      </c>
      <c r="AU685" s="21" t="s">
        <v>147</v>
      </c>
      <c r="AY685" s="21" t="s">
        <v>134</v>
      </c>
      <c r="BE685" s="229">
        <f>IF(N685="základní",J685,0)</f>
        <v>0</v>
      </c>
      <c r="BF685" s="229">
        <f>IF(N685="snížená",J685,0)</f>
        <v>0</v>
      </c>
      <c r="BG685" s="229">
        <f>IF(N685="zákl. přenesená",J685,0)</f>
        <v>0</v>
      </c>
      <c r="BH685" s="229">
        <f>IF(N685="sníž. přenesená",J685,0)</f>
        <v>0</v>
      </c>
      <c r="BI685" s="229">
        <f>IF(N685="nulová",J685,0)</f>
        <v>0</v>
      </c>
      <c r="BJ685" s="21" t="s">
        <v>24</v>
      </c>
      <c r="BK685" s="229">
        <f>ROUND(I685*H685,2)</f>
        <v>0</v>
      </c>
      <c r="BL685" s="21" t="s">
        <v>512</v>
      </c>
      <c r="BM685" s="21" t="s">
        <v>1761</v>
      </c>
    </row>
    <row r="686" spans="2:65" s="1" customFormat="1" ht="16.5" customHeight="1">
      <c r="B686" s="43"/>
      <c r="C686" s="246" t="s">
        <v>1762</v>
      </c>
      <c r="D686" s="246" t="s">
        <v>268</v>
      </c>
      <c r="E686" s="247" t="s">
        <v>1763</v>
      </c>
      <c r="F686" s="248" t="s">
        <v>1764</v>
      </c>
      <c r="G686" s="249" t="s">
        <v>1491</v>
      </c>
      <c r="H686" s="250">
        <v>4</v>
      </c>
      <c r="I686" s="251"/>
      <c r="J686" s="252">
        <f>ROUND(I686*H686,2)</f>
        <v>0</v>
      </c>
      <c r="K686" s="248" t="s">
        <v>342</v>
      </c>
      <c r="L686" s="253"/>
      <c r="M686" s="254" t="s">
        <v>22</v>
      </c>
      <c r="N686" s="255" t="s">
        <v>46</v>
      </c>
      <c r="O686" s="44"/>
      <c r="P686" s="227">
        <f>O686*H686</f>
        <v>0</v>
      </c>
      <c r="Q686" s="227">
        <v>0</v>
      </c>
      <c r="R686" s="227">
        <f>Q686*H686</f>
        <v>0</v>
      </c>
      <c r="S686" s="227">
        <v>0</v>
      </c>
      <c r="T686" s="228">
        <f>S686*H686</f>
        <v>0</v>
      </c>
      <c r="AR686" s="21" t="s">
        <v>1394</v>
      </c>
      <c r="AT686" s="21" t="s">
        <v>268</v>
      </c>
      <c r="AU686" s="21" t="s">
        <v>147</v>
      </c>
      <c r="AY686" s="21" t="s">
        <v>134</v>
      </c>
      <c r="BE686" s="229">
        <f>IF(N686="základní",J686,0)</f>
        <v>0</v>
      </c>
      <c r="BF686" s="229">
        <f>IF(N686="snížená",J686,0)</f>
        <v>0</v>
      </c>
      <c r="BG686" s="229">
        <f>IF(N686="zákl. přenesená",J686,0)</f>
        <v>0</v>
      </c>
      <c r="BH686" s="229">
        <f>IF(N686="sníž. přenesená",J686,0)</f>
        <v>0</v>
      </c>
      <c r="BI686" s="229">
        <f>IF(N686="nulová",J686,0)</f>
        <v>0</v>
      </c>
      <c r="BJ686" s="21" t="s">
        <v>24</v>
      </c>
      <c r="BK686" s="229">
        <f>ROUND(I686*H686,2)</f>
        <v>0</v>
      </c>
      <c r="BL686" s="21" t="s">
        <v>512</v>
      </c>
      <c r="BM686" s="21" t="s">
        <v>1765</v>
      </c>
    </row>
    <row r="687" spans="2:65" s="1" customFormat="1" ht="16.5" customHeight="1">
      <c r="B687" s="43"/>
      <c r="C687" s="246" t="s">
        <v>1766</v>
      </c>
      <c r="D687" s="246" t="s">
        <v>268</v>
      </c>
      <c r="E687" s="247" t="s">
        <v>1767</v>
      </c>
      <c r="F687" s="248" t="s">
        <v>1768</v>
      </c>
      <c r="G687" s="249" t="s">
        <v>281</v>
      </c>
      <c r="H687" s="250">
        <v>26</v>
      </c>
      <c r="I687" s="251"/>
      <c r="J687" s="252">
        <f>ROUND(I687*H687,2)</f>
        <v>0</v>
      </c>
      <c r="K687" s="248" t="s">
        <v>342</v>
      </c>
      <c r="L687" s="253"/>
      <c r="M687" s="254" t="s">
        <v>22</v>
      </c>
      <c r="N687" s="255" t="s">
        <v>46</v>
      </c>
      <c r="O687" s="44"/>
      <c r="P687" s="227">
        <f>O687*H687</f>
        <v>0</v>
      </c>
      <c r="Q687" s="227">
        <v>0</v>
      </c>
      <c r="R687" s="227">
        <f>Q687*H687</f>
        <v>0</v>
      </c>
      <c r="S687" s="227">
        <v>0</v>
      </c>
      <c r="T687" s="228">
        <f>S687*H687</f>
        <v>0</v>
      </c>
      <c r="AR687" s="21" t="s">
        <v>1394</v>
      </c>
      <c r="AT687" s="21" t="s">
        <v>268</v>
      </c>
      <c r="AU687" s="21" t="s">
        <v>147</v>
      </c>
      <c r="AY687" s="21" t="s">
        <v>134</v>
      </c>
      <c r="BE687" s="229">
        <f>IF(N687="základní",J687,0)</f>
        <v>0</v>
      </c>
      <c r="BF687" s="229">
        <f>IF(N687="snížená",J687,0)</f>
        <v>0</v>
      </c>
      <c r="BG687" s="229">
        <f>IF(N687="zákl. přenesená",J687,0)</f>
        <v>0</v>
      </c>
      <c r="BH687" s="229">
        <f>IF(N687="sníž. přenesená",J687,0)</f>
        <v>0</v>
      </c>
      <c r="BI687" s="229">
        <f>IF(N687="nulová",J687,0)</f>
        <v>0</v>
      </c>
      <c r="BJ687" s="21" t="s">
        <v>24</v>
      </c>
      <c r="BK687" s="229">
        <f>ROUND(I687*H687,2)</f>
        <v>0</v>
      </c>
      <c r="BL687" s="21" t="s">
        <v>512</v>
      </c>
      <c r="BM687" s="21" t="s">
        <v>1769</v>
      </c>
    </row>
    <row r="688" spans="2:65" s="1" customFormat="1" ht="16.5" customHeight="1">
      <c r="B688" s="43"/>
      <c r="C688" s="246" t="s">
        <v>1770</v>
      </c>
      <c r="D688" s="246" t="s">
        <v>268</v>
      </c>
      <c r="E688" s="247" t="s">
        <v>1771</v>
      </c>
      <c r="F688" s="248" t="s">
        <v>1772</v>
      </c>
      <c r="G688" s="249" t="s">
        <v>1491</v>
      </c>
      <c r="H688" s="250">
        <v>105</v>
      </c>
      <c r="I688" s="251"/>
      <c r="J688" s="252">
        <f>ROUND(I688*H688,2)</f>
        <v>0</v>
      </c>
      <c r="K688" s="248" t="s">
        <v>342</v>
      </c>
      <c r="L688" s="253"/>
      <c r="M688" s="254" t="s">
        <v>22</v>
      </c>
      <c r="N688" s="255" t="s">
        <v>46</v>
      </c>
      <c r="O688" s="44"/>
      <c r="P688" s="227">
        <f>O688*H688</f>
        <v>0</v>
      </c>
      <c r="Q688" s="227">
        <v>0</v>
      </c>
      <c r="R688" s="227">
        <f>Q688*H688</f>
        <v>0</v>
      </c>
      <c r="S688" s="227">
        <v>0</v>
      </c>
      <c r="T688" s="228">
        <f>S688*H688</f>
        <v>0</v>
      </c>
      <c r="AR688" s="21" t="s">
        <v>1394</v>
      </c>
      <c r="AT688" s="21" t="s">
        <v>268</v>
      </c>
      <c r="AU688" s="21" t="s">
        <v>147</v>
      </c>
      <c r="AY688" s="21" t="s">
        <v>134</v>
      </c>
      <c r="BE688" s="229">
        <f>IF(N688="základní",J688,0)</f>
        <v>0</v>
      </c>
      <c r="BF688" s="229">
        <f>IF(N688="snížená",J688,0)</f>
        <v>0</v>
      </c>
      <c r="BG688" s="229">
        <f>IF(N688="zákl. přenesená",J688,0)</f>
        <v>0</v>
      </c>
      <c r="BH688" s="229">
        <f>IF(N688="sníž. přenesená",J688,0)</f>
        <v>0</v>
      </c>
      <c r="BI688" s="229">
        <f>IF(N688="nulová",J688,0)</f>
        <v>0</v>
      </c>
      <c r="BJ688" s="21" t="s">
        <v>24</v>
      </c>
      <c r="BK688" s="229">
        <f>ROUND(I688*H688,2)</f>
        <v>0</v>
      </c>
      <c r="BL688" s="21" t="s">
        <v>512</v>
      </c>
      <c r="BM688" s="21" t="s">
        <v>1773</v>
      </c>
    </row>
    <row r="689" spans="2:65" s="1" customFormat="1" ht="16.5" customHeight="1">
      <c r="B689" s="43"/>
      <c r="C689" s="246" t="s">
        <v>1774</v>
      </c>
      <c r="D689" s="246" t="s">
        <v>268</v>
      </c>
      <c r="E689" s="247" t="s">
        <v>1775</v>
      </c>
      <c r="F689" s="248" t="s">
        <v>1776</v>
      </c>
      <c r="G689" s="249" t="s">
        <v>281</v>
      </c>
      <c r="H689" s="250">
        <v>75</v>
      </c>
      <c r="I689" s="251"/>
      <c r="J689" s="252">
        <f>ROUND(I689*H689,2)</f>
        <v>0</v>
      </c>
      <c r="K689" s="248" t="s">
        <v>342</v>
      </c>
      <c r="L689" s="253"/>
      <c r="M689" s="254" t="s">
        <v>22</v>
      </c>
      <c r="N689" s="255" t="s">
        <v>46</v>
      </c>
      <c r="O689" s="44"/>
      <c r="P689" s="227">
        <f>O689*H689</f>
        <v>0</v>
      </c>
      <c r="Q689" s="227">
        <v>0</v>
      </c>
      <c r="R689" s="227">
        <f>Q689*H689</f>
        <v>0</v>
      </c>
      <c r="S689" s="227">
        <v>0</v>
      </c>
      <c r="T689" s="228">
        <f>S689*H689</f>
        <v>0</v>
      </c>
      <c r="AR689" s="21" t="s">
        <v>1394</v>
      </c>
      <c r="AT689" s="21" t="s">
        <v>268</v>
      </c>
      <c r="AU689" s="21" t="s">
        <v>147</v>
      </c>
      <c r="AY689" s="21" t="s">
        <v>134</v>
      </c>
      <c r="BE689" s="229">
        <f>IF(N689="základní",J689,0)</f>
        <v>0</v>
      </c>
      <c r="BF689" s="229">
        <f>IF(N689="snížená",J689,0)</f>
        <v>0</v>
      </c>
      <c r="BG689" s="229">
        <f>IF(N689="zákl. přenesená",J689,0)</f>
        <v>0</v>
      </c>
      <c r="BH689" s="229">
        <f>IF(N689="sníž. přenesená",J689,0)</f>
        <v>0</v>
      </c>
      <c r="BI689" s="229">
        <f>IF(N689="nulová",J689,0)</f>
        <v>0</v>
      </c>
      <c r="BJ689" s="21" t="s">
        <v>24</v>
      </c>
      <c r="BK689" s="229">
        <f>ROUND(I689*H689,2)</f>
        <v>0</v>
      </c>
      <c r="BL689" s="21" t="s">
        <v>512</v>
      </c>
      <c r="BM689" s="21" t="s">
        <v>1777</v>
      </c>
    </row>
    <row r="690" spans="2:65" s="1" customFormat="1" ht="16.5" customHeight="1">
      <c r="B690" s="43"/>
      <c r="C690" s="246" t="s">
        <v>1778</v>
      </c>
      <c r="D690" s="246" t="s">
        <v>268</v>
      </c>
      <c r="E690" s="247" t="s">
        <v>1779</v>
      </c>
      <c r="F690" s="248" t="s">
        <v>1780</v>
      </c>
      <c r="G690" s="249" t="s">
        <v>281</v>
      </c>
      <c r="H690" s="250">
        <v>36</v>
      </c>
      <c r="I690" s="251"/>
      <c r="J690" s="252">
        <f>ROUND(I690*H690,2)</f>
        <v>0</v>
      </c>
      <c r="K690" s="248" t="s">
        <v>342</v>
      </c>
      <c r="L690" s="253"/>
      <c r="M690" s="254" t="s">
        <v>22</v>
      </c>
      <c r="N690" s="255" t="s">
        <v>46</v>
      </c>
      <c r="O690" s="44"/>
      <c r="P690" s="227">
        <f>O690*H690</f>
        <v>0</v>
      </c>
      <c r="Q690" s="227">
        <v>0</v>
      </c>
      <c r="R690" s="227">
        <f>Q690*H690</f>
        <v>0</v>
      </c>
      <c r="S690" s="227">
        <v>0</v>
      </c>
      <c r="T690" s="228">
        <f>S690*H690</f>
        <v>0</v>
      </c>
      <c r="AR690" s="21" t="s">
        <v>1394</v>
      </c>
      <c r="AT690" s="21" t="s">
        <v>268</v>
      </c>
      <c r="AU690" s="21" t="s">
        <v>147</v>
      </c>
      <c r="AY690" s="21" t="s">
        <v>134</v>
      </c>
      <c r="BE690" s="229">
        <f>IF(N690="základní",J690,0)</f>
        <v>0</v>
      </c>
      <c r="BF690" s="229">
        <f>IF(N690="snížená",J690,0)</f>
        <v>0</v>
      </c>
      <c r="BG690" s="229">
        <f>IF(N690="zákl. přenesená",J690,0)</f>
        <v>0</v>
      </c>
      <c r="BH690" s="229">
        <f>IF(N690="sníž. přenesená",J690,0)</f>
        <v>0</v>
      </c>
      <c r="BI690" s="229">
        <f>IF(N690="nulová",J690,0)</f>
        <v>0</v>
      </c>
      <c r="BJ690" s="21" t="s">
        <v>24</v>
      </c>
      <c r="BK690" s="229">
        <f>ROUND(I690*H690,2)</f>
        <v>0</v>
      </c>
      <c r="BL690" s="21" t="s">
        <v>512</v>
      </c>
      <c r="BM690" s="21" t="s">
        <v>1781</v>
      </c>
    </row>
    <row r="691" spans="2:65" s="1" customFormat="1" ht="16.5" customHeight="1">
      <c r="B691" s="43"/>
      <c r="C691" s="246" t="s">
        <v>1782</v>
      </c>
      <c r="D691" s="246" t="s">
        <v>268</v>
      </c>
      <c r="E691" s="247" t="s">
        <v>1783</v>
      </c>
      <c r="F691" s="248" t="s">
        <v>1784</v>
      </c>
      <c r="G691" s="249" t="s">
        <v>1491</v>
      </c>
      <c r="H691" s="250">
        <v>4</v>
      </c>
      <c r="I691" s="251"/>
      <c r="J691" s="252">
        <f>ROUND(I691*H691,2)</f>
        <v>0</v>
      </c>
      <c r="K691" s="248" t="s">
        <v>342</v>
      </c>
      <c r="L691" s="253"/>
      <c r="M691" s="254" t="s">
        <v>22</v>
      </c>
      <c r="N691" s="255" t="s">
        <v>46</v>
      </c>
      <c r="O691" s="44"/>
      <c r="P691" s="227">
        <f>O691*H691</f>
        <v>0</v>
      </c>
      <c r="Q691" s="227">
        <v>0</v>
      </c>
      <c r="R691" s="227">
        <f>Q691*H691</f>
        <v>0</v>
      </c>
      <c r="S691" s="227">
        <v>0</v>
      </c>
      <c r="T691" s="228">
        <f>S691*H691</f>
        <v>0</v>
      </c>
      <c r="AR691" s="21" t="s">
        <v>1394</v>
      </c>
      <c r="AT691" s="21" t="s">
        <v>268</v>
      </c>
      <c r="AU691" s="21" t="s">
        <v>147</v>
      </c>
      <c r="AY691" s="21" t="s">
        <v>134</v>
      </c>
      <c r="BE691" s="229">
        <f>IF(N691="základní",J691,0)</f>
        <v>0</v>
      </c>
      <c r="BF691" s="229">
        <f>IF(N691="snížená",J691,0)</f>
        <v>0</v>
      </c>
      <c r="BG691" s="229">
        <f>IF(N691="zákl. přenesená",J691,0)</f>
        <v>0</v>
      </c>
      <c r="BH691" s="229">
        <f>IF(N691="sníž. přenesená",J691,0)</f>
        <v>0</v>
      </c>
      <c r="BI691" s="229">
        <f>IF(N691="nulová",J691,0)</f>
        <v>0</v>
      </c>
      <c r="BJ691" s="21" t="s">
        <v>24</v>
      </c>
      <c r="BK691" s="229">
        <f>ROUND(I691*H691,2)</f>
        <v>0</v>
      </c>
      <c r="BL691" s="21" t="s">
        <v>512</v>
      </c>
      <c r="BM691" s="21" t="s">
        <v>1785</v>
      </c>
    </row>
    <row r="692" spans="2:65" s="1" customFormat="1" ht="16.5" customHeight="1">
      <c r="B692" s="43"/>
      <c r="C692" s="246" t="s">
        <v>1786</v>
      </c>
      <c r="D692" s="246" t="s">
        <v>268</v>
      </c>
      <c r="E692" s="247" t="s">
        <v>1787</v>
      </c>
      <c r="F692" s="248" t="s">
        <v>1788</v>
      </c>
      <c r="G692" s="249" t="s">
        <v>1491</v>
      </c>
      <c r="H692" s="250">
        <v>2</v>
      </c>
      <c r="I692" s="251"/>
      <c r="J692" s="252">
        <f>ROUND(I692*H692,2)</f>
        <v>0</v>
      </c>
      <c r="K692" s="248" t="s">
        <v>342</v>
      </c>
      <c r="L692" s="253"/>
      <c r="M692" s="254" t="s">
        <v>22</v>
      </c>
      <c r="N692" s="255" t="s">
        <v>46</v>
      </c>
      <c r="O692" s="44"/>
      <c r="P692" s="227">
        <f>O692*H692</f>
        <v>0</v>
      </c>
      <c r="Q692" s="227">
        <v>0</v>
      </c>
      <c r="R692" s="227">
        <f>Q692*H692</f>
        <v>0</v>
      </c>
      <c r="S692" s="227">
        <v>0</v>
      </c>
      <c r="T692" s="228">
        <f>S692*H692</f>
        <v>0</v>
      </c>
      <c r="AR692" s="21" t="s">
        <v>1394</v>
      </c>
      <c r="AT692" s="21" t="s">
        <v>268</v>
      </c>
      <c r="AU692" s="21" t="s">
        <v>147</v>
      </c>
      <c r="AY692" s="21" t="s">
        <v>134</v>
      </c>
      <c r="BE692" s="229">
        <f>IF(N692="základní",J692,0)</f>
        <v>0</v>
      </c>
      <c r="BF692" s="229">
        <f>IF(N692="snížená",J692,0)</f>
        <v>0</v>
      </c>
      <c r="BG692" s="229">
        <f>IF(N692="zákl. přenesená",J692,0)</f>
        <v>0</v>
      </c>
      <c r="BH692" s="229">
        <f>IF(N692="sníž. přenesená",J692,0)</f>
        <v>0</v>
      </c>
      <c r="BI692" s="229">
        <f>IF(N692="nulová",J692,0)</f>
        <v>0</v>
      </c>
      <c r="BJ692" s="21" t="s">
        <v>24</v>
      </c>
      <c r="BK692" s="229">
        <f>ROUND(I692*H692,2)</f>
        <v>0</v>
      </c>
      <c r="BL692" s="21" t="s">
        <v>512</v>
      </c>
      <c r="BM692" s="21" t="s">
        <v>1789</v>
      </c>
    </row>
    <row r="693" spans="2:65" s="1" customFormat="1" ht="16.5" customHeight="1">
      <c r="B693" s="43"/>
      <c r="C693" s="246" t="s">
        <v>1790</v>
      </c>
      <c r="D693" s="246" t="s">
        <v>268</v>
      </c>
      <c r="E693" s="247" t="s">
        <v>1791</v>
      </c>
      <c r="F693" s="248" t="s">
        <v>1792</v>
      </c>
      <c r="G693" s="249" t="s">
        <v>1491</v>
      </c>
      <c r="H693" s="250">
        <v>1</v>
      </c>
      <c r="I693" s="251"/>
      <c r="J693" s="252">
        <f>ROUND(I693*H693,2)</f>
        <v>0</v>
      </c>
      <c r="K693" s="248" t="s">
        <v>342</v>
      </c>
      <c r="L693" s="253"/>
      <c r="M693" s="254" t="s">
        <v>22</v>
      </c>
      <c r="N693" s="255" t="s">
        <v>46</v>
      </c>
      <c r="O693" s="44"/>
      <c r="P693" s="227">
        <f>O693*H693</f>
        <v>0</v>
      </c>
      <c r="Q693" s="227">
        <v>0</v>
      </c>
      <c r="R693" s="227">
        <f>Q693*H693</f>
        <v>0</v>
      </c>
      <c r="S693" s="227">
        <v>0</v>
      </c>
      <c r="T693" s="228">
        <f>S693*H693</f>
        <v>0</v>
      </c>
      <c r="AR693" s="21" t="s">
        <v>1394</v>
      </c>
      <c r="AT693" s="21" t="s">
        <v>268</v>
      </c>
      <c r="AU693" s="21" t="s">
        <v>147</v>
      </c>
      <c r="AY693" s="21" t="s">
        <v>134</v>
      </c>
      <c r="BE693" s="229">
        <f>IF(N693="základní",J693,0)</f>
        <v>0</v>
      </c>
      <c r="BF693" s="229">
        <f>IF(N693="snížená",J693,0)</f>
        <v>0</v>
      </c>
      <c r="BG693" s="229">
        <f>IF(N693="zákl. přenesená",J693,0)</f>
        <v>0</v>
      </c>
      <c r="BH693" s="229">
        <f>IF(N693="sníž. přenesená",J693,0)</f>
        <v>0</v>
      </c>
      <c r="BI693" s="229">
        <f>IF(N693="nulová",J693,0)</f>
        <v>0</v>
      </c>
      <c r="BJ693" s="21" t="s">
        <v>24</v>
      </c>
      <c r="BK693" s="229">
        <f>ROUND(I693*H693,2)</f>
        <v>0</v>
      </c>
      <c r="BL693" s="21" t="s">
        <v>512</v>
      </c>
      <c r="BM693" s="21" t="s">
        <v>1793</v>
      </c>
    </row>
    <row r="694" spans="2:65" s="1" customFormat="1" ht="16.5" customHeight="1">
      <c r="B694" s="43"/>
      <c r="C694" s="246" t="s">
        <v>1794</v>
      </c>
      <c r="D694" s="246" t="s">
        <v>268</v>
      </c>
      <c r="E694" s="247" t="s">
        <v>1795</v>
      </c>
      <c r="F694" s="248" t="s">
        <v>1796</v>
      </c>
      <c r="G694" s="249" t="s">
        <v>1491</v>
      </c>
      <c r="H694" s="250">
        <v>1</v>
      </c>
      <c r="I694" s="251"/>
      <c r="J694" s="252">
        <f>ROUND(I694*H694,2)</f>
        <v>0</v>
      </c>
      <c r="K694" s="248" t="s">
        <v>342</v>
      </c>
      <c r="L694" s="253"/>
      <c r="M694" s="254" t="s">
        <v>22</v>
      </c>
      <c r="N694" s="255" t="s">
        <v>46</v>
      </c>
      <c r="O694" s="44"/>
      <c r="P694" s="227">
        <f>O694*H694</f>
        <v>0</v>
      </c>
      <c r="Q694" s="227">
        <v>0</v>
      </c>
      <c r="R694" s="227">
        <f>Q694*H694</f>
        <v>0</v>
      </c>
      <c r="S694" s="227">
        <v>0</v>
      </c>
      <c r="T694" s="228">
        <f>S694*H694</f>
        <v>0</v>
      </c>
      <c r="AR694" s="21" t="s">
        <v>1394</v>
      </c>
      <c r="AT694" s="21" t="s">
        <v>268</v>
      </c>
      <c r="AU694" s="21" t="s">
        <v>147</v>
      </c>
      <c r="AY694" s="21" t="s">
        <v>134</v>
      </c>
      <c r="BE694" s="229">
        <f>IF(N694="základní",J694,0)</f>
        <v>0</v>
      </c>
      <c r="BF694" s="229">
        <f>IF(N694="snížená",J694,0)</f>
        <v>0</v>
      </c>
      <c r="BG694" s="229">
        <f>IF(N694="zákl. přenesená",J694,0)</f>
        <v>0</v>
      </c>
      <c r="BH694" s="229">
        <f>IF(N694="sníž. přenesená",J694,0)</f>
        <v>0</v>
      </c>
      <c r="BI694" s="229">
        <f>IF(N694="nulová",J694,0)</f>
        <v>0</v>
      </c>
      <c r="BJ694" s="21" t="s">
        <v>24</v>
      </c>
      <c r="BK694" s="229">
        <f>ROUND(I694*H694,2)</f>
        <v>0</v>
      </c>
      <c r="BL694" s="21" t="s">
        <v>512</v>
      </c>
      <c r="BM694" s="21" t="s">
        <v>1797</v>
      </c>
    </row>
    <row r="695" spans="2:65" s="1" customFormat="1" ht="16.5" customHeight="1">
      <c r="B695" s="43"/>
      <c r="C695" s="246" t="s">
        <v>1798</v>
      </c>
      <c r="D695" s="246" t="s">
        <v>268</v>
      </c>
      <c r="E695" s="247" t="s">
        <v>1799</v>
      </c>
      <c r="F695" s="248" t="s">
        <v>1800</v>
      </c>
      <c r="G695" s="249" t="s">
        <v>1491</v>
      </c>
      <c r="H695" s="250">
        <v>1</v>
      </c>
      <c r="I695" s="251"/>
      <c r="J695" s="252">
        <f>ROUND(I695*H695,2)</f>
        <v>0</v>
      </c>
      <c r="K695" s="248" t="s">
        <v>342</v>
      </c>
      <c r="L695" s="253"/>
      <c r="M695" s="254" t="s">
        <v>22</v>
      </c>
      <c r="N695" s="255" t="s">
        <v>46</v>
      </c>
      <c r="O695" s="44"/>
      <c r="P695" s="227">
        <f>O695*H695</f>
        <v>0</v>
      </c>
      <c r="Q695" s="227">
        <v>0</v>
      </c>
      <c r="R695" s="227">
        <f>Q695*H695</f>
        <v>0</v>
      </c>
      <c r="S695" s="227">
        <v>0</v>
      </c>
      <c r="T695" s="228">
        <f>S695*H695</f>
        <v>0</v>
      </c>
      <c r="AR695" s="21" t="s">
        <v>1394</v>
      </c>
      <c r="AT695" s="21" t="s">
        <v>268</v>
      </c>
      <c r="AU695" s="21" t="s">
        <v>147</v>
      </c>
      <c r="AY695" s="21" t="s">
        <v>134</v>
      </c>
      <c r="BE695" s="229">
        <f>IF(N695="základní",J695,0)</f>
        <v>0</v>
      </c>
      <c r="BF695" s="229">
        <f>IF(N695="snížená",J695,0)</f>
        <v>0</v>
      </c>
      <c r="BG695" s="229">
        <f>IF(N695="zákl. přenesená",J695,0)</f>
        <v>0</v>
      </c>
      <c r="BH695" s="229">
        <f>IF(N695="sníž. přenesená",J695,0)</f>
        <v>0</v>
      </c>
      <c r="BI695" s="229">
        <f>IF(N695="nulová",J695,0)</f>
        <v>0</v>
      </c>
      <c r="BJ695" s="21" t="s">
        <v>24</v>
      </c>
      <c r="BK695" s="229">
        <f>ROUND(I695*H695,2)</f>
        <v>0</v>
      </c>
      <c r="BL695" s="21" t="s">
        <v>512</v>
      </c>
      <c r="BM695" s="21" t="s">
        <v>1801</v>
      </c>
    </row>
    <row r="696" spans="2:63" s="10" customFormat="1" ht="29.85" customHeight="1">
      <c r="B696" s="202"/>
      <c r="C696" s="203"/>
      <c r="D696" s="204" t="s">
        <v>74</v>
      </c>
      <c r="E696" s="216" t="s">
        <v>1802</v>
      </c>
      <c r="F696" s="216" t="s">
        <v>1803</v>
      </c>
      <c r="G696" s="203"/>
      <c r="H696" s="203"/>
      <c r="I696" s="206"/>
      <c r="J696" s="217">
        <f>BK696</f>
        <v>0</v>
      </c>
      <c r="K696" s="203"/>
      <c r="L696" s="208"/>
      <c r="M696" s="209"/>
      <c r="N696" s="210"/>
      <c r="O696" s="210"/>
      <c r="P696" s="211">
        <f>SUM(P697:P711)</f>
        <v>0</v>
      </c>
      <c r="Q696" s="210"/>
      <c r="R696" s="211">
        <f>SUM(R697:R711)</f>
        <v>0</v>
      </c>
      <c r="S696" s="210"/>
      <c r="T696" s="212">
        <f>SUM(T697:T711)</f>
        <v>0</v>
      </c>
      <c r="AR696" s="213" t="s">
        <v>147</v>
      </c>
      <c r="AT696" s="214" t="s">
        <v>74</v>
      </c>
      <c r="AU696" s="214" t="s">
        <v>24</v>
      </c>
      <c r="AY696" s="213" t="s">
        <v>134</v>
      </c>
      <c r="BK696" s="215">
        <f>SUM(BK697:BK711)</f>
        <v>0</v>
      </c>
    </row>
    <row r="697" spans="2:65" s="1" customFormat="1" ht="16.5" customHeight="1">
      <c r="B697" s="43"/>
      <c r="C697" s="218" t="s">
        <v>1804</v>
      </c>
      <c r="D697" s="218" t="s">
        <v>137</v>
      </c>
      <c r="E697" s="219" t="s">
        <v>1805</v>
      </c>
      <c r="F697" s="220" t="s">
        <v>1806</v>
      </c>
      <c r="G697" s="221" t="s">
        <v>696</v>
      </c>
      <c r="H697" s="222">
        <v>24</v>
      </c>
      <c r="I697" s="223"/>
      <c r="J697" s="224">
        <f>ROUND(I697*H697,2)</f>
        <v>0</v>
      </c>
      <c r="K697" s="220" t="s">
        <v>342</v>
      </c>
      <c r="L697" s="69"/>
      <c r="M697" s="225" t="s">
        <v>22</v>
      </c>
      <c r="N697" s="226" t="s">
        <v>46</v>
      </c>
      <c r="O697" s="44"/>
      <c r="P697" s="227">
        <f>O697*H697</f>
        <v>0</v>
      </c>
      <c r="Q697" s="227">
        <v>0</v>
      </c>
      <c r="R697" s="227">
        <f>Q697*H697</f>
        <v>0</v>
      </c>
      <c r="S697" s="227">
        <v>0</v>
      </c>
      <c r="T697" s="228">
        <f>S697*H697</f>
        <v>0</v>
      </c>
      <c r="AR697" s="21" t="s">
        <v>512</v>
      </c>
      <c r="AT697" s="21" t="s">
        <v>137</v>
      </c>
      <c r="AU697" s="21" t="s">
        <v>84</v>
      </c>
      <c r="AY697" s="21" t="s">
        <v>134</v>
      </c>
      <c r="BE697" s="229">
        <f>IF(N697="základní",J697,0)</f>
        <v>0</v>
      </c>
      <c r="BF697" s="229">
        <f>IF(N697="snížená",J697,0)</f>
        <v>0</v>
      </c>
      <c r="BG697" s="229">
        <f>IF(N697="zákl. přenesená",J697,0)</f>
        <v>0</v>
      </c>
      <c r="BH697" s="229">
        <f>IF(N697="sníž. přenesená",J697,0)</f>
        <v>0</v>
      </c>
      <c r="BI697" s="229">
        <f>IF(N697="nulová",J697,0)</f>
        <v>0</v>
      </c>
      <c r="BJ697" s="21" t="s">
        <v>24</v>
      </c>
      <c r="BK697" s="229">
        <f>ROUND(I697*H697,2)</f>
        <v>0</v>
      </c>
      <c r="BL697" s="21" t="s">
        <v>512</v>
      </c>
      <c r="BM697" s="21" t="s">
        <v>1807</v>
      </c>
    </row>
    <row r="698" spans="2:65" s="1" customFormat="1" ht="16.5" customHeight="1">
      <c r="B698" s="43"/>
      <c r="C698" s="246" t="s">
        <v>1808</v>
      </c>
      <c r="D698" s="246" t="s">
        <v>268</v>
      </c>
      <c r="E698" s="247" t="s">
        <v>1809</v>
      </c>
      <c r="F698" s="248" t="s">
        <v>1810</v>
      </c>
      <c r="G698" s="249" t="s">
        <v>1491</v>
      </c>
      <c r="H698" s="250">
        <v>5</v>
      </c>
      <c r="I698" s="251"/>
      <c r="J698" s="252">
        <f>ROUND(I698*H698,2)</f>
        <v>0</v>
      </c>
      <c r="K698" s="248" t="s">
        <v>342</v>
      </c>
      <c r="L698" s="253"/>
      <c r="M698" s="254" t="s">
        <v>22</v>
      </c>
      <c r="N698" s="255" t="s">
        <v>46</v>
      </c>
      <c r="O698" s="44"/>
      <c r="P698" s="227">
        <f>O698*H698</f>
        <v>0</v>
      </c>
      <c r="Q698" s="227">
        <v>0</v>
      </c>
      <c r="R698" s="227">
        <f>Q698*H698</f>
        <v>0</v>
      </c>
      <c r="S698" s="227">
        <v>0</v>
      </c>
      <c r="T698" s="228">
        <f>S698*H698</f>
        <v>0</v>
      </c>
      <c r="AR698" s="21" t="s">
        <v>1394</v>
      </c>
      <c r="AT698" s="21" t="s">
        <v>268</v>
      </c>
      <c r="AU698" s="21" t="s">
        <v>84</v>
      </c>
      <c r="AY698" s="21" t="s">
        <v>134</v>
      </c>
      <c r="BE698" s="229">
        <f>IF(N698="základní",J698,0)</f>
        <v>0</v>
      </c>
      <c r="BF698" s="229">
        <f>IF(N698="snížená",J698,0)</f>
        <v>0</v>
      </c>
      <c r="BG698" s="229">
        <f>IF(N698="zákl. přenesená",J698,0)</f>
        <v>0</v>
      </c>
      <c r="BH698" s="229">
        <f>IF(N698="sníž. přenesená",J698,0)</f>
        <v>0</v>
      </c>
      <c r="BI698" s="229">
        <f>IF(N698="nulová",J698,0)</f>
        <v>0</v>
      </c>
      <c r="BJ698" s="21" t="s">
        <v>24</v>
      </c>
      <c r="BK698" s="229">
        <f>ROUND(I698*H698,2)</f>
        <v>0</v>
      </c>
      <c r="BL698" s="21" t="s">
        <v>512</v>
      </c>
      <c r="BM698" s="21" t="s">
        <v>1811</v>
      </c>
    </row>
    <row r="699" spans="2:65" s="1" customFormat="1" ht="16.5" customHeight="1">
      <c r="B699" s="43"/>
      <c r="C699" s="246" t="s">
        <v>1812</v>
      </c>
      <c r="D699" s="246" t="s">
        <v>268</v>
      </c>
      <c r="E699" s="247" t="s">
        <v>1813</v>
      </c>
      <c r="F699" s="248" t="s">
        <v>1814</v>
      </c>
      <c r="G699" s="249" t="s">
        <v>281</v>
      </c>
      <c r="H699" s="250">
        <v>192</v>
      </c>
      <c r="I699" s="251"/>
      <c r="J699" s="252">
        <f>ROUND(I699*H699,2)</f>
        <v>0</v>
      </c>
      <c r="K699" s="248" t="s">
        <v>342</v>
      </c>
      <c r="L699" s="253"/>
      <c r="M699" s="254" t="s">
        <v>22</v>
      </c>
      <c r="N699" s="255" t="s">
        <v>46</v>
      </c>
      <c r="O699" s="44"/>
      <c r="P699" s="227">
        <f>O699*H699</f>
        <v>0</v>
      </c>
      <c r="Q699" s="227">
        <v>0</v>
      </c>
      <c r="R699" s="227">
        <f>Q699*H699</f>
        <v>0</v>
      </c>
      <c r="S699" s="227">
        <v>0</v>
      </c>
      <c r="T699" s="228">
        <f>S699*H699</f>
        <v>0</v>
      </c>
      <c r="AR699" s="21" t="s">
        <v>1394</v>
      </c>
      <c r="AT699" s="21" t="s">
        <v>268</v>
      </c>
      <c r="AU699" s="21" t="s">
        <v>84</v>
      </c>
      <c r="AY699" s="21" t="s">
        <v>134</v>
      </c>
      <c r="BE699" s="229">
        <f>IF(N699="základní",J699,0)</f>
        <v>0</v>
      </c>
      <c r="BF699" s="229">
        <f>IF(N699="snížená",J699,0)</f>
        <v>0</v>
      </c>
      <c r="BG699" s="229">
        <f>IF(N699="zákl. přenesená",J699,0)</f>
        <v>0</v>
      </c>
      <c r="BH699" s="229">
        <f>IF(N699="sníž. přenesená",J699,0)</f>
        <v>0</v>
      </c>
      <c r="BI699" s="229">
        <f>IF(N699="nulová",J699,0)</f>
        <v>0</v>
      </c>
      <c r="BJ699" s="21" t="s">
        <v>24</v>
      </c>
      <c r="BK699" s="229">
        <f>ROUND(I699*H699,2)</f>
        <v>0</v>
      </c>
      <c r="BL699" s="21" t="s">
        <v>512</v>
      </c>
      <c r="BM699" s="21" t="s">
        <v>1815</v>
      </c>
    </row>
    <row r="700" spans="2:65" s="1" customFormat="1" ht="16.5" customHeight="1">
      <c r="B700" s="43"/>
      <c r="C700" s="246" t="s">
        <v>1816</v>
      </c>
      <c r="D700" s="246" t="s">
        <v>268</v>
      </c>
      <c r="E700" s="247" t="s">
        <v>1817</v>
      </c>
      <c r="F700" s="248" t="s">
        <v>1818</v>
      </c>
      <c r="G700" s="249" t="s">
        <v>281</v>
      </c>
      <c r="H700" s="250">
        <v>99</v>
      </c>
      <c r="I700" s="251"/>
      <c r="J700" s="252">
        <f>ROUND(I700*H700,2)</f>
        <v>0</v>
      </c>
      <c r="K700" s="248" t="s">
        <v>342</v>
      </c>
      <c r="L700" s="253"/>
      <c r="M700" s="254" t="s">
        <v>22</v>
      </c>
      <c r="N700" s="255" t="s">
        <v>46</v>
      </c>
      <c r="O700" s="44"/>
      <c r="P700" s="227">
        <f>O700*H700</f>
        <v>0</v>
      </c>
      <c r="Q700" s="227">
        <v>0</v>
      </c>
      <c r="R700" s="227">
        <f>Q700*H700</f>
        <v>0</v>
      </c>
      <c r="S700" s="227">
        <v>0</v>
      </c>
      <c r="T700" s="228">
        <f>S700*H700</f>
        <v>0</v>
      </c>
      <c r="AR700" s="21" t="s">
        <v>1394</v>
      </c>
      <c r="AT700" s="21" t="s">
        <v>268</v>
      </c>
      <c r="AU700" s="21" t="s">
        <v>84</v>
      </c>
      <c r="AY700" s="21" t="s">
        <v>134</v>
      </c>
      <c r="BE700" s="229">
        <f>IF(N700="základní",J700,0)</f>
        <v>0</v>
      </c>
      <c r="BF700" s="229">
        <f>IF(N700="snížená",J700,0)</f>
        <v>0</v>
      </c>
      <c r="BG700" s="229">
        <f>IF(N700="zákl. přenesená",J700,0)</f>
        <v>0</v>
      </c>
      <c r="BH700" s="229">
        <f>IF(N700="sníž. přenesená",J700,0)</f>
        <v>0</v>
      </c>
      <c r="BI700" s="229">
        <f>IF(N700="nulová",J700,0)</f>
        <v>0</v>
      </c>
      <c r="BJ700" s="21" t="s">
        <v>24</v>
      </c>
      <c r="BK700" s="229">
        <f>ROUND(I700*H700,2)</f>
        <v>0</v>
      </c>
      <c r="BL700" s="21" t="s">
        <v>512</v>
      </c>
      <c r="BM700" s="21" t="s">
        <v>1819</v>
      </c>
    </row>
    <row r="701" spans="2:65" s="1" customFormat="1" ht="16.5" customHeight="1">
      <c r="B701" s="43"/>
      <c r="C701" s="246" t="s">
        <v>1820</v>
      </c>
      <c r="D701" s="246" t="s">
        <v>268</v>
      </c>
      <c r="E701" s="247" t="s">
        <v>1821</v>
      </c>
      <c r="F701" s="248" t="s">
        <v>1822</v>
      </c>
      <c r="G701" s="249" t="s">
        <v>1491</v>
      </c>
      <c r="H701" s="250">
        <v>1</v>
      </c>
      <c r="I701" s="251"/>
      <c r="J701" s="252">
        <f>ROUND(I701*H701,2)</f>
        <v>0</v>
      </c>
      <c r="K701" s="248" t="s">
        <v>342</v>
      </c>
      <c r="L701" s="253"/>
      <c r="M701" s="254" t="s">
        <v>22</v>
      </c>
      <c r="N701" s="255" t="s">
        <v>46</v>
      </c>
      <c r="O701" s="44"/>
      <c r="P701" s="227">
        <f>O701*H701</f>
        <v>0</v>
      </c>
      <c r="Q701" s="227">
        <v>0</v>
      </c>
      <c r="R701" s="227">
        <f>Q701*H701</f>
        <v>0</v>
      </c>
      <c r="S701" s="227">
        <v>0</v>
      </c>
      <c r="T701" s="228">
        <f>S701*H701</f>
        <v>0</v>
      </c>
      <c r="AR701" s="21" t="s">
        <v>1394</v>
      </c>
      <c r="AT701" s="21" t="s">
        <v>268</v>
      </c>
      <c r="AU701" s="21" t="s">
        <v>84</v>
      </c>
      <c r="AY701" s="21" t="s">
        <v>134</v>
      </c>
      <c r="BE701" s="229">
        <f>IF(N701="základní",J701,0)</f>
        <v>0</v>
      </c>
      <c r="BF701" s="229">
        <f>IF(N701="snížená",J701,0)</f>
        <v>0</v>
      </c>
      <c r="BG701" s="229">
        <f>IF(N701="zákl. přenesená",J701,0)</f>
        <v>0</v>
      </c>
      <c r="BH701" s="229">
        <f>IF(N701="sníž. přenesená",J701,0)</f>
        <v>0</v>
      </c>
      <c r="BI701" s="229">
        <f>IF(N701="nulová",J701,0)</f>
        <v>0</v>
      </c>
      <c r="BJ701" s="21" t="s">
        <v>24</v>
      </c>
      <c r="BK701" s="229">
        <f>ROUND(I701*H701,2)</f>
        <v>0</v>
      </c>
      <c r="BL701" s="21" t="s">
        <v>512</v>
      </c>
      <c r="BM701" s="21" t="s">
        <v>1823</v>
      </c>
    </row>
    <row r="702" spans="2:65" s="1" customFormat="1" ht="16.5" customHeight="1">
      <c r="B702" s="43"/>
      <c r="C702" s="246" t="s">
        <v>1824</v>
      </c>
      <c r="D702" s="246" t="s">
        <v>268</v>
      </c>
      <c r="E702" s="247" t="s">
        <v>1825</v>
      </c>
      <c r="F702" s="248" t="s">
        <v>1826</v>
      </c>
      <c r="G702" s="249" t="s">
        <v>1491</v>
      </c>
      <c r="H702" s="250">
        <v>4</v>
      </c>
      <c r="I702" s="251"/>
      <c r="J702" s="252">
        <f>ROUND(I702*H702,2)</f>
        <v>0</v>
      </c>
      <c r="K702" s="248" t="s">
        <v>342</v>
      </c>
      <c r="L702" s="253"/>
      <c r="M702" s="254" t="s">
        <v>22</v>
      </c>
      <c r="N702" s="255" t="s">
        <v>46</v>
      </c>
      <c r="O702" s="44"/>
      <c r="P702" s="227">
        <f>O702*H702</f>
        <v>0</v>
      </c>
      <c r="Q702" s="227">
        <v>0</v>
      </c>
      <c r="R702" s="227">
        <f>Q702*H702</f>
        <v>0</v>
      </c>
      <c r="S702" s="227">
        <v>0</v>
      </c>
      <c r="T702" s="228">
        <f>S702*H702</f>
        <v>0</v>
      </c>
      <c r="AR702" s="21" t="s">
        <v>1394</v>
      </c>
      <c r="AT702" s="21" t="s">
        <v>268</v>
      </c>
      <c r="AU702" s="21" t="s">
        <v>84</v>
      </c>
      <c r="AY702" s="21" t="s">
        <v>134</v>
      </c>
      <c r="BE702" s="229">
        <f>IF(N702="základní",J702,0)</f>
        <v>0</v>
      </c>
      <c r="BF702" s="229">
        <f>IF(N702="snížená",J702,0)</f>
        <v>0</v>
      </c>
      <c r="BG702" s="229">
        <f>IF(N702="zákl. přenesená",J702,0)</f>
        <v>0</v>
      </c>
      <c r="BH702" s="229">
        <f>IF(N702="sníž. přenesená",J702,0)</f>
        <v>0</v>
      </c>
      <c r="BI702" s="229">
        <f>IF(N702="nulová",J702,0)</f>
        <v>0</v>
      </c>
      <c r="BJ702" s="21" t="s">
        <v>24</v>
      </c>
      <c r="BK702" s="229">
        <f>ROUND(I702*H702,2)</f>
        <v>0</v>
      </c>
      <c r="BL702" s="21" t="s">
        <v>512</v>
      </c>
      <c r="BM702" s="21" t="s">
        <v>1827</v>
      </c>
    </row>
    <row r="703" spans="2:65" s="1" customFormat="1" ht="16.5" customHeight="1">
      <c r="B703" s="43"/>
      <c r="C703" s="246" t="s">
        <v>1828</v>
      </c>
      <c r="D703" s="246" t="s">
        <v>268</v>
      </c>
      <c r="E703" s="247" t="s">
        <v>1829</v>
      </c>
      <c r="F703" s="248" t="s">
        <v>1830</v>
      </c>
      <c r="G703" s="249" t="s">
        <v>1491</v>
      </c>
      <c r="H703" s="250">
        <v>16</v>
      </c>
      <c r="I703" s="251"/>
      <c r="J703" s="252">
        <f>ROUND(I703*H703,2)</f>
        <v>0</v>
      </c>
      <c r="K703" s="248" t="s">
        <v>342</v>
      </c>
      <c r="L703" s="253"/>
      <c r="M703" s="254" t="s">
        <v>22</v>
      </c>
      <c r="N703" s="255" t="s">
        <v>46</v>
      </c>
      <c r="O703" s="44"/>
      <c r="P703" s="227">
        <f>O703*H703</f>
        <v>0</v>
      </c>
      <c r="Q703" s="227">
        <v>0</v>
      </c>
      <c r="R703" s="227">
        <f>Q703*H703</f>
        <v>0</v>
      </c>
      <c r="S703" s="227">
        <v>0</v>
      </c>
      <c r="T703" s="228">
        <f>S703*H703</f>
        <v>0</v>
      </c>
      <c r="AR703" s="21" t="s">
        <v>1394</v>
      </c>
      <c r="AT703" s="21" t="s">
        <v>268</v>
      </c>
      <c r="AU703" s="21" t="s">
        <v>84</v>
      </c>
      <c r="AY703" s="21" t="s">
        <v>134</v>
      </c>
      <c r="BE703" s="229">
        <f>IF(N703="základní",J703,0)</f>
        <v>0</v>
      </c>
      <c r="BF703" s="229">
        <f>IF(N703="snížená",J703,0)</f>
        <v>0</v>
      </c>
      <c r="BG703" s="229">
        <f>IF(N703="zákl. přenesená",J703,0)</f>
        <v>0</v>
      </c>
      <c r="BH703" s="229">
        <f>IF(N703="sníž. přenesená",J703,0)</f>
        <v>0</v>
      </c>
      <c r="BI703" s="229">
        <f>IF(N703="nulová",J703,0)</f>
        <v>0</v>
      </c>
      <c r="BJ703" s="21" t="s">
        <v>24</v>
      </c>
      <c r="BK703" s="229">
        <f>ROUND(I703*H703,2)</f>
        <v>0</v>
      </c>
      <c r="BL703" s="21" t="s">
        <v>512</v>
      </c>
      <c r="BM703" s="21" t="s">
        <v>1831</v>
      </c>
    </row>
    <row r="704" spans="2:65" s="1" customFormat="1" ht="16.5" customHeight="1">
      <c r="B704" s="43"/>
      <c r="C704" s="246" t="s">
        <v>1832</v>
      </c>
      <c r="D704" s="246" t="s">
        <v>268</v>
      </c>
      <c r="E704" s="247" t="s">
        <v>1833</v>
      </c>
      <c r="F704" s="248" t="s">
        <v>1834</v>
      </c>
      <c r="G704" s="249" t="s">
        <v>1491</v>
      </c>
      <c r="H704" s="250">
        <v>127</v>
      </c>
      <c r="I704" s="251"/>
      <c r="J704" s="252">
        <f>ROUND(I704*H704,2)</f>
        <v>0</v>
      </c>
      <c r="K704" s="248" t="s">
        <v>342</v>
      </c>
      <c r="L704" s="253"/>
      <c r="M704" s="254" t="s">
        <v>22</v>
      </c>
      <c r="N704" s="255" t="s">
        <v>46</v>
      </c>
      <c r="O704" s="44"/>
      <c r="P704" s="227">
        <f>O704*H704</f>
        <v>0</v>
      </c>
      <c r="Q704" s="227">
        <v>0</v>
      </c>
      <c r="R704" s="227">
        <f>Q704*H704</f>
        <v>0</v>
      </c>
      <c r="S704" s="227">
        <v>0</v>
      </c>
      <c r="T704" s="228">
        <f>S704*H704</f>
        <v>0</v>
      </c>
      <c r="AR704" s="21" t="s">
        <v>1394</v>
      </c>
      <c r="AT704" s="21" t="s">
        <v>268</v>
      </c>
      <c r="AU704" s="21" t="s">
        <v>84</v>
      </c>
      <c r="AY704" s="21" t="s">
        <v>134</v>
      </c>
      <c r="BE704" s="229">
        <f>IF(N704="základní",J704,0)</f>
        <v>0</v>
      </c>
      <c r="BF704" s="229">
        <f>IF(N704="snížená",J704,0)</f>
        <v>0</v>
      </c>
      <c r="BG704" s="229">
        <f>IF(N704="zákl. přenesená",J704,0)</f>
        <v>0</v>
      </c>
      <c r="BH704" s="229">
        <f>IF(N704="sníž. přenesená",J704,0)</f>
        <v>0</v>
      </c>
      <c r="BI704" s="229">
        <f>IF(N704="nulová",J704,0)</f>
        <v>0</v>
      </c>
      <c r="BJ704" s="21" t="s">
        <v>24</v>
      </c>
      <c r="BK704" s="229">
        <f>ROUND(I704*H704,2)</f>
        <v>0</v>
      </c>
      <c r="BL704" s="21" t="s">
        <v>512</v>
      </c>
      <c r="BM704" s="21" t="s">
        <v>1835</v>
      </c>
    </row>
    <row r="705" spans="2:65" s="1" customFormat="1" ht="16.5" customHeight="1">
      <c r="B705" s="43"/>
      <c r="C705" s="246" t="s">
        <v>1836</v>
      </c>
      <c r="D705" s="246" t="s">
        <v>268</v>
      </c>
      <c r="E705" s="247" t="s">
        <v>1837</v>
      </c>
      <c r="F705" s="248" t="s">
        <v>1838</v>
      </c>
      <c r="G705" s="249" t="s">
        <v>1491</v>
      </c>
      <c r="H705" s="250">
        <v>10</v>
      </c>
      <c r="I705" s="251"/>
      <c r="J705" s="252">
        <f>ROUND(I705*H705,2)</f>
        <v>0</v>
      </c>
      <c r="K705" s="248" t="s">
        <v>342</v>
      </c>
      <c r="L705" s="253"/>
      <c r="M705" s="254" t="s">
        <v>22</v>
      </c>
      <c r="N705" s="255" t="s">
        <v>46</v>
      </c>
      <c r="O705" s="44"/>
      <c r="P705" s="227">
        <f>O705*H705</f>
        <v>0</v>
      </c>
      <c r="Q705" s="227">
        <v>0</v>
      </c>
      <c r="R705" s="227">
        <f>Q705*H705</f>
        <v>0</v>
      </c>
      <c r="S705" s="227">
        <v>0</v>
      </c>
      <c r="T705" s="228">
        <f>S705*H705</f>
        <v>0</v>
      </c>
      <c r="AR705" s="21" t="s">
        <v>1394</v>
      </c>
      <c r="AT705" s="21" t="s">
        <v>268</v>
      </c>
      <c r="AU705" s="21" t="s">
        <v>84</v>
      </c>
      <c r="AY705" s="21" t="s">
        <v>134</v>
      </c>
      <c r="BE705" s="229">
        <f>IF(N705="základní",J705,0)</f>
        <v>0</v>
      </c>
      <c r="BF705" s="229">
        <f>IF(N705="snížená",J705,0)</f>
        <v>0</v>
      </c>
      <c r="BG705" s="229">
        <f>IF(N705="zákl. přenesená",J705,0)</f>
        <v>0</v>
      </c>
      <c r="BH705" s="229">
        <f>IF(N705="sníž. přenesená",J705,0)</f>
        <v>0</v>
      </c>
      <c r="BI705" s="229">
        <f>IF(N705="nulová",J705,0)</f>
        <v>0</v>
      </c>
      <c r="BJ705" s="21" t="s">
        <v>24</v>
      </c>
      <c r="BK705" s="229">
        <f>ROUND(I705*H705,2)</f>
        <v>0</v>
      </c>
      <c r="BL705" s="21" t="s">
        <v>512</v>
      </c>
      <c r="BM705" s="21" t="s">
        <v>1839</v>
      </c>
    </row>
    <row r="706" spans="2:65" s="1" customFormat="1" ht="16.5" customHeight="1">
      <c r="B706" s="43"/>
      <c r="C706" s="246" t="s">
        <v>1840</v>
      </c>
      <c r="D706" s="246" t="s">
        <v>268</v>
      </c>
      <c r="E706" s="247" t="s">
        <v>1841</v>
      </c>
      <c r="F706" s="248" t="s">
        <v>1842</v>
      </c>
      <c r="G706" s="249" t="s">
        <v>1491</v>
      </c>
      <c r="H706" s="250">
        <v>9</v>
      </c>
      <c r="I706" s="251"/>
      <c r="J706" s="252">
        <f>ROUND(I706*H706,2)</f>
        <v>0</v>
      </c>
      <c r="K706" s="248" t="s">
        <v>342</v>
      </c>
      <c r="L706" s="253"/>
      <c r="M706" s="254" t="s">
        <v>22</v>
      </c>
      <c r="N706" s="255" t="s">
        <v>46</v>
      </c>
      <c r="O706" s="44"/>
      <c r="P706" s="227">
        <f>O706*H706</f>
        <v>0</v>
      </c>
      <c r="Q706" s="227">
        <v>0</v>
      </c>
      <c r="R706" s="227">
        <f>Q706*H706</f>
        <v>0</v>
      </c>
      <c r="S706" s="227">
        <v>0</v>
      </c>
      <c r="T706" s="228">
        <f>S706*H706</f>
        <v>0</v>
      </c>
      <c r="AR706" s="21" t="s">
        <v>1394</v>
      </c>
      <c r="AT706" s="21" t="s">
        <v>268</v>
      </c>
      <c r="AU706" s="21" t="s">
        <v>84</v>
      </c>
      <c r="AY706" s="21" t="s">
        <v>134</v>
      </c>
      <c r="BE706" s="229">
        <f>IF(N706="základní",J706,0)</f>
        <v>0</v>
      </c>
      <c r="BF706" s="229">
        <f>IF(N706="snížená",J706,0)</f>
        <v>0</v>
      </c>
      <c r="BG706" s="229">
        <f>IF(N706="zákl. přenesená",J706,0)</f>
        <v>0</v>
      </c>
      <c r="BH706" s="229">
        <f>IF(N706="sníž. přenesená",J706,0)</f>
        <v>0</v>
      </c>
      <c r="BI706" s="229">
        <f>IF(N706="nulová",J706,0)</f>
        <v>0</v>
      </c>
      <c r="BJ706" s="21" t="s">
        <v>24</v>
      </c>
      <c r="BK706" s="229">
        <f>ROUND(I706*H706,2)</f>
        <v>0</v>
      </c>
      <c r="BL706" s="21" t="s">
        <v>512</v>
      </c>
      <c r="BM706" s="21" t="s">
        <v>1843</v>
      </c>
    </row>
    <row r="707" spans="2:65" s="1" customFormat="1" ht="16.5" customHeight="1">
      <c r="B707" s="43"/>
      <c r="C707" s="246" t="s">
        <v>1844</v>
      </c>
      <c r="D707" s="246" t="s">
        <v>268</v>
      </c>
      <c r="E707" s="247" t="s">
        <v>1845</v>
      </c>
      <c r="F707" s="248" t="s">
        <v>1846</v>
      </c>
      <c r="G707" s="249" t="s">
        <v>1491</v>
      </c>
      <c r="H707" s="250">
        <v>51</v>
      </c>
      <c r="I707" s="251"/>
      <c r="J707" s="252">
        <f>ROUND(I707*H707,2)</f>
        <v>0</v>
      </c>
      <c r="K707" s="248" t="s">
        <v>342</v>
      </c>
      <c r="L707" s="253"/>
      <c r="M707" s="254" t="s">
        <v>22</v>
      </c>
      <c r="N707" s="255" t="s">
        <v>46</v>
      </c>
      <c r="O707" s="44"/>
      <c r="P707" s="227">
        <f>O707*H707</f>
        <v>0</v>
      </c>
      <c r="Q707" s="227">
        <v>0</v>
      </c>
      <c r="R707" s="227">
        <f>Q707*H707</f>
        <v>0</v>
      </c>
      <c r="S707" s="227">
        <v>0</v>
      </c>
      <c r="T707" s="228">
        <f>S707*H707</f>
        <v>0</v>
      </c>
      <c r="AR707" s="21" t="s">
        <v>1394</v>
      </c>
      <c r="AT707" s="21" t="s">
        <v>268</v>
      </c>
      <c r="AU707" s="21" t="s">
        <v>84</v>
      </c>
      <c r="AY707" s="21" t="s">
        <v>134</v>
      </c>
      <c r="BE707" s="229">
        <f>IF(N707="základní",J707,0)</f>
        <v>0</v>
      </c>
      <c r="BF707" s="229">
        <f>IF(N707="snížená",J707,0)</f>
        <v>0</v>
      </c>
      <c r="BG707" s="229">
        <f>IF(N707="zákl. přenesená",J707,0)</f>
        <v>0</v>
      </c>
      <c r="BH707" s="229">
        <f>IF(N707="sníž. přenesená",J707,0)</f>
        <v>0</v>
      </c>
      <c r="BI707" s="229">
        <f>IF(N707="nulová",J707,0)</f>
        <v>0</v>
      </c>
      <c r="BJ707" s="21" t="s">
        <v>24</v>
      </c>
      <c r="BK707" s="229">
        <f>ROUND(I707*H707,2)</f>
        <v>0</v>
      </c>
      <c r="BL707" s="21" t="s">
        <v>512</v>
      </c>
      <c r="BM707" s="21" t="s">
        <v>1847</v>
      </c>
    </row>
    <row r="708" spans="2:65" s="1" customFormat="1" ht="16.5" customHeight="1">
      <c r="B708" s="43"/>
      <c r="C708" s="246" t="s">
        <v>1848</v>
      </c>
      <c r="D708" s="246" t="s">
        <v>268</v>
      </c>
      <c r="E708" s="247" t="s">
        <v>1849</v>
      </c>
      <c r="F708" s="248" t="s">
        <v>1850</v>
      </c>
      <c r="G708" s="249" t="s">
        <v>1491</v>
      </c>
      <c r="H708" s="250">
        <v>1</v>
      </c>
      <c r="I708" s="251"/>
      <c r="J708" s="252">
        <f>ROUND(I708*H708,2)</f>
        <v>0</v>
      </c>
      <c r="K708" s="248" t="s">
        <v>342</v>
      </c>
      <c r="L708" s="253"/>
      <c r="M708" s="254" t="s">
        <v>22</v>
      </c>
      <c r="N708" s="255" t="s">
        <v>46</v>
      </c>
      <c r="O708" s="44"/>
      <c r="P708" s="227">
        <f>O708*H708</f>
        <v>0</v>
      </c>
      <c r="Q708" s="227">
        <v>0</v>
      </c>
      <c r="R708" s="227">
        <f>Q708*H708</f>
        <v>0</v>
      </c>
      <c r="S708" s="227">
        <v>0</v>
      </c>
      <c r="T708" s="228">
        <f>S708*H708</f>
        <v>0</v>
      </c>
      <c r="AR708" s="21" t="s">
        <v>1394</v>
      </c>
      <c r="AT708" s="21" t="s">
        <v>268</v>
      </c>
      <c r="AU708" s="21" t="s">
        <v>84</v>
      </c>
      <c r="AY708" s="21" t="s">
        <v>134</v>
      </c>
      <c r="BE708" s="229">
        <f>IF(N708="základní",J708,0)</f>
        <v>0</v>
      </c>
      <c r="BF708" s="229">
        <f>IF(N708="snížená",J708,0)</f>
        <v>0</v>
      </c>
      <c r="BG708" s="229">
        <f>IF(N708="zákl. přenesená",J708,0)</f>
        <v>0</v>
      </c>
      <c r="BH708" s="229">
        <f>IF(N708="sníž. přenesená",J708,0)</f>
        <v>0</v>
      </c>
      <c r="BI708" s="229">
        <f>IF(N708="nulová",J708,0)</f>
        <v>0</v>
      </c>
      <c r="BJ708" s="21" t="s">
        <v>24</v>
      </c>
      <c r="BK708" s="229">
        <f>ROUND(I708*H708,2)</f>
        <v>0</v>
      </c>
      <c r="BL708" s="21" t="s">
        <v>512</v>
      </c>
      <c r="BM708" s="21" t="s">
        <v>1851</v>
      </c>
    </row>
    <row r="709" spans="2:65" s="1" customFormat="1" ht="16.5" customHeight="1">
      <c r="B709" s="43"/>
      <c r="C709" s="246" t="s">
        <v>1852</v>
      </c>
      <c r="D709" s="246" t="s">
        <v>268</v>
      </c>
      <c r="E709" s="247" t="s">
        <v>1853</v>
      </c>
      <c r="F709" s="248" t="s">
        <v>1854</v>
      </c>
      <c r="G709" s="249" t="s">
        <v>1491</v>
      </c>
      <c r="H709" s="250">
        <v>2</v>
      </c>
      <c r="I709" s="251"/>
      <c r="J709" s="252">
        <f>ROUND(I709*H709,2)</f>
        <v>0</v>
      </c>
      <c r="K709" s="248" t="s">
        <v>342</v>
      </c>
      <c r="L709" s="253"/>
      <c r="M709" s="254" t="s">
        <v>22</v>
      </c>
      <c r="N709" s="255" t="s">
        <v>46</v>
      </c>
      <c r="O709" s="44"/>
      <c r="P709" s="227">
        <f>O709*H709</f>
        <v>0</v>
      </c>
      <c r="Q709" s="227">
        <v>0</v>
      </c>
      <c r="R709" s="227">
        <f>Q709*H709</f>
        <v>0</v>
      </c>
      <c r="S709" s="227">
        <v>0</v>
      </c>
      <c r="T709" s="228">
        <f>S709*H709</f>
        <v>0</v>
      </c>
      <c r="AR709" s="21" t="s">
        <v>1394</v>
      </c>
      <c r="AT709" s="21" t="s">
        <v>268</v>
      </c>
      <c r="AU709" s="21" t="s">
        <v>84</v>
      </c>
      <c r="AY709" s="21" t="s">
        <v>134</v>
      </c>
      <c r="BE709" s="229">
        <f>IF(N709="základní",J709,0)</f>
        <v>0</v>
      </c>
      <c r="BF709" s="229">
        <f>IF(N709="snížená",J709,0)</f>
        <v>0</v>
      </c>
      <c r="BG709" s="229">
        <f>IF(N709="zákl. přenesená",J709,0)</f>
        <v>0</v>
      </c>
      <c r="BH709" s="229">
        <f>IF(N709="sníž. přenesená",J709,0)</f>
        <v>0</v>
      </c>
      <c r="BI709" s="229">
        <f>IF(N709="nulová",J709,0)</f>
        <v>0</v>
      </c>
      <c r="BJ709" s="21" t="s">
        <v>24</v>
      </c>
      <c r="BK709" s="229">
        <f>ROUND(I709*H709,2)</f>
        <v>0</v>
      </c>
      <c r="BL709" s="21" t="s">
        <v>512</v>
      </c>
      <c r="BM709" s="21" t="s">
        <v>1855</v>
      </c>
    </row>
    <row r="710" spans="2:65" s="1" customFormat="1" ht="16.5" customHeight="1">
      <c r="B710" s="43"/>
      <c r="C710" s="218" t="s">
        <v>1856</v>
      </c>
      <c r="D710" s="218" t="s">
        <v>137</v>
      </c>
      <c r="E710" s="219" t="s">
        <v>1857</v>
      </c>
      <c r="F710" s="220" t="s">
        <v>1486</v>
      </c>
      <c r="G710" s="221" t="s">
        <v>696</v>
      </c>
      <c r="H710" s="222">
        <v>8</v>
      </c>
      <c r="I710" s="223"/>
      <c r="J710" s="224">
        <f>ROUND(I710*H710,2)</f>
        <v>0</v>
      </c>
      <c r="K710" s="220" t="s">
        <v>342</v>
      </c>
      <c r="L710" s="69"/>
      <c r="M710" s="225" t="s">
        <v>22</v>
      </c>
      <c r="N710" s="226" t="s">
        <v>46</v>
      </c>
      <c r="O710" s="44"/>
      <c r="P710" s="227">
        <f>O710*H710</f>
        <v>0</v>
      </c>
      <c r="Q710" s="227">
        <v>0</v>
      </c>
      <c r="R710" s="227">
        <f>Q710*H710</f>
        <v>0</v>
      </c>
      <c r="S710" s="227">
        <v>0</v>
      </c>
      <c r="T710" s="228">
        <f>S710*H710</f>
        <v>0</v>
      </c>
      <c r="AR710" s="21" t="s">
        <v>512</v>
      </c>
      <c r="AT710" s="21" t="s">
        <v>137</v>
      </c>
      <c r="AU710" s="21" t="s">
        <v>84</v>
      </c>
      <c r="AY710" s="21" t="s">
        <v>134</v>
      </c>
      <c r="BE710" s="229">
        <f>IF(N710="základní",J710,0)</f>
        <v>0</v>
      </c>
      <c r="BF710" s="229">
        <f>IF(N710="snížená",J710,0)</f>
        <v>0</v>
      </c>
      <c r="BG710" s="229">
        <f>IF(N710="zákl. přenesená",J710,0)</f>
        <v>0</v>
      </c>
      <c r="BH710" s="229">
        <f>IF(N710="sníž. přenesená",J710,0)</f>
        <v>0</v>
      </c>
      <c r="BI710" s="229">
        <f>IF(N710="nulová",J710,0)</f>
        <v>0</v>
      </c>
      <c r="BJ710" s="21" t="s">
        <v>24</v>
      </c>
      <c r="BK710" s="229">
        <f>ROUND(I710*H710,2)</f>
        <v>0</v>
      </c>
      <c r="BL710" s="21" t="s">
        <v>512</v>
      </c>
      <c r="BM710" s="21" t="s">
        <v>1858</v>
      </c>
    </row>
    <row r="711" spans="2:65" s="1" customFormat="1" ht="16.5" customHeight="1">
      <c r="B711" s="43"/>
      <c r="C711" s="218" t="s">
        <v>1859</v>
      </c>
      <c r="D711" s="218" t="s">
        <v>137</v>
      </c>
      <c r="E711" s="219" t="s">
        <v>1860</v>
      </c>
      <c r="F711" s="220" t="s">
        <v>1861</v>
      </c>
      <c r="G711" s="221" t="s">
        <v>1491</v>
      </c>
      <c r="H711" s="222">
        <v>1</v>
      </c>
      <c r="I711" s="223"/>
      <c r="J711" s="224">
        <f>ROUND(I711*H711,2)</f>
        <v>0</v>
      </c>
      <c r="K711" s="220" t="s">
        <v>342</v>
      </c>
      <c r="L711" s="69"/>
      <c r="M711" s="225" t="s">
        <v>22</v>
      </c>
      <c r="N711" s="226" t="s">
        <v>46</v>
      </c>
      <c r="O711" s="44"/>
      <c r="P711" s="227">
        <f>O711*H711</f>
        <v>0</v>
      </c>
      <c r="Q711" s="227">
        <v>0</v>
      </c>
      <c r="R711" s="227">
        <f>Q711*H711</f>
        <v>0</v>
      </c>
      <c r="S711" s="227">
        <v>0</v>
      </c>
      <c r="T711" s="228">
        <f>S711*H711</f>
        <v>0</v>
      </c>
      <c r="AR711" s="21" t="s">
        <v>512</v>
      </c>
      <c r="AT711" s="21" t="s">
        <v>137</v>
      </c>
      <c r="AU711" s="21" t="s">
        <v>84</v>
      </c>
      <c r="AY711" s="21" t="s">
        <v>134</v>
      </c>
      <c r="BE711" s="229">
        <f>IF(N711="základní",J711,0)</f>
        <v>0</v>
      </c>
      <c r="BF711" s="229">
        <f>IF(N711="snížená",J711,0)</f>
        <v>0</v>
      </c>
      <c r="BG711" s="229">
        <f>IF(N711="zákl. přenesená",J711,0)</f>
        <v>0</v>
      </c>
      <c r="BH711" s="229">
        <f>IF(N711="sníž. přenesená",J711,0)</f>
        <v>0</v>
      </c>
      <c r="BI711" s="229">
        <f>IF(N711="nulová",J711,0)</f>
        <v>0</v>
      </c>
      <c r="BJ711" s="21" t="s">
        <v>24</v>
      </c>
      <c r="BK711" s="229">
        <f>ROUND(I711*H711,2)</f>
        <v>0</v>
      </c>
      <c r="BL711" s="21" t="s">
        <v>512</v>
      </c>
      <c r="BM711" s="21" t="s">
        <v>1862</v>
      </c>
    </row>
    <row r="712" spans="2:63" s="10" customFormat="1" ht="29.85" customHeight="1">
      <c r="B712" s="202"/>
      <c r="C712" s="203"/>
      <c r="D712" s="204" t="s">
        <v>74</v>
      </c>
      <c r="E712" s="216" t="s">
        <v>1863</v>
      </c>
      <c r="F712" s="216" t="s">
        <v>1864</v>
      </c>
      <c r="G712" s="203"/>
      <c r="H712" s="203"/>
      <c r="I712" s="206"/>
      <c r="J712" s="217">
        <f>BK712</f>
        <v>0</v>
      </c>
      <c r="K712" s="203"/>
      <c r="L712" s="208"/>
      <c r="M712" s="209"/>
      <c r="N712" s="210"/>
      <c r="O712" s="210"/>
      <c r="P712" s="211">
        <f>P713+SUM(P714:P716)+P725+P729</f>
        <v>0</v>
      </c>
      <c r="Q712" s="210"/>
      <c r="R712" s="211">
        <f>R713+SUM(R714:R716)+R725+R729</f>
        <v>0</v>
      </c>
      <c r="S712" s="210"/>
      <c r="T712" s="212">
        <f>T713+SUM(T714:T716)+T725+T729</f>
        <v>0</v>
      </c>
      <c r="AR712" s="213" t="s">
        <v>147</v>
      </c>
      <c r="AT712" s="214" t="s">
        <v>74</v>
      </c>
      <c r="AU712" s="214" t="s">
        <v>24</v>
      </c>
      <c r="AY712" s="213" t="s">
        <v>134</v>
      </c>
      <c r="BK712" s="215">
        <f>BK713+SUM(BK714:BK716)+BK725+BK729</f>
        <v>0</v>
      </c>
    </row>
    <row r="713" spans="2:65" s="1" customFormat="1" ht="16.5" customHeight="1">
      <c r="B713" s="43"/>
      <c r="C713" s="218" t="s">
        <v>1865</v>
      </c>
      <c r="D713" s="218" t="s">
        <v>137</v>
      </c>
      <c r="E713" s="219" t="s">
        <v>1866</v>
      </c>
      <c r="F713" s="220" t="s">
        <v>1867</v>
      </c>
      <c r="G713" s="221" t="s">
        <v>696</v>
      </c>
      <c r="H713" s="222">
        <v>30</v>
      </c>
      <c r="I713" s="223"/>
      <c r="J713" s="224">
        <f>ROUND(I713*H713,2)</f>
        <v>0</v>
      </c>
      <c r="K713" s="220" t="s">
        <v>342</v>
      </c>
      <c r="L713" s="69"/>
      <c r="M713" s="225" t="s">
        <v>22</v>
      </c>
      <c r="N713" s="226" t="s">
        <v>46</v>
      </c>
      <c r="O713" s="44"/>
      <c r="P713" s="227">
        <f>O713*H713</f>
        <v>0</v>
      </c>
      <c r="Q713" s="227">
        <v>0</v>
      </c>
      <c r="R713" s="227">
        <f>Q713*H713</f>
        <v>0</v>
      </c>
      <c r="S713" s="227">
        <v>0</v>
      </c>
      <c r="T713" s="228">
        <f>S713*H713</f>
        <v>0</v>
      </c>
      <c r="AR713" s="21" t="s">
        <v>512</v>
      </c>
      <c r="AT713" s="21" t="s">
        <v>137</v>
      </c>
      <c r="AU713" s="21" t="s">
        <v>84</v>
      </c>
      <c r="AY713" s="21" t="s">
        <v>134</v>
      </c>
      <c r="BE713" s="229">
        <f>IF(N713="základní",J713,0)</f>
        <v>0</v>
      </c>
      <c r="BF713" s="229">
        <f>IF(N713="snížená",J713,0)</f>
        <v>0</v>
      </c>
      <c r="BG713" s="229">
        <f>IF(N713="zákl. přenesená",J713,0)</f>
        <v>0</v>
      </c>
      <c r="BH713" s="229">
        <f>IF(N713="sníž. přenesená",J713,0)</f>
        <v>0</v>
      </c>
      <c r="BI713" s="229">
        <f>IF(N713="nulová",J713,0)</f>
        <v>0</v>
      </c>
      <c r="BJ713" s="21" t="s">
        <v>24</v>
      </c>
      <c r="BK713" s="229">
        <f>ROUND(I713*H713,2)</f>
        <v>0</v>
      </c>
      <c r="BL713" s="21" t="s">
        <v>512</v>
      </c>
      <c r="BM713" s="21" t="s">
        <v>1868</v>
      </c>
    </row>
    <row r="714" spans="2:65" s="1" customFormat="1" ht="16.5" customHeight="1">
      <c r="B714" s="43"/>
      <c r="C714" s="218" t="s">
        <v>1869</v>
      </c>
      <c r="D714" s="218" t="s">
        <v>137</v>
      </c>
      <c r="E714" s="219" t="s">
        <v>1870</v>
      </c>
      <c r="F714" s="220" t="s">
        <v>1871</v>
      </c>
      <c r="G714" s="221" t="s">
        <v>696</v>
      </c>
      <c r="H714" s="222">
        <v>10</v>
      </c>
      <c r="I714" s="223"/>
      <c r="J714" s="224">
        <f>ROUND(I714*H714,2)</f>
        <v>0</v>
      </c>
      <c r="K714" s="220" t="s">
        <v>342</v>
      </c>
      <c r="L714" s="69"/>
      <c r="M714" s="225" t="s">
        <v>22</v>
      </c>
      <c r="N714" s="226" t="s">
        <v>46</v>
      </c>
      <c r="O714" s="44"/>
      <c r="P714" s="227">
        <f>O714*H714</f>
        <v>0</v>
      </c>
      <c r="Q714" s="227">
        <v>0</v>
      </c>
      <c r="R714" s="227">
        <f>Q714*H714</f>
        <v>0</v>
      </c>
      <c r="S714" s="227">
        <v>0</v>
      </c>
      <c r="T714" s="228">
        <f>S714*H714</f>
        <v>0</v>
      </c>
      <c r="AR714" s="21" t="s">
        <v>512</v>
      </c>
      <c r="AT714" s="21" t="s">
        <v>137</v>
      </c>
      <c r="AU714" s="21" t="s">
        <v>84</v>
      </c>
      <c r="AY714" s="21" t="s">
        <v>134</v>
      </c>
      <c r="BE714" s="229">
        <f>IF(N714="základní",J714,0)</f>
        <v>0</v>
      </c>
      <c r="BF714" s="229">
        <f>IF(N714="snížená",J714,0)</f>
        <v>0</v>
      </c>
      <c r="BG714" s="229">
        <f>IF(N714="zákl. přenesená",J714,0)</f>
        <v>0</v>
      </c>
      <c r="BH714" s="229">
        <f>IF(N714="sníž. přenesená",J714,0)</f>
        <v>0</v>
      </c>
      <c r="BI714" s="229">
        <f>IF(N714="nulová",J714,0)</f>
        <v>0</v>
      </c>
      <c r="BJ714" s="21" t="s">
        <v>24</v>
      </c>
      <c r="BK714" s="229">
        <f>ROUND(I714*H714,2)</f>
        <v>0</v>
      </c>
      <c r="BL714" s="21" t="s">
        <v>512</v>
      </c>
      <c r="BM714" s="21" t="s">
        <v>1872</v>
      </c>
    </row>
    <row r="715" spans="2:65" s="1" customFormat="1" ht="16.5" customHeight="1">
      <c r="B715" s="43"/>
      <c r="C715" s="218" t="s">
        <v>1873</v>
      </c>
      <c r="D715" s="218" t="s">
        <v>137</v>
      </c>
      <c r="E715" s="219" t="s">
        <v>1874</v>
      </c>
      <c r="F715" s="220" t="s">
        <v>1875</v>
      </c>
      <c r="G715" s="221" t="s">
        <v>140</v>
      </c>
      <c r="H715" s="222">
        <v>1</v>
      </c>
      <c r="I715" s="223"/>
      <c r="J715" s="224">
        <f>ROUND(I715*H715,2)</f>
        <v>0</v>
      </c>
      <c r="K715" s="220" t="s">
        <v>342</v>
      </c>
      <c r="L715" s="69"/>
      <c r="M715" s="225" t="s">
        <v>22</v>
      </c>
      <c r="N715" s="226" t="s">
        <v>46</v>
      </c>
      <c r="O715" s="44"/>
      <c r="P715" s="227">
        <f>O715*H715</f>
        <v>0</v>
      </c>
      <c r="Q715" s="227">
        <v>0</v>
      </c>
      <c r="R715" s="227">
        <f>Q715*H715</f>
        <v>0</v>
      </c>
      <c r="S715" s="227">
        <v>0</v>
      </c>
      <c r="T715" s="228">
        <f>S715*H715</f>
        <v>0</v>
      </c>
      <c r="AR715" s="21" t="s">
        <v>512</v>
      </c>
      <c r="AT715" s="21" t="s">
        <v>137</v>
      </c>
      <c r="AU715" s="21" t="s">
        <v>84</v>
      </c>
      <c r="AY715" s="21" t="s">
        <v>134</v>
      </c>
      <c r="BE715" s="229">
        <f>IF(N715="základní",J715,0)</f>
        <v>0</v>
      </c>
      <c r="BF715" s="229">
        <f>IF(N715="snížená",J715,0)</f>
        <v>0</v>
      </c>
      <c r="BG715" s="229">
        <f>IF(N715="zákl. přenesená",J715,0)</f>
        <v>0</v>
      </c>
      <c r="BH715" s="229">
        <f>IF(N715="sníž. přenesená",J715,0)</f>
        <v>0</v>
      </c>
      <c r="BI715" s="229">
        <f>IF(N715="nulová",J715,0)</f>
        <v>0</v>
      </c>
      <c r="BJ715" s="21" t="s">
        <v>24</v>
      </c>
      <c r="BK715" s="229">
        <f>ROUND(I715*H715,2)</f>
        <v>0</v>
      </c>
      <c r="BL715" s="21" t="s">
        <v>512</v>
      </c>
      <c r="BM715" s="21" t="s">
        <v>1876</v>
      </c>
    </row>
    <row r="716" spans="2:63" s="10" customFormat="1" ht="22.3" customHeight="1">
      <c r="B716" s="202"/>
      <c r="C716" s="203"/>
      <c r="D716" s="204" t="s">
        <v>74</v>
      </c>
      <c r="E716" s="216" t="s">
        <v>1877</v>
      </c>
      <c r="F716" s="216" t="s">
        <v>1878</v>
      </c>
      <c r="G716" s="203"/>
      <c r="H716" s="203"/>
      <c r="I716" s="206"/>
      <c r="J716" s="217">
        <f>BK716</f>
        <v>0</v>
      </c>
      <c r="K716" s="203"/>
      <c r="L716" s="208"/>
      <c r="M716" s="209"/>
      <c r="N716" s="210"/>
      <c r="O716" s="210"/>
      <c r="P716" s="211">
        <f>SUM(P717:P724)</f>
        <v>0</v>
      </c>
      <c r="Q716" s="210"/>
      <c r="R716" s="211">
        <f>SUM(R717:R724)</f>
        <v>0</v>
      </c>
      <c r="S716" s="210"/>
      <c r="T716" s="212">
        <f>SUM(T717:T724)</f>
        <v>0</v>
      </c>
      <c r="AR716" s="213" t="s">
        <v>147</v>
      </c>
      <c r="AT716" s="214" t="s">
        <v>74</v>
      </c>
      <c r="AU716" s="214" t="s">
        <v>84</v>
      </c>
      <c r="AY716" s="213" t="s">
        <v>134</v>
      </c>
      <c r="BK716" s="215">
        <f>SUM(BK717:BK724)</f>
        <v>0</v>
      </c>
    </row>
    <row r="717" spans="2:65" s="1" customFormat="1" ht="16.5" customHeight="1">
      <c r="B717" s="43"/>
      <c r="C717" s="246" t="s">
        <v>1879</v>
      </c>
      <c r="D717" s="246" t="s">
        <v>268</v>
      </c>
      <c r="E717" s="247" t="s">
        <v>1880</v>
      </c>
      <c r="F717" s="248" t="s">
        <v>1881</v>
      </c>
      <c r="G717" s="249" t="s">
        <v>1491</v>
      </c>
      <c r="H717" s="250">
        <v>1</v>
      </c>
      <c r="I717" s="251"/>
      <c r="J717" s="252">
        <f>ROUND(I717*H717,2)</f>
        <v>0</v>
      </c>
      <c r="K717" s="248" t="s">
        <v>342</v>
      </c>
      <c r="L717" s="253"/>
      <c r="M717" s="254" t="s">
        <v>22</v>
      </c>
      <c r="N717" s="255" t="s">
        <v>46</v>
      </c>
      <c r="O717" s="44"/>
      <c r="P717" s="227">
        <f>O717*H717</f>
        <v>0</v>
      </c>
      <c r="Q717" s="227">
        <v>0</v>
      </c>
      <c r="R717" s="227">
        <f>Q717*H717</f>
        <v>0</v>
      </c>
      <c r="S717" s="227">
        <v>0</v>
      </c>
      <c r="T717" s="228">
        <f>S717*H717</f>
        <v>0</v>
      </c>
      <c r="AR717" s="21" t="s">
        <v>1394</v>
      </c>
      <c r="AT717" s="21" t="s">
        <v>268</v>
      </c>
      <c r="AU717" s="21" t="s">
        <v>147</v>
      </c>
      <c r="AY717" s="21" t="s">
        <v>134</v>
      </c>
      <c r="BE717" s="229">
        <f>IF(N717="základní",J717,0)</f>
        <v>0</v>
      </c>
      <c r="BF717" s="229">
        <f>IF(N717="snížená",J717,0)</f>
        <v>0</v>
      </c>
      <c r="BG717" s="229">
        <f>IF(N717="zákl. přenesená",J717,0)</f>
        <v>0</v>
      </c>
      <c r="BH717" s="229">
        <f>IF(N717="sníž. přenesená",J717,0)</f>
        <v>0</v>
      </c>
      <c r="BI717" s="229">
        <f>IF(N717="nulová",J717,0)</f>
        <v>0</v>
      </c>
      <c r="BJ717" s="21" t="s">
        <v>24</v>
      </c>
      <c r="BK717" s="229">
        <f>ROUND(I717*H717,2)</f>
        <v>0</v>
      </c>
      <c r="BL717" s="21" t="s">
        <v>512</v>
      </c>
      <c r="BM717" s="21" t="s">
        <v>1882</v>
      </c>
    </row>
    <row r="718" spans="2:65" s="1" customFormat="1" ht="16.5" customHeight="1">
      <c r="B718" s="43"/>
      <c r="C718" s="246" t="s">
        <v>1883</v>
      </c>
      <c r="D718" s="246" t="s">
        <v>268</v>
      </c>
      <c r="E718" s="247" t="s">
        <v>1884</v>
      </c>
      <c r="F718" s="248" t="s">
        <v>1885</v>
      </c>
      <c r="G718" s="249" t="s">
        <v>1491</v>
      </c>
      <c r="H718" s="250">
        <v>1</v>
      </c>
      <c r="I718" s="251"/>
      <c r="J718" s="252">
        <f>ROUND(I718*H718,2)</f>
        <v>0</v>
      </c>
      <c r="K718" s="248" t="s">
        <v>342</v>
      </c>
      <c r="L718" s="253"/>
      <c r="M718" s="254" t="s">
        <v>22</v>
      </c>
      <c r="N718" s="255" t="s">
        <v>46</v>
      </c>
      <c r="O718" s="44"/>
      <c r="P718" s="227">
        <f>O718*H718</f>
        <v>0</v>
      </c>
      <c r="Q718" s="227">
        <v>0</v>
      </c>
      <c r="R718" s="227">
        <f>Q718*H718</f>
        <v>0</v>
      </c>
      <c r="S718" s="227">
        <v>0</v>
      </c>
      <c r="T718" s="228">
        <f>S718*H718</f>
        <v>0</v>
      </c>
      <c r="AR718" s="21" t="s">
        <v>1394</v>
      </c>
      <c r="AT718" s="21" t="s">
        <v>268</v>
      </c>
      <c r="AU718" s="21" t="s">
        <v>147</v>
      </c>
      <c r="AY718" s="21" t="s">
        <v>134</v>
      </c>
      <c r="BE718" s="229">
        <f>IF(N718="základní",J718,0)</f>
        <v>0</v>
      </c>
      <c r="BF718" s="229">
        <f>IF(N718="snížená",J718,0)</f>
        <v>0</v>
      </c>
      <c r="BG718" s="229">
        <f>IF(N718="zákl. přenesená",J718,0)</f>
        <v>0</v>
      </c>
      <c r="BH718" s="229">
        <f>IF(N718="sníž. přenesená",J718,0)</f>
        <v>0</v>
      </c>
      <c r="BI718" s="229">
        <f>IF(N718="nulová",J718,0)</f>
        <v>0</v>
      </c>
      <c r="BJ718" s="21" t="s">
        <v>24</v>
      </c>
      <c r="BK718" s="229">
        <f>ROUND(I718*H718,2)</f>
        <v>0</v>
      </c>
      <c r="BL718" s="21" t="s">
        <v>512</v>
      </c>
      <c r="BM718" s="21" t="s">
        <v>1886</v>
      </c>
    </row>
    <row r="719" spans="2:65" s="1" customFormat="1" ht="16.5" customHeight="1">
      <c r="B719" s="43"/>
      <c r="C719" s="246" t="s">
        <v>1887</v>
      </c>
      <c r="D719" s="246" t="s">
        <v>268</v>
      </c>
      <c r="E719" s="247" t="s">
        <v>1888</v>
      </c>
      <c r="F719" s="248" t="s">
        <v>1889</v>
      </c>
      <c r="G719" s="249" t="s">
        <v>1491</v>
      </c>
      <c r="H719" s="250">
        <v>1</v>
      </c>
      <c r="I719" s="251"/>
      <c r="J719" s="252">
        <f>ROUND(I719*H719,2)</f>
        <v>0</v>
      </c>
      <c r="K719" s="248" t="s">
        <v>342</v>
      </c>
      <c r="L719" s="253"/>
      <c r="M719" s="254" t="s">
        <v>22</v>
      </c>
      <c r="N719" s="255" t="s">
        <v>46</v>
      </c>
      <c r="O719" s="44"/>
      <c r="P719" s="227">
        <f>O719*H719</f>
        <v>0</v>
      </c>
      <c r="Q719" s="227">
        <v>0</v>
      </c>
      <c r="R719" s="227">
        <f>Q719*H719</f>
        <v>0</v>
      </c>
      <c r="S719" s="227">
        <v>0</v>
      </c>
      <c r="T719" s="228">
        <f>S719*H719</f>
        <v>0</v>
      </c>
      <c r="AR719" s="21" t="s">
        <v>1394</v>
      </c>
      <c r="AT719" s="21" t="s">
        <v>268</v>
      </c>
      <c r="AU719" s="21" t="s">
        <v>147</v>
      </c>
      <c r="AY719" s="21" t="s">
        <v>134</v>
      </c>
      <c r="BE719" s="229">
        <f>IF(N719="základní",J719,0)</f>
        <v>0</v>
      </c>
      <c r="BF719" s="229">
        <f>IF(N719="snížená",J719,0)</f>
        <v>0</v>
      </c>
      <c r="BG719" s="229">
        <f>IF(N719="zákl. přenesená",J719,0)</f>
        <v>0</v>
      </c>
      <c r="BH719" s="229">
        <f>IF(N719="sníž. přenesená",J719,0)</f>
        <v>0</v>
      </c>
      <c r="BI719" s="229">
        <f>IF(N719="nulová",J719,0)</f>
        <v>0</v>
      </c>
      <c r="BJ719" s="21" t="s">
        <v>24</v>
      </c>
      <c r="BK719" s="229">
        <f>ROUND(I719*H719,2)</f>
        <v>0</v>
      </c>
      <c r="BL719" s="21" t="s">
        <v>512</v>
      </c>
      <c r="BM719" s="21" t="s">
        <v>1890</v>
      </c>
    </row>
    <row r="720" spans="2:65" s="1" customFormat="1" ht="25.5" customHeight="1">
      <c r="B720" s="43"/>
      <c r="C720" s="246" t="s">
        <v>1891</v>
      </c>
      <c r="D720" s="246" t="s">
        <v>268</v>
      </c>
      <c r="E720" s="247" t="s">
        <v>1892</v>
      </c>
      <c r="F720" s="248" t="s">
        <v>1893</v>
      </c>
      <c r="G720" s="249" t="s">
        <v>1491</v>
      </c>
      <c r="H720" s="250">
        <v>1</v>
      </c>
      <c r="I720" s="251"/>
      <c r="J720" s="252">
        <f>ROUND(I720*H720,2)</f>
        <v>0</v>
      </c>
      <c r="K720" s="248" t="s">
        <v>342</v>
      </c>
      <c r="L720" s="253"/>
      <c r="M720" s="254" t="s">
        <v>22</v>
      </c>
      <c r="N720" s="255" t="s">
        <v>46</v>
      </c>
      <c r="O720" s="44"/>
      <c r="P720" s="227">
        <f>O720*H720</f>
        <v>0</v>
      </c>
      <c r="Q720" s="227">
        <v>0</v>
      </c>
      <c r="R720" s="227">
        <f>Q720*H720</f>
        <v>0</v>
      </c>
      <c r="S720" s="227">
        <v>0</v>
      </c>
      <c r="T720" s="228">
        <f>S720*H720</f>
        <v>0</v>
      </c>
      <c r="AR720" s="21" t="s">
        <v>1394</v>
      </c>
      <c r="AT720" s="21" t="s">
        <v>268</v>
      </c>
      <c r="AU720" s="21" t="s">
        <v>147</v>
      </c>
      <c r="AY720" s="21" t="s">
        <v>134</v>
      </c>
      <c r="BE720" s="229">
        <f>IF(N720="základní",J720,0)</f>
        <v>0</v>
      </c>
      <c r="BF720" s="229">
        <f>IF(N720="snížená",J720,0)</f>
        <v>0</v>
      </c>
      <c r="BG720" s="229">
        <f>IF(N720="zákl. přenesená",J720,0)</f>
        <v>0</v>
      </c>
      <c r="BH720" s="229">
        <f>IF(N720="sníž. přenesená",J720,0)</f>
        <v>0</v>
      </c>
      <c r="BI720" s="229">
        <f>IF(N720="nulová",J720,0)</f>
        <v>0</v>
      </c>
      <c r="BJ720" s="21" t="s">
        <v>24</v>
      </c>
      <c r="BK720" s="229">
        <f>ROUND(I720*H720,2)</f>
        <v>0</v>
      </c>
      <c r="BL720" s="21" t="s">
        <v>512</v>
      </c>
      <c r="BM720" s="21" t="s">
        <v>1894</v>
      </c>
    </row>
    <row r="721" spans="2:65" s="1" customFormat="1" ht="16.5" customHeight="1">
      <c r="B721" s="43"/>
      <c r="C721" s="246" t="s">
        <v>1895</v>
      </c>
      <c r="D721" s="246" t="s">
        <v>268</v>
      </c>
      <c r="E721" s="247" t="s">
        <v>1896</v>
      </c>
      <c r="F721" s="248" t="s">
        <v>1897</v>
      </c>
      <c r="G721" s="249" t="s">
        <v>1491</v>
      </c>
      <c r="H721" s="250">
        <v>1</v>
      </c>
      <c r="I721" s="251"/>
      <c r="J721" s="252">
        <f>ROUND(I721*H721,2)</f>
        <v>0</v>
      </c>
      <c r="K721" s="248" t="s">
        <v>342</v>
      </c>
      <c r="L721" s="253"/>
      <c r="M721" s="254" t="s">
        <v>22</v>
      </c>
      <c r="N721" s="255" t="s">
        <v>46</v>
      </c>
      <c r="O721" s="44"/>
      <c r="P721" s="227">
        <f>O721*H721</f>
        <v>0</v>
      </c>
      <c r="Q721" s="227">
        <v>0</v>
      </c>
      <c r="R721" s="227">
        <f>Q721*H721</f>
        <v>0</v>
      </c>
      <c r="S721" s="227">
        <v>0</v>
      </c>
      <c r="T721" s="228">
        <f>S721*H721</f>
        <v>0</v>
      </c>
      <c r="AR721" s="21" t="s">
        <v>1394</v>
      </c>
      <c r="AT721" s="21" t="s">
        <v>268</v>
      </c>
      <c r="AU721" s="21" t="s">
        <v>147</v>
      </c>
      <c r="AY721" s="21" t="s">
        <v>134</v>
      </c>
      <c r="BE721" s="229">
        <f>IF(N721="základní",J721,0)</f>
        <v>0</v>
      </c>
      <c r="BF721" s="229">
        <f>IF(N721="snížená",J721,0)</f>
        <v>0</v>
      </c>
      <c r="BG721" s="229">
        <f>IF(N721="zákl. přenesená",J721,0)</f>
        <v>0</v>
      </c>
      <c r="BH721" s="229">
        <f>IF(N721="sníž. přenesená",J721,0)</f>
        <v>0</v>
      </c>
      <c r="BI721" s="229">
        <f>IF(N721="nulová",J721,0)</f>
        <v>0</v>
      </c>
      <c r="BJ721" s="21" t="s">
        <v>24</v>
      </c>
      <c r="BK721" s="229">
        <f>ROUND(I721*H721,2)</f>
        <v>0</v>
      </c>
      <c r="BL721" s="21" t="s">
        <v>512</v>
      </c>
      <c r="BM721" s="21" t="s">
        <v>1898</v>
      </c>
    </row>
    <row r="722" spans="2:65" s="1" customFormat="1" ht="16.5" customHeight="1">
      <c r="B722" s="43"/>
      <c r="C722" s="246" t="s">
        <v>1899</v>
      </c>
      <c r="D722" s="246" t="s">
        <v>268</v>
      </c>
      <c r="E722" s="247" t="s">
        <v>1900</v>
      </c>
      <c r="F722" s="248" t="s">
        <v>1901</v>
      </c>
      <c r="G722" s="249" t="s">
        <v>1491</v>
      </c>
      <c r="H722" s="250">
        <v>1</v>
      </c>
      <c r="I722" s="251"/>
      <c r="J722" s="252">
        <f>ROUND(I722*H722,2)</f>
        <v>0</v>
      </c>
      <c r="K722" s="248" t="s">
        <v>342</v>
      </c>
      <c r="L722" s="253"/>
      <c r="M722" s="254" t="s">
        <v>22</v>
      </c>
      <c r="N722" s="255" t="s">
        <v>46</v>
      </c>
      <c r="O722" s="44"/>
      <c r="P722" s="227">
        <f>O722*H722</f>
        <v>0</v>
      </c>
      <c r="Q722" s="227">
        <v>0</v>
      </c>
      <c r="R722" s="227">
        <f>Q722*H722</f>
        <v>0</v>
      </c>
      <c r="S722" s="227">
        <v>0</v>
      </c>
      <c r="T722" s="228">
        <f>S722*H722</f>
        <v>0</v>
      </c>
      <c r="AR722" s="21" t="s">
        <v>1394</v>
      </c>
      <c r="AT722" s="21" t="s">
        <v>268</v>
      </c>
      <c r="AU722" s="21" t="s">
        <v>147</v>
      </c>
      <c r="AY722" s="21" t="s">
        <v>134</v>
      </c>
      <c r="BE722" s="229">
        <f>IF(N722="základní",J722,0)</f>
        <v>0</v>
      </c>
      <c r="BF722" s="229">
        <f>IF(N722="snížená",J722,0)</f>
        <v>0</v>
      </c>
      <c r="BG722" s="229">
        <f>IF(N722="zákl. přenesená",J722,0)</f>
        <v>0</v>
      </c>
      <c r="BH722" s="229">
        <f>IF(N722="sníž. přenesená",J722,0)</f>
        <v>0</v>
      </c>
      <c r="BI722" s="229">
        <f>IF(N722="nulová",J722,0)</f>
        <v>0</v>
      </c>
      <c r="BJ722" s="21" t="s">
        <v>24</v>
      </c>
      <c r="BK722" s="229">
        <f>ROUND(I722*H722,2)</f>
        <v>0</v>
      </c>
      <c r="BL722" s="21" t="s">
        <v>512</v>
      </c>
      <c r="BM722" s="21" t="s">
        <v>1902</v>
      </c>
    </row>
    <row r="723" spans="2:65" s="1" customFormat="1" ht="16.5" customHeight="1">
      <c r="B723" s="43"/>
      <c r="C723" s="246" t="s">
        <v>1903</v>
      </c>
      <c r="D723" s="246" t="s">
        <v>268</v>
      </c>
      <c r="E723" s="247" t="s">
        <v>1904</v>
      </c>
      <c r="F723" s="248" t="s">
        <v>1905</v>
      </c>
      <c r="G723" s="249" t="s">
        <v>1491</v>
      </c>
      <c r="H723" s="250">
        <v>1</v>
      </c>
      <c r="I723" s="251"/>
      <c r="J723" s="252">
        <f>ROUND(I723*H723,2)</f>
        <v>0</v>
      </c>
      <c r="K723" s="248" t="s">
        <v>342</v>
      </c>
      <c r="L723" s="253"/>
      <c r="M723" s="254" t="s">
        <v>22</v>
      </c>
      <c r="N723" s="255" t="s">
        <v>46</v>
      </c>
      <c r="O723" s="44"/>
      <c r="P723" s="227">
        <f>O723*H723</f>
        <v>0</v>
      </c>
      <c r="Q723" s="227">
        <v>0</v>
      </c>
      <c r="R723" s="227">
        <f>Q723*H723</f>
        <v>0</v>
      </c>
      <c r="S723" s="227">
        <v>0</v>
      </c>
      <c r="T723" s="228">
        <f>S723*H723</f>
        <v>0</v>
      </c>
      <c r="AR723" s="21" t="s">
        <v>1394</v>
      </c>
      <c r="AT723" s="21" t="s">
        <v>268</v>
      </c>
      <c r="AU723" s="21" t="s">
        <v>147</v>
      </c>
      <c r="AY723" s="21" t="s">
        <v>134</v>
      </c>
      <c r="BE723" s="229">
        <f>IF(N723="základní",J723,0)</f>
        <v>0</v>
      </c>
      <c r="BF723" s="229">
        <f>IF(N723="snížená",J723,0)</f>
        <v>0</v>
      </c>
      <c r="BG723" s="229">
        <f>IF(N723="zákl. přenesená",J723,0)</f>
        <v>0</v>
      </c>
      <c r="BH723" s="229">
        <f>IF(N723="sníž. přenesená",J723,0)</f>
        <v>0</v>
      </c>
      <c r="BI723" s="229">
        <f>IF(N723="nulová",J723,0)</f>
        <v>0</v>
      </c>
      <c r="BJ723" s="21" t="s">
        <v>24</v>
      </c>
      <c r="BK723" s="229">
        <f>ROUND(I723*H723,2)</f>
        <v>0</v>
      </c>
      <c r="BL723" s="21" t="s">
        <v>512</v>
      </c>
      <c r="BM723" s="21" t="s">
        <v>1906</v>
      </c>
    </row>
    <row r="724" spans="2:65" s="1" customFormat="1" ht="16.5" customHeight="1">
      <c r="B724" s="43"/>
      <c r="C724" s="246" t="s">
        <v>1907</v>
      </c>
      <c r="D724" s="246" t="s">
        <v>268</v>
      </c>
      <c r="E724" s="247" t="s">
        <v>1908</v>
      </c>
      <c r="F724" s="248" t="s">
        <v>1909</v>
      </c>
      <c r="G724" s="249" t="s">
        <v>1491</v>
      </c>
      <c r="H724" s="250">
        <v>1</v>
      </c>
      <c r="I724" s="251"/>
      <c r="J724" s="252">
        <f>ROUND(I724*H724,2)</f>
        <v>0</v>
      </c>
      <c r="K724" s="248" t="s">
        <v>342</v>
      </c>
      <c r="L724" s="253"/>
      <c r="M724" s="254" t="s">
        <v>22</v>
      </c>
      <c r="N724" s="255" t="s">
        <v>46</v>
      </c>
      <c r="O724" s="44"/>
      <c r="P724" s="227">
        <f>O724*H724</f>
        <v>0</v>
      </c>
      <c r="Q724" s="227">
        <v>0</v>
      </c>
      <c r="R724" s="227">
        <f>Q724*H724</f>
        <v>0</v>
      </c>
      <c r="S724" s="227">
        <v>0</v>
      </c>
      <c r="T724" s="228">
        <f>S724*H724</f>
        <v>0</v>
      </c>
      <c r="AR724" s="21" t="s">
        <v>1394</v>
      </c>
      <c r="AT724" s="21" t="s">
        <v>268</v>
      </c>
      <c r="AU724" s="21" t="s">
        <v>147</v>
      </c>
      <c r="AY724" s="21" t="s">
        <v>134</v>
      </c>
      <c r="BE724" s="229">
        <f>IF(N724="základní",J724,0)</f>
        <v>0</v>
      </c>
      <c r="BF724" s="229">
        <f>IF(N724="snížená",J724,0)</f>
        <v>0</v>
      </c>
      <c r="BG724" s="229">
        <f>IF(N724="zákl. přenesená",J724,0)</f>
        <v>0</v>
      </c>
      <c r="BH724" s="229">
        <f>IF(N724="sníž. přenesená",J724,0)</f>
        <v>0</v>
      </c>
      <c r="BI724" s="229">
        <f>IF(N724="nulová",J724,0)</f>
        <v>0</v>
      </c>
      <c r="BJ724" s="21" t="s">
        <v>24</v>
      </c>
      <c r="BK724" s="229">
        <f>ROUND(I724*H724,2)</f>
        <v>0</v>
      </c>
      <c r="BL724" s="21" t="s">
        <v>512</v>
      </c>
      <c r="BM724" s="21" t="s">
        <v>1910</v>
      </c>
    </row>
    <row r="725" spans="2:63" s="10" customFormat="1" ht="22.3" customHeight="1">
      <c r="B725" s="202"/>
      <c r="C725" s="203"/>
      <c r="D725" s="204" t="s">
        <v>74</v>
      </c>
      <c r="E725" s="216" t="s">
        <v>1911</v>
      </c>
      <c r="F725" s="216" t="s">
        <v>1912</v>
      </c>
      <c r="G725" s="203"/>
      <c r="H725" s="203"/>
      <c r="I725" s="206"/>
      <c r="J725" s="217">
        <f>BK725</f>
        <v>0</v>
      </c>
      <c r="K725" s="203"/>
      <c r="L725" s="208"/>
      <c r="M725" s="209"/>
      <c r="N725" s="210"/>
      <c r="O725" s="210"/>
      <c r="P725" s="211">
        <f>SUM(P726:P728)</f>
        <v>0</v>
      </c>
      <c r="Q725" s="210"/>
      <c r="R725" s="211">
        <f>SUM(R726:R728)</f>
        <v>0</v>
      </c>
      <c r="S725" s="210"/>
      <c r="T725" s="212">
        <f>SUM(T726:T728)</f>
        <v>0</v>
      </c>
      <c r="AR725" s="213" t="s">
        <v>147</v>
      </c>
      <c r="AT725" s="214" t="s">
        <v>74</v>
      </c>
      <c r="AU725" s="214" t="s">
        <v>84</v>
      </c>
      <c r="AY725" s="213" t="s">
        <v>134</v>
      </c>
      <c r="BK725" s="215">
        <f>SUM(BK726:BK728)</f>
        <v>0</v>
      </c>
    </row>
    <row r="726" spans="2:65" s="1" customFormat="1" ht="16.5" customHeight="1">
      <c r="B726" s="43"/>
      <c r="C726" s="246" t="s">
        <v>1913</v>
      </c>
      <c r="D726" s="246" t="s">
        <v>268</v>
      </c>
      <c r="E726" s="247" t="s">
        <v>1914</v>
      </c>
      <c r="F726" s="248" t="s">
        <v>1915</v>
      </c>
      <c r="G726" s="249" t="s">
        <v>281</v>
      </c>
      <c r="H726" s="250">
        <v>75</v>
      </c>
      <c r="I726" s="251"/>
      <c r="J726" s="252">
        <f>ROUND(I726*H726,2)</f>
        <v>0</v>
      </c>
      <c r="K726" s="248" t="s">
        <v>342</v>
      </c>
      <c r="L726" s="253"/>
      <c r="M726" s="254" t="s">
        <v>22</v>
      </c>
      <c r="N726" s="255" t="s">
        <v>46</v>
      </c>
      <c r="O726" s="44"/>
      <c r="P726" s="227">
        <f>O726*H726</f>
        <v>0</v>
      </c>
      <c r="Q726" s="227">
        <v>0</v>
      </c>
      <c r="R726" s="227">
        <f>Q726*H726</f>
        <v>0</v>
      </c>
      <c r="S726" s="227">
        <v>0</v>
      </c>
      <c r="T726" s="228">
        <f>S726*H726</f>
        <v>0</v>
      </c>
      <c r="AR726" s="21" t="s">
        <v>1394</v>
      </c>
      <c r="AT726" s="21" t="s">
        <v>268</v>
      </c>
      <c r="AU726" s="21" t="s">
        <v>147</v>
      </c>
      <c r="AY726" s="21" t="s">
        <v>134</v>
      </c>
      <c r="BE726" s="229">
        <f>IF(N726="základní",J726,0)</f>
        <v>0</v>
      </c>
      <c r="BF726" s="229">
        <f>IF(N726="snížená",J726,0)</f>
        <v>0</v>
      </c>
      <c r="BG726" s="229">
        <f>IF(N726="zákl. přenesená",J726,0)</f>
        <v>0</v>
      </c>
      <c r="BH726" s="229">
        <f>IF(N726="sníž. přenesená",J726,0)</f>
        <v>0</v>
      </c>
      <c r="BI726" s="229">
        <f>IF(N726="nulová",J726,0)</f>
        <v>0</v>
      </c>
      <c r="BJ726" s="21" t="s">
        <v>24</v>
      </c>
      <c r="BK726" s="229">
        <f>ROUND(I726*H726,2)</f>
        <v>0</v>
      </c>
      <c r="BL726" s="21" t="s">
        <v>512</v>
      </c>
      <c r="BM726" s="21" t="s">
        <v>1916</v>
      </c>
    </row>
    <row r="727" spans="2:65" s="1" customFormat="1" ht="16.5" customHeight="1">
      <c r="B727" s="43"/>
      <c r="C727" s="246" t="s">
        <v>1917</v>
      </c>
      <c r="D727" s="246" t="s">
        <v>268</v>
      </c>
      <c r="E727" s="247" t="s">
        <v>1918</v>
      </c>
      <c r="F727" s="248" t="s">
        <v>1919</v>
      </c>
      <c r="G727" s="249" t="s">
        <v>1491</v>
      </c>
      <c r="H727" s="250">
        <v>4</v>
      </c>
      <c r="I727" s="251"/>
      <c r="J727" s="252">
        <f>ROUND(I727*H727,2)</f>
        <v>0</v>
      </c>
      <c r="K727" s="248" t="s">
        <v>342</v>
      </c>
      <c r="L727" s="253"/>
      <c r="M727" s="254" t="s">
        <v>22</v>
      </c>
      <c r="N727" s="255" t="s">
        <v>46</v>
      </c>
      <c r="O727" s="44"/>
      <c r="P727" s="227">
        <f>O727*H727</f>
        <v>0</v>
      </c>
      <c r="Q727" s="227">
        <v>0</v>
      </c>
      <c r="R727" s="227">
        <f>Q727*H727</f>
        <v>0</v>
      </c>
      <c r="S727" s="227">
        <v>0</v>
      </c>
      <c r="T727" s="228">
        <f>S727*H727</f>
        <v>0</v>
      </c>
      <c r="AR727" s="21" t="s">
        <v>1394</v>
      </c>
      <c r="AT727" s="21" t="s">
        <v>268</v>
      </c>
      <c r="AU727" s="21" t="s">
        <v>147</v>
      </c>
      <c r="AY727" s="21" t="s">
        <v>134</v>
      </c>
      <c r="BE727" s="229">
        <f>IF(N727="základní",J727,0)</f>
        <v>0</v>
      </c>
      <c r="BF727" s="229">
        <f>IF(N727="snížená",J727,0)</f>
        <v>0</v>
      </c>
      <c r="BG727" s="229">
        <f>IF(N727="zákl. přenesená",J727,0)</f>
        <v>0</v>
      </c>
      <c r="BH727" s="229">
        <f>IF(N727="sníž. přenesená",J727,0)</f>
        <v>0</v>
      </c>
      <c r="BI727" s="229">
        <f>IF(N727="nulová",J727,0)</f>
        <v>0</v>
      </c>
      <c r="BJ727" s="21" t="s">
        <v>24</v>
      </c>
      <c r="BK727" s="229">
        <f>ROUND(I727*H727,2)</f>
        <v>0</v>
      </c>
      <c r="BL727" s="21" t="s">
        <v>512</v>
      </c>
      <c r="BM727" s="21" t="s">
        <v>1920</v>
      </c>
    </row>
    <row r="728" spans="2:65" s="1" customFormat="1" ht="16.5" customHeight="1">
      <c r="B728" s="43"/>
      <c r="C728" s="246" t="s">
        <v>1921</v>
      </c>
      <c r="D728" s="246" t="s">
        <v>268</v>
      </c>
      <c r="E728" s="247" t="s">
        <v>1922</v>
      </c>
      <c r="F728" s="248" t="s">
        <v>1923</v>
      </c>
      <c r="G728" s="249" t="s">
        <v>1491</v>
      </c>
      <c r="H728" s="250">
        <v>2</v>
      </c>
      <c r="I728" s="251"/>
      <c r="J728" s="252">
        <f>ROUND(I728*H728,2)</f>
        <v>0</v>
      </c>
      <c r="K728" s="248" t="s">
        <v>342</v>
      </c>
      <c r="L728" s="253"/>
      <c r="M728" s="254" t="s">
        <v>22</v>
      </c>
      <c r="N728" s="255" t="s">
        <v>46</v>
      </c>
      <c r="O728" s="44"/>
      <c r="P728" s="227">
        <f>O728*H728</f>
        <v>0</v>
      </c>
      <c r="Q728" s="227">
        <v>0</v>
      </c>
      <c r="R728" s="227">
        <f>Q728*H728</f>
        <v>0</v>
      </c>
      <c r="S728" s="227">
        <v>0</v>
      </c>
      <c r="T728" s="228">
        <f>S728*H728</f>
        <v>0</v>
      </c>
      <c r="AR728" s="21" t="s">
        <v>1394</v>
      </c>
      <c r="AT728" s="21" t="s">
        <v>268</v>
      </c>
      <c r="AU728" s="21" t="s">
        <v>147</v>
      </c>
      <c r="AY728" s="21" t="s">
        <v>134</v>
      </c>
      <c r="BE728" s="229">
        <f>IF(N728="základní",J728,0)</f>
        <v>0</v>
      </c>
      <c r="BF728" s="229">
        <f>IF(N728="snížená",J728,0)</f>
        <v>0</v>
      </c>
      <c r="BG728" s="229">
        <f>IF(N728="zákl. přenesená",J728,0)</f>
        <v>0</v>
      </c>
      <c r="BH728" s="229">
        <f>IF(N728="sníž. přenesená",J728,0)</f>
        <v>0</v>
      </c>
      <c r="BI728" s="229">
        <f>IF(N728="nulová",J728,0)</f>
        <v>0</v>
      </c>
      <c r="BJ728" s="21" t="s">
        <v>24</v>
      </c>
      <c r="BK728" s="229">
        <f>ROUND(I728*H728,2)</f>
        <v>0</v>
      </c>
      <c r="BL728" s="21" t="s">
        <v>512</v>
      </c>
      <c r="BM728" s="21" t="s">
        <v>1924</v>
      </c>
    </row>
    <row r="729" spans="2:63" s="10" customFormat="1" ht="22.3" customHeight="1">
      <c r="B729" s="202"/>
      <c r="C729" s="203"/>
      <c r="D729" s="204" t="s">
        <v>74</v>
      </c>
      <c r="E729" s="216" t="s">
        <v>1925</v>
      </c>
      <c r="F729" s="216" t="s">
        <v>1926</v>
      </c>
      <c r="G729" s="203"/>
      <c r="H729" s="203"/>
      <c r="I729" s="206"/>
      <c r="J729" s="217">
        <f>BK729</f>
        <v>0</v>
      </c>
      <c r="K729" s="203"/>
      <c r="L729" s="208"/>
      <c r="M729" s="209"/>
      <c r="N729" s="210"/>
      <c r="O729" s="210"/>
      <c r="P729" s="211">
        <f>SUM(P730:P736)</f>
        <v>0</v>
      </c>
      <c r="Q729" s="210"/>
      <c r="R729" s="211">
        <f>SUM(R730:R736)</f>
        <v>0</v>
      </c>
      <c r="S729" s="210"/>
      <c r="T729" s="212">
        <f>SUM(T730:T736)</f>
        <v>0</v>
      </c>
      <c r="AR729" s="213" t="s">
        <v>147</v>
      </c>
      <c r="AT729" s="214" t="s">
        <v>74</v>
      </c>
      <c r="AU729" s="214" t="s">
        <v>84</v>
      </c>
      <c r="AY729" s="213" t="s">
        <v>134</v>
      </c>
      <c r="BK729" s="215">
        <f>SUM(BK730:BK736)</f>
        <v>0</v>
      </c>
    </row>
    <row r="730" spans="2:65" s="1" customFormat="1" ht="16.5" customHeight="1">
      <c r="B730" s="43"/>
      <c r="C730" s="246" t="s">
        <v>1927</v>
      </c>
      <c r="D730" s="246" t="s">
        <v>268</v>
      </c>
      <c r="E730" s="247" t="s">
        <v>1928</v>
      </c>
      <c r="F730" s="248" t="s">
        <v>1929</v>
      </c>
      <c r="G730" s="249" t="s">
        <v>1491</v>
      </c>
      <c r="H730" s="250">
        <v>1</v>
      </c>
      <c r="I730" s="251"/>
      <c r="J730" s="252">
        <f>ROUND(I730*H730,2)</f>
        <v>0</v>
      </c>
      <c r="K730" s="248" t="s">
        <v>342</v>
      </c>
      <c r="L730" s="253"/>
      <c r="M730" s="254" t="s">
        <v>22</v>
      </c>
      <c r="N730" s="255" t="s">
        <v>46</v>
      </c>
      <c r="O730" s="44"/>
      <c r="P730" s="227">
        <f>O730*H730</f>
        <v>0</v>
      </c>
      <c r="Q730" s="227">
        <v>0</v>
      </c>
      <c r="R730" s="227">
        <f>Q730*H730</f>
        <v>0</v>
      </c>
      <c r="S730" s="227">
        <v>0</v>
      </c>
      <c r="T730" s="228">
        <f>S730*H730</f>
        <v>0</v>
      </c>
      <c r="AR730" s="21" t="s">
        <v>1394</v>
      </c>
      <c r="AT730" s="21" t="s">
        <v>268</v>
      </c>
      <c r="AU730" s="21" t="s">
        <v>147</v>
      </c>
      <c r="AY730" s="21" t="s">
        <v>134</v>
      </c>
      <c r="BE730" s="229">
        <f>IF(N730="základní",J730,0)</f>
        <v>0</v>
      </c>
      <c r="BF730" s="229">
        <f>IF(N730="snížená",J730,0)</f>
        <v>0</v>
      </c>
      <c r="BG730" s="229">
        <f>IF(N730="zákl. přenesená",J730,0)</f>
        <v>0</v>
      </c>
      <c r="BH730" s="229">
        <f>IF(N730="sníž. přenesená",J730,0)</f>
        <v>0</v>
      </c>
      <c r="BI730" s="229">
        <f>IF(N730="nulová",J730,0)</f>
        <v>0</v>
      </c>
      <c r="BJ730" s="21" t="s">
        <v>24</v>
      </c>
      <c r="BK730" s="229">
        <f>ROUND(I730*H730,2)</f>
        <v>0</v>
      </c>
      <c r="BL730" s="21" t="s">
        <v>512</v>
      </c>
      <c r="BM730" s="21" t="s">
        <v>1930</v>
      </c>
    </row>
    <row r="731" spans="2:65" s="1" customFormat="1" ht="16.5" customHeight="1">
      <c r="B731" s="43"/>
      <c r="C731" s="246" t="s">
        <v>1931</v>
      </c>
      <c r="D731" s="246" t="s">
        <v>268</v>
      </c>
      <c r="E731" s="247" t="s">
        <v>1932</v>
      </c>
      <c r="F731" s="248" t="s">
        <v>1933</v>
      </c>
      <c r="G731" s="249" t="s">
        <v>1491</v>
      </c>
      <c r="H731" s="250">
        <v>4</v>
      </c>
      <c r="I731" s="251"/>
      <c r="J731" s="252">
        <f>ROUND(I731*H731,2)</f>
        <v>0</v>
      </c>
      <c r="K731" s="248" t="s">
        <v>342</v>
      </c>
      <c r="L731" s="253"/>
      <c r="M731" s="254" t="s">
        <v>22</v>
      </c>
      <c r="N731" s="255" t="s">
        <v>46</v>
      </c>
      <c r="O731" s="44"/>
      <c r="P731" s="227">
        <f>O731*H731</f>
        <v>0</v>
      </c>
      <c r="Q731" s="227">
        <v>0</v>
      </c>
      <c r="R731" s="227">
        <f>Q731*H731</f>
        <v>0</v>
      </c>
      <c r="S731" s="227">
        <v>0</v>
      </c>
      <c r="T731" s="228">
        <f>S731*H731</f>
        <v>0</v>
      </c>
      <c r="AR731" s="21" t="s">
        <v>1394</v>
      </c>
      <c r="AT731" s="21" t="s">
        <v>268</v>
      </c>
      <c r="AU731" s="21" t="s">
        <v>147</v>
      </c>
      <c r="AY731" s="21" t="s">
        <v>134</v>
      </c>
      <c r="BE731" s="229">
        <f>IF(N731="základní",J731,0)</f>
        <v>0</v>
      </c>
      <c r="BF731" s="229">
        <f>IF(N731="snížená",J731,0)</f>
        <v>0</v>
      </c>
      <c r="BG731" s="229">
        <f>IF(N731="zákl. přenesená",J731,0)</f>
        <v>0</v>
      </c>
      <c r="BH731" s="229">
        <f>IF(N731="sníž. přenesená",J731,0)</f>
        <v>0</v>
      </c>
      <c r="BI731" s="229">
        <f>IF(N731="nulová",J731,0)</f>
        <v>0</v>
      </c>
      <c r="BJ731" s="21" t="s">
        <v>24</v>
      </c>
      <c r="BK731" s="229">
        <f>ROUND(I731*H731,2)</f>
        <v>0</v>
      </c>
      <c r="BL731" s="21" t="s">
        <v>512</v>
      </c>
      <c r="BM731" s="21" t="s">
        <v>1934</v>
      </c>
    </row>
    <row r="732" spans="2:65" s="1" customFormat="1" ht="16.5" customHeight="1">
      <c r="B732" s="43"/>
      <c r="C732" s="246" t="s">
        <v>1935</v>
      </c>
      <c r="D732" s="246" t="s">
        <v>268</v>
      </c>
      <c r="E732" s="247" t="s">
        <v>1936</v>
      </c>
      <c r="F732" s="248" t="s">
        <v>1937</v>
      </c>
      <c r="G732" s="249" t="s">
        <v>1491</v>
      </c>
      <c r="H732" s="250">
        <v>1</v>
      </c>
      <c r="I732" s="251"/>
      <c r="J732" s="252">
        <f>ROUND(I732*H732,2)</f>
        <v>0</v>
      </c>
      <c r="K732" s="248" t="s">
        <v>342</v>
      </c>
      <c r="L732" s="253"/>
      <c r="M732" s="254" t="s">
        <v>22</v>
      </c>
      <c r="N732" s="255" t="s">
        <v>46</v>
      </c>
      <c r="O732" s="44"/>
      <c r="P732" s="227">
        <f>O732*H732</f>
        <v>0</v>
      </c>
      <c r="Q732" s="227">
        <v>0</v>
      </c>
      <c r="R732" s="227">
        <f>Q732*H732</f>
        <v>0</v>
      </c>
      <c r="S732" s="227">
        <v>0</v>
      </c>
      <c r="T732" s="228">
        <f>S732*H732</f>
        <v>0</v>
      </c>
      <c r="AR732" s="21" t="s">
        <v>1394</v>
      </c>
      <c r="AT732" s="21" t="s">
        <v>268</v>
      </c>
      <c r="AU732" s="21" t="s">
        <v>147</v>
      </c>
      <c r="AY732" s="21" t="s">
        <v>134</v>
      </c>
      <c r="BE732" s="229">
        <f>IF(N732="základní",J732,0)</f>
        <v>0</v>
      </c>
      <c r="BF732" s="229">
        <f>IF(N732="snížená",J732,0)</f>
        <v>0</v>
      </c>
      <c r="BG732" s="229">
        <f>IF(N732="zákl. přenesená",J732,0)</f>
        <v>0</v>
      </c>
      <c r="BH732" s="229">
        <f>IF(N732="sníž. přenesená",J732,0)</f>
        <v>0</v>
      </c>
      <c r="BI732" s="229">
        <f>IF(N732="nulová",J732,0)</f>
        <v>0</v>
      </c>
      <c r="BJ732" s="21" t="s">
        <v>24</v>
      </c>
      <c r="BK732" s="229">
        <f>ROUND(I732*H732,2)</f>
        <v>0</v>
      </c>
      <c r="BL732" s="21" t="s">
        <v>512</v>
      </c>
      <c r="BM732" s="21" t="s">
        <v>1938</v>
      </c>
    </row>
    <row r="733" spans="2:65" s="1" customFormat="1" ht="16.5" customHeight="1">
      <c r="B733" s="43"/>
      <c r="C733" s="246" t="s">
        <v>1939</v>
      </c>
      <c r="D733" s="246" t="s">
        <v>268</v>
      </c>
      <c r="E733" s="247" t="s">
        <v>1940</v>
      </c>
      <c r="F733" s="248" t="s">
        <v>1941</v>
      </c>
      <c r="G733" s="249" t="s">
        <v>1491</v>
      </c>
      <c r="H733" s="250">
        <v>4</v>
      </c>
      <c r="I733" s="251"/>
      <c r="J733" s="252">
        <f>ROUND(I733*H733,2)</f>
        <v>0</v>
      </c>
      <c r="K733" s="248" t="s">
        <v>342</v>
      </c>
      <c r="L733" s="253"/>
      <c r="M733" s="254" t="s">
        <v>22</v>
      </c>
      <c r="N733" s="255" t="s">
        <v>46</v>
      </c>
      <c r="O733" s="44"/>
      <c r="P733" s="227">
        <f>O733*H733</f>
        <v>0</v>
      </c>
      <c r="Q733" s="227">
        <v>0</v>
      </c>
      <c r="R733" s="227">
        <f>Q733*H733</f>
        <v>0</v>
      </c>
      <c r="S733" s="227">
        <v>0</v>
      </c>
      <c r="T733" s="228">
        <f>S733*H733</f>
        <v>0</v>
      </c>
      <c r="AR733" s="21" t="s">
        <v>1394</v>
      </c>
      <c r="AT733" s="21" t="s">
        <v>268</v>
      </c>
      <c r="AU733" s="21" t="s">
        <v>147</v>
      </c>
      <c r="AY733" s="21" t="s">
        <v>134</v>
      </c>
      <c r="BE733" s="229">
        <f>IF(N733="základní",J733,0)</f>
        <v>0</v>
      </c>
      <c r="BF733" s="229">
        <f>IF(N733="snížená",J733,0)</f>
        <v>0</v>
      </c>
      <c r="BG733" s="229">
        <f>IF(N733="zákl. přenesená",J733,0)</f>
        <v>0</v>
      </c>
      <c r="BH733" s="229">
        <f>IF(N733="sníž. přenesená",J733,0)</f>
        <v>0</v>
      </c>
      <c r="BI733" s="229">
        <f>IF(N733="nulová",J733,0)</f>
        <v>0</v>
      </c>
      <c r="BJ733" s="21" t="s">
        <v>24</v>
      </c>
      <c r="BK733" s="229">
        <f>ROUND(I733*H733,2)</f>
        <v>0</v>
      </c>
      <c r="BL733" s="21" t="s">
        <v>512</v>
      </c>
      <c r="BM733" s="21" t="s">
        <v>1942</v>
      </c>
    </row>
    <row r="734" spans="2:65" s="1" customFormat="1" ht="16.5" customHeight="1">
      <c r="B734" s="43"/>
      <c r="C734" s="246" t="s">
        <v>1943</v>
      </c>
      <c r="D734" s="246" t="s">
        <v>268</v>
      </c>
      <c r="E734" s="247" t="s">
        <v>1944</v>
      </c>
      <c r="F734" s="248" t="s">
        <v>1945</v>
      </c>
      <c r="G734" s="249" t="s">
        <v>1491</v>
      </c>
      <c r="H734" s="250">
        <v>1</v>
      </c>
      <c r="I734" s="251"/>
      <c r="J734" s="252">
        <f>ROUND(I734*H734,2)</f>
        <v>0</v>
      </c>
      <c r="K734" s="248" t="s">
        <v>342</v>
      </c>
      <c r="L734" s="253"/>
      <c r="M734" s="254" t="s">
        <v>22</v>
      </c>
      <c r="N734" s="255" t="s">
        <v>46</v>
      </c>
      <c r="O734" s="44"/>
      <c r="P734" s="227">
        <f>O734*H734</f>
        <v>0</v>
      </c>
      <c r="Q734" s="227">
        <v>0</v>
      </c>
      <c r="R734" s="227">
        <f>Q734*H734</f>
        <v>0</v>
      </c>
      <c r="S734" s="227">
        <v>0</v>
      </c>
      <c r="T734" s="228">
        <f>S734*H734</f>
        <v>0</v>
      </c>
      <c r="AR734" s="21" t="s">
        <v>1394</v>
      </c>
      <c r="AT734" s="21" t="s">
        <v>268</v>
      </c>
      <c r="AU734" s="21" t="s">
        <v>147</v>
      </c>
      <c r="AY734" s="21" t="s">
        <v>134</v>
      </c>
      <c r="BE734" s="229">
        <f>IF(N734="základní",J734,0)</f>
        <v>0</v>
      </c>
      <c r="BF734" s="229">
        <f>IF(N734="snížená",J734,0)</f>
        <v>0</v>
      </c>
      <c r="BG734" s="229">
        <f>IF(N734="zákl. přenesená",J734,0)</f>
        <v>0</v>
      </c>
      <c r="BH734" s="229">
        <f>IF(N734="sníž. přenesená",J734,0)</f>
        <v>0</v>
      </c>
      <c r="BI734" s="229">
        <f>IF(N734="nulová",J734,0)</f>
        <v>0</v>
      </c>
      <c r="BJ734" s="21" t="s">
        <v>24</v>
      </c>
      <c r="BK734" s="229">
        <f>ROUND(I734*H734,2)</f>
        <v>0</v>
      </c>
      <c r="BL734" s="21" t="s">
        <v>512</v>
      </c>
      <c r="BM734" s="21" t="s">
        <v>1946</v>
      </c>
    </row>
    <row r="735" spans="2:65" s="1" customFormat="1" ht="16.5" customHeight="1">
      <c r="B735" s="43"/>
      <c r="C735" s="246" t="s">
        <v>1947</v>
      </c>
      <c r="D735" s="246" t="s">
        <v>268</v>
      </c>
      <c r="E735" s="247" t="s">
        <v>1948</v>
      </c>
      <c r="F735" s="248" t="s">
        <v>1949</v>
      </c>
      <c r="G735" s="249" t="s">
        <v>281</v>
      </c>
      <c r="H735" s="250">
        <v>129</v>
      </c>
      <c r="I735" s="251"/>
      <c r="J735" s="252">
        <f>ROUND(I735*H735,2)</f>
        <v>0</v>
      </c>
      <c r="K735" s="248" t="s">
        <v>342</v>
      </c>
      <c r="L735" s="253"/>
      <c r="M735" s="254" t="s">
        <v>22</v>
      </c>
      <c r="N735" s="255" t="s">
        <v>46</v>
      </c>
      <c r="O735" s="44"/>
      <c r="P735" s="227">
        <f>O735*H735</f>
        <v>0</v>
      </c>
      <c r="Q735" s="227">
        <v>0</v>
      </c>
      <c r="R735" s="227">
        <f>Q735*H735</f>
        <v>0</v>
      </c>
      <c r="S735" s="227">
        <v>0</v>
      </c>
      <c r="T735" s="228">
        <f>S735*H735</f>
        <v>0</v>
      </c>
      <c r="AR735" s="21" t="s">
        <v>1394</v>
      </c>
      <c r="AT735" s="21" t="s">
        <v>268</v>
      </c>
      <c r="AU735" s="21" t="s">
        <v>147</v>
      </c>
      <c r="AY735" s="21" t="s">
        <v>134</v>
      </c>
      <c r="BE735" s="229">
        <f>IF(N735="základní",J735,0)</f>
        <v>0</v>
      </c>
      <c r="BF735" s="229">
        <f>IF(N735="snížená",J735,0)</f>
        <v>0</v>
      </c>
      <c r="BG735" s="229">
        <f>IF(N735="zákl. přenesená",J735,0)</f>
        <v>0</v>
      </c>
      <c r="BH735" s="229">
        <f>IF(N735="sníž. přenesená",J735,0)</f>
        <v>0</v>
      </c>
      <c r="BI735" s="229">
        <f>IF(N735="nulová",J735,0)</f>
        <v>0</v>
      </c>
      <c r="BJ735" s="21" t="s">
        <v>24</v>
      </c>
      <c r="BK735" s="229">
        <f>ROUND(I735*H735,2)</f>
        <v>0</v>
      </c>
      <c r="BL735" s="21" t="s">
        <v>512</v>
      </c>
      <c r="BM735" s="21" t="s">
        <v>1950</v>
      </c>
    </row>
    <row r="736" spans="2:65" s="1" customFormat="1" ht="16.5" customHeight="1">
      <c r="B736" s="43"/>
      <c r="C736" s="246" t="s">
        <v>1951</v>
      </c>
      <c r="D736" s="246" t="s">
        <v>268</v>
      </c>
      <c r="E736" s="247" t="s">
        <v>1952</v>
      </c>
      <c r="F736" s="248" t="s">
        <v>1953</v>
      </c>
      <c r="G736" s="249" t="s">
        <v>281</v>
      </c>
      <c r="H736" s="250">
        <v>89</v>
      </c>
      <c r="I736" s="251"/>
      <c r="J736" s="252">
        <f>ROUND(I736*H736,2)</f>
        <v>0</v>
      </c>
      <c r="K736" s="248" t="s">
        <v>342</v>
      </c>
      <c r="L736" s="253"/>
      <c r="M736" s="254" t="s">
        <v>22</v>
      </c>
      <c r="N736" s="255" t="s">
        <v>46</v>
      </c>
      <c r="O736" s="44"/>
      <c r="P736" s="227">
        <f>O736*H736</f>
        <v>0</v>
      </c>
      <c r="Q736" s="227">
        <v>0</v>
      </c>
      <c r="R736" s="227">
        <f>Q736*H736</f>
        <v>0</v>
      </c>
      <c r="S736" s="227">
        <v>0</v>
      </c>
      <c r="T736" s="228">
        <f>S736*H736</f>
        <v>0</v>
      </c>
      <c r="AR736" s="21" t="s">
        <v>1394</v>
      </c>
      <c r="AT736" s="21" t="s">
        <v>268</v>
      </c>
      <c r="AU736" s="21" t="s">
        <v>147</v>
      </c>
      <c r="AY736" s="21" t="s">
        <v>134</v>
      </c>
      <c r="BE736" s="229">
        <f>IF(N736="základní",J736,0)</f>
        <v>0</v>
      </c>
      <c r="BF736" s="229">
        <f>IF(N736="snížená",J736,0)</f>
        <v>0</v>
      </c>
      <c r="BG736" s="229">
        <f>IF(N736="zákl. přenesená",J736,0)</f>
        <v>0</v>
      </c>
      <c r="BH736" s="229">
        <f>IF(N736="sníž. přenesená",J736,0)</f>
        <v>0</v>
      </c>
      <c r="BI736" s="229">
        <f>IF(N736="nulová",J736,0)</f>
        <v>0</v>
      </c>
      <c r="BJ736" s="21" t="s">
        <v>24</v>
      </c>
      <c r="BK736" s="229">
        <f>ROUND(I736*H736,2)</f>
        <v>0</v>
      </c>
      <c r="BL736" s="21" t="s">
        <v>512</v>
      </c>
      <c r="BM736" s="21" t="s">
        <v>1954</v>
      </c>
    </row>
    <row r="737" spans="2:63" s="10" customFormat="1" ht="29.85" customHeight="1">
      <c r="B737" s="202"/>
      <c r="C737" s="203"/>
      <c r="D737" s="204" t="s">
        <v>74</v>
      </c>
      <c r="E737" s="216" t="s">
        <v>1955</v>
      </c>
      <c r="F737" s="216" t="s">
        <v>1956</v>
      </c>
      <c r="G737" s="203"/>
      <c r="H737" s="203"/>
      <c r="I737" s="206"/>
      <c r="J737" s="217">
        <f>BK737</f>
        <v>0</v>
      </c>
      <c r="K737" s="203"/>
      <c r="L737" s="208"/>
      <c r="M737" s="209"/>
      <c r="N737" s="210"/>
      <c r="O737" s="210"/>
      <c r="P737" s="211">
        <f>SUM(P738:P753)</f>
        <v>0</v>
      </c>
      <c r="Q737" s="210"/>
      <c r="R737" s="211">
        <f>SUM(R738:R753)</f>
        <v>0</v>
      </c>
      <c r="S737" s="210"/>
      <c r="T737" s="212">
        <f>SUM(T738:T753)</f>
        <v>0</v>
      </c>
      <c r="AR737" s="213" t="s">
        <v>147</v>
      </c>
      <c r="AT737" s="214" t="s">
        <v>74</v>
      </c>
      <c r="AU737" s="214" t="s">
        <v>24</v>
      </c>
      <c r="AY737" s="213" t="s">
        <v>134</v>
      </c>
      <c r="BK737" s="215">
        <f>SUM(BK738:BK753)</f>
        <v>0</v>
      </c>
    </row>
    <row r="738" spans="2:65" s="1" customFormat="1" ht="16.5" customHeight="1">
      <c r="B738" s="43"/>
      <c r="C738" s="218" t="s">
        <v>1957</v>
      </c>
      <c r="D738" s="218" t="s">
        <v>137</v>
      </c>
      <c r="E738" s="219" t="s">
        <v>1958</v>
      </c>
      <c r="F738" s="220" t="s">
        <v>1959</v>
      </c>
      <c r="G738" s="221" t="s">
        <v>696</v>
      </c>
      <c r="H738" s="222">
        <v>24</v>
      </c>
      <c r="I738" s="223"/>
      <c r="J738" s="224">
        <f>ROUND(I738*H738,2)</f>
        <v>0</v>
      </c>
      <c r="K738" s="220" t="s">
        <v>342</v>
      </c>
      <c r="L738" s="69"/>
      <c r="M738" s="225" t="s">
        <v>22</v>
      </c>
      <c r="N738" s="226" t="s">
        <v>46</v>
      </c>
      <c r="O738" s="44"/>
      <c r="P738" s="227">
        <f>O738*H738</f>
        <v>0</v>
      </c>
      <c r="Q738" s="227">
        <v>0</v>
      </c>
      <c r="R738" s="227">
        <f>Q738*H738</f>
        <v>0</v>
      </c>
      <c r="S738" s="227">
        <v>0</v>
      </c>
      <c r="T738" s="228">
        <f>S738*H738</f>
        <v>0</v>
      </c>
      <c r="AR738" s="21" t="s">
        <v>512</v>
      </c>
      <c r="AT738" s="21" t="s">
        <v>137</v>
      </c>
      <c r="AU738" s="21" t="s">
        <v>84</v>
      </c>
      <c r="AY738" s="21" t="s">
        <v>134</v>
      </c>
      <c r="BE738" s="229">
        <f>IF(N738="základní",J738,0)</f>
        <v>0</v>
      </c>
      <c r="BF738" s="229">
        <f>IF(N738="snížená",J738,0)</f>
        <v>0</v>
      </c>
      <c r="BG738" s="229">
        <f>IF(N738="zákl. přenesená",J738,0)</f>
        <v>0</v>
      </c>
      <c r="BH738" s="229">
        <f>IF(N738="sníž. přenesená",J738,0)</f>
        <v>0</v>
      </c>
      <c r="BI738" s="229">
        <f>IF(N738="nulová",J738,0)</f>
        <v>0</v>
      </c>
      <c r="BJ738" s="21" t="s">
        <v>24</v>
      </c>
      <c r="BK738" s="229">
        <f>ROUND(I738*H738,2)</f>
        <v>0</v>
      </c>
      <c r="BL738" s="21" t="s">
        <v>512</v>
      </c>
      <c r="BM738" s="21" t="s">
        <v>1960</v>
      </c>
    </row>
    <row r="739" spans="2:65" s="1" customFormat="1" ht="16.5" customHeight="1">
      <c r="B739" s="43"/>
      <c r="C739" s="218" t="s">
        <v>1961</v>
      </c>
      <c r="D739" s="218" t="s">
        <v>137</v>
      </c>
      <c r="E739" s="219" t="s">
        <v>1962</v>
      </c>
      <c r="F739" s="220" t="s">
        <v>1963</v>
      </c>
      <c r="G739" s="221" t="s">
        <v>696</v>
      </c>
      <c r="H739" s="222">
        <v>30</v>
      </c>
      <c r="I739" s="223"/>
      <c r="J739" s="224">
        <f>ROUND(I739*H739,2)</f>
        <v>0</v>
      </c>
      <c r="K739" s="220" t="s">
        <v>342</v>
      </c>
      <c r="L739" s="69"/>
      <c r="M739" s="225" t="s">
        <v>22</v>
      </c>
      <c r="N739" s="226" t="s">
        <v>46</v>
      </c>
      <c r="O739" s="44"/>
      <c r="P739" s="227">
        <f>O739*H739</f>
        <v>0</v>
      </c>
      <c r="Q739" s="227">
        <v>0</v>
      </c>
      <c r="R739" s="227">
        <f>Q739*H739</f>
        <v>0</v>
      </c>
      <c r="S739" s="227">
        <v>0</v>
      </c>
      <c r="T739" s="228">
        <f>S739*H739</f>
        <v>0</v>
      </c>
      <c r="AR739" s="21" t="s">
        <v>512</v>
      </c>
      <c r="AT739" s="21" t="s">
        <v>137</v>
      </c>
      <c r="AU739" s="21" t="s">
        <v>84</v>
      </c>
      <c r="AY739" s="21" t="s">
        <v>134</v>
      </c>
      <c r="BE739" s="229">
        <f>IF(N739="základní",J739,0)</f>
        <v>0</v>
      </c>
      <c r="BF739" s="229">
        <f>IF(N739="snížená",J739,0)</f>
        <v>0</v>
      </c>
      <c r="BG739" s="229">
        <f>IF(N739="zákl. přenesená",J739,0)</f>
        <v>0</v>
      </c>
      <c r="BH739" s="229">
        <f>IF(N739="sníž. přenesená",J739,0)</f>
        <v>0</v>
      </c>
      <c r="BI739" s="229">
        <f>IF(N739="nulová",J739,0)</f>
        <v>0</v>
      </c>
      <c r="BJ739" s="21" t="s">
        <v>24</v>
      </c>
      <c r="BK739" s="229">
        <f>ROUND(I739*H739,2)</f>
        <v>0</v>
      </c>
      <c r="BL739" s="21" t="s">
        <v>512</v>
      </c>
      <c r="BM739" s="21" t="s">
        <v>1964</v>
      </c>
    </row>
    <row r="740" spans="2:65" s="1" customFormat="1" ht="16.5" customHeight="1">
      <c r="B740" s="43"/>
      <c r="C740" s="246" t="s">
        <v>1965</v>
      </c>
      <c r="D740" s="246" t="s">
        <v>268</v>
      </c>
      <c r="E740" s="247" t="s">
        <v>1966</v>
      </c>
      <c r="F740" s="248" t="s">
        <v>1967</v>
      </c>
      <c r="G740" s="249" t="s">
        <v>281</v>
      </c>
      <c r="H740" s="250">
        <v>12</v>
      </c>
      <c r="I740" s="251"/>
      <c r="J740" s="252">
        <f>ROUND(I740*H740,2)</f>
        <v>0</v>
      </c>
      <c r="K740" s="248" t="s">
        <v>342</v>
      </c>
      <c r="L740" s="253"/>
      <c r="M740" s="254" t="s">
        <v>22</v>
      </c>
      <c r="N740" s="255" t="s">
        <v>46</v>
      </c>
      <c r="O740" s="44"/>
      <c r="P740" s="227">
        <f>O740*H740</f>
        <v>0</v>
      </c>
      <c r="Q740" s="227">
        <v>0</v>
      </c>
      <c r="R740" s="227">
        <f>Q740*H740</f>
        <v>0</v>
      </c>
      <c r="S740" s="227">
        <v>0</v>
      </c>
      <c r="T740" s="228">
        <f>S740*H740</f>
        <v>0</v>
      </c>
      <c r="AR740" s="21" t="s">
        <v>1394</v>
      </c>
      <c r="AT740" s="21" t="s">
        <v>268</v>
      </c>
      <c r="AU740" s="21" t="s">
        <v>84</v>
      </c>
      <c r="AY740" s="21" t="s">
        <v>134</v>
      </c>
      <c r="BE740" s="229">
        <f>IF(N740="základní",J740,0)</f>
        <v>0</v>
      </c>
      <c r="BF740" s="229">
        <f>IF(N740="snížená",J740,0)</f>
        <v>0</v>
      </c>
      <c r="BG740" s="229">
        <f>IF(N740="zákl. přenesená",J740,0)</f>
        <v>0</v>
      </c>
      <c r="BH740" s="229">
        <f>IF(N740="sníž. přenesená",J740,0)</f>
        <v>0</v>
      </c>
      <c r="BI740" s="229">
        <f>IF(N740="nulová",J740,0)</f>
        <v>0</v>
      </c>
      <c r="BJ740" s="21" t="s">
        <v>24</v>
      </c>
      <c r="BK740" s="229">
        <f>ROUND(I740*H740,2)</f>
        <v>0</v>
      </c>
      <c r="BL740" s="21" t="s">
        <v>512</v>
      </c>
      <c r="BM740" s="21" t="s">
        <v>1968</v>
      </c>
    </row>
    <row r="741" spans="2:65" s="1" customFormat="1" ht="16.5" customHeight="1">
      <c r="B741" s="43"/>
      <c r="C741" s="246" t="s">
        <v>1969</v>
      </c>
      <c r="D741" s="246" t="s">
        <v>268</v>
      </c>
      <c r="E741" s="247" t="s">
        <v>1970</v>
      </c>
      <c r="F741" s="248" t="s">
        <v>1971</v>
      </c>
      <c r="G741" s="249" t="s">
        <v>281</v>
      </c>
      <c r="H741" s="250">
        <v>3</v>
      </c>
      <c r="I741" s="251"/>
      <c r="J741" s="252">
        <f>ROUND(I741*H741,2)</f>
        <v>0</v>
      </c>
      <c r="K741" s="248" t="s">
        <v>342</v>
      </c>
      <c r="L741" s="253"/>
      <c r="M741" s="254" t="s">
        <v>22</v>
      </c>
      <c r="N741" s="255" t="s">
        <v>46</v>
      </c>
      <c r="O741" s="44"/>
      <c r="P741" s="227">
        <f>O741*H741</f>
        <v>0</v>
      </c>
      <c r="Q741" s="227">
        <v>0</v>
      </c>
      <c r="R741" s="227">
        <f>Q741*H741</f>
        <v>0</v>
      </c>
      <c r="S741" s="227">
        <v>0</v>
      </c>
      <c r="T741" s="228">
        <f>S741*H741</f>
        <v>0</v>
      </c>
      <c r="AR741" s="21" t="s">
        <v>1394</v>
      </c>
      <c r="AT741" s="21" t="s">
        <v>268</v>
      </c>
      <c r="AU741" s="21" t="s">
        <v>84</v>
      </c>
      <c r="AY741" s="21" t="s">
        <v>134</v>
      </c>
      <c r="BE741" s="229">
        <f>IF(N741="základní",J741,0)</f>
        <v>0</v>
      </c>
      <c r="BF741" s="229">
        <f>IF(N741="snížená",J741,0)</f>
        <v>0</v>
      </c>
      <c r="BG741" s="229">
        <f>IF(N741="zákl. přenesená",J741,0)</f>
        <v>0</v>
      </c>
      <c r="BH741" s="229">
        <f>IF(N741="sníž. přenesená",J741,0)</f>
        <v>0</v>
      </c>
      <c r="BI741" s="229">
        <f>IF(N741="nulová",J741,0)</f>
        <v>0</v>
      </c>
      <c r="BJ741" s="21" t="s">
        <v>24</v>
      </c>
      <c r="BK741" s="229">
        <f>ROUND(I741*H741,2)</f>
        <v>0</v>
      </c>
      <c r="BL741" s="21" t="s">
        <v>512</v>
      </c>
      <c r="BM741" s="21" t="s">
        <v>1972</v>
      </c>
    </row>
    <row r="742" spans="2:65" s="1" customFormat="1" ht="16.5" customHeight="1">
      <c r="B742" s="43"/>
      <c r="C742" s="246" t="s">
        <v>1973</v>
      </c>
      <c r="D742" s="246" t="s">
        <v>268</v>
      </c>
      <c r="E742" s="247" t="s">
        <v>1974</v>
      </c>
      <c r="F742" s="248" t="s">
        <v>1975</v>
      </c>
      <c r="G742" s="249" t="s">
        <v>281</v>
      </c>
      <c r="H742" s="250">
        <v>26</v>
      </c>
      <c r="I742" s="251"/>
      <c r="J742" s="252">
        <f>ROUND(I742*H742,2)</f>
        <v>0</v>
      </c>
      <c r="K742" s="248" t="s">
        <v>342</v>
      </c>
      <c r="L742" s="253"/>
      <c r="M742" s="254" t="s">
        <v>22</v>
      </c>
      <c r="N742" s="255" t="s">
        <v>46</v>
      </c>
      <c r="O742" s="44"/>
      <c r="P742" s="227">
        <f>O742*H742</f>
        <v>0</v>
      </c>
      <c r="Q742" s="227">
        <v>0</v>
      </c>
      <c r="R742" s="227">
        <f>Q742*H742</f>
        <v>0</v>
      </c>
      <c r="S742" s="227">
        <v>0</v>
      </c>
      <c r="T742" s="228">
        <f>S742*H742</f>
        <v>0</v>
      </c>
      <c r="AR742" s="21" t="s">
        <v>1394</v>
      </c>
      <c r="AT742" s="21" t="s">
        <v>268</v>
      </c>
      <c r="AU742" s="21" t="s">
        <v>84</v>
      </c>
      <c r="AY742" s="21" t="s">
        <v>134</v>
      </c>
      <c r="BE742" s="229">
        <f>IF(N742="základní",J742,0)</f>
        <v>0</v>
      </c>
      <c r="BF742" s="229">
        <f>IF(N742="snížená",J742,0)</f>
        <v>0</v>
      </c>
      <c r="BG742" s="229">
        <f>IF(N742="zákl. přenesená",J742,0)</f>
        <v>0</v>
      </c>
      <c r="BH742" s="229">
        <f>IF(N742="sníž. přenesená",J742,0)</f>
        <v>0</v>
      </c>
      <c r="BI742" s="229">
        <f>IF(N742="nulová",J742,0)</f>
        <v>0</v>
      </c>
      <c r="BJ742" s="21" t="s">
        <v>24</v>
      </c>
      <c r="BK742" s="229">
        <f>ROUND(I742*H742,2)</f>
        <v>0</v>
      </c>
      <c r="BL742" s="21" t="s">
        <v>512</v>
      </c>
      <c r="BM742" s="21" t="s">
        <v>1976</v>
      </c>
    </row>
    <row r="743" spans="2:65" s="1" customFormat="1" ht="16.5" customHeight="1">
      <c r="B743" s="43"/>
      <c r="C743" s="246" t="s">
        <v>1977</v>
      </c>
      <c r="D743" s="246" t="s">
        <v>268</v>
      </c>
      <c r="E743" s="247" t="s">
        <v>1978</v>
      </c>
      <c r="F743" s="248" t="s">
        <v>1979</v>
      </c>
      <c r="G743" s="249" t="s">
        <v>281</v>
      </c>
      <c r="H743" s="250">
        <v>18.8</v>
      </c>
      <c r="I743" s="251"/>
      <c r="J743" s="252">
        <f>ROUND(I743*H743,2)</f>
        <v>0</v>
      </c>
      <c r="K743" s="248" t="s">
        <v>342</v>
      </c>
      <c r="L743" s="253"/>
      <c r="M743" s="254" t="s">
        <v>22</v>
      </c>
      <c r="N743" s="255" t="s">
        <v>46</v>
      </c>
      <c r="O743" s="44"/>
      <c r="P743" s="227">
        <f>O743*H743</f>
        <v>0</v>
      </c>
      <c r="Q743" s="227">
        <v>0</v>
      </c>
      <c r="R743" s="227">
        <f>Q743*H743</f>
        <v>0</v>
      </c>
      <c r="S743" s="227">
        <v>0</v>
      </c>
      <c r="T743" s="228">
        <f>S743*H743</f>
        <v>0</v>
      </c>
      <c r="AR743" s="21" t="s">
        <v>1394</v>
      </c>
      <c r="AT743" s="21" t="s">
        <v>268</v>
      </c>
      <c r="AU743" s="21" t="s">
        <v>84</v>
      </c>
      <c r="AY743" s="21" t="s">
        <v>134</v>
      </c>
      <c r="BE743" s="229">
        <f>IF(N743="základní",J743,0)</f>
        <v>0</v>
      </c>
      <c r="BF743" s="229">
        <f>IF(N743="snížená",J743,0)</f>
        <v>0</v>
      </c>
      <c r="BG743" s="229">
        <f>IF(N743="zákl. přenesená",J743,0)</f>
        <v>0</v>
      </c>
      <c r="BH743" s="229">
        <f>IF(N743="sníž. přenesená",J743,0)</f>
        <v>0</v>
      </c>
      <c r="BI743" s="229">
        <f>IF(N743="nulová",J743,0)</f>
        <v>0</v>
      </c>
      <c r="BJ743" s="21" t="s">
        <v>24</v>
      </c>
      <c r="BK743" s="229">
        <f>ROUND(I743*H743,2)</f>
        <v>0</v>
      </c>
      <c r="BL743" s="21" t="s">
        <v>512</v>
      </c>
      <c r="BM743" s="21" t="s">
        <v>1980</v>
      </c>
    </row>
    <row r="744" spans="2:65" s="1" customFormat="1" ht="16.5" customHeight="1">
      <c r="B744" s="43"/>
      <c r="C744" s="246" t="s">
        <v>1981</v>
      </c>
      <c r="D744" s="246" t="s">
        <v>268</v>
      </c>
      <c r="E744" s="247" t="s">
        <v>1982</v>
      </c>
      <c r="F744" s="248" t="s">
        <v>1983</v>
      </c>
      <c r="G744" s="249" t="s">
        <v>140</v>
      </c>
      <c r="H744" s="250">
        <v>8</v>
      </c>
      <c r="I744" s="251"/>
      <c r="J744" s="252">
        <f>ROUND(I744*H744,2)</f>
        <v>0</v>
      </c>
      <c r="K744" s="248" t="s">
        <v>342</v>
      </c>
      <c r="L744" s="253"/>
      <c r="M744" s="254" t="s">
        <v>22</v>
      </c>
      <c r="N744" s="255" t="s">
        <v>46</v>
      </c>
      <c r="O744" s="44"/>
      <c r="P744" s="227">
        <f>O744*H744</f>
        <v>0</v>
      </c>
      <c r="Q744" s="227">
        <v>0</v>
      </c>
      <c r="R744" s="227">
        <f>Q744*H744</f>
        <v>0</v>
      </c>
      <c r="S744" s="227">
        <v>0</v>
      </c>
      <c r="T744" s="228">
        <f>S744*H744</f>
        <v>0</v>
      </c>
      <c r="AR744" s="21" t="s">
        <v>1394</v>
      </c>
      <c r="AT744" s="21" t="s">
        <v>268</v>
      </c>
      <c r="AU744" s="21" t="s">
        <v>84</v>
      </c>
      <c r="AY744" s="21" t="s">
        <v>134</v>
      </c>
      <c r="BE744" s="229">
        <f>IF(N744="základní",J744,0)</f>
        <v>0</v>
      </c>
      <c r="BF744" s="229">
        <f>IF(N744="snížená",J744,0)</f>
        <v>0</v>
      </c>
      <c r="BG744" s="229">
        <f>IF(N744="zákl. přenesená",J744,0)</f>
        <v>0</v>
      </c>
      <c r="BH744" s="229">
        <f>IF(N744="sníž. přenesená",J744,0)</f>
        <v>0</v>
      </c>
      <c r="BI744" s="229">
        <f>IF(N744="nulová",J744,0)</f>
        <v>0</v>
      </c>
      <c r="BJ744" s="21" t="s">
        <v>24</v>
      </c>
      <c r="BK744" s="229">
        <f>ROUND(I744*H744,2)</f>
        <v>0</v>
      </c>
      <c r="BL744" s="21" t="s">
        <v>512</v>
      </c>
      <c r="BM744" s="21" t="s">
        <v>1984</v>
      </c>
    </row>
    <row r="745" spans="2:65" s="1" customFormat="1" ht="16.5" customHeight="1">
      <c r="B745" s="43"/>
      <c r="C745" s="246" t="s">
        <v>1985</v>
      </c>
      <c r="D745" s="246" t="s">
        <v>268</v>
      </c>
      <c r="E745" s="247" t="s">
        <v>1986</v>
      </c>
      <c r="F745" s="248" t="s">
        <v>1987</v>
      </c>
      <c r="G745" s="249" t="s">
        <v>140</v>
      </c>
      <c r="H745" s="250">
        <v>8</v>
      </c>
      <c r="I745" s="251"/>
      <c r="J745" s="252">
        <f>ROUND(I745*H745,2)</f>
        <v>0</v>
      </c>
      <c r="K745" s="248" t="s">
        <v>342</v>
      </c>
      <c r="L745" s="253"/>
      <c r="M745" s="254" t="s">
        <v>22</v>
      </c>
      <c r="N745" s="255" t="s">
        <v>46</v>
      </c>
      <c r="O745" s="44"/>
      <c r="P745" s="227">
        <f>O745*H745</f>
        <v>0</v>
      </c>
      <c r="Q745" s="227">
        <v>0</v>
      </c>
      <c r="R745" s="227">
        <f>Q745*H745</f>
        <v>0</v>
      </c>
      <c r="S745" s="227">
        <v>0</v>
      </c>
      <c r="T745" s="228">
        <f>S745*H745</f>
        <v>0</v>
      </c>
      <c r="AR745" s="21" t="s">
        <v>1394</v>
      </c>
      <c r="AT745" s="21" t="s">
        <v>268</v>
      </c>
      <c r="AU745" s="21" t="s">
        <v>84</v>
      </c>
      <c r="AY745" s="21" t="s">
        <v>134</v>
      </c>
      <c r="BE745" s="229">
        <f>IF(N745="základní",J745,0)</f>
        <v>0</v>
      </c>
      <c r="BF745" s="229">
        <f>IF(N745="snížená",J745,0)</f>
        <v>0</v>
      </c>
      <c r="BG745" s="229">
        <f>IF(N745="zákl. přenesená",J745,0)</f>
        <v>0</v>
      </c>
      <c r="BH745" s="229">
        <f>IF(N745="sníž. přenesená",J745,0)</f>
        <v>0</v>
      </c>
      <c r="BI745" s="229">
        <f>IF(N745="nulová",J745,0)</f>
        <v>0</v>
      </c>
      <c r="BJ745" s="21" t="s">
        <v>24</v>
      </c>
      <c r="BK745" s="229">
        <f>ROUND(I745*H745,2)</f>
        <v>0</v>
      </c>
      <c r="BL745" s="21" t="s">
        <v>512</v>
      </c>
      <c r="BM745" s="21" t="s">
        <v>1988</v>
      </c>
    </row>
    <row r="746" spans="2:65" s="1" customFormat="1" ht="16.5" customHeight="1">
      <c r="B746" s="43"/>
      <c r="C746" s="246" t="s">
        <v>1989</v>
      </c>
      <c r="D746" s="246" t="s">
        <v>268</v>
      </c>
      <c r="E746" s="247" t="s">
        <v>1990</v>
      </c>
      <c r="F746" s="248" t="s">
        <v>1991</v>
      </c>
      <c r="G746" s="249" t="s">
        <v>140</v>
      </c>
      <c r="H746" s="250">
        <v>6</v>
      </c>
      <c r="I746" s="251"/>
      <c r="J746" s="252">
        <f>ROUND(I746*H746,2)</f>
        <v>0</v>
      </c>
      <c r="K746" s="248" t="s">
        <v>342</v>
      </c>
      <c r="L746" s="253"/>
      <c r="M746" s="254" t="s">
        <v>22</v>
      </c>
      <c r="N746" s="255" t="s">
        <v>46</v>
      </c>
      <c r="O746" s="44"/>
      <c r="P746" s="227">
        <f>O746*H746</f>
        <v>0</v>
      </c>
      <c r="Q746" s="227">
        <v>0</v>
      </c>
      <c r="R746" s="227">
        <f>Q746*H746</f>
        <v>0</v>
      </c>
      <c r="S746" s="227">
        <v>0</v>
      </c>
      <c r="T746" s="228">
        <f>S746*H746</f>
        <v>0</v>
      </c>
      <c r="AR746" s="21" t="s">
        <v>1394</v>
      </c>
      <c r="AT746" s="21" t="s">
        <v>268</v>
      </c>
      <c r="AU746" s="21" t="s">
        <v>84</v>
      </c>
      <c r="AY746" s="21" t="s">
        <v>134</v>
      </c>
      <c r="BE746" s="229">
        <f>IF(N746="základní",J746,0)</f>
        <v>0</v>
      </c>
      <c r="BF746" s="229">
        <f>IF(N746="snížená",J746,0)</f>
        <v>0</v>
      </c>
      <c r="BG746" s="229">
        <f>IF(N746="zákl. přenesená",J746,0)</f>
        <v>0</v>
      </c>
      <c r="BH746" s="229">
        <f>IF(N746="sníž. přenesená",J746,0)</f>
        <v>0</v>
      </c>
      <c r="BI746" s="229">
        <f>IF(N746="nulová",J746,0)</f>
        <v>0</v>
      </c>
      <c r="BJ746" s="21" t="s">
        <v>24</v>
      </c>
      <c r="BK746" s="229">
        <f>ROUND(I746*H746,2)</f>
        <v>0</v>
      </c>
      <c r="BL746" s="21" t="s">
        <v>512</v>
      </c>
      <c r="BM746" s="21" t="s">
        <v>1992</v>
      </c>
    </row>
    <row r="747" spans="2:65" s="1" customFormat="1" ht="16.5" customHeight="1">
      <c r="B747" s="43"/>
      <c r="C747" s="246" t="s">
        <v>1993</v>
      </c>
      <c r="D747" s="246" t="s">
        <v>268</v>
      </c>
      <c r="E747" s="247" t="s">
        <v>1994</v>
      </c>
      <c r="F747" s="248" t="s">
        <v>1995</v>
      </c>
      <c r="G747" s="249" t="s">
        <v>140</v>
      </c>
      <c r="H747" s="250">
        <v>2</v>
      </c>
      <c r="I747" s="251"/>
      <c r="J747" s="252">
        <f>ROUND(I747*H747,2)</f>
        <v>0</v>
      </c>
      <c r="K747" s="248" t="s">
        <v>342</v>
      </c>
      <c r="L747" s="253"/>
      <c r="M747" s="254" t="s">
        <v>22</v>
      </c>
      <c r="N747" s="255" t="s">
        <v>46</v>
      </c>
      <c r="O747" s="44"/>
      <c r="P747" s="227">
        <f>O747*H747</f>
        <v>0</v>
      </c>
      <c r="Q747" s="227">
        <v>0</v>
      </c>
      <c r="R747" s="227">
        <f>Q747*H747</f>
        <v>0</v>
      </c>
      <c r="S747" s="227">
        <v>0</v>
      </c>
      <c r="T747" s="228">
        <f>S747*H747</f>
        <v>0</v>
      </c>
      <c r="AR747" s="21" t="s">
        <v>1394</v>
      </c>
      <c r="AT747" s="21" t="s">
        <v>268</v>
      </c>
      <c r="AU747" s="21" t="s">
        <v>84</v>
      </c>
      <c r="AY747" s="21" t="s">
        <v>134</v>
      </c>
      <c r="BE747" s="229">
        <f>IF(N747="základní",J747,0)</f>
        <v>0</v>
      </c>
      <c r="BF747" s="229">
        <f>IF(N747="snížená",J747,0)</f>
        <v>0</v>
      </c>
      <c r="BG747" s="229">
        <f>IF(N747="zákl. přenesená",J747,0)</f>
        <v>0</v>
      </c>
      <c r="BH747" s="229">
        <f>IF(N747="sníž. přenesená",J747,0)</f>
        <v>0</v>
      </c>
      <c r="BI747" s="229">
        <f>IF(N747="nulová",J747,0)</f>
        <v>0</v>
      </c>
      <c r="BJ747" s="21" t="s">
        <v>24</v>
      </c>
      <c r="BK747" s="229">
        <f>ROUND(I747*H747,2)</f>
        <v>0</v>
      </c>
      <c r="BL747" s="21" t="s">
        <v>512</v>
      </c>
      <c r="BM747" s="21" t="s">
        <v>1996</v>
      </c>
    </row>
    <row r="748" spans="2:65" s="1" customFormat="1" ht="16.5" customHeight="1">
      <c r="B748" s="43"/>
      <c r="C748" s="246" t="s">
        <v>99</v>
      </c>
      <c r="D748" s="246" t="s">
        <v>268</v>
      </c>
      <c r="E748" s="247" t="s">
        <v>1997</v>
      </c>
      <c r="F748" s="248" t="s">
        <v>1998</v>
      </c>
      <c r="G748" s="249" t="s">
        <v>140</v>
      </c>
      <c r="H748" s="250">
        <v>3</v>
      </c>
      <c r="I748" s="251"/>
      <c r="J748" s="252">
        <f>ROUND(I748*H748,2)</f>
        <v>0</v>
      </c>
      <c r="K748" s="248" t="s">
        <v>342</v>
      </c>
      <c r="L748" s="253"/>
      <c r="M748" s="254" t="s">
        <v>22</v>
      </c>
      <c r="N748" s="255" t="s">
        <v>46</v>
      </c>
      <c r="O748" s="44"/>
      <c r="P748" s="227">
        <f>O748*H748</f>
        <v>0</v>
      </c>
      <c r="Q748" s="227">
        <v>0</v>
      </c>
      <c r="R748" s="227">
        <f>Q748*H748</f>
        <v>0</v>
      </c>
      <c r="S748" s="227">
        <v>0</v>
      </c>
      <c r="T748" s="228">
        <f>S748*H748</f>
        <v>0</v>
      </c>
      <c r="AR748" s="21" t="s">
        <v>1394</v>
      </c>
      <c r="AT748" s="21" t="s">
        <v>268</v>
      </c>
      <c r="AU748" s="21" t="s">
        <v>84</v>
      </c>
      <c r="AY748" s="21" t="s">
        <v>134</v>
      </c>
      <c r="BE748" s="229">
        <f>IF(N748="základní",J748,0)</f>
        <v>0</v>
      </c>
      <c r="BF748" s="229">
        <f>IF(N748="snížená",J748,0)</f>
        <v>0</v>
      </c>
      <c r="BG748" s="229">
        <f>IF(N748="zákl. přenesená",J748,0)</f>
        <v>0</v>
      </c>
      <c r="BH748" s="229">
        <f>IF(N748="sníž. přenesená",J748,0)</f>
        <v>0</v>
      </c>
      <c r="BI748" s="229">
        <f>IF(N748="nulová",J748,0)</f>
        <v>0</v>
      </c>
      <c r="BJ748" s="21" t="s">
        <v>24</v>
      </c>
      <c r="BK748" s="229">
        <f>ROUND(I748*H748,2)</f>
        <v>0</v>
      </c>
      <c r="BL748" s="21" t="s">
        <v>512</v>
      </c>
      <c r="BM748" s="21" t="s">
        <v>1999</v>
      </c>
    </row>
    <row r="749" spans="2:65" s="1" customFormat="1" ht="16.5" customHeight="1">
      <c r="B749" s="43"/>
      <c r="C749" s="246" t="s">
        <v>2000</v>
      </c>
      <c r="D749" s="246" t="s">
        <v>268</v>
      </c>
      <c r="E749" s="247" t="s">
        <v>2001</v>
      </c>
      <c r="F749" s="248" t="s">
        <v>2002</v>
      </c>
      <c r="G749" s="249" t="s">
        <v>140</v>
      </c>
      <c r="H749" s="250">
        <v>2</v>
      </c>
      <c r="I749" s="251"/>
      <c r="J749" s="252">
        <f>ROUND(I749*H749,2)</f>
        <v>0</v>
      </c>
      <c r="K749" s="248" t="s">
        <v>342</v>
      </c>
      <c r="L749" s="253"/>
      <c r="M749" s="254" t="s">
        <v>22</v>
      </c>
      <c r="N749" s="255" t="s">
        <v>46</v>
      </c>
      <c r="O749" s="44"/>
      <c r="P749" s="227">
        <f>O749*H749</f>
        <v>0</v>
      </c>
      <c r="Q749" s="227">
        <v>0</v>
      </c>
      <c r="R749" s="227">
        <f>Q749*H749</f>
        <v>0</v>
      </c>
      <c r="S749" s="227">
        <v>0</v>
      </c>
      <c r="T749" s="228">
        <f>S749*H749</f>
        <v>0</v>
      </c>
      <c r="AR749" s="21" t="s">
        <v>1394</v>
      </c>
      <c r="AT749" s="21" t="s">
        <v>268</v>
      </c>
      <c r="AU749" s="21" t="s">
        <v>84</v>
      </c>
      <c r="AY749" s="21" t="s">
        <v>134</v>
      </c>
      <c r="BE749" s="229">
        <f>IF(N749="základní",J749,0)</f>
        <v>0</v>
      </c>
      <c r="BF749" s="229">
        <f>IF(N749="snížená",J749,0)</f>
        <v>0</v>
      </c>
      <c r="BG749" s="229">
        <f>IF(N749="zákl. přenesená",J749,0)</f>
        <v>0</v>
      </c>
      <c r="BH749" s="229">
        <f>IF(N749="sníž. přenesená",J749,0)</f>
        <v>0</v>
      </c>
      <c r="BI749" s="229">
        <f>IF(N749="nulová",J749,0)</f>
        <v>0</v>
      </c>
      <c r="BJ749" s="21" t="s">
        <v>24</v>
      </c>
      <c r="BK749" s="229">
        <f>ROUND(I749*H749,2)</f>
        <v>0</v>
      </c>
      <c r="BL749" s="21" t="s">
        <v>512</v>
      </c>
      <c r="BM749" s="21" t="s">
        <v>2003</v>
      </c>
    </row>
    <row r="750" spans="2:65" s="1" customFormat="1" ht="16.5" customHeight="1">
      <c r="B750" s="43"/>
      <c r="C750" s="246" t="s">
        <v>2004</v>
      </c>
      <c r="D750" s="246" t="s">
        <v>268</v>
      </c>
      <c r="E750" s="247" t="s">
        <v>2005</v>
      </c>
      <c r="F750" s="248" t="s">
        <v>2006</v>
      </c>
      <c r="G750" s="249" t="s">
        <v>140</v>
      </c>
      <c r="H750" s="250">
        <v>1</v>
      </c>
      <c r="I750" s="251"/>
      <c r="J750" s="252">
        <f>ROUND(I750*H750,2)</f>
        <v>0</v>
      </c>
      <c r="K750" s="248" t="s">
        <v>342</v>
      </c>
      <c r="L750" s="253"/>
      <c r="M750" s="254" t="s">
        <v>22</v>
      </c>
      <c r="N750" s="255" t="s">
        <v>46</v>
      </c>
      <c r="O750" s="44"/>
      <c r="P750" s="227">
        <f>O750*H750</f>
        <v>0</v>
      </c>
      <c r="Q750" s="227">
        <v>0</v>
      </c>
      <c r="R750" s="227">
        <f>Q750*H750</f>
        <v>0</v>
      </c>
      <c r="S750" s="227">
        <v>0</v>
      </c>
      <c r="T750" s="228">
        <f>S750*H750</f>
        <v>0</v>
      </c>
      <c r="AR750" s="21" t="s">
        <v>1394</v>
      </c>
      <c r="AT750" s="21" t="s">
        <v>268</v>
      </c>
      <c r="AU750" s="21" t="s">
        <v>84</v>
      </c>
      <c r="AY750" s="21" t="s">
        <v>134</v>
      </c>
      <c r="BE750" s="229">
        <f>IF(N750="základní",J750,0)</f>
        <v>0</v>
      </c>
      <c r="BF750" s="229">
        <f>IF(N750="snížená",J750,0)</f>
        <v>0</v>
      </c>
      <c r="BG750" s="229">
        <f>IF(N750="zákl. přenesená",J750,0)</f>
        <v>0</v>
      </c>
      <c r="BH750" s="229">
        <f>IF(N750="sníž. přenesená",J750,0)</f>
        <v>0</v>
      </c>
      <c r="BI750" s="229">
        <f>IF(N750="nulová",J750,0)</f>
        <v>0</v>
      </c>
      <c r="BJ750" s="21" t="s">
        <v>24</v>
      </c>
      <c r="BK750" s="229">
        <f>ROUND(I750*H750,2)</f>
        <v>0</v>
      </c>
      <c r="BL750" s="21" t="s">
        <v>512</v>
      </c>
      <c r="BM750" s="21" t="s">
        <v>2007</v>
      </c>
    </row>
    <row r="751" spans="2:65" s="1" customFormat="1" ht="16.5" customHeight="1">
      <c r="B751" s="43"/>
      <c r="C751" s="246" t="s">
        <v>2008</v>
      </c>
      <c r="D751" s="246" t="s">
        <v>268</v>
      </c>
      <c r="E751" s="247" t="s">
        <v>2009</v>
      </c>
      <c r="F751" s="248" t="s">
        <v>2010</v>
      </c>
      <c r="G751" s="249" t="s">
        <v>140</v>
      </c>
      <c r="H751" s="250">
        <v>1</v>
      </c>
      <c r="I751" s="251"/>
      <c r="J751" s="252">
        <f>ROUND(I751*H751,2)</f>
        <v>0</v>
      </c>
      <c r="K751" s="248" t="s">
        <v>342</v>
      </c>
      <c r="L751" s="253"/>
      <c r="M751" s="254" t="s">
        <v>22</v>
      </c>
      <c r="N751" s="255" t="s">
        <v>46</v>
      </c>
      <c r="O751" s="44"/>
      <c r="P751" s="227">
        <f>O751*H751</f>
        <v>0</v>
      </c>
      <c r="Q751" s="227">
        <v>0</v>
      </c>
      <c r="R751" s="227">
        <f>Q751*H751</f>
        <v>0</v>
      </c>
      <c r="S751" s="227">
        <v>0</v>
      </c>
      <c r="T751" s="228">
        <f>S751*H751</f>
        <v>0</v>
      </c>
      <c r="AR751" s="21" t="s">
        <v>1394</v>
      </c>
      <c r="AT751" s="21" t="s">
        <v>268</v>
      </c>
      <c r="AU751" s="21" t="s">
        <v>84</v>
      </c>
      <c r="AY751" s="21" t="s">
        <v>134</v>
      </c>
      <c r="BE751" s="229">
        <f>IF(N751="základní",J751,0)</f>
        <v>0</v>
      </c>
      <c r="BF751" s="229">
        <f>IF(N751="snížená",J751,0)</f>
        <v>0</v>
      </c>
      <c r="BG751" s="229">
        <f>IF(N751="zákl. přenesená",J751,0)</f>
        <v>0</v>
      </c>
      <c r="BH751" s="229">
        <f>IF(N751="sníž. přenesená",J751,0)</f>
        <v>0</v>
      </c>
      <c r="BI751" s="229">
        <f>IF(N751="nulová",J751,0)</f>
        <v>0</v>
      </c>
      <c r="BJ751" s="21" t="s">
        <v>24</v>
      </c>
      <c r="BK751" s="229">
        <f>ROUND(I751*H751,2)</f>
        <v>0</v>
      </c>
      <c r="BL751" s="21" t="s">
        <v>512</v>
      </c>
      <c r="BM751" s="21" t="s">
        <v>2011</v>
      </c>
    </row>
    <row r="752" spans="2:65" s="1" customFormat="1" ht="16.5" customHeight="1">
      <c r="B752" s="43"/>
      <c r="C752" s="218" t="s">
        <v>2012</v>
      </c>
      <c r="D752" s="218" t="s">
        <v>137</v>
      </c>
      <c r="E752" s="219" t="s">
        <v>2013</v>
      </c>
      <c r="F752" s="220" t="s">
        <v>2014</v>
      </c>
      <c r="G752" s="221" t="s">
        <v>696</v>
      </c>
      <c r="H752" s="222">
        <v>4</v>
      </c>
      <c r="I752" s="223"/>
      <c r="J752" s="224">
        <f>ROUND(I752*H752,2)</f>
        <v>0</v>
      </c>
      <c r="K752" s="220" t="s">
        <v>342</v>
      </c>
      <c r="L752" s="69"/>
      <c r="M752" s="225" t="s">
        <v>22</v>
      </c>
      <c r="N752" s="226" t="s">
        <v>46</v>
      </c>
      <c r="O752" s="44"/>
      <c r="P752" s="227">
        <f>O752*H752</f>
        <v>0</v>
      </c>
      <c r="Q752" s="227">
        <v>0</v>
      </c>
      <c r="R752" s="227">
        <f>Q752*H752</f>
        <v>0</v>
      </c>
      <c r="S752" s="227">
        <v>0</v>
      </c>
      <c r="T752" s="228">
        <f>S752*H752</f>
        <v>0</v>
      </c>
      <c r="AR752" s="21" t="s">
        <v>512</v>
      </c>
      <c r="AT752" s="21" t="s">
        <v>137</v>
      </c>
      <c r="AU752" s="21" t="s">
        <v>84</v>
      </c>
      <c r="AY752" s="21" t="s">
        <v>134</v>
      </c>
      <c r="BE752" s="229">
        <f>IF(N752="základní",J752,0)</f>
        <v>0</v>
      </c>
      <c r="BF752" s="229">
        <f>IF(N752="snížená",J752,0)</f>
        <v>0</v>
      </c>
      <c r="BG752" s="229">
        <f>IF(N752="zákl. přenesená",J752,0)</f>
        <v>0</v>
      </c>
      <c r="BH752" s="229">
        <f>IF(N752="sníž. přenesená",J752,0)</f>
        <v>0</v>
      </c>
      <c r="BI752" s="229">
        <f>IF(N752="nulová",J752,0)</f>
        <v>0</v>
      </c>
      <c r="BJ752" s="21" t="s">
        <v>24</v>
      </c>
      <c r="BK752" s="229">
        <f>ROUND(I752*H752,2)</f>
        <v>0</v>
      </c>
      <c r="BL752" s="21" t="s">
        <v>512</v>
      </c>
      <c r="BM752" s="21" t="s">
        <v>2015</v>
      </c>
    </row>
    <row r="753" spans="2:65" s="1" customFormat="1" ht="16.5" customHeight="1">
      <c r="B753" s="43"/>
      <c r="C753" s="218" t="s">
        <v>2016</v>
      </c>
      <c r="D753" s="218" t="s">
        <v>137</v>
      </c>
      <c r="E753" s="219" t="s">
        <v>2017</v>
      </c>
      <c r="F753" s="220" t="s">
        <v>1871</v>
      </c>
      <c r="G753" s="221" t="s">
        <v>696</v>
      </c>
      <c r="H753" s="222">
        <v>10</v>
      </c>
      <c r="I753" s="223"/>
      <c r="J753" s="224">
        <f>ROUND(I753*H753,2)</f>
        <v>0</v>
      </c>
      <c r="K753" s="220" t="s">
        <v>342</v>
      </c>
      <c r="L753" s="69"/>
      <c r="M753" s="225" t="s">
        <v>22</v>
      </c>
      <c r="N753" s="226" t="s">
        <v>46</v>
      </c>
      <c r="O753" s="44"/>
      <c r="P753" s="227">
        <f>O753*H753</f>
        <v>0</v>
      </c>
      <c r="Q753" s="227">
        <v>0</v>
      </c>
      <c r="R753" s="227">
        <f>Q753*H753</f>
        <v>0</v>
      </c>
      <c r="S753" s="227">
        <v>0</v>
      </c>
      <c r="T753" s="228">
        <f>S753*H753</f>
        <v>0</v>
      </c>
      <c r="AR753" s="21" t="s">
        <v>512</v>
      </c>
      <c r="AT753" s="21" t="s">
        <v>137</v>
      </c>
      <c r="AU753" s="21" t="s">
        <v>84</v>
      </c>
      <c r="AY753" s="21" t="s">
        <v>134</v>
      </c>
      <c r="BE753" s="229">
        <f>IF(N753="základní",J753,0)</f>
        <v>0</v>
      </c>
      <c r="BF753" s="229">
        <f>IF(N753="snížená",J753,0)</f>
        <v>0</v>
      </c>
      <c r="BG753" s="229">
        <f>IF(N753="zákl. přenesená",J753,0)</f>
        <v>0</v>
      </c>
      <c r="BH753" s="229">
        <f>IF(N753="sníž. přenesená",J753,0)</f>
        <v>0</v>
      </c>
      <c r="BI753" s="229">
        <f>IF(N753="nulová",J753,0)</f>
        <v>0</v>
      </c>
      <c r="BJ753" s="21" t="s">
        <v>24</v>
      </c>
      <c r="BK753" s="229">
        <f>ROUND(I753*H753,2)</f>
        <v>0</v>
      </c>
      <c r="BL753" s="21" t="s">
        <v>512</v>
      </c>
      <c r="BM753" s="21" t="s">
        <v>2018</v>
      </c>
    </row>
    <row r="754" spans="2:63" s="10" customFormat="1" ht="37.4" customHeight="1">
      <c r="B754" s="202"/>
      <c r="C754" s="203"/>
      <c r="D754" s="204" t="s">
        <v>74</v>
      </c>
      <c r="E754" s="205" t="s">
        <v>2019</v>
      </c>
      <c r="F754" s="205" t="s">
        <v>1926</v>
      </c>
      <c r="G754" s="203"/>
      <c r="H754" s="203"/>
      <c r="I754" s="206"/>
      <c r="J754" s="207">
        <f>BK754</f>
        <v>0</v>
      </c>
      <c r="K754" s="203"/>
      <c r="L754" s="208"/>
      <c r="M754" s="209"/>
      <c r="N754" s="210"/>
      <c r="O754" s="210"/>
      <c r="P754" s="211">
        <f>P755</f>
        <v>0</v>
      </c>
      <c r="Q754" s="210"/>
      <c r="R754" s="211">
        <f>R755</f>
        <v>0</v>
      </c>
      <c r="S754" s="210"/>
      <c r="T754" s="212">
        <f>T755</f>
        <v>0</v>
      </c>
      <c r="AR754" s="213" t="s">
        <v>153</v>
      </c>
      <c r="AT754" s="214" t="s">
        <v>74</v>
      </c>
      <c r="AU754" s="214" t="s">
        <v>75</v>
      </c>
      <c r="AY754" s="213" t="s">
        <v>134</v>
      </c>
      <c r="BK754" s="215">
        <f>BK755</f>
        <v>0</v>
      </c>
    </row>
    <row r="755" spans="2:65" s="1" customFormat="1" ht="16.5" customHeight="1">
      <c r="B755" s="43"/>
      <c r="C755" s="218" t="s">
        <v>2020</v>
      </c>
      <c r="D755" s="218" t="s">
        <v>137</v>
      </c>
      <c r="E755" s="219" t="s">
        <v>2021</v>
      </c>
      <c r="F755" s="220" t="s">
        <v>2022</v>
      </c>
      <c r="G755" s="221" t="s">
        <v>140</v>
      </c>
      <c r="H755" s="222">
        <v>3</v>
      </c>
      <c r="I755" s="223"/>
      <c r="J755" s="224">
        <f>ROUND(I755*H755,2)</f>
        <v>0</v>
      </c>
      <c r="K755" s="220" t="s">
        <v>22</v>
      </c>
      <c r="L755" s="69"/>
      <c r="M755" s="225" t="s">
        <v>22</v>
      </c>
      <c r="N755" s="230" t="s">
        <v>46</v>
      </c>
      <c r="O755" s="231"/>
      <c r="P755" s="232">
        <f>O755*H755</f>
        <v>0</v>
      </c>
      <c r="Q755" s="232">
        <v>0</v>
      </c>
      <c r="R755" s="232">
        <f>Q755*H755</f>
        <v>0</v>
      </c>
      <c r="S755" s="232">
        <v>0</v>
      </c>
      <c r="T755" s="233">
        <f>S755*H755</f>
        <v>0</v>
      </c>
      <c r="AR755" s="21" t="s">
        <v>153</v>
      </c>
      <c r="AT755" s="21" t="s">
        <v>137</v>
      </c>
      <c r="AU755" s="21" t="s">
        <v>24</v>
      </c>
      <c r="AY755" s="21" t="s">
        <v>134</v>
      </c>
      <c r="BE755" s="229">
        <f>IF(N755="základní",J755,0)</f>
        <v>0</v>
      </c>
      <c r="BF755" s="229">
        <f>IF(N755="snížená",J755,0)</f>
        <v>0</v>
      </c>
      <c r="BG755" s="229">
        <f>IF(N755="zákl. přenesená",J755,0)</f>
        <v>0</v>
      </c>
      <c r="BH755" s="229">
        <f>IF(N755="sníž. přenesená",J755,0)</f>
        <v>0</v>
      </c>
      <c r="BI755" s="229">
        <f>IF(N755="nulová",J755,0)</f>
        <v>0</v>
      </c>
      <c r="BJ755" s="21" t="s">
        <v>24</v>
      </c>
      <c r="BK755" s="229">
        <f>ROUND(I755*H755,2)</f>
        <v>0</v>
      </c>
      <c r="BL755" s="21" t="s">
        <v>153</v>
      </c>
      <c r="BM755" s="21" t="s">
        <v>2023</v>
      </c>
    </row>
    <row r="756" spans="2:12" s="1" customFormat="1" ht="6.95" customHeight="1">
      <c r="B756" s="64"/>
      <c r="C756" s="65"/>
      <c r="D756" s="65"/>
      <c r="E756" s="65"/>
      <c r="F756" s="65"/>
      <c r="G756" s="65"/>
      <c r="H756" s="65"/>
      <c r="I756" s="163"/>
      <c r="J756" s="65"/>
      <c r="K756" s="65"/>
      <c r="L756" s="69"/>
    </row>
  </sheetData>
  <sheetProtection password="CC35" sheet="1" objects="1" scenarios="1" formatColumns="0" formatRows="0" autoFilter="0"/>
  <autoFilter ref="C119:K755"/>
  <mergeCells count="10">
    <mergeCell ref="E7:H7"/>
    <mergeCell ref="E9:H9"/>
    <mergeCell ref="E24:H24"/>
    <mergeCell ref="E45:H45"/>
    <mergeCell ref="E47:H47"/>
    <mergeCell ref="J51:J52"/>
    <mergeCell ref="E110:H110"/>
    <mergeCell ref="E112:H112"/>
    <mergeCell ref="G1:H1"/>
    <mergeCell ref="L2:V2"/>
  </mergeCells>
  <hyperlinks>
    <hyperlink ref="F1:G1" location="C2" display="1) Krycí list soupisu"/>
    <hyperlink ref="G1:H1" location="C54" display="2) Rekapitulace"/>
    <hyperlink ref="J1" location="C11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102</v>
      </c>
      <c r="G1" s="136" t="s">
        <v>103</v>
      </c>
      <c r="H1" s="136"/>
      <c r="I1" s="137"/>
      <c r="J1" s="136" t="s">
        <v>104</v>
      </c>
      <c r="K1" s="135" t="s">
        <v>105</v>
      </c>
      <c r="L1" s="136" t="s">
        <v>106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89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84</v>
      </c>
    </row>
    <row r="4" spans="2:46" ht="36.95" customHeight="1">
      <c r="B4" s="25"/>
      <c r="C4" s="26"/>
      <c r="D4" s="27" t="s">
        <v>107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ZŠ Úšovice - stavební úpravy školních dílen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108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2024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21</v>
      </c>
      <c r="E11" s="44"/>
      <c r="F11" s="32" t="s">
        <v>22</v>
      </c>
      <c r="G11" s="44"/>
      <c r="H11" s="44"/>
      <c r="I11" s="143" t="s">
        <v>23</v>
      </c>
      <c r="J11" s="32" t="s">
        <v>22</v>
      </c>
      <c r="K11" s="48"/>
    </row>
    <row r="12" spans="2:11" s="1" customFormat="1" ht="14.4" customHeight="1">
      <c r="B12" s="43"/>
      <c r="C12" s="44"/>
      <c r="D12" s="37" t="s">
        <v>25</v>
      </c>
      <c r="E12" s="44"/>
      <c r="F12" s="32" t="s">
        <v>26</v>
      </c>
      <c r="G12" s="44"/>
      <c r="H12" s="44"/>
      <c r="I12" s="143" t="s">
        <v>27</v>
      </c>
      <c r="J12" s="144" t="str">
        <f>'Rekapitulace stavby'!AN8</f>
        <v>22. 12. 2016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31</v>
      </c>
      <c r="E14" s="44"/>
      <c r="F14" s="44"/>
      <c r="G14" s="44"/>
      <c r="H14" s="44"/>
      <c r="I14" s="143" t="s">
        <v>32</v>
      </c>
      <c r="J14" s="32" t="s">
        <v>22</v>
      </c>
      <c r="K14" s="48"/>
    </row>
    <row r="15" spans="2:11" s="1" customFormat="1" ht="18" customHeight="1">
      <c r="B15" s="43"/>
      <c r="C15" s="44"/>
      <c r="D15" s="44"/>
      <c r="E15" s="32" t="s">
        <v>33</v>
      </c>
      <c r="F15" s="44"/>
      <c r="G15" s="44"/>
      <c r="H15" s="44"/>
      <c r="I15" s="143" t="s">
        <v>34</v>
      </c>
      <c r="J15" s="32" t="s">
        <v>22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35</v>
      </c>
      <c r="E17" s="44"/>
      <c r="F17" s="44"/>
      <c r="G17" s="44"/>
      <c r="H17" s="44"/>
      <c r="I17" s="143" t="s">
        <v>32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34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37</v>
      </c>
      <c r="E20" s="44"/>
      <c r="F20" s="44"/>
      <c r="G20" s="44"/>
      <c r="H20" s="44"/>
      <c r="I20" s="143" t="s">
        <v>32</v>
      </c>
      <c r="J20" s="32" t="s">
        <v>22</v>
      </c>
      <c r="K20" s="48"/>
    </row>
    <row r="21" spans="2:11" s="1" customFormat="1" ht="18" customHeight="1">
      <c r="B21" s="43"/>
      <c r="C21" s="44"/>
      <c r="D21" s="44"/>
      <c r="E21" s="32" t="s">
        <v>38</v>
      </c>
      <c r="F21" s="44"/>
      <c r="G21" s="44"/>
      <c r="H21" s="44"/>
      <c r="I21" s="143" t="s">
        <v>34</v>
      </c>
      <c r="J21" s="32" t="s">
        <v>22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40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22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41</v>
      </c>
      <c r="E27" s="44"/>
      <c r="F27" s="44"/>
      <c r="G27" s="44"/>
      <c r="H27" s="44"/>
      <c r="I27" s="141"/>
      <c r="J27" s="152">
        <f>ROUND(J84,2)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43</v>
      </c>
      <c r="G29" s="44"/>
      <c r="H29" s="44"/>
      <c r="I29" s="153" t="s">
        <v>42</v>
      </c>
      <c r="J29" s="49" t="s">
        <v>44</v>
      </c>
      <c r="K29" s="48"/>
    </row>
    <row r="30" spans="2:11" s="1" customFormat="1" ht="14.4" customHeight="1">
      <c r="B30" s="43"/>
      <c r="C30" s="44"/>
      <c r="D30" s="52" t="s">
        <v>45</v>
      </c>
      <c r="E30" s="52" t="s">
        <v>46</v>
      </c>
      <c r="F30" s="154">
        <f>ROUND(SUM(BE84:BE148),2)</f>
        <v>0</v>
      </c>
      <c r="G30" s="44"/>
      <c r="H30" s="44"/>
      <c r="I30" s="155">
        <v>0.21</v>
      </c>
      <c r="J30" s="154">
        <f>ROUND(ROUND((SUM(BE84:BE148)),2)*I30,2)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47</v>
      </c>
      <c r="F31" s="154">
        <f>ROUND(SUM(BF84:BF148),2)</f>
        <v>0</v>
      </c>
      <c r="G31" s="44"/>
      <c r="H31" s="44"/>
      <c r="I31" s="155">
        <v>0.15</v>
      </c>
      <c r="J31" s="154">
        <f>ROUND(ROUND((SUM(BF84:BF148)),2)*I31,2)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48</v>
      </c>
      <c r="F32" s="154">
        <f>ROUND(SUM(BG84:BG148),2)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49</v>
      </c>
      <c r="F33" s="154">
        <f>ROUND(SUM(BH84:BH148),2)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50</v>
      </c>
      <c r="F34" s="154">
        <f>ROUND(SUM(BI84:BI148),2)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51</v>
      </c>
      <c r="E36" s="95"/>
      <c r="F36" s="95"/>
      <c r="G36" s="158" t="s">
        <v>52</v>
      </c>
      <c r="H36" s="159" t="s">
        <v>53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110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ZŠ Úšovice - stavební úpravy školních dílen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108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20 - Venkovní rozvody - topný kanál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25</v>
      </c>
      <c r="D49" s="44"/>
      <c r="E49" s="44"/>
      <c r="F49" s="32" t="str">
        <f>F12</f>
        <v>Mariánské Lázně - Úšovice</v>
      </c>
      <c r="G49" s="44"/>
      <c r="H49" s="44"/>
      <c r="I49" s="143" t="s">
        <v>27</v>
      </c>
      <c r="J49" s="144" t="str">
        <f>IF(J12="","",J12)</f>
        <v>22. 12. 2016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31</v>
      </c>
      <c r="D51" s="44"/>
      <c r="E51" s="44"/>
      <c r="F51" s="32" t="str">
        <f>E15</f>
        <v>Město M.Lázně</v>
      </c>
      <c r="G51" s="44"/>
      <c r="H51" s="44"/>
      <c r="I51" s="143" t="s">
        <v>37</v>
      </c>
      <c r="J51" s="41" t="str">
        <f>E21</f>
        <v>Ing.Pavel Graca</v>
      </c>
      <c r="K51" s="48"/>
    </row>
    <row r="52" spans="2:11" s="1" customFormat="1" ht="14.4" customHeight="1">
      <c r="B52" s="43"/>
      <c r="C52" s="37" t="s">
        <v>35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111</v>
      </c>
      <c r="D54" s="156"/>
      <c r="E54" s="156"/>
      <c r="F54" s="156"/>
      <c r="G54" s="156"/>
      <c r="H54" s="156"/>
      <c r="I54" s="170"/>
      <c r="J54" s="171" t="s">
        <v>112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113</v>
      </c>
      <c r="D56" s="44"/>
      <c r="E56" s="44"/>
      <c r="F56" s="44"/>
      <c r="G56" s="44"/>
      <c r="H56" s="44"/>
      <c r="I56" s="141"/>
      <c r="J56" s="152">
        <f>J84</f>
        <v>0</v>
      </c>
      <c r="K56" s="48"/>
      <c r="AU56" s="21" t="s">
        <v>114</v>
      </c>
    </row>
    <row r="57" spans="2:11" s="7" customFormat="1" ht="24.95" customHeight="1">
      <c r="B57" s="174"/>
      <c r="C57" s="175"/>
      <c r="D57" s="176" t="s">
        <v>173</v>
      </c>
      <c r="E57" s="177"/>
      <c r="F57" s="177"/>
      <c r="G57" s="177"/>
      <c r="H57" s="177"/>
      <c r="I57" s="178"/>
      <c r="J57" s="179">
        <f>J85</f>
        <v>0</v>
      </c>
      <c r="K57" s="180"/>
    </row>
    <row r="58" spans="2:11" s="8" customFormat="1" ht="19.9" customHeight="1">
      <c r="B58" s="181"/>
      <c r="C58" s="182"/>
      <c r="D58" s="183" t="s">
        <v>2025</v>
      </c>
      <c r="E58" s="184"/>
      <c r="F58" s="184"/>
      <c r="G58" s="184"/>
      <c r="H58" s="184"/>
      <c r="I58" s="185"/>
      <c r="J58" s="186">
        <f>J86</f>
        <v>0</v>
      </c>
      <c r="K58" s="187"/>
    </row>
    <row r="59" spans="2:11" s="8" customFormat="1" ht="19.9" customHeight="1">
      <c r="B59" s="181"/>
      <c r="C59" s="182"/>
      <c r="D59" s="183" t="s">
        <v>2026</v>
      </c>
      <c r="E59" s="184"/>
      <c r="F59" s="184"/>
      <c r="G59" s="184"/>
      <c r="H59" s="184"/>
      <c r="I59" s="185"/>
      <c r="J59" s="186">
        <f>J112</f>
        <v>0</v>
      </c>
      <c r="K59" s="187"/>
    </row>
    <row r="60" spans="2:11" s="8" customFormat="1" ht="19.9" customHeight="1">
      <c r="B60" s="181"/>
      <c r="C60" s="182"/>
      <c r="D60" s="183" t="s">
        <v>177</v>
      </c>
      <c r="E60" s="184"/>
      <c r="F60" s="184"/>
      <c r="G60" s="184"/>
      <c r="H60" s="184"/>
      <c r="I60" s="185"/>
      <c r="J60" s="186">
        <f>J114</f>
        <v>0</v>
      </c>
      <c r="K60" s="187"/>
    </row>
    <row r="61" spans="2:11" s="8" customFormat="1" ht="19.9" customHeight="1">
      <c r="B61" s="181"/>
      <c r="C61" s="182"/>
      <c r="D61" s="183" t="s">
        <v>2027</v>
      </c>
      <c r="E61" s="184"/>
      <c r="F61" s="184"/>
      <c r="G61" s="184"/>
      <c r="H61" s="184"/>
      <c r="I61" s="185"/>
      <c r="J61" s="186">
        <f>J123</f>
        <v>0</v>
      </c>
      <c r="K61" s="187"/>
    </row>
    <row r="62" spans="2:11" s="8" customFormat="1" ht="19.9" customHeight="1">
      <c r="B62" s="181"/>
      <c r="C62" s="182"/>
      <c r="D62" s="183" t="s">
        <v>179</v>
      </c>
      <c r="E62" s="184"/>
      <c r="F62" s="184"/>
      <c r="G62" s="184"/>
      <c r="H62" s="184"/>
      <c r="I62" s="185"/>
      <c r="J62" s="186">
        <f>J139</f>
        <v>0</v>
      </c>
      <c r="K62" s="187"/>
    </row>
    <row r="63" spans="2:11" s="8" customFormat="1" ht="19.9" customHeight="1">
      <c r="B63" s="181"/>
      <c r="C63" s="182"/>
      <c r="D63" s="183" t="s">
        <v>180</v>
      </c>
      <c r="E63" s="184"/>
      <c r="F63" s="184"/>
      <c r="G63" s="184"/>
      <c r="H63" s="184"/>
      <c r="I63" s="185"/>
      <c r="J63" s="186">
        <f>J142</f>
        <v>0</v>
      </c>
      <c r="K63" s="187"/>
    </row>
    <row r="64" spans="2:11" s="8" customFormat="1" ht="19.9" customHeight="1">
      <c r="B64" s="181"/>
      <c r="C64" s="182"/>
      <c r="D64" s="183" t="s">
        <v>181</v>
      </c>
      <c r="E64" s="184"/>
      <c r="F64" s="184"/>
      <c r="G64" s="184"/>
      <c r="H64" s="184"/>
      <c r="I64" s="185"/>
      <c r="J64" s="186">
        <f>J147</f>
        <v>0</v>
      </c>
      <c r="K64" s="187"/>
    </row>
    <row r="65" spans="2:11" s="1" customFormat="1" ht="21.8" customHeight="1">
      <c r="B65" s="43"/>
      <c r="C65" s="44"/>
      <c r="D65" s="44"/>
      <c r="E65" s="44"/>
      <c r="F65" s="44"/>
      <c r="G65" s="44"/>
      <c r="H65" s="44"/>
      <c r="I65" s="141"/>
      <c r="J65" s="44"/>
      <c r="K65" s="48"/>
    </row>
    <row r="66" spans="2:11" s="1" customFormat="1" ht="6.95" customHeight="1">
      <c r="B66" s="64"/>
      <c r="C66" s="65"/>
      <c r="D66" s="65"/>
      <c r="E66" s="65"/>
      <c r="F66" s="65"/>
      <c r="G66" s="65"/>
      <c r="H66" s="65"/>
      <c r="I66" s="163"/>
      <c r="J66" s="65"/>
      <c r="K66" s="66"/>
    </row>
    <row r="70" spans="2:12" s="1" customFormat="1" ht="6.95" customHeight="1">
      <c r="B70" s="67"/>
      <c r="C70" s="68"/>
      <c r="D70" s="68"/>
      <c r="E70" s="68"/>
      <c r="F70" s="68"/>
      <c r="G70" s="68"/>
      <c r="H70" s="68"/>
      <c r="I70" s="166"/>
      <c r="J70" s="68"/>
      <c r="K70" s="68"/>
      <c r="L70" s="69"/>
    </row>
    <row r="71" spans="2:12" s="1" customFormat="1" ht="36.95" customHeight="1">
      <c r="B71" s="43"/>
      <c r="C71" s="70" t="s">
        <v>118</v>
      </c>
      <c r="D71" s="71"/>
      <c r="E71" s="71"/>
      <c r="F71" s="71"/>
      <c r="G71" s="71"/>
      <c r="H71" s="71"/>
      <c r="I71" s="188"/>
      <c r="J71" s="71"/>
      <c r="K71" s="71"/>
      <c r="L71" s="69"/>
    </row>
    <row r="72" spans="2:12" s="1" customFormat="1" ht="6.95" customHeight="1">
      <c r="B72" s="43"/>
      <c r="C72" s="71"/>
      <c r="D72" s="71"/>
      <c r="E72" s="71"/>
      <c r="F72" s="71"/>
      <c r="G72" s="71"/>
      <c r="H72" s="71"/>
      <c r="I72" s="188"/>
      <c r="J72" s="71"/>
      <c r="K72" s="71"/>
      <c r="L72" s="69"/>
    </row>
    <row r="73" spans="2:12" s="1" customFormat="1" ht="14.4" customHeight="1">
      <c r="B73" s="43"/>
      <c r="C73" s="73" t="s">
        <v>18</v>
      </c>
      <c r="D73" s="71"/>
      <c r="E73" s="71"/>
      <c r="F73" s="71"/>
      <c r="G73" s="71"/>
      <c r="H73" s="71"/>
      <c r="I73" s="188"/>
      <c r="J73" s="71"/>
      <c r="K73" s="71"/>
      <c r="L73" s="69"/>
    </row>
    <row r="74" spans="2:12" s="1" customFormat="1" ht="16.5" customHeight="1">
      <c r="B74" s="43"/>
      <c r="C74" s="71"/>
      <c r="D74" s="71"/>
      <c r="E74" s="189" t="str">
        <f>E7</f>
        <v>ZŠ Úšovice - stavební úpravy školních dílen</v>
      </c>
      <c r="F74" s="73"/>
      <c r="G74" s="73"/>
      <c r="H74" s="73"/>
      <c r="I74" s="188"/>
      <c r="J74" s="71"/>
      <c r="K74" s="71"/>
      <c r="L74" s="69"/>
    </row>
    <row r="75" spans="2:12" s="1" customFormat="1" ht="14.4" customHeight="1">
      <c r="B75" s="43"/>
      <c r="C75" s="73" t="s">
        <v>108</v>
      </c>
      <c r="D75" s="71"/>
      <c r="E75" s="71"/>
      <c r="F75" s="71"/>
      <c r="G75" s="71"/>
      <c r="H75" s="71"/>
      <c r="I75" s="188"/>
      <c r="J75" s="71"/>
      <c r="K75" s="71"/>
      <c r="L75" s="69"/>
    </row>
    <row r="76" spans="2:12" s="1" customFormat="1" ht="17.25" customHeight="1">
      <c r="B76" s="43"/>
      <c r="C76" s="71"/>
      <c r="D76" s="71"/>
      <c r="E76" s="79" t="str">
        <f>E9</f>
        <v>20 - Venkovní rozvody - topný kanál</v>
      </c>
      <c r="F76" s="71"/>
      <c r="G76" s="71"/>
      <c r="H76" s="71"/>
      <c r="I76" s="188"/>
      <c r="J76" s="71"/>
      <c r="K76" s="71"/>
      <c r="L76" s="69"/>
    </row>
    <row r="77" spans="2:12" s="1" customFormat="1" ht="6.95" customHeight="1">
      <c r="B77" s="43"/>
      <c r="C77" s="71"/>
      <c r="D77" s="71"/>
      <c r="E77" s="71"/>
      <c r="F77" s="71"/>
      <c r="G77" s="71"/>
      <c r="H77" s="71"/>
      <c r="I77" s="188"/>
      <c r="J77" s="71"/>
      <c r="K77" s="71"/>
      <c r="L77" s="69"/>
    </row>
    <row r="78" spans="2:12" s="1" customFormat="1" ht="18" customHeight="1">
      <c r="B78" s="43"/>
      <c r="C78" s="73" t="s">
        <v>25</v>
      </c>
      <c r="D78" s="71"/>
      <c r="E78" s="71"/>
      <c r="F78" s="190" t="str">
        <f>F12</f>
        <v>Mariánské Lázně - Úšovice</v>
      </c>
      <c r="G78" s="71"/>
      <c r="H78" s="71"/>
      <c r="I78" s="191" t="s">
        <v>27</v>
      </c>
      <c r="J78" s="82" t="str">
        <f>IF(J12="","",J12)</f>
        <v>22. 12. 2016</v>
      </c>
      <c r="K78" s="71"/>
      <c r="L78" s="69"/>
    </row>
    <row r="79" spans="2:12" s="1" customFormat="1" ht="6.95" customHeight="1">
      <c r="B79" s="43"/>
      <c r="C79" s="71"/>
      <c r="D79" s="71"/>
      <c r="E79" s="71"/>
      <c r="F79" s="71"/>
      <c r="G79" s="71"/>
      <c r="H79" s="71"/>
      <c r="I79" s="188"/>
      <c r="J79" s="71"/>
      <c r="K79" s="71"/>
      <c r="L79" s="69"/>
    </row>
    <row r="80" spans="2:12" s="1" customFormat="1" ht="13.5">
      <c r="B80" s="43"/>
      <c r="C80" s="73" t="s">
        <v>31</v>
      </c>
      <c r="D80" s="71"/>
      <c r="E80" s="71"/>
      <c r="F80" s="190" t="str">
        <f>E15</f>
        <v>Město M.Lázně</v>
      </c>
      <c r="G80" s="71"/>
      <c r="H80" s="71"/>
      <c r="I80" s="191" t="s">
        <v>37</v>
      </c>
      <c r="J80" s="190" t="str">
        <f>E21</f>
        <v>Ing.Pavel Graca</v>
      </c>
      <c r="K80" s="71"/>
      <c r="L80" s="69"/>
    </row>
    <row r="81" spans="2:12" s="1" customFormat="1" ht="14.4" customHeight="1">
      <c r="B81" s="43"/>
      <c r="C81" s="73" t="s">
        <v>35</v>
      </c>
      <c r="D81" s="71"/>
      <c r="E81" s="71"/>
      <c r="F81" s="190" t="str">
        <f>IF(E18="","",E18)</f>
        <v/>
      </c>
      <c r="G81" s="71"/>
      <c r="H81" s="71"/>
      <c r="I81" s="188"/>
      <c r="J81" s="71"/>
      <c r="K81" s="71"/>
      <c r="L81" s="69"/>
    </row>
    <row r="82" spans="2:12" s="1" customFormat="1" ht="10.3" customHeight="1">
      <c r="B82" s="43"/>
      <c r="C82" s="71"/>
      <c r="D82" s="71"/>
      <c r="E82" s="71"/>
      <c r="F82" s="71"/>
      <c r="G82" s="71"/>
      <c r="H82" s="71"/>
      <c r="I82" s="188"/>
      <c r="J82" s="71"/>
      <c r="K82" s="71"/>
      <c r="L82" s="69"/>
    </row>
    <row r="83" spans="2:20" s="9" customFormat="1" ht="29.25" customHeight="1">
      <c r="B83" s="192"/>
      <c r="C83" s="193" t="s">
        <v>119</v>
      </c>
      <c r="D83" s="194" t="s">
        <v>60</v>
      </c>
      <c r="E83" s="194" t="s">
        <v>56</v>
      </c>
      <c r="F83" s="194" t="s">
        <v>120</v>
      </c>
      <c r="G83" s="194" t="s">
        <v>121</v>
      </c>
      <c r="H83" s="194" t="s">
        <v>122</v>
      </c>
      <c r="I83" s="195" t="s">
        <v>123</v>
      </c>
      <c r="J83" s="194" t="s">
        <v>112</v>
      </c>
      <c r="K83" s="196" t="s">
        <v>124</v>
      </c>
      <c r="L83" s="197"/>
      <c r="M83" s="99" t="s">
        <v>125</v>
      </c>
      <c r="N83" s="100" t="s">
        <v>45</v>
      </c>
      <c r="O83" s="100" t="s">
        <v>126</v>
      </c>
      <c r="P83" s="100" t="s">
        <v>127</v>
      </c>
      <c r="Q83" s="100" t="s">
        <v>128</v>
      </c>
      <c r="R83" s="100" t="s">
        <v>129</v>
      </c>
      <c r="S83" s="100" t="s">
        <v>130</v>
      </c>
      <c r="T83" s="101" t="s">
        <v>131</v>
      </c>
    </row>
    <row r="84" spans="2:63" s="1" customFormat="1" ht="29.25" customHeight="1">
      <c r="B84" s="43"/>
      <c r="C84" s="105" t="s">
        <v>113</v>
      </c>
      <c r="D84" s="71"/>
      <c r="E84" s="71"/>
      <c r="F84" s="71"/>
      <c r="G84" s="71"/>
      <c r="H84" s="71"/>
      <c r="I84" s="188"/>
      <c r="J84" s="198">
        <f>BK84</f>
        <v>0</v>
      </c>
      <c r="K84" s="71"/>
      <c r="L84" s="69"/>
      <c r="M84" s="102"/>
      <c r="N84" s="103"/>
      <c r="O84" s="103"/>
      <c r="P84" s="199">
        <f>P85</f>
        <v>0</v>
      </c>
      <c r="Q84" s="103"/>
      <c r="R84" s="199">
        <f>R85</f>
        <v>25.38941</v>
      </c>
      <c r="S84" s="103"/>
      <c r="T84" s="200">
        <f>T85</f>
        <v>1.1764999999999999</v>
      </c>
      <c r="AT84" s="21" t="s">
        <v>74</v>
      </c>
      <c r="AU84" s="21" t="s">
        <v>114</v>
      </c>
      <c r="BK84" s="201">
        <f>BK85</f>
        <v>0</v>
      </c>
    </row>
    <row r="85" spans="2:63" s="10" customFormat="1" ht="37.4" customHeight="1">
      <c r="B85" s="202"/>
      <c r="C85" s="203"/>
      <c r="D85" s="204" t="s">
        <v>74</v>
      </c>
      <c r="E85" s="205" t="s">
        <v>217</v>
      </c>
      <c r="F85" s="205" t="s">
        <v>218</v>
      </c>
      <c r="G85" s="203"/>
      <c r="H85" s="203"/>
      <c r="I85" s="206"/>
      <c r="J85" s="207">
        <f>BK85</f>
        <v>0</v>
      </c>
      <c r="K85" s="203"/>
      <c r="L85" s="208"/>
      <c r="M85" s="209"/>
      <c r="N85" s="210"/>
      <c r="O85" s="210"/>
      <c r="P85" s="211">
        <f>P86+P112+P114+P123+P139+P142+P147</f>
        <v>0</v>
      </c>
      <c r="Q85" s="210"/>
      <c r="R85" s="211">
        <f>R86+R112+R114+R123+R139+R142+R147</f>
        <v>25.38941</v>
      </c>
      <c r="S85" s="210"/>
      <c r="T85" s="212">
        <f>T86+T112+T114+T123+T139+T142+T147</f>
        <v>1.1764999999999999</v>
      </c>
      <c r="AR85" s="213" t="s">
        <v>24</v>
      </c>
      <c r="AT85" s="214" t="s">
        <v>74</v>
      </c>
      <c r="AU85" s="214" t="s">
        <v>75</v>
      </c>
      <c r="AY85" s="213" t="s">
        <v>134</v>
      </c>
      <c r="BK85" s="215">
        <f>BK86+BK112+BK114+BK123+BK139+BK142+BK147</f>
        <v>0</v>
      </c>
    </row>
    <row r="86" spans="2:63" s="10" customFormat="1" ht="19.9" customHeight="1">
      <c r="B86" s="202"/>
      <c r="C86" s="203"/>
      <c r="D86" s="204" t="s">
        <v>74</v>
      </c>
      <c r="E86" s="216" t="s">
        <v>24</v>
      </c>
      <c r="F86" s="216" t="s">
        <v>2028</v>
      </c>
      <c r="G86" s="203"/>
      <c r="H86" s="203"/>
      <c r="I86" s="206"/>
      <c r="J86" s="217">
        <f>BK86</f>
        <v>0</v>
      </c>
      <c r="K86" s="203"/>
      <c r="L86" s="208"/>
      <c r="M86" s="209"/>
      <c r="N86" s="210"/>
      <c r="O86" s="210"/>
      <c r="P86" s="211">
        <f>SUM(P87:P111)</f>
        <v>0</v>
      </c>
      <c r="Q86" s="210"/>
      <c r="R86" s="211">
        <f>SUM(R87:R111)</f>
        <v>23.10656</v>
      </c>
      <c r="S86" s="210"/>
      <c r="T86" s="212">
        <f>SUM(T87:T111)</f>
        <v>1.1764999999999999</v>
      </c>
      <c r="AR86" s="213" t="s">
        <v>24</v>
      </c>
      <c r="AT86" s="214" t="s">
        <v>74</v>
      </c>
      <c r="AU86" s="214" t="s">
        <v>24</v>
      </c>
      <c r="AY86" s="213" t="s">
        <v>134</v>
      </c>
      <c r="BK86" s="215">
        <f>SUM(BK87:BK111)</f>
        <v>0</v>
      </c>
    </row>
    <row r="87" spans="2:65" s="1" customFormat="1" ht="25.5" customHeight="1">
      <c r="B87" s="43"/>
      <c r="C87" s="218" t="s">
        <v>24</v>
      </c>
      <c r="D87" s="218" t="s">
        <v>137</v>
      </c>
      <c r="E87" s="219" t="s">
        <v>2029</v>
      </c>
      <c r="F87" s="220" t="s">
        <v>2030</v>
      </c>
      <c r="G87" s="221" t="s">
        <v>222</v>
      </c>
      <c r="H87" s="222">
        <v>6.5</v>
      </c>
      <c r="I87" s="223"/>
      <c r="J87" s="224">
        <f>ROUND(I87*H87,2)</f>
        <v>0</v>
      </c>
      <c r="K87" s="220" t="s">
        <v>141</v>
      </c>
      <c r="L87" s="69"/>
      <c r="M87" s="225" t="s">
        <v>22</v>
      </c>
      <c r="N87" s="226" t="s">
        <v>46</v>
      </c>
      <c r="O87" s="44"/>
      <c r="P87" s="227">
        <f>O87*H87</f>
        <v>0</v>
      </c>
      <c r="Q87" s="227">
        <v>0</v>
      </c>
      <c r="R87" s="227">
        <f>Q87*H87</f>
        <v>0</v>
      </c>
      <c r="S87" s="227">
        <v>0.181</v>
      </c>
      <c r="T87" s="228">
        <f>S87*H87</f>
        <v>1.1764999999999999</v>
      </c>
      <c r="AR87" s="21" t="s">
        <v>153</v>
      </c>
      <c r="AT87" s="21" t="s">
        <v>137</v>
      </c>
      <c r="AU87" s="21" t="s">
        <v>84</v>
      </c>
      <c r="AY87" s="21" t="s">
        <v>134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21" t="s">
        <v>24</v>
      </c>
      <c r="BK87" s="229">
        <f>ROUND(I87*H87,2)</f>
        <v>0</v>
      </c>
      <c r="BL87" s="21" t="s">
        <v>153</v>
      </c>
      <c r="BM87" s="21" t="s">
        <v>2031</v>
      </c>
    </row>
    <row r="88" spans="2:51" s="11" customFormat="1" ht="13.5">
      <c r="B88" s="234"/>
      <c r="C88" s="235"/>
      <c r="D88" s="236" t="s">
        <v>224</v>
      </c>
      <c r="E88" s="237" t="s">
        <v>22</v>
      </c>
      <c r="F88" s="238" t="s">
        <v>2032</v>
      </c>
      <c r="G88" s="235"/>
      <c r="H88" s="239">
        <v>6.5</v>
      </c>
      <c r="I88" s="240"/>
      <c r="J88" s="235"/>
      <c r="K88" s="235"/>
      <c r="L88" s="241"/>
      <c r="M88" s="242"/>
      <c r="N88" s="243"/>
      <c r="O88" s="243"/>
      <c r="P88" s="243"/>
      <c r="Q88" s="243"/>
      <c r="R88" s="243"/>
      <c r="S88" s="243"/>
      <c r="T88" s="244"/>
      <c r="AT88" s="245" t="s">
        <v>224</v>
      </c>
      <c r="AU88" s="245" t="s">
        <v>84</v>
      </c>
      <c r="AV88" s="11" t="s">
        <v>84</v>
      </c>
      <c r="AW88" s="11" t="s">
        <v>39</v>
      </c>
      <c r="AX88" s="11" t="s">
        <v>24</v>
      </c>
      <c r="AY88" s="245" t="s">
        <v>134</v>
      </c>
    </row>
    <row r="89" spans="2:65" s="1" customFormat="1" ht="16.5" customHeight="1">
      <c r="B89" s="43"/>
      <c r="C89" s="218" t="s">
        <v>84</v>
      </c>
      <c r="D89" s="218" t="s">
        <v>137</v>
      </c>
      <c r="E89" s="219" t="s">
        <v>2033</v>
      </c>
      <c r="F89" s="220" t="s">
        <v>2034</v>
      </c>
      <c r="G89" s="221" t="s">
        <v>228</v>
      </c>
      <c r="H89" s="222">
        <v>16</v>
      </c>
      <c r="I89" s="223"/>
      <c r="J89" s="224">
        <f>ROUND(I89*H89,2)</f>
        <v>0</v>
      </c>
      <c r="K89" s="220" t="s">
        <v>141</v>
      </c>
      <c r="L89" s="69"/>
      <c r="M89" s="225" t="s">
        <v>22</v>
      </c>
      <c r="N89" s="226" t="s">
        <v>46</v>
      </c>
      <c r="O89" s="4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1" t="s">
        <v>153</v>
      </c>
      <c r="AT89" s="21" t="s">
        <v>137</v>
      </c>
      <c r="AU89" s="21" t="s">
        <v>84</v>
      </c>
      <c r="AY89" s="21" t="s">
        <v>134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1" t="s">
        <v>24</v>
      </c>
      <c r="BK89" s="229">
        <f>ROUND(I89*H89,2)</f>
        <v>0</v>
      </c>
      <c r="BL89" s="21" t="s">
        <v>153</v>
      </c>
      <c r="BM89" s="21" t="s">
        <v>2035</v>
      </c>
    </row>
    <row r="90" spans="2:51" s="11" customFormat="1" ht="13.5">
      <c r="B90" s="234"/>
      <c r="C90" s="235"/>
      <c r="D90" s="236" t="s">
        <v>224</v>
      </c>
      <c r="E90" s="237" t="s">
        <v>22</v>
      </c>
      <c r="F90" s="238" t="s">
        <v>2036</v>
      </c>
      <c r="G90" s="235"/>
      <c r="H90" s="239">
        <v>16</v>
      </c>
      <c r="I90" s="240"/>
      <c r="J90" s="235"/>
      <c r="K90" s="235"/>
      <c r="L90" s="241"/>
      <c r="M90" s="242"/>
      <c r="N90" s="243"/>
      <c r="O90" s="243"/>
      <c r="P90" s="243"/>
      <c r="Q90" s="243"/>
      <c r="R90" s="243"/>
      <c r="S90" s="243"/>
      <c r="T90" s="244"/>
      <c r="AT90" s="245" t="s">
        <v>224</v>
      </c>
      <c r="AU90" s="245" t="s">
        <v>84</v>
      </c>
      <c r="AV90" s="11" t="s">
        <v>84</v>
      </c>
      <c r="AW90" s="11" t="s">
        <v>39</v>
      </c>
      <c r="AX90" s="11" t="s">
        <v>24</v>
      </c>
      <c r="AY90" s="245" t="s">
        <v>134</v>
      </c>
    </row>
    <row r="91" spans="2:65" s="1" customFormat="1" ht="16.5" customHeight="1">
      <c r="B91" s="43"/>
      <c r="C91" s="218" t="s">
        <v>147</v>
      </c>
      <c r="D91" s="218" t="s">
        <v>137</v>
      </c>
      <c r="E91" s="219" t="s">
        <v>2037</v>
      </c>
      <c r="F91" s="220" t="s">
        <v>2038</v>
      </c>
      <c r="G91" s="221" t="s">
        <v>228</v>
      </c>
      <c r="H91" s="222">
        <v>16</v>
      </c>
      <c r="I91" s="223"/>
      <c r="J91" s="224">
        <f>ROUND(I91*H91,2)</f>
        <v>0</v>
      </c>
      <c r="K91" s="220" t="s">
        <v>141</v>
      </c>
      <c r="L91" s="69"/>
      <c r="M91" s="225" t="s">
        <v>22</v>
      </c>
      <c r="N91" s="226" t="s">
        <v>46</v>
      </c>
      <c r="O91" s="44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1" t="s">
        <v>153</v>
      </c>
      <c r="AT91" s="21" t="s">
        <v>137</v>
      </c>
      <c r="AU91" s="21" t="s">
        <v>84</v>
      </c>
      <c r="AY91" s="21" t="s">
        <v>134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1" t="s">
        <v>24</v>
      </c>
      <c r="BK91" s="229">
        <f>ROUND(I91*H91,2)</f>
        <v>0</v>
      </c>
      <c r="BL91" s="21" t="s">
        <v>153</v>
      </c>
      <c r="BM91" s="21" t="s">
        <v>2039</v>
      </c>
    </row>
    <row r="92" spans="2:65" s="1" customFormat="1" ht="16.5" customHeight="1">
      <c r="B92" s="43"/>
      <c r="C92" s="218" t="s">
        <v>153</v>
      </c>
      <c r="D92" s="218" t="s">
        <v>137</v>
      </c>
      <c r="E92" s="219" t="s">
        <v>243</v>
      </c>
      <c r="F92" s="220" t="s">
        <v>244</v>
      </c>
      <c r="G92" s="221" t="s">
        <v>228</v>
      </c>
      <c r="H92" s="222">
        <v>16</v>
      </c>
      <c r="I92" s="223"/>
      <c r="J92" s="224">
        <f>ROUND(I92*H92,2)</f>
        <v>0</v>
      </c>
      <c r="K92" s="220" t="s">
        <v>141</v>
      </c>
      <c r="L92" s="69"/>
      <c r="M92" s="225" t="s">
        <v>22</v>
      </c>
      <c r="N92" s="226" t="s">
        <v>46</v>
      </c>
      <c r="O92" s="4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1" t="s">
        <v>153</v>
      </c>
      <c r="AT92" s="21" t="s">
        <v>137</v>
      </c>
      <c r="AU92" s="21" t="s">
        <v>84</v>
      </c>
      <c r="AY92" s="21" t="s">
        <v>134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24</v>
      </c>
      <c r="BK92" s="229">
        <f>ROUND(I92*H92,2)</f>
        <v>0</v>
      </c>
      <c r="BL92" s="21" t="s">
        <v>153</v>
      </c>
      <c r="BM92" s="21" t="s">
        <v>2040</v>
      </c>
    </row>
    <row r="93" spans="2:65" s="1" customFormat="1" ht="25.5" customHeight="1">
      <c r="B93" s="43"/>
      <c r="C93" s="218" t="s">
        <v>133</v>
      </c>
      <c r="D93" s="218" t="s">
        <v>137</v>
      </c>
      <c r="E93" s="219" t="s">
        <v>247</v>
      </c>
      <c r="F93" s="220" t="s">
        <v>248</v>
      </c>
      <c r="G93" s="221" t="s">
        <v>228</v>
      </c>
      <c r="H93" s="222">
        <v>80</v>
      </c>
      <c r="I93" s="223"/>
      <c r="J93" s="224">
        <f>ROUND(I93*H93,2)</f>
        <v>0</v>
      </c>
      <c r="K93" s="220" t="s">
        <v>141</v>
      </c>
      <c r="L93" s="69"/>
      <c r="M93" s="225" t="s">
        <v>22</v>
      </c>
      <c r="N93" s="226" t="s">
        <v>46</v>
      </c>
      <c r="O93" s="44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1" t="s">
        <v>153</v>
      </c>
      <c r="AT93" s="21" t="s">
        <v>137</v>
      </c>
      <c r="AU93" s="21" t="s">
        <v>84</v>
      </c>
      <c r="AY93" s="21" t="s">
        <v>134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1" t="s">
        <v>24</v>
      </c>
      <c r="BK93" s="229">
        <f>ROUND(I93*H93,2)</f>
        <v>0</v>
      </c>
      <c r="BL93" s="21" t="s">
        <v>153</v>
      </c>
      <c r="BM93" s="21" t="s">
        <v>2041</v>
      </c>
    </row>
    <row r="94" spans="2:51" s="11" customFormat="1" ht="13.5">
      <c r="B94" s="234"/>
      <c r="C94" s="235"/>
      <c r="D94" s="236" t="s">
        <v>224</v>
      </c>
      <c r="E94" s="235"/>
      <c r="F94" s="238" t="s">
        <v>2042</v>
      </c>
      <c r="G94" s="235"/>
      <c r="H94" s="239">
        <v>80</v>
      </c>
      <c r="I94" s="240"/>
      <c r="J94" s="235"/>
      <c r="K94" s="235"/>
      <c r="L94" s="241"/>
      <c r="M94" s="242"/>
      <c r="N94" s="243"/>
      <c r="O94" s="243"/>
      <c r="P94" s="243"/>
      <c r="Q94" s="243"/>
      <c r="R94" s="243"/>
      <c r="S94" s="243"/>
      <c r="T94" s="244"/>
      <c r="AT94" s="245" t="s">
        <v>224</v>
      </c>
      <c r="AU94" s="245" t="s">
        <v>84</v>
      </c>
      <c r="AV94" s="11" t="s">
        <v>84</v>
      </c>
      <c r="AW94" s="11" t="s">
        <v>6</v>
      </c>
      <c r="AX94" s="11" t="s">
        <v>24</v>
      </c>
      <c r="AY94" s="245" t="s">
        <v>134</v>
      </c>
    </row>
    <row r="95" spans="2:65" s="1" customFormat="1" ht="16.5" customHeight="1">
      <c r="B95" s="43"/>
      <c r="C95" s="218" t="s">
        <v>160</v>
      </c>
      <c r="D95" s="218" t="s">
        <v>137</v>
      </c>
      <c r="E95" s="219" t="s">
        <v>255</v>
      </c>
      <c r="F95" s="220" t="s">
        <v>256</v>
      </c>
      <c r="G95" s="221" t="s">
        <v>228</v>
      </c>
      <c r="H95" s="222">
        <v>16</v>
      </c>
      <c r="I95" s="223"/>
      <c r="J95" s="224">
        <f>ROUND(I95*H95,2)</f>
        <v>0</v>
      </c>
      <c r="K95" s="220" t="s">
        <v>141</v>
      </c>
      <c r="L95" s="69"/>
      <c r="M95" s="225" t="s">
        <v>22</v>
      </c>
      <c r="N95" s="226" t="s">
        <v>46</v>
      </c>
      <c r="O95" s="44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1" t="s">
        <v>153</v>
      </c>
      <c r="AT95" s="21" t="s">
        <v>137</v>
      </c>
      <c r="AU95" s="21" t="s">
        <v>84</v>
      </c>
      <c r="AY95" s="21" t="s">
        <v>134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1" t="s">
        <v>24</v>
      </c>
      <c r="BK95" s="229">
        <f>ROUND(I95*H95,2)</f>
        <v>0</v>
      </c>
      <c r="BL95" s="21" t="s">
        <v>153</v>
      </c>
      <c r="BM95" s="21" t="s">
        <v>2043</v>
      </c>
    </row>
    <row r="96" spans="2:65" s="1" customFormat="1" ht="16.5" customHeight="1">
      <c r="B96" s="43"/>
      <c r="C96" s="218" t="s">
        <v>164</v>
      </c>
      <c r="D96" s="218" t="s">
        <v>137</v>
      </c>
      <c r="E96" s="219" t="s">
        <v>258</v>
      </c>
      <c r="F96" s="220" t="s">
        <v>259</v>
      </c>
      <c r="G96" s="221" t="s">
        <v>260</v>
      </c>
      <c r="H96" s="222">
        <v>32</v>
      </c>
      <c r="I96" s="223"/>
      <c r="J96" s="224">
        <f>ROUND(I96*H96,2)</f>
        <v>0</v>
      </c>
      <c r="K96" s="220" t="s">
        <v>141</v>
      </c>
      <c r="L96" s="69"/>
      <c r="M96" s="225" t="s">
        <v>22</v>
      </c>
      <c r="N96" s="226" t="s">
        <v>46</v>
      </c>
      <c r="O96" s="4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1" t="s">
        <v>153</v>
      </c>
      <c r="AT96" s="21" t="s">
        <v>137</v>
      </c>
      <c r="AU96" s="21" t="s">
        <v>84</v>
      </c>
      <c r="AY96" s="21" t="s">
        <v>134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1" t="s">
        <v>24</v>
      </c>
      <c r="BK96" s="229">
        <f>ROUND(I96*H96,2)</f>
        <v>0</v>
      </c>
      <c r="BL96" s="21" t="s">
        <v>153</v>
      </c>
      <c r="BM96" s="21" t="s">
        <v>2044</v>
      </c>
    </row>
    <row r="97" spans="2:51" s="11" customFormat="1" ht="13.5">
      <c r="B97" s="234"/>
      <c r="C97" s="235"/>
      <c r="D97" s="236" t="s">
        <v>224</v>
      </c>
      <c r="E97" s="235"/>
      <c r="F97" s="238" t="s">
        <v>2045</v>
      </c>
      <c r="G97" s="235"/>
      <c r="H97" s="239">
        <v>32</v>
      </c>
      <c r="I97" s="240"/>
      <c r="J97" s="235"/>
      <c r="K97" s="235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224</v>
      </c>
      <c r="AU97" s="245" t="s">
        <v>84</v>
      </c>
      <c r="AV97" s="11" t="s">
        <v>84</v>
      </c>
      <c r="AW97" s="11" t="s">
        <v>6</v>
      </c>
      <c r="AX97" s="11" t="s">
        <v>24</v>
      </c>
      <c r="AY97" s="245" t="s">
        <v>134</v>
      </c>
    </row>
    <row r="98" spans="2:65" s="1" customFormat="1" ht="16.5" customHeight="1">
      <c r="B98" s="43"/>
      <c r="C98" s="218" t="s">
        <v>168</v>
      </c>
      <c r="D98" s="218" t="s">
        <v>137</v>
      </c>
      <c r="E98" s="219" t="s">
        <v>2046</v>
      </c>
      <c r="F98" s="220" t="s">
        <v>2047</v>
      </c>
      <c r="G98" s="221" t="s">
        <v>228</v>
      </c>
      <c r="H98" s="222">
        <v>11.2</v>
      </c>
      <c r="I98" s="223"/>
      <c r="J98" s="224">
        <f>ROUND(I98*H98,2)</f>
        <v>0</v>
      </c>
      <c r="K98" s="220" t="s">
        <v>141</v>
      </c>
      <c r="L98" s="69"/>
      <c r="M98" s="225" t="s">
        <v>22</v>
      </c>
      <c r="N98" s="226" t="s">
        <v>46</v>
      </c>
      <c r="O98" s="4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1" t="s">
        <v>153</v>
      </c>
      <c r="AT98" s="21" t="s">
        <v>137</v>
      </c>
      <c r="AU98" s="21" t="s">
        <v>84</v>
      </c>
      <c r="AY98" s="21" t="s">
        <v>134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1" t="s">
        <v>24</v>
      </c>
      <c r="BK98" s="229">
        <f>ROUND(I98*H98,2)</f>
        <v>0</v>
      </c>
      <c r="BL98" s="21" t="s">
        <v>153</v>
      </c>
      <c r="BM98" s="21" t="s">
        <v>2048</v>
      </c>
    </row>
    <row r="99" spans="2:51" s="11" customFormat="1" ht="13.5">
      <c r="B99" s="234"/>
      <c r="C99" s="235"/>
      <c r="D99" s="236" t="s">
        <v>224</v>
      </c>
      <c r="E99" s="237" t="s">
        <v>22</v>
      </c>
      <c r="F99" s="238" t="s">
        <v>2049</v>
      </c>
      <c r="G99" s="235"/>
      <c r="H99" s="239">
        <v>11.2</v>
      </c>
      <c r="I99" s="240"/>
      <c r="J99" s="235"/>
      <c r="K99" s="235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224</v>
      </c>
      <c r="AU99" s="245" t="s">
        <v>84</v>
      </c>
      <c r="AV99" s="11" t="s">
        <v>84</v>
      </c>
      <c r="AW99" s="11" t="s">
        <v>39</v>
      </c>
      <c r="AX99" s="11" t="s">
        <v>24</v>
      </c>
      <c r="AY99" s="245" t="s">
        <v>134</v>
      </c>
    </row>
    <row r="100" spans="2:65" s="1" customFormat="1" ht="16.5" customHeight="1">
      <c r="B100" s="43"/>
      <c r="C100" s="246" t="s">
        <v>254</v>
      </c>
      <c r="D100" s="246" t="s">
        <v>268</v>
      </c>
      <c r="E100" s="247" t="s">
        <v>2050</v>
      </c>
      <c r="F100" s="248" t="s">
        <v>2051</v>
      </c>
      <c r="G100" s="249" t="s">
        <v>260</v>
      </c>
      <c r="H100" s="250">
        <v>22.4</v>
      </c>
      <c r="I100" s="251"/>
      <c r="J100" s="252">
        <f>ROUND(I100*H100,2)</f>
        <v>0</v>
      </c>
      <c r="K100" s="248" t="s">
        <v>141</v>
      </c>
      <c r="L100" s="253"/>
      <c r="M100" s="254" t="s">
        <v>22</v>
      </c>
      <c r="N100" s="255" t="s">
        <v>46</v>
      </c>
      <c r="O100" s="44"/>
      <c r="P100" s="227">
        <f>O100*H100</f>
        <v>0</v>
      </c>
      <c r="Q100" s="227">
        <v>1</v>
      </c>
      <c r="R100" s="227">
        <f>Q100*H100</f>
        <v>22.4</v>
      </c>
      <c r="S100" s="227">
        <v>0</v>
      </c>
      <c r="T100" s="228">
        <f>S100*H100</f>
        <v>0</v>
      </c>
      <c r="AR100" s="21" t="s">
        <v>168</v>
      </c>
      <c r="AT100" s="21" t="s">
        <v>268</v>
      </c>
      <c r="AU100" s="21" t="s">
        <v>84</v>
      </c>
      <c r="AY100" s="21" t="s">
        <v>134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1" t="s">
        <v>24</v>
      </c>
      <c r="BK100" s="229">
        <f>ROUND(I100*H100,2)</f>
        <v>0</v>
      </c>
      <c r="BL100" s="21" t="s">
        <v>153</v>
      </c>
      <c r="BM100" s="21" t="s">
        <v>2052</v>
      </c>
    </row>
    <row r="101" spans="2:51" s="11" customFormat="1" ht="13.5">
      <c r="B101" s="234"/>
      <c r="C101" s="235"/>
      <c r="D101" s="236" t="s">
        <v>224</v>
      </c>
      <c r="E101" s="235"/>
      <c r="F101" s="238" t="s">
        <v>2053</v>
      </c>
      <c r="G101" s="235"/>
      <c r="H101" s="239">
        <v>22.4</v>
      </c>
      <c r="I101" s="240"/>
      <c r="J101" s="235"/>
      <c r="K101" s="235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224</v>
      </c>
      <c r="AU101" s="245" t="s">
        <v>84</v>
      </c>
      <c r="AV101" s="11" t="s">
        <v>84</v>
      </c>
      <c r="AW101" s="11" t="s">
        <v>6</v>
      </c>
      <c r="AX101" s="11" t="s">
        <v>24</v>
      </c>
      <c r="AY101" s="245" t="s">
        <v>134</v>
      </c>
    </row>
    <row r="102" spans="2:65" s="1" customFormat="1" ht="16.5" customHeight="1">
      <c r="B102" s="43"/>
      <c r="C102" s="218" t="s">
        <v>29</v>
      </c>
      <c r="D102" s="218" t="s">
        <v>137</v>
      </c>
      <c r="E102" s="219" t="s">
        <v>274</v>
      </c>
      <c r="F102" s="220" t="s">
        <v>275</v>
      </c>
      <c r="G102" s="221" t="s">
        <v>222</v>
      </c>
      <c r="H102" s="222">
        <v>16</v>
      </c>
      <c r="I102" s="223"/>
      <c r="J102" s="224">
        <f>ROUND(I102*H102,2)</f>
        <v>0</v>
      </c>
      <c r="K102" s="220" t="s">
        <v>141</v>
      </c>
      <c r="L102" s="69"/>
      <c r="M102" s="225" t="s">
        <v>22</v>
      </c>
      <c r="N102" s="226" t="s">
        <v>46</v>
      </c>
      <c r="O102" s="44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1" t="s">
        <v>153</v>
      </c>
      <c r="AT102" s="21" t="s">
        <v>137</v>
      </c>
      <c r="AU102" s="21" t="s">
        <v>84</v>
      </c>
      <c r="AY102" s="21" t="s">
        <v>134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1" t="s">
        <v>24</v>
      </c>
      <c r="BK102" s="229">
        <f>ROUND(I102*H102,2)</f>
        <v>0</v>
      </c>
      <c r="BL102" s="21" t="s">
        <v>153</v>
      </c>
      <c r="BM102" s="21" t="s">
        <v>2054</v>
      </c>
    </row>
    <row r="103" spans="2:51" s="11" customFormat="1" ht="13.5">
      <c r="B103" s="234"/>
      <c r="C103" s="235"/>
      <c r="D103" s="236" t="s">
        <v>224</v>
      </c>
      <c r="E103" s="237" t="s">
        <v>22</v>
      </c>
      <c r="F103" s="238" t="s">
        <v>2055</v>
      </c>
      <c r="G103" s="235"/>
      <c r="H103" s="239">
        <v>16</v>
      </c>
      <c r="I103" s="240"/>
      <c r="J103" s="235"/>
      <c r="K103" s="235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224</v>
      </c>
      <c r="AU103" s="245" t="s">
        <v>84</v>
      </c>
      <c r="AV103" s="11" t="s">
        <v>84</v>
      </c>
      <c r="AW103" s="11" t="s">
        <v>39</v>
      </c>
      <c r="AX103" s="11" t="s">
        <v>24</v>
      </c>
      <c r="AY103" s="245" t="s">
        <v>134</v>
      </c>
    </row>
    <row r="104" spans="2:65" s="1" customFormat="1" ht="25.5" customHeight="1">
      <c r="B104" s="43"/>
      <c r="C104" s="218" t="s">
        <v>263</v>
      </c>
      <c r="D104" s="218" t="s">
        <v>137</v>
      </c>
      <c r="E104" s="219" t="s">
        <v>2056</v>
      </c>
      <c r="F104" s="220" t="s">
        <v>2057</v>
      </c>
      <c r="G104" s="221" t="s">
        <v>222</v>
      </c>
      <c r="H104" s="222">
        <v>16</v>
      </c>
      <c r="I104" s="223"/>
      <c r="J104" s="224">
        <f>ROUND(I104*H104,2)</f>
        <v>0</v>
      </c>
      <c r="K104" s="220" t="s">
        <v>141</v>
      </c>
      <c r="L104" s="69"/>
      <c r="M104" s="225" t="s">
        <v>22</v>
      </c>
      <c r="N104" s="226" t="s">
        <v>46</v>
      </c>
      <c r="O104" s="4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1" t="s">
        <v>153</v>
      </c>
      <c r="AT104" s="21" t="s">
        <v>137</v>
      </c>
      <c r="AU104" s="21" t="s">
        <v>84</v>
      </c>
      <c r="AY104" s="21" t="s">
        <v>134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1" t="s">
        <v>24</v>
      </c>
      <c r="BK104" s="229">
        <f>ROUND(I104*H104,2)</f>
        <v>0</v>
      </c>
      <c r="BL104" s="21" t="s">
        <v>153</v>
      </c>
      <c r="BM104" s="21" t="s">
        <v>2058</v>
      </c>
    </row>
    <row r="105" spans="2:51" s="11" customFormat="1" ht="13.5">
      <c r="B105" s="234"/>
      <c r="C105" s="235"/>
      <c r="D105" s="236" t="s">
        <v>224</v>
      </c>
      <c r="E105" s="237" t="s">
        <v>22</v>
      </c>
      <c r="F105" s="238" t="s">
        <v>2055</v>
      </c>
      <c r="G105" s="235"/>
      <c r="H105" s="239">
        <v>16</v>
      </c>
      <c r="I105" s="240"/>
      <c r="J105" s="235"/>
      <c r="K105" s="235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224</v>
      </c>
      <c r="AU105" s="245" t="s">
        <v>84</v>
      </c>
      <c r="AV105" s="11" t="s">
        <v>84</v>
      </c>
      <c r="AW105" s="11" t="s">
        <v>39</v>
      </c>
      <c r="AX105" s="11" t="s">
        <v>24</v>
      </c>
      <c r="AY105" s="245" t="s">
        <v>134</v>
      </c>
    </row>
    <row r="106" spans="2:65" s="1" customFormat="1" ht="16.5" customHeight="1">
      <c r="B106" s="43"/>
      <c r="C106" s="246" t="s">
        <v>267</v>
      </c>
      <c r="D106" s="246" t="s">
        <v>268</v>
      </c>
      <c r="E106" s="247" t="s">
        <v>2059</v>
      </c>
      <c r="F106" s="248" t="s">
        <v>2060</v>
      </c>
      <c r="G106" s="249" t="s">
        <v>228</v>
      </c>
      <c r="H106" s="250">
        <v>3.2</v>
      </c>
      <c r="I106" s="251"/>
      <c r="J106" s="252">
        <f>ROUND(I106*H106,2)</f>
        <v>0</v>
      </c>
      <c r="K106" s="248" t="s">
        <v>141</v>
      </c>
      <c r="L106" s="253"/>
      <c r="M106" s="254" t="s">
        <v>22</v>
      </c>
      <c r="N106" s="255" t="s">
        <v>46</v>
      </c>
      <c r="O106" s="44"/>
      <c r="P106" s="227">
        <f>O106*H106</f>
        <v>0</v>
      </c>
      <c r="Q106" s="227">
        <v>0.22</v>
      </c>
      <c r="R106" s="227">
        <f>Q106*H106</f>
        <v>0.7040000000000001</v>
      </c>
      <c r="S106" s="227">
        <v>0</v>
      </c>
      <c r="T106" s="228">
        <f>S106*H106</f>
        <v>0</v>
      </c>
      <c r="AR106" s="21" t="s">
        <v>168</v>
      </c>
      <c r="AT106" s="21" t="s">
        <v>268</v>
      </c>
      <c r="AU106" s="21" t="s">
        <v>84</v>
      </c>
      <c r="AY106" s="21" t="s">
        <v>134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1" t="s">
        <v>24</v>
      </c>
      <c r="BK106" s="229">
        <f>ROUND(I106*H106,2)</f>
        <v>0</v>
      </c>
      <c r="BL106" s="21" t="s">
        <v>153</v>
      </c>
      <c r="BM106" s="21" t="s">
        <v>2061</v>
      </c>
    </row>
    <row r="107" spans="2:51" s="11" customFormat="1" ht="13.5">
      <c r="B107" s="234"/>
      <c r="C107" s="235"/>
      <c r="D107" s="236" t="s">
        <v>224</v>
      </c>
      <c r="E107" s="237" t="s">
        <v>22</v>
      </c>
      <c r="F107" s="238" t="s">
        <v>2062</v>
      </c>
      <c r="G107" s="235"/>
      <c r="H107" s="239">
        <v>3.2</v>
      </c>
      <c r="I107" s="240"/>
      <c r="J107" s="235"/>
      <c r="K107" s="235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224</v>
      </c>
      <c r="AU107" s="245" t="s">
        <v>84</v>
      </c>
      <c r="AV107" s="11" t="s">
        <v>84</v>
      </c>
      <c r="AW107" s="11" t="s">
        <v>39</v>
      </c>
      <c r="AX107" s="11" t="s">
        <v>24</v>
      </c>
      <c r="AY107" s="245" t="s">
        <v>134</v>
      </c>
    </row>
    <row r="108" spans="2:65" s="1" customFormat="1" ht="25.5" customHeight="1">
      <c r="B108" s="43"/>
      <c r="C108" s="218" t="s">
        <v>273</v>
      </c>
      <c r="D108" s="218" t="s">
        <v>137</v>
      </c>
      <c r="E108" s="219" t="s">
        <v>2063</v>
      </c>
      <c r="F108" s="220" t="s">
        <v>2064</v>
      </c>
      <c r="G108" s="221" t="s">
        <v>222</v>
      </c>
      <c r="H108" s="222">
        <v>16</v>
      </c>
      <c r="I108" s="223"/>
      <c r="J108" s="224">
        <f>ROUND(I108*H108,2)</f>
        <v>0</v>
      </c>
      <c r="K108" s="220" t="s">
        <v>141</v>
      </c>
      <c r="L108" s="69"/>
      <c r="M108" s="225" t="s">
        <v>22</v>
      </c>
      <c r="N108" s="226" t="s">
        <v>46</v>
      </c>
      <c r="O108" s="44"/>
      <c r="P108" s="227">
        <f>O108*H108</f>
        <v>0</v>
      </c>
      <c r="Q108" s="227">
        <v>8E-05</v>
      </c>
      <c r="R108" s="227">
        <f>Q108*H108</f>
        <v>0.00128</v>
      </c>
      <c r="S108" s="227">
        <v>0</v>
      </c>
      <c r="T108" s="228">
        <f>S108*H108</f>
        <v>0</v>
      </c>
      <c r="AR108" s="21" t="s">
        <v>153</v>
      </c>
      <c r="AT108" s="21" t="s">
        <v>137</v>
      </c>
      <c r="AU108" s="21" t="s">
        <v>84</v>
      </c>
      <c r="AY108" s="21" t="s">
        <v>134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1" t="s">
        <v>24</v>
      </c>
      <c r="BK108" s="229">
        <f>ROUND(I108*H108,2)</f>
        <v>0</v>
      </c>
      <c r="BL108" s="21" t="s">
        <v>153</v>
      </c>
      <c r="BM108" s="21" t="s">
        <v>2065</v>
      </c>
    </row>
    <row r="109" spans="2:51" s="11" customFormat="1" ht="13.5">
      <c r="B109" s="234"/>
      <c r="C109" s="235"/>
      <c r="D109" s="236" t="s">
        <v>224</v>
      </c>
      <c r="E109" s="237" t="s">
        <v>22</v>
      </c>
      <c r="F109" s="238" t="s">
        <v>2055</v>
      </c>
      <c r="G109" s="235"/>
      <c r="H109" s="239">
        <v>16</v>
      </c>
      <c r="I109" s="240"/>
      <c r="J109" s="235"/>
      <c r="K109" s="235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224</v>
      </c>
      <c r="AU109" s="245" t="s">
        <v>84</v>
      </c>
      <c r="AV109" s="11" t="s">
        <v>84</v>
      </c>
      <c r="AW109" s="11" t="s">
        <v>39</v>
      </c>
      <c r="AX109" s="11" t="s">
        <v>24</v>
      </c>
      <c r="AY109" s="245" t="s">
        <v>134</v>
      </c>
    </row>
    <row r="110" spans="2:65" s="1" customFormat="1" ht="16.5" customHeight="1">
      <c r="B110" s="43"/>
      <c r="C110" s="246" t="s">
        <v>278</v>
      </c>
      <c r="D110" s="246" t="s">
        <v>268</v>
      </c>
      <c r="E110" s="247" t="s">
        <v>2066</v>
      </c>
      <c r="F110" s="248" t="s">
        <v>2067</v>
      </c>
      <c r="G110" s="249" t="s">
        <v>640</v>
      </c>
      <c r="H110" s="250">
        <v>1.28</v>
      </c>
      <c r="I110" s="251"/>
      <c r="J110" s="252">
        <f>ROUND(I110*H110,2)</f>
        <v>0</v>
      </c>
      <c r="K110" s="248" t="s">
        <v>141</v>
      </c>
      <c r="L110" s="253"/>
      <c r="M110" s="254" t="s">
        <v>22</v>
      </c>
      <c r="N110" s="255" t="s">
        <v>46</v>
      </c>
      <c r="O110" s="44"/>
      <c r="P110" s="227">
        <f>O110*H110</f>
        <v>0</v>
      </c>
      <c r="Q110" s="227">
        <v>0.001</v>
      </c>
      <c r="R110" s="227">
        <f>Q110*H110</f>
        <v>0.00128</v>
      </c>
      <c r="S110" s="227">
        <v>0</v>
      </c>
      <c r="T110" s="228">
        <f>S110*H110</f>
        <v>0</v>
      </c>
      <c r="AR110" s="21" t="s">
        <v>168</v>
      </c>
      <c r="AT110" s="21" t="s">
        <v>268</v>
      </c>
      <c r="AU110" s="21" t="s">
        <v>84</v>
      </c>
      <c r="AY110" s="21" t="s">
        <v>134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1" t="s">
        <v>24</v>
      </c>
      <c r="BK110" s="229">
        <f>ROUND(I110*H110,2)</f>
        <v>0</v>
      </c>
      <c r="BL110" s="21" t="s">
        <v>153</v>
      </c>
      <c r="BM110" s="21" t="s">
        <v>2068</v>
      </c>
    </row>
    <row r="111" spans="2:51" s="11" customFormat="1" ht="13.5">
      <c r="B111" s="234"/>
      <c r="C111" s="235"/>
      <c r="D111" s="236" t="s">
        <v>224</v>
      </c>
      <c r="E111" s="235"/>
      <c r="F111" s="238" t="s">
        <v>2069</v>
      </c>
      <c r="G111" s="235"/>
      <c r="H111" s="239">
        <v>1.28</v>
      </c>
      <c r="I111" s="240"/>
      <c r="J111" s="235"/>
      <c r="K111" s="235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224</v>
      </c>
      <c r="AU111" s="245" t="s">
        <v>84</v>
      </c>
      <c r="AV111" s="11" t="s">
        <v>84</v>
      </c>
      <c r="AW111" s="11" t="s">
        <v>6</v>
      </c>
      <c r="AX111" s="11" t="s">
        <v>24</v>
      </c>
      <c r="AY111" s="245" t="s">
        <v>134</v>
      </c>
    </row>
    <row r="112" spans="2:63" s="10" customFormat="1" ht="29.85" customHeight="1">
      <c r="B112" s="202"/>
      <c r="C112" s="203"/>
      <c r="D112" s="204" t="s">
        <v>74</v>
      </c>
      <c r="E112" s="216" t="s">
        <v>153</v>
      </c>
      <c r="F112" s="216" t="s">
        <v>2070</v>
      </c>
      <c r="G112" s="203"/>
      <c r="H112" s="203"/>
      <c r="I112" s="206"/>
      <c r="J112" s="217">
        <f>BK112</f>
        <v>0</v>
      </c>
      <c r="K112" s="203"/>
      <c r="L112" s="208"/>
      <c r="M112" s="209"/>
      <c r="N112" s="210"/>
      <c r="O112" s="210"/>
      <c r="P112" s="211">
        <f>P113</f>
        <v>0</v>
      </c>
      <c r="Q112" s="210"/>
      <c r="R112" s="211">
        <f>R113</f>
        <v>0.006500000000000001</v>
      </c>
      <c r="S112" s="210"/>
      <c r="T112" s="212">
        <f>T113</f>
        <v>0</v>
      </c>
      <c r="AR112" s="213" t="s">
        <v>24</v>
      </c>
      <c r="AT112" s="214" t="s">
        <v>74</v>
      </c>
      <c r="AU112" s="214" t="s">
        <v>24</v>
      </c>
      <c r="AY112" s="213" t="s">
        <v>134</v>
      </c>
      <c r="BK112" s="215">
        <f>BK113</f>
        <v>0</v>
      </c>
    </row>
    <row r="113" spans="2:65" s="1" customFormat="1" ht="16.5" customHeight="1">
      <c r="B113" s="43"/>
      <c r="C113" s="218" t="s">
        <v>10</v>
      </c>
      <c r="D113" s="218" t="s">
        <v>137</v>
      </c>
      <c r="E113" s="219" t="s">
        <v>2071</v>
      </c>
      <c r="F113" s="220" t="s">
        <v>2072</v>
      </c>
      <c r="G113" s="221" t="s">
        <v>281</v>
      </c>
      <c r="H113" s="222">
        <v>13</v>
      </c>
      <c r="I113" s="223"/>
      <c r="J113" s="224">
        <f>ROUND(I113*H113,2)</f>
        <v>0</v>
      </c>
      <c r="K113" s="220" t="s">
        <v>22</v>
      </c>
      <c r="L113" s="69"/>
      <c r="M113" s="225" t="s">
        <v>22</v>
      </c>
      <c r="N113" s="226" t="s">
        <v>46</v>
      </c>
      <c r="O113" s="44"/>
      <c r="P113" s="227">
        <f>O113*H113</f>
        <v>0</v>
      </c>
      <c r="Q113" s="227">
        <v>0.0005</v>
      </c>
      <c r="R113" s="227">
        <f>Q113*H113</f>
        <v>0.006500000000000001</v>
      </c>
      <c r="S113" s="227">
        <v>0</v>
      </c>
      <c r="T113" s="228">
        <f>S113*H113</f>
        <v>0</v>
      </c>
      <c r="AR113" s="21" t="s">
        <v>153</v>
      </c>
      <c r="AT113" s="21" t="s">
        <v>137</v>
      </c>
      <c r="AU113" s="21" t="s">
        <v>84</v>
      </c>
      <c r="AY113" s="21" t="s">
        <v>134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1" t="s">
        <v>24</v>
      </c>
      <c r="BK113" s="229">
        <f>ROUND(I113*H113,2)</f>
        <v>0</v>
      </c>
      <c r="BL113" s="21" t="s">
        <v>153</v>
      </c>
      <c r="BM113" s="21" t="s">
        <v>2073</v>
      </c>
    </row>
    <row r="114" spans="2:63" s="10" customFormat="1" ht="29.85" customHeight="1">
      <c r="B114" s="202"/>
      <c r="C114" s="203"/>
      <c r="D114" s="204" t="s">
        <v>74</v>
      </c>
      <c r="E114" s="216" t="s">
        <v>133</v>
      </c>
      <c r="F114" s="216" t="s">
        <v>328</v>
      </c>
      <c r="G114" s="203"/>
      <c r="H114" s="203"/>
      <c r="I114" s="206"/>
      <c r="J114" s="217">
        <f>BK114</f>
        <v>0</v>
      </c>
      <c r="K114" s="203"/>
      <c r="L114" s="208"/>
      <c r="M114" s="209"/>
      <c r="N114" s="210"/>
      <c r="O114" s="210"/>
      <c r="P114" s="211">
        <f>SUM(P115:P122)</f>
        <v>0</v>
      </c>
      <c r="Q114" s="210"/>
      <c r="R114" s="211">
        <f>SUM(R115:R122)</f>
        <v>2.25199</v>
      </c>
      <c r="S114" s="210"/>
      <c r="T114" s="212">
        <f>SUM(T115:T122)</f>
        <v>0</v>
      </c>
      <c r="AR114" s="213" t="s">
        <v>24</v>
      </c>
      <c r="AT114" s="214" t="s">
        <v>74</v>
      </c>
      <c r="AU114" s="214" t="s">
        <v>24</v>
      </c>
      <c r="AY114" s="213" t="s">
        <v>134</v>
      </c>
      <c r="BK114" s="215">
        <f>SUM(BK115:BK122)</f>
        <v>0</v>
      </c>
    </row>
    <row r="115" spans="2:65" s="1" customFormat="1" ht="16.5" customHeight="1">
      <c r="B115" s="43"/>
      <c r="C115" s="218" t="s">
        <v>287</v>
      </c>
      <c r="D115" s="218" t="s">
        <v>137</v>
      </c>
      <c r="E115" s="219" t="s">
        <v>2074</v>
      </c>
      <c r="F115" s="220" t="s">
        <v>2075</v>
      </c>
      <c r="G115" s="221" t="s">
        <v>222</v>
      </c>
      <c r="H115" s="222">
        <v>16</v>
      </c>
      <c r="I115" s="223"/>
      <c r="J115" s="224">
        <f>ROUND(I115*H115,2)</f>
        <v>0</v>
      </c>
      <c r="K115" s="220" t="s">
        <v>141</v>
      </c>
      <c r="L115" s="69"/>
      <c r="M115" s="225" t="s">
        <v>22</v>
      </c>
      <c r="N115" s="226" t="s">
        <v>46</v>
      </c>
      <c r="O115" s="44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1" t="s">
        <v>153</v>
      </c>
      <c r="AT115" s="21" t="s">
        <v>137</v>
      </c>
      <c r="AU115" s="21" t="s">
        <v>84</v>
      </c>
      <c r="AY115" s="21" t="s">
        <v>134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1" t="s">
        <v>24</v>
      </c>
      <c r="BK115" s="229">
        <f>ROUND(I115*H115,2)</f>
        <v>0</v>
      </c>
      <c r="BL115" s="21" t="s">
        <v>153</v>
      </c>
      <c r="BM115" s="21" t="s">
        <v>2076</v>
      </c>
    </row>
    <row r="116" spans="2:51" s="11" customFormat="1" ht="13.5">
      <c r="B116" s="234"/>
      <c r="C116" s="235"/>
      <c r="D116" s="236" t="s">
        <v>224</v>
      </c>
      <c r="E116" s="237" t="s">
        <v>22</v>
      </c>
      <c r="F116" s="238" t="s">
        <v>2055</v>
      </c>
      <c r="G116" s="235"/>
      <c r="H116" s="239">
        <v>16</v>
      </c>
      <c r="I116" s="240"/>
      <c r="J116" s="235"/>
      <c r="K116" s="235"/>
      <c r="L116" s="241"/>
      <c r="M116" s="242"/>
      <c r="N116" s="243"/>
      <c r="O116" s="243"/>
      <c r="P116" s="243"/>
      <c r="Q116" s="243"/>
      <c r="R116" s="243"/>
      <c r="S116" s="243"/>
      <c r="T116" s="244"/>
      <c r="AT116" s="245" t="s">
        <v>224</v>
      </c>
      <c r="AU116" s="245" t="s">
        <v>84</v>
      </c>
      <c r="AV116" s="11" t="s">
        <v>84</v>
      </c>
      <c r="AW116" s="11" t="s">
        <v>39</v>
      </c>
      <c r="AX116" s="11" t="s">
        <v>24</v>
      </c>
      <c r="AY116" s="245" t="s">
        <v>134</v>
      </c>
    </row>
    <row r="117" spans="2:65" s="1" customFormat="1" ht="16.5" customHeight="1">
      <c r="B117" s="43"/>
      <c r="C117" s="218" t="s">
        <v>292</v>
      </c>
      <c r="D117" s="218" t="s">
        <v>137</v>
      </c>
      <c r="E117" s="219" t="s">
        <v>2077</v>
      </c>
      <c r="F117" s="220" t="s">
        <v>2078</v>
      </c>
      <c r="G117" s="221" t="s">
        <v>222</v>
      </c>
      <c r="H117" s="222">
        <v>6.5</v>
      </c>
      <c r="I117" s="223"/>
      <c r="J117" s="224">
        <f>ROUND(I117*H117,2)</f>
        <v>0</v>
      </c>
      <c r="K117" s="220" t="s">
        <v>141</v>
      </c>
      <c r="L117" s="69"/>
      <c r="M117" s="225" t="s">
        <v>22</v>
      </c>
      <c r="N117" s="226" t="s">
        <v>46</v>
      </c>
      <c r="O117" s="44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1" t="s">
        <v>153</v>
      </c>
      <c r="AT117" s="21" t="s">
        <v>137</v>
      </c>
      <c r="AU117" s="21" t="s">
        <v>84</v>
      </c>
      <c r="AY117" s="21" t="s">
        <v>134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1" t="s">
        <v>24</v>
      </c>
      <c r="BK117" s="229">
        <f>ROUND(I117*H117,2)</f>
        <v>0</v>
      </c>
      <c r="BL117" s="21" t="s">
        <v>153</v>
      </c>
      <c r="BM117" s="21" t="s">
        <v>2079</v>
      </c>
    </row>
    <row r="118" spans="2:51" s="11" customFormat="1" ht="13.5">
      <c r="B118" s="234"/>
      <c r="C118" s="235"/>
      <c r="D118" s="236" t="s">
        <v>224</v>
      </c>
      <c r="E118" s="237" t="s">
        <v>22</v>
      </c>
      <c r="F118" s="238" t="s">
        <v>2032</v>
      </c>
      <c r="G118" s="235"/>
      <c r="H118" s="239">
        <v>6.5</v>
      </c>
      <c r="I118" s="240"/>
      <c r="J118" s="235"/>
      <c r="K118" s="235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224</v>
      </c>
      <c r="AU118" s="245" t="s">
        <v>84</v>
      </c>
      <c r="AV118" s="11" t="s">
        <v>84</v>
      </c>
      <c r="AW118" s="11" t="s">
        <v>39</v>
      </c>
      <c r="AX118" s="11" t="s">
        <v>24</v>
      </c>
      <c r="AY118" s="245" t="s">
        <v>134</v>
      </c>
    </row>
    <row r="119" spans="2:65" s="1" customFormat="1" ht="25.5" customHeight="1">
      <c r="B119" s="43"/>
      <c r="C119" s="218" t="s">
        <v>297</v>
      </c>
      <c r="D119" s="218" t="s">
        <v>137</v>
      </c>
      <c r="E119" s="219" t="s">
        <v>2080</v>
      </c>
      <c r="F119" s="220" t="s">
        <v>2081</v>
      </c>
      <c r="G119" s="221" t="s">
        <v>222</v>
      </c>
      <c r="H119" s="222">
        <v>6.5</v>
      </c>
      <c r="I119" s="223"/>
      <c r="J119" s="224">
        <f>ROUND(I119*H119,2)</f>
        <v>0</v>
      </c>
      <c r="K119" s="220" t="s">
        <v>141</v>
      </c>
      <c r="L119" s="69"/>
      <c r="M119" s="225" t="s">
        <v>22</v>
      </c>
      <c r="N119" s="226" t="s">
        <v>46</v>
      </c>
      <c r="O119" s="44"/>
      <c r="P119" s="227">
        <f>O119*H119</f>
        <v>0</v>
      </c>
      <c r="Q119" s="227">
        <v>0.13188</v>
      </c>
      <c r="R119" s="227">
        <f>Q119*H119</f>
        <v>0.85722</v>
      </c>
      <c r="S119" s="227">
        <v>0</v>
      </c>
      <c r="T119" s="228">
        <f>S119*H119</f>
        <v>0</v>
      </c>
      <c r="AR119" s="21" t="s">
        <v>153</v>
      </c>
      <c r="AT119" s="21" t="s">
        <v>137</v>
      </c>
      <c r="AU119" s="21" t="s">
        <v>84</v>
      </c>
      <c r="AY119" s="21" t="s">
        <v>134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1" t="s">
        <v>24</v>
      </c>
      <c r="BK119" s="229">
        <f>ROUND(I119*H119,2)</f>
        <v>0</v>
      </c>
      <c r="BL119" s="21" t="s">
        <v>153</v>
      </c>
      <c r="BM119" s="21" t="s">
        <v>2082</v>
      </c>
    </row>
    <row r="120" spans="2:65" s="1" customFormat="1" ht="25.5" customHeight="1">
      <c r="B120" s="43"/>
      <c r="C120" s="218" t="s">
        <v>301</v>
      </c>
      <c r="D120" s="218" t="s">
        <v>137</v>
      </c>
      <c r="E120" s="219" t="s">
        <v>2083</v>
      </c>
      <c r="F120" s="220" t="s">
        <v>2084</v>
      </c>
      <c r="G120" s="221" t="s">
        <v>222</v>
      </c>
      <c r="H120" s="222">
        <v>6.5</v>
      </c>
      <c r="I120" s="223"/>
      <c r="J120" s="224">
        <f>ROUND(I120*H120,2)</f>
        <v>0</v>
      </c>
      <c r="K120" s="220" t="s">
        <v>141</v>
      </c>
      <c r="L120" s="69"/>
      <c r="M120" s="225" t="s">
        <v>22</v>
      </c>
      <c r="N120" s="226" t="s">
        <v>46</v>
      </c>
      <c r="O120" s="44"/>
      <c r="P120" s="227">
        <f>O120*H120</f>
        <v>0</v>
      </c>
      <c r="Q120" s="227">
        <v>0.20745</v>
      </c>
      <c r="R120" s="227">
        <f>Q120*H120</f>
        <v>1.348425</v>
      </c>
      <c r="S120" s="227">
        <v>0</v>
      </c>
      <c r="T120" s="228">
        <f>S120*H120</f>
        <v>0</v>
      </c>
      <c r="AR120" s="21" t="s">
        <v>153</v>
      </c>
      <c r="AT120" s="21" t="s">
        <v>137</v>
      </c>
      <c r="AU120" s="21" t="s">
        <v>84</v>
      </c>
      <c r="AY120" s="21" t="s">
        <v>134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1" t="s">
        <v>24</v>
      </c>
      <c r="BK120" s="229">
        <f>ROUND(I120*H120,2)</f>
        <v>0</v>
      </c>
      <c r="BL120" s="21" t="s">
        <v>153</v>
      </c>
      <c r="BM120" s="21" t="s">
        <v>2085</v>
      </c>
    </row>
    <row r="121" spans="2:65" s="1" customFormat="1" ht="16.5" customHeight="1">
      <c r="B121" s="43"/>
      <c r="C121" s="218" t="s">
        <v>87</v>
      </c>
      <c r="D121" s="218" t="s">
        <v>137</v>
      </c>
      <c r="E121" s="219" t="s">
        <v>2086</v>
      </c>
      <c r="F121" s="220" t="s">
        <v>2087</v>
      </c>
      <c r="G121" s="221" t="s">
        <v>222</v>
      </c>
      <c r="H121" s="222">
        <v>6.5</v>
      </c>
      <c r="I121" s="223"/>
      <c r="J121" s="224">
        <f>ROUND(I121*H121,2)</f>
        <v>0</v>
      </c>
      <c r="K121" s="220" t="s">
        <v>141</v>
      </c>
      <c r="L121" s="69"/>
      <c r="M121" s="225" t="s">
        <v>22</v>
      </c>
      <c r="N121" s="226" t="s">
        <v>46</v>
      </c>
      <c r="O121" s="44"/>
      <c r="P121" s="227">
        <f>O121*H121</f>
        <v>0</v>
      </c>
      <c r="Q121" s="227">
        <v>0.00652</v>
      </c>
      <c r="R121" s="227">
        <f>Q121*H121</f>
        <v>0.04238</v>
      </c>
      <c r="S121" s="227">
        <v>0</v>
      </c>
      <c r="T121" s="228">
        <f>S121*H121</f>
        <v>0</v>
      </c>
      <c r="AR121" s="21" t="s">
        <v>153</v>
      </c>
      <c r="AT121" s="21" t="s">
        <v>137</v>
      </c>
      <c r="AU121" s="21" t="s">
        <v>84</v>
      </c>
      <c r="AY121" s="21" t="s">
        <v>134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1" t="s">
        <v>24</v>
      </c>
      <c r="BK121" s="229">
        <f>ROUND(I121*H121,2)</f>
        <v>0</v>
      </c>
      <c r="BL121" s="21" t="s">
        <v>153</v>
      </c>
      <c r="BM121" s="21" t="s">
        <v>2088</v>
      </c>
    </row>
    <row r="122" spans="2:65" s="1" customFormat="1" ht="16.5" customHeight="1">
      <c r="B122" s="43"/>
      <c r="C122" s="218" t="s">
        <v>9</v>
      </c>
      <c r="D122" s="218" t="s">
        <v>137</v>
      </c>
      <c r="E122" s="219" t="s">
        <v>2089</v>
      </c>
      <c r="F122" s="220" t="s">
        <v>2090</v>
      </c>
      <c r="G122" s="221" t="s">
        <v>222</v>
      </c>
      <c r="H122" s="222">
        <v>6.5</v>
      </c>
      <c r="I122" s="223"/>
      <c r="J122" s="224">
        <f>ROUND(I122*H122,2)</f>
        <v>0</v>
      </c>
      <c r="K122" s="220" t="s">
        <v>141</v>
      </c>
      <c r="L122" s="69"/>
      <c r="M122" s="225" t="s">
        <v>22</v>
      </c>
      <c r="N122" s="226" t="s">
        <v>46</v>
      </c>
      <c r="O122" s="44"/>
      <c r="P122" s="227">
        <f>O122*H122</f>
        <v>0</v>
      </c>
      <c r="Q122" s="227">
        <v>0.00061</v>
      </c>
      <c r="R122" s="227">
        <f>Q122*H122</f>
        <v>0.003965</v>
      </c>
      <c r="S122" s="227">
        <v>0</v>
      </c>
      <c r="T122" s="228">
        <f>S122*H122</f>
        <v>0</v>
      </c>
      <c r="AR122" s="21" t="s">
        <v>153</v>
      </c>
      <c r="AT122" s="21" t="s">
        <v>137</v>
      </c>
      <c r="AU122" s="21" t="s">
        <v>84</v>
      </c>
      <c r="AY122" s="21" t="s">
        <v>134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1" t="s">
        <v>24</v>
      </c>
      <c r="BK122" s="229">
        <f>ROUND(I122*H122,2)</f>
        <v>0</v>
      </c>
      <c r="BL122" s="21" t="s">
        <v>153</v>
      </c>
      <c r="BM122" s="21" t="s">
        <v>2091</v>
      </c>
    </row>
    <row r="123" spans="2:63" s="10" customFormat="1" ht="29.85" customHeight="1">
      <c r="B123" s="202"/>
      <c r="C123" s="203"/>
      <c r="D123" s="204" t="s">
        <v>74</v>
      </c>
      <c r="E123" s="216" t="s">
        <v>168</v>
      </c>
      <c r="F123" s="216" t="s">
        <v>2092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SUM(P124:P138)</f>
        <v>0</v>
      </c>
      <c r="Q123" s="210"/>
      <c r="R123" s="211">
        <f>SUM(R124:R138)</f>
        <v>0.02436</v>
      </c>
      <c r="S123" s="210"/>
      <c r="T123" s="212">
        <f>SUM(T124:T138)</f>
        <v>0</v>
      </c>
      <c r="AR123" s="213" t="s">
        <v>24</v>
      </c>
      <c r="AT123" s="214" t="s">
        <v>74</v>
      </c>
      <c r="AU123" s="214" t="s">
        <v>24</v>
      </c>
      <c r="AY123" s="213" t="s">
        <v>134</v>
      </c>
      <c r="BK123" s="215">
        <f>SUM(BK124:BK138)</f>
        <v>0</v>
      </c>
    </row>
    <row r="124" spans="2:65" s="1" customFormat="1" ht="25.5" customHeight="1">
      <c r="B124" s="43"/>
      <c r="C124" s="218" t="s">
        <v>314</v>
      </c>
      <c r="D124" s="218" t="s">
        <v>137</v>
      </c>
      <c r="E124" s="219" t="s">
        <v>2093</v>
      </c>
      <c r="F124" s="220" t="s">
        <v>2094</v>
      </c>
      <c r="G124" s="221" t="s">
        <v>281</v>
      </c>
      <c r="H124" s="222">
        <v>34</v>
      </c>
      <c r="I124" s="223"/>
      <c r="J124" s="224">
        <f>ROUND(I124*H124,2)</f>
        <v>0</v>
      </c>
      <c r="K124" s="220" t="s">
        <v>141</v>
      </c>
      <c r="L124" s="69"/>
      <c r="M124" s="225" t="s">
        <v>22</v>
      </c>
      <c r="N124" s="226" t="s">
        <v>46</v>
      </c>
      <c r="O124" s="44"/>
      <c r="P124" s="227">
        <f>O124*H124</f>
        <v>0</v>
      </c>
      <c r="Q124" s="227">
        <v>0.00042</v>
      </c>
      <c r="R124" s="227">
        <f>Q124*H124</f>
        <v>0.014280000000000001</v>
      </c>
      <c r="S124" s="227">
        <v>0</v>
      </c>
      <c r="T124" s="228">
        <f>S124*H124</f>
        <v>0</v>
      </c>
      <c r="AR124" s="21" t="s">
        <v>153</v>
      </c>
      <c r="AT124" s="21" t="s">
        <v>137</v>
      </c>
      <c r="AU124" s="21" t="s">
        <v>84</v>
      </c>
      <c r="AY124" s="21" t="s">
        <v>134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1" t="s">
        <v>24</v>
      </c>
      <c r="BK124" s="229">
        <f>ROUND(I124*H124,2)</f>
        <v>0</v>
      </c>
      <c r="BL124" s="21" t="s">
        <v>153</v>
      </c>
      <c r="BM124" s="21" t="s">
        <v>2095</v>
      </c>
    </row>
    <row r="125" spans="2:65" s="1" customFormat="1" ht="16.5" customHeight="1">
      <c r="B125" s="43"/>
      <c r="C125" s="246" t="s">
        <v>318</v>
      </c>
      <c r="D125" s="246" t="s">
        <v>268</v>
      </c>
      <c r="E125" s="247" t="s">
        <v>2096</v>
      </c>
      <c r="F125" s="248" t="s">
        <v>2097</v>
      </c>
      <c r="G125" s="249" t="s">
        <v>281</v>
      </c>
      <c r="H125" s="250">
        <v>34</v>
      </c>
      <c r="I125" s="251"/>
      <c r="J125" s="252">
        <f>ROUND(I125*H125,2)</f>
        <v>0</v>
      </c>
      <c r="K125" s="248" t="s">
        <v>342</v>
      </c>
      <c r="L125" s="253"/>
      <c r="M125" s="254" t="s">
        <v>22</v>
      </c>
      <c r="N125" s="255" t="s">
        <v>46</v>
      </c>
      <c r="O125" s="44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1" t="s">
        <v>168</v>
      </c>
      <c r="AT125" s="21" t="s">
        <v>268</v>
      </c>
      <c r="AU125" s="21" t="s">
        <v>84</v>
      </c>
      <c r="AY125" s="21" t="s">
        <v>134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1" t="s">
        <v>24</v>
      </c>
      <c r="BK125" s="229">
        <f>ROUND(I125*H125,2)</f>
        <v>0</v>
      </c>
      <c r="BL125" s="21" t="s">
        <v>153</v>
      </c>
      <c r="BM125" s="21" t="s">
        <v>2098</v>
      </c>
    </row>
    <row r="126" spans="2:65" s="1" customFormat="1" ht="16.5" customHeight="1">
      <c r="B126" s="43"/>
      <c r="C126" s="246" t="s">
        <v>323</v>
      </c>
      <c r="D126" s="246" t="s">
        <v>268</v>
      </c>
      <c r="E126" s="247" t="s">
        <v>2099</v>
      </c>
      <c r="F126" s="248" t="s">
        <v>2100</v>
      </c>
      <c r="G126" s="249" t="s">
        <v>140</v>
      </c>
      <c r="H126" s="250">
        <v>4</v>
      </c>
      <c r="I126" s="251"/>
      <c r="J126" s="252">
        <f>ROUND(I126*H126,2)</f>
        <v>0</v>
      </c>
      <c r="K126" s="248" t="s">
        <v>342</v>
      </c>
      <c r="L126" s="253"/>
      <c r="M126" s="254" t="s">
        <v>22</v>
      </c>
      <c r="N126" s="255" t="s">
        <v>46</v>
      </c>
      <c r="O126" s="44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21" t="s">
        <v>168</v>
      </c>
      <c r="AT126" s="21" t="s">
        <v>268</v>
      </c>
      <c r="AU126" s="21" t="s">
        <v>84</v>
      </c>
      <c r="AY126" s="21" t="s">
        <v>134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1" t="s">
        <v>24</v>
      </c>
      <c r="BK126" s="229">
        <f>ROUND(I126*H126,2)</f>
        <v>0</v>
      </c>
      <c r="BL126" s="21" t="s">
        <v>153</v>
      </c>
      <c r="BM126" s="21" t="s">
        <v>2101</v>
      </c>
    </row>
    <row r="127" spans="2:65" s="1" customFormat="1" ht="16.5" customHeight="1">
      <c r="B127" s="43"/>
      <c r="C127" s="246" t="s">
        <v>329</v>
      </c>
      <c r="D127" s="246" t="s">
        <v>268</v>
      </c>
      <c r="E127" s="247" t="s">
        <v>2102</v>
      </c>
      <c r="F127" s="248" t="s">
        <v>2103</v>
      </c>
      <c r="G127" s="249" t="s">
        <v>140</v>
      </c>
      <c r="H127" s="250">
        <v>4</v>
      </c>
      <c r="I127" s="251"/>
      <c r="J127" s="252">
        <f>ROUND(I127*H127,2)</f>
        <v>0</v>
      </c>
      <c r="K127" s="248" t="s">
        <v>342</v>
      </c>
      <c r="L127" s="253"/>
      <c r="M127" s="254" t="s">
        <v>22</v>
      </c>
      <c r="N127" s="255" t="s">
        <v>46</v>
      </c>
      <c r="O127" s="44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1" t="s">
        <v>168</v>
      </c>
      <c r="AT127" s="21" t="s">
        <v>268</v>
      </c>
      <c r="AU127" s="21" t="s">
        <v>84</v>
      </c>
      <c r="AY127" s="21" t="s">
        <v>134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1" t="s">
        <v>24</v>
      </c>
      <c r="BK127" s="229">
        <f>ROUND(I127*H127,2)</f>
        <v>0</v>
      </c>
      <c r="BL127" s="21" t="s">
        <v>153</v>
      </c>
      <c r="BM127" s="21" t="s">
        <v>2104</v>
      </c>
    </row>
    <row r="128" spans="2:65" s="1" customFormat="1" ht="16.5" customHeight="1">
      <c r="B128" s="43"/>
      <c r="C128" s="246" t="s">
        <v>335</v>
      </c>
      <c r="D128" s="246" t="s">
        <v>268</v>
      </c>
      <c r="E128" s="247" t="s">
        <v>2105</v>
      </c>
      <c r="F128" s="248" t="s">
        <v>2106</v>
      </c>
      <c r="G128" s="249" t="s">
        <v>140</v>
      </c>
      <c r="H128" s="250">
        <v>4</v>
      </c>
      <c r="I128" s="251"/>
      <c r="J128" s="252">
        <f>ROUND(I128*H128,2)</f>
        <v>0</v>
      </c>
      <c r="K128" s="248" t="s">
        <v>342</v>
      </c>
      <c r="L128" s="253"/>
      <c r="M128" s="254" t="s">
        <v>22</v>
      </c>
      <c r="N128" s="255" t="s">
        <v>46</v>
      </c>
      <c r="O128" s="44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1" t="s">
        <v>168</v>
      </c>
      <c r="AT128" s="21" t="s">
        <v>268</v>
      </c>
      <c r="AU128" s="21" t="s">
        <v>84</v>
      </c>
      <c r="AY128" s="21" t="s">
        <v>134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1" t="s">
        <v>24</v>
      </c>
      <c r="BK128" s="229">
        <f>ROUND(I128*H128,2)</f>
        <v>0</v>
      </c>
      <c r="BL128" s="21" t="s">
        <v>153</v>
      </c>
      <c r="BM128" s="21" t="s">
        <v>2107</v>
      </c>
    </row>
    <row r="129" spans="2:65" s="1" customFormat="1" ht="16.5" customHeight="1">
      <c r="B129" s="43"/>
      <c r="C129" s="246" t="s">
        <v>339</v>
      </c>
      <c r="D129" s="246" t="s">
        <v>268</v>
      </c>
      <c r="E129" s="247" t="s">
        <v>2108</v>
      </c>
      <c r="F129" s="248" t="s">
        <v>2109</v>
      </c>
      <c r="G129" s="249" t="s">
        <v>140</v>
      </c>
      <c r="H129" s="250">
        <v>4</v>
      </c>
      <c r="I129" s="251"/>
      <c r="J129" s="252">
        <f>ROUND(I129*H129,2)</f>
        <v>0</v>
      </c>
      <c r="K129" s="248" t="s">
        <v>342</v>
      </c>
      <c r="L129" s="253"/>
      <c r="M129" s="254" t="s">
        <v>22</v>
      </c>
      <c r="N129" s="255" t="s">
        <v>46</v>
      </c>
      <c r="O129" s="44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1" t="s">
        <v>168</v>
      </c>
      <c r="AT129" s="21" t="s">
        <v>268</v>
      </c>
      <c r="AU129" s="21" t="s">
        <v>84</v>
      </c>
      <c r="AY129" s="21" t="s">
        <v>134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1" t="s">
        <v>24</v>
      </c>
      <c r="BK129" s="229">
        <f>ROUND(I129*H129,2)</f>
        <v>0</v>
      </c>
      <c r="BL129" s="21" t="s">
        <v>153</v>
      </c>
      <c r="BM129" s="21" t="s">
        <v>2110</v>
      </c>
    </row>
    <row r="130" spans="2:65" s="1" customFormat="1" ht="16.5" customHeight="1">
      <c r="B130" s="43"/>
      <c r="C130" s="246" t="s">
        <v>346</v>
      </c>
      <c r="D130" s="246" t="s">
        <v>268</v>
      </c>
      <c r="E130" s="247" t="s">
        <v>2111</v>
      </c>
      <c r="F130" s="248" t="s">
        <v>2112</v>
      </c>
      <c r="G130" s="249" t="s">
        <v>140</v>
      </c>
      <c r="H130" s="250">
        <v>4</v>
      </c>
      <c r="I130" s="251"/>
      <c r="J130" s="252">
        <f>ROUND(I130*H130,2)</f>
        <v>0</v>
      </c>
      <c r="K130" s="248" t="s">
        <v>342</v>
      </c>
      <c r="L130" s="253"/>
      <c r="M130" s="254" t="s">
        <v>22</v>
      </c>
      <c r="N130" s="255" t="s">
        <v>46</v>
      </c>
      <c r="O130" s="44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1" t="s">
        <v>168</v>
      </c>
      <c r="AT130" s="21" t="s">
        <v>268</v>
      </c>
      <c r="AU130" s="21" t="s">
        <v>84</v>
      </c>
      <c r="AY130" s="21" t="s">
        <v>134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1" t="s">
        <v>24</v>
      </c>
      <c r="BK130" s="229">
        <f>ROUND(I130*H130,2)</f>
        <v>0</v>
      </c>
      <c r="BL130" s="21" t="s">
        <v>153</v>
      </c>
      <c r="BM130" s="21" t="s">
        <v>2113</v>
      </c>
    </row>
    <row r="131" spans="2:65" s="1" customFormat="1" ht="16.5" customHeight="1">
      <c r="B131" s="43"/>
      <c r="C131" s="218" t="s">
        <v>353</v>
      </c>
      <c r="D131" s="218" t="s">
        <v>137</v>
      </c>
      <c r="E131" s="219" t="s">
        <v>2114</v>
      </c>
      <c r="F131" s="220" t="s">
        <v>2115</v>
      </c>
      <c r="G131" s="221" t="s">
        <v>281</v>
      </c>
      <c r="H131" s="222">
        <v>36</v>
      </c>
      <c r="I131" s="223"/>
      <c r="J131" s="224">
        <f>ROUND(I131*H131,2)</f>
        <v>0</v>
      </c>
      <c r="K131" s="220" t="s">
        <v>342</v>
      </c>
      <c r="L131" s="69"/>
      <c r="M131" s="225" t="s">
        <v>22</v>
      </c>
      <c r="N131" s="226" t="s">
        <v>46</v>
      </c>
      <c r="O131" s="44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1" t="s">
        <v>153</v>
      </c>
      <c r="AT131" s="21" t="s">
        <v>137</v>
      </c>
      <c r="AU131" s="21" t="s">
        <v>84</v>
      </c>
      <c r="AY131" s="21" t="s">
        <v>134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1" t="s">
        <v>24</v>
      </c>
      <c r="BK131" s="229">
        <f>ROUND(I131*H131,2)</f>
        <v>0</v>
      </c>
      <c r="BL131" s="21" t="s">
        <v>153</v>
      </c>
      <c r="BM131" s="21" t="s">
        <v>2116</v>
      </c>
    </row>
    <row r="132" spans="2:65" s="1" customFormat="1" ht="16.5" customHeight="1">
      <c r="B132" s="43"/>
      <c r="C132" s="218" t="s">
        <v>90</v>
      </c>
      <c r="D132" s="218" t="s">
        <v>137</v>
      </c>
      <c r="E132" s="219" t="s">
        <v>2117</v>
      </c>
      <c r="F132" s="220" t="s">
        <v>2118</v>
      </c>
      <c r="G132" s="221" t="s">
        <v>281</v>
      </c>
      <c r="H132" s="222">
        <v>36</v>
      </c>
      <c r="I132" s="223"/>
      <c r="J132" s="224">
        <f>ROUND(I132*H132,2)</f>
        <v>0</v>
      </c>
      <c r="K132" s="220" t="s">
        <v>342</v>
      </c>
      <c r="L132" s="69"/>
      <c r="M132" s="225" t="s">
        <v>22</v>
      </c>
      <c r="N132" s="226" t="s">
        <v>46</v>
      </c>
      <c r="O132" s="44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1" t="s">
        <v>153</v>
      </c>
      <c r="AT132" s="21" t="s">
        <v>137</v>
      </c>
      <c r="AU132" s="21" t="s">
        <v>84</v>
      </c>
      <c r="AY132" s="21" t="s">
        <v>134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1" t="s">
        <v>24</v>
      </c>
      <c r="BK132" s="229">
        <f>ROUND(I132*H132,2)</f>
        <v>0</v>
      </c>
      <c r="BL132" s="21" t="s">
        <v>153</v>
      </c>
      <c r="BM132" s="21" t="s">
        <v>2119</v>
      </c>
    </row>
    <row r="133" spans="2:65" s="1" customFormat="1" ht="16.5" customHeight="1">
      <c r="B133" s="43"/>
      <c r="C133" s="218" t="s">
        <v>363</v>
      </c>
      <c r="D133" s="218" t="s">
        <v>137</v>
      </c>
      <c r="E133" s="219" t="s">
        <v>2120</v>
      </c>
      <c r="F133" s="220" t="s">
        <v>2121</v>
      </c>
      <c r="G133" s="221" t="s">
        <v>140</v>
      </c>
      <c r="H133" s="222">
        <v>4</v>
      </c>
      <c r="I133" s="223"/>
      <c r="J133" s="224">
        <f>ROUND(I133*H133,2)</f>
        <v>0</v>
      </c>
      <c r="K133" s="220" t="s">
        <v>342</v>
      </c>
      <c r="L133" s="69"/>
      <c r="M133" s="225" t="s">
        <v>22</v>
      </c>
      <c r="N133" s="226" t="s">
        <v>46</v>
      </c>
      <c r="O133" s="44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1" t="s">
        <v>153</v>
      </c>
      <c r="AT133" s="21" t="s">
        <v>137</v>
      </c>
      <c r="AU133" s="21" t="s">
        <v>84</v>
      </c>
      <c r="AY133" s="21" t="s">
        <v>134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1" t="s">
        <v>24</v>
      </c>
      <c r="BK133" s="229">
        <f>ROUND(I133*H133,2)</f>
        <v>0</v>
      </c>
      <c r="BL133" s="21" t="s">
        <v>153</v>
      </c>
      <c r="BM133" s="21" t="s">
        <v>2122</v>
      </c>
    </row>
    <row r="134" spans="2:65" s="1" customFormat="1" ht="16.5" customHeight="1">
      <c r="B134" s="43"/>
      <c r="C134" s="218" t="s">
        <v>373</v>
      </c>
      <c r="D134" s="218" t="s">
        <v>137</v>
      </c>
      <c r="E134" s="219" t="s">
        <v>2123</v>
      </c>
      <c r="F134" s="220" t="s">
        <v>2124</v>
      </c>
      <c r="G134" s="221" t="s">
        <v>140</v>
      </c>
      <c r="H134" s="222">
        <v>4</v>
      </c>
      <c r="I134" s="223"/>
      <c r="J134" s="224">
        <f>ROUND(I134*H134,2)</f>
        <v>0</v>
      </c>
      <c r="K134" s="220" t="s">
        <v>342</v>
      </c>
      <c r="L134" s="69"/>
      <c r="M134" s="225" t="s">
        <v>22</v>
      </c>
      <c r="N134" s="226" t="s">
        <v>46</v>
      </c>
      <c r="O134" s="44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AR134" s="21" t="s">
        <v>153</v>
      </c>
      <c r="AT134" s="21" t="s">
        <v>137</v>
      </c>
      <c r="AU134" s="21" t="s">
        <v>84</v>
      </c>
      <c r="AY134" s="21" t="s">
        <v>134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1" t="s">
        <v>24</v>
      </c>
      <c r="BK134" s="229">
        <f>ROUND(I134*H134,2)</f>
        <v>0</v>
      </c>
      <c r="BL134" s="21" t="s">
        <v>153</v>
      </c>
      <c r="BM134" s="21" t="s">
        <v>2125</v>
      </c>
    </row>
    <row r="135" spans="2:65" s="1" customFormat="1" ht="16.5" customHeight="1">
      <c r="B135" s="43"/>
      <c r="C135" s="218" t="s">
        <v>383</v>
      </c>
      <c r="D135" s="218" t="s">
        <v>137</v>
      </c>
      <c r="E135" s="219" t="s">
        <v>2126</v>
      </c>
      <c r="F135" s="220" t="s">
        <v>2127</v>
      </c>
      <c r="G135" s="221" t="s">
        <v>140</v>
      </c>
      <c r="H135" s="222">
        <v>2</v>
      </c>
      <c r="I135" s="223"/>
      <c r="J135" s="224">
        <f>ROUND(I135*H135,2)</f>
        <v>0</v>
      </c>
      <c r="K135" s="220" t="s">
        <v>342</v>
      </c>
      <c r="L135" s="69"/>
      <c r="M135" s="225" t="s">
        <v>22</v>
      </c>
      <c r="N135" s="226" t="s">
        <v>46</v>
      </c>
      <c r="O135" s="44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1" t="s">
        <v>153</v>
      </c>
      <c r="AT135" s="21" t="s">
        <v>137</v>
      </c>
      <c r="AU135" s="21" t="s">
        <v>84</v>
      </c>
      <c r="AY135" s="21" t="s">
        <v>134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1" t="s">
        <v>24</v>
      </c>
      <c r="BK135" s="229">
        <f>ROUND(I135*H135,2)</f>
        <v>0</v>
      </c>
      <c r="BL135" s="21" t="s">
        <v>153</v>
      </c>
      <c r="BM135" s="21" t="s">
        <v>2128</v>
      </c>
    </row>
    <row r="136" spans="2:65" s="1" customFormat="1" ht="16.5" customHeight="1">
      <c r="B136" s="43"/>
      <c r="C136" s="218" t="s">
        <v>392</v>
      </c>
      <c r="D136" s="218" t="s">
        <v>137</v>
      </c>
      <c r="E136" s="219" t="s">
        <v>2129</v>
      </c>
      <c r="F136" s="220" t="s">
        <v>2130</v>
      </c>
      <c r="G136" s="221" t="s">
        <v>140</v>
      </c>
      <c r="H136" s="222">
        <v>2</v>
      </c>
      <c r="I136" s="223"/>
      <c r="J136" s="224">
        <f>ROUND(I136*H136,2)</f>
        <v>0</v>
      </c>
      <c r="K136" s="220" t="s">
        <v>342</v>
      </c>
      <c r="L136" s="69"/>
      <c r="M136" s="225" t="s">
        <v>22</v>
      </c>
      <c r="N136" s="226" t="s">
        <v>46</v>
      </c>
      <c r="O136" s="44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1" t="s">
        <v>153</v>
      </c>
      <c r="AT136" s="21" t="s">
        <v>137</v>
      </c>
      <c r="AU136" s="21" t="s">
        <v>84</v>
      </c>
      <c r="AY136" s="21" t="s">
        <v>134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1" t="s">
        <v>24</v>
      </c>
      <c r="BK136" s="229">
        <f>ROUND(I136*H136,2)</f>
        <v>0</v>
      </c>
      <c r="BL136" s="21" t="s">
        <v>153</v>
      </c>
      <c r="BM136" s="21" t="s">
        <v>2131</v>
      </c>
    </row>
    <row r="137" spans="2:65" s="1" customFormat="1" ht="25.5" customHeight="1">
      <c r="B137" s="43"/>
      <c r="C137" s="218" t="s">
        <v>397</v>
      </c>
      <c r="D137" s="218" t="s">
        <v>137</v>
      </c>
      <c r="E137" s="219" t="s">
        <v>2132</v>
      </c>
      <c r="F137" s="220" t="s">
        <v>2133</v>
      </c>
      <c r="G137" s="221" t="s">
        <v>140</v>
      </c>
      <c r="H137" s="222">
        <v>4</v>
      </c>
      <c r="I137" s="223"/>
      <c r="J137" s="224">
        <f>ROUND(I137*H137,2)</f>
        <v>0</v>
      </c>
      <c r="K137" s="220" t="s">
        <v>141</v>
      </c>
      <c r="L137" s="69"/>
      <c r="M137" s="225" t="s">
        <v>22</v>
      </c>
      <c r="N137" s="226" t="s">
        <v>46</v>
      </c>
      <c r="O137" s="44"/>
      <c r="P137" s="227">
        <f>O137*H137</f>
        <v>0</v>
      </c>
      <c r="Q137" s="227">
        <v>0.00252</v>
      </c>
      <c r="R137" s="227">
        <f>Q137*H137</f>
        <v>0.01008</v>
      </c>
      <c r="S137" s="227">
        <v>0</v>
      </c>
      <c r="T137" s="228">
        <f>S137*H137</f>
        <v>0</v>
      </c>
      <c r="AR137" s="21" t="s">
        <v>153</v>
      </c>
      <c r="AT137" s="21" t="s">
        <v>137</v>
      </c>
      <c r="AU137" s="21" t="s">
        <v>84</v>
      </c>
      <c r="AY137" s="21" t="s">
        <v>134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1" t="s">
        <v>24</v>
      </c>
      <c r="BK137" s="229">
        <f>ROUND(I137*H137,2)</f>
        <v>0</v>
      </c>
      <c r="BL137" s="21" t="s">
        <v>153</v>
      </c>
      <c r="BM137" s="21" t="s">
        <v>2134</v>
      </c>
    </row>
    <row r="138" spans="2:65" s="1" customFormat="1" ht="16.5" customHeight="1">
      <c r="B138" s="43"/>
      <c r="C138" s="218" t="s">
        <v>403</v>
      </c>
      <c r="D138" s="218" t="s">
        <v>137</v>
      </c>
      <c r="E138" s="219" t="s">
        <v>2135</v>
      </c>
      <c r="F138" s="220" t="s">
        <v>2136</v>
      </c>
      <c r="G138" s="221" t="s">
        <v>281</v>
      </c>
      <c r="H138" s="222">
        <v>34</v>
      </c>
      <c r="I138" s="223"/>
      <c r="J138" s="224">
        <f>ROUND(I138*H138,2)</f>
        <v>0</v>
      </c>
      <c r="K138" s="220" t="s">
        <v>141</v>
      </c>
      <c r="L138" s="69"/>
      <c r="M138" s="225" t="s">
        <v>22</v>
      </c>
      <c r="N138" s="226" t="s">
        <v>46</v>
      </c>
      <c r="O138" s="44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1" t="s">
        <v>153</v>
      </c>
      <c r="AT138" s="21" t="s">
        <v>137</v>
      </c>
      <c r="AU138" s="21" t="s">
        <v>84</v>
      </c>
      <c r="AY138" s="21" t="s">
        <v>134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1" t="s">
        <v>24</v>
      </c>
      <c r="BK138" s="229">
        <f>ROUND(I138*H138,2)</f>
        <v>0</v>
      </c>
      <c r="BL138" s="21" t="s">
        <v>153</v>
      </c>
      <c r="BM138" s="21" t="s">
        <v>2137</v>
      </c>
    </row>
    <row r="139" spans="2:63" s="10" customFormat="1" ht="29.85" customHeight="1">
      <c r="B139" s="202"/>
      <c r="C139" s="203"/>
      <c r="D139" s="204" t="s">
        <v>74</v>
      </c>
      <c r="E139" s="216" t="s">
        <v>254</v>
      </c>
      <c r="F139" s="216" t="s">
        <v>459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SUM(P140:P141)</f>
        <v>0</v>
      </c>
      <c r="Q139" s="210"/>
      <c r="R139" s="211">
        <f>SUM(R140:R141)</f>
        <v>0</v>
      </c>
      <c r="S139" s="210"/>
      <c r="T139" s="212">
        <f>SUM(T140:T141)</f>
        <v>0</v>
      </c>
      <c r="AR139" s="213" t="s">
        <v>24</v>
      </c>
      <c r="AT139" s="214" t="s">
        <v>74</v>
      </c>
      <c r="AU139" s="214" t="s">
        <v>24</v>
      </c>
      <c r="AY139" s="213" t="s">
        <v>134</v>
      </c>
      <c r="BK139" s="215">
        <f>SUM(BK140:BK141)</f>
        <v>0</v>
      </c>
    </row>
    <row r="140" spans="2:65" s="1" customFormat="1" ht="16.5" customHeight="1">
      <c r="B140" s="43"/>
      <c r="C140" s="218" t="s">
        <v>408</v>
      </c>
      <c r="D140" s="218" t="s">
        <v>137</v>
      </c>
      <c r="E140" s="219" t="s">
        <v>2138</v>
      </c>
      <c r="F140" s="220" t="s">
        <v>2139</v>
      </c>
      <c r="G140" s="221" t="s">
        <v>281</v>
      </c>
      <c r="H140" s="222">
        <v>13</v>
      </c>
      <c r="I140" s="223"/>
      <c r="J140" s="224">
        <f>ROUND(I140*H140,2)</f>
        <v>0</v>
      </c>
      <c r="K140" s="220" t="s">
        <v>22</v>
      </c>
      <c r="L140" s="69"/>
      <c r="M140" s="225" t="s">
        <v>22</v>
      </c>
      <c r="N140" s="226" t="s">
        <v>46</v>
      </c>
      <c r="O140" s="44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1" t="s">
        <v>153</v>
      </c>
      <c r="AT140" s="21" t="s">
        <v>137</v>
      </c>
      <c r="AU140" s="21" t="s">
        <v>84</v>
      </c>
      <c r="AY140" s="21" t="s">
        <v>134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21" t="s">
        <v>24</v>
      </c>
      <c r="BK140" s="229">
        <f>ROUND(I140*H140,2)</f>
        <v>0</v>
      </c>
      <c r="BL140" s="21" t="s">
        <v>153</v>
      </c>
      <c r="BM140" s="21" t="s">
        <v>2140</v>
      </c>
    </row>
    <row r="141" spans="2:65" s="1" customFormat="1" ht="16.5" customHeight="1">
      <c r="B141" s="43"/>
      <c r="C141" s="218" t="s">
        <v>412</v>
      </c>
      <c r="D141" s="218" t="s">
        <v>137</v>
      </c>
      <c r="E141" s="219" t="s">
        <v>2141</v>
      </c>
      <c r="F141" s="220" t="s">
        <v>2142</v>
      </c>
      <c r="G141" s="221" t="s">
        <v>281</v>
      </c>
      <c r="H141" s="222">
        <v>13</v>
      </c>
      <c r="I141" s="223"/>
      <c r="J141" s="224">
        <f>ROUND(I141*H141,2)</f>
        <v>0</v>
      </c>
      <c r="K141" s="220" t="s">
        <v>141</v>
      </c>
      <c r="L141" s="69"/>
      <c r="M141" s="225" t="s">
        <v>22</v>
      </c>
      <c r="N141" s="226" t="s">
        <v>46</v>
      </c>
      <c r="O141" s="44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1" t="s">
        <v>153</v>
      </c>
      <c r="AT141" s="21" t="s">
        <v>137</v>
      </c>
      <c r="AU141" s="21" t="s">
        <v>84</v>
      </c>
      <c r="AY141" s="21" t="s">
        <v>134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1" t="s">
        <v>24</v>
      </c>
      <c r="BK141" s="229">
        <f>ROUND(I141*H141,2)</f>
        <v>0</v>
      </c>
      <c r="BL141" s="21" t="s">
        <v>153</v>
      </c>
      <c r="BM141" s="21" t="s">
        <v>2143</v>
      </c>
    </row>
    <row r="142" spans="2:63" s="10" customFormat="1" ht="29.85" customHeight="1">
      <c r="B142" s="202"/>
      <c r="C142" s="203"/>
      <c r="D142" s="204" t="s">
        <v>74</v>
      </c>
      <c r="E142" s="216" t="s">
        <v>564</v>
      </c>
      <c r="F142" s="216" t="s">
        <v>565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SUM(P143:P146)</f>
        <v>0</v>
      </c>
      <c r="Q142" s="210"/>
      <c r="R142" s="211">
        <f>SUM(R143:R146)</f>
        <v>0</v>
      </c>
      <c r="S142" s="210"/>
      <c r="T142" s="212">
        <f>SUM(T143:T146)</f>
        <v>0</v>
      </c>
      <c r="AR142" s="213" t="s">
        <v>24</v>
      </c>
      <c r="AT142" s="214" t="s">
        <v>74</v>
      </c>
      <c r="AU142" s="214" t="s">
        <v>24</v>
      </c>
      <c r="AY142" s="213" t="s">
        <v>134</v>
      </c>
      <c r="BK142" s="215">
        <f>SUM(BK143:BK146)</f>
        <v>0</v>
      </c>
    </row>
    <row r="143" spans="2:65" s="1" customFormat="1" ht="25.5" customHeight="1">
      <c r="B143" s="43"/>
      <c r="C143" s="218" t="s">
        <v>417</v>
      </c>
      <c r="D143" s="218" t="s">
        <v>137</v>
      </c>
      <c r="E143" s="219" t="s">
        <v>571</v>
      </c>
      <c r="F143" s="220" t="s">
        <v>572</v>
      </c>
      <c r="G143" s="221" t="s">
        <v>260</v>
      </c>
      <c r="H143" s="222">
        <v>1.177</v>
      </c>
      <c r="I143" s="223"/>
      <c r="J143" s="224">
        <f>ROUND(I143*H143,2)</f>
        <v>0</v>
      </c>
      <c r="K143" s="220" t="s">
        <v>141</v>
      </c>
      <c r="L143" s="69"/>
      <c r="M143" s="225" t="s">
        <v>22</v>
      </c>
      <c r="N143" s="226" t="s">
        <v>46</v>
      </c>
      <c r="O143" s="44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1" t="s">
        <v>153</v>
      </c>
      <c r="AT143" s="21" t="s">
        <v>137</v>
      </c>
      <c r="AU143" s="21" t="s">
        <v>84</v>
      </c>
      <c r="AY143" s="21" t="s">
        <v>134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1" t="s">
        <v>24</v>
      </c>
      <c r="BK143" s="229">
        <f>ROUND(I143*H143,2)</f>
        <v>0</v>
      </c>
      <c r="BL143" s="21" t="s">
        <v>153</v>
      </c>
      <c r="BM143" s="21" t="s">
        <v>2144</v>
      </c>
    </row>
    <row r="144" spans="2:65" s="1" customFormat="1" ht="25.5" customHeight="1">
      <c r="B144" s="43"/>
      <c r="C144" s="218" t="s">
        <v>421</v>
      </c>
      <c r="D144" s="218" t="s">
        <v>137</v>
      </c>
      <c r="E144" s="219" t="s">
        <v>575</v>
      </c>
      <c r="F144" s="220" t="s">
        <v>576</v>
      </c>
      <c r="G144" s="221" t="s">
        <v>260</v>
      </c>
      <c r="H144" s="222">
        <v>16.478</v>
      </c>
      <c r="I144" s="223"/>
      <c r="J144" s="224">
        <f>ROUND(I144*H144,2)</f>
        <v>0</v>
      </c>
      <c r="K144" s="220" t="s">
        <v>141</v>
      </c>
      <c r="L144" s="69"/>
      <c r="M144" s="225" t="s">
        <v>22</v>
      </c>
      <c r="N144" s="226" t="s">
        <v>46</v>
      </c>
      <c r="O144" s="44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1" t="s">
        <v>153</v>
      </c>
      <c r="AT144" s="21" t="s">
        <v>137</v>
      </c>
      <c r="AU144" s="21" t="s">
        <v>84</v>
      </c>
      <c r="AY144" s="21" t="s">
        <v>134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1" t="s">
        <v>24</v>
      </c>
      <c r="BK144" s="229">
        <f>ROUND(I144*H144,2)</f>
        <v>0</v>
      </c>
      <c r="BL144" s="21" t="s">
        <v>153</v>
      </c>
      <c r="BM144" s="21" t="s">
        <v>2145</v>
      </c>
    </row>
    <row r="145" spans="2:51" s="11" customFormat="1" ht="13.5">
      <c r="B145" s="234"/>
      <c r="C145" s="235"/>
      <c r="D145" s="236" t="s">
        <v>224</v>
      </c>
      <c r="E145" s="235"/>
      <c r="F145" s="238" t="s">
        <v>2146</v>
      </c>
      <c r="G145" s="235"/>
      <c r="H145" s="239">
        <v>16.478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224</v>
      </c>
      <c r="AU145" s="245" t="s">
        <v>84</v>
      </c>
      <c r="AV145" s="11" t="s">
        <v>84</v>
      </c>
      <c r="AW145" s="11" t="s">
        <v>6</v>
      </c>
      <c r="AX145" s="11" t="s">
        <v>24</v>
      </c>
      <c r="AY145" s="245" t="s">
        <v>134</v>
      </c>
    </row>
    <row r="146" spans="2:65" s="1" customFormat="1" ht="16.5" customHeight="1">
      <c r="B146" s="43"/>
      <c r="C146" s="218" t="s">
        <v>426</v>
      </c>
      <c r="D146" s="218" t="s">
        <v>137</v>
      </c>
      <c r="E146" s="219" t="s">
        <v>2147</v>
      </c>
      <c r="F146" s="220" t="s">
        <v>2148</v>
      </c>
      <c r="G146" s="221" t="s">
        <v>260</v>
      </c>
      <c r="H146" s="222">
        <v>1.177</v>
      </c>
      <c r="I146" s="223"/>
      <c r="J146" s="224">
        <f>ROUND(I146*H146,2)</f>
        <v>0</v>
      </c>
      <c r="K146" s="220" t="s">
        <v>141</v>
      </c>
      <c r="L146" s="69"/>
      <c r="M146" s="225" t="s">
        <v>22</v>
      </c>
      <c r="N146" s="226" t="s">
        <v>46</v>
      </c>
      <c r="O146" s="44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1" t="s">
        <v>153</v>
      </c>
      <c r="AT146" s="21" t="s">
        <v>137</v>
      </c>
      <c r="AU146" s="21" t="s">
        <v>84</v>
      </c>
      <c r="AY146" s="21" t="s">
        <v>134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1" t="s">
        <v>24</v>
      </c>
      <c r="BK146" s="229">
        <f>ROUND(I146*H146,2)</f>
        <v>0</v>
      </c>
      <c r="BL146" s="21" t="s">
        <v>153</v>
      </c>
      <c r="BM146" s="21" t="s">
        <v>2149</v>
      </c>
    </row>
    <row r="147" spans="2:63" s="10" customFormat="1" ht="29.85" customHeight="1">
      <c r="B147" s="202"/>
      <c r="C147" s="203"/>
      <c r="D147" s="204" t="s">
        <v>74</v>
      </c>
      <c r="E147" s="216" t="s">
        <v>583</v>
      </c>
      <c r="F147" s="216" t="s">
        <v>584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P148</f>
        <v>0</v>
      </c>
      <c r="Q147" s="210"/>
      <c r="R147" s="211">
        <f>R148</f>
        <v>0</v>
      </c>
      <c r="S147" s="210"/>
      <c r="T147" s="212">
        <f>T148</f>
        <v>0</v>
      </c>
      <c r="AR147" s="213" t="s">
        <v>24</v>
      </c>
      <c r="AT147" s="214" t="s">
        <v>74</v>
      </c>
      <c r="AU147" s="214" t="s">
        <v>24</v>
      </c>
      <c r="AY147" s="213" t="s">
        <v>134</v>
      </c>
      <c r="BK147" s="215">
        <f>BK148</f>
        <v>0</v>
      </c>
    </row>
    <row r="148" spans="2:65" s="1" customFormat="1" ht="25.5" customHeight="1">
      <c r="B148" s="43"/>
      <c r="C148" s="218" t="s">
        <v>430</v>
      </c>
      <c r="D148" s="218" t="s">
        <v>137</v>
      </c>
      <c r="E148" s="219" t="s">
        <v>2150</v>
      </c>
      <c r="F148" s="220" t="s">
        <v>2151</v>
      </c>
      <c r="G148" s="221" t="s">
        <v>260</v>
      </c>
      <c r="H148" s="222">
        <v>25.389</v>
      </c>
      <c r="I148" s="223"/>
      <c r="J148" s="224">
        <f>ROUND(I148*H148,2)</f>
        <v>0</v>
      </c>
      <c r="K148" s="220" t="s">
        <v>141</v>
      </c>
      <c r="L148" s="69"/>
      <c r="M148" s="225" t="s">
        <v>22</v>
      </c>
      <c r="N148" s="230" t="s">
        <v>46</v>
      </c>
      <c r="O148" s="231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AR148" s="21" t="s">
        <v>153</v>
      </c>
      <c r="AT148" s="21" t="s">
        <v>137</v>
      </c>
      <c r="AU148" s="21" t="s">
        <v>84</v>
      </c>
      <c r="AY148" s="21" t="s">
        <v>134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1" t="s">
        <v>24</v>
      </c>
      <c r="BK148" s="229">
        <f>ROUND(I148*H148,2)</f>
        <v>0</v>
      </c>
      <c r="BL148" s="21" t="s">
        <v>153</v>
      </c>
      <c r="BM148" s="21" t="s">
        <v>2152</v>
      </c>
    </row>
    <row r="149" spans="2:12" s="1" customFormat="1" ht="6.95" customHeight="1">
      <c r="B149" s="64"/>
      <c r="C149" s="65"/>
      <c r="D149" s="65"/>
      <c r="E149" s="65"/>
      <c r="F149" s="65"/>
      <c r="G149" s="65"/>
      <c r="H149" s="65"/>
      <c r="I149" s="163"/>
      <c r="J149" s="65"/>
      <c r="K149" s="65"/>
      <c r="L149" s="69"/>
    </row>
  </sheetData>
  <sheetProtection password="CC35" sheet="1" objects="1" scenarios="1" formatColumns="0" formatRows="0" autoFilter="0"/>
  <autoFilter ref="C83:K148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102</v>
      </c>
      <c r="G1" s="136" t="s">
        <v>103</v>
      </c>
      <c r="H1" s="136"/>
      <c r="I1" s="137"/>
      <c r="J1" s="136" t="s">
        <v>104</v>
      </c>
      <c r="K1" s="135" t="s">
        <v>105</v>
      </c>
      <c r="L1" s="136" t="s">
        <v>106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92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84</v>
      </c>
    </row>
    <row r="4" spans="2:46" ht="36.95" customHeight="1">
      <c r="B4" s="25"/>
      <c r="C4" s="26"/>
      <c r="D4" s="27" t="s">
        <v>107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ZŠ Úšovice - stavební úpravy školních dílen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108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2153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21</v>
      </c>
      <c r="E11" s="44"/>
      <c r="F11" s="32" t="s">
        <v>22</v>
      </c>
      <c r="G11" s="44"/>
      <c r="H11" s="44"/>
      <c r="I11" s="143" t="s">
        <v>23</v>
      </c>
      <c r="J11" s="32" t="s">
        <v>22</v>
      </c>
      <c r="K11" s="48"/>
    </row>
    <row r="12" spans="2:11" s="1" customFormat="1" ht="14.4" customHeight="1">
      <c r="B12" s="43"/>
      <c r="C12" s="44"/>
      <c r="D12" s="37" t="s">
        <v>25</v>
      </c>
      <c r="E12" s="44"/>
      <c r="F12" s="32" t="s">
        <v>26</v>
      </c>
      <c r="G12" s="44"/>
      <c r="H12" s="44"/>
      <c r="I12" s="143" t="s">
        <v>27</v>
      </c>
      <c r="J12" s="144" t="str">
        <f>'Rekapitulace stavby'!AN8</f>
        <v>22. 12. 2016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31</v>
      </c>
      <c r="E14" s="44"/>
      <c r="F14" s="44"/>
      <c r="G14" s="44"/>
      <c r="H14" s="44"/>
      <c r="I14" s="143" t="s">
        <v>32</v>
      </c>
      <c r="J14" s="32" t="s">
        <v>22</v>
      </c>
      <c r="K14" s="48"/>
    </row>
    <row r="15" spans="2:11" s="1" customFormat="1" ht="18" customHeight="1">
      <c r="B15" s="43"/>
      <c r="C15" s="44"/>
      <c r="D15" s="44"/>
      <c r="E15" s="32" t="s">
        <v>33</v>
      </c>
      <c r="F15" s="44"/>
      <c r="G15" s="44"/>
      <c r="H15" s="44"/>
      <c r="I15" s="143" t="s">
        <v>34</v>
      </c>
      <c r="J15" s="32" t="s">
        <v>22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35</v>
      </c>
      <c r="E17" s="44"/>
      <c r="F17" s="44"/>
      <c r="G17" s="44"/>
      <c r="H17" s="44"/>
      <c r="I17" s="143" t="s">
        <v>32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34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37</v>
      </c>
      <c r="E20" s="44"/>
      <c r="F20" s="44"/>
      <c r="G20" s="44"/>
      <c r="H20" s="44"/>
      <c r="I20" s="143" t="s">
        <v>32</v>
      </c>
      <c r="J20" s="32" t="s">
        <v>22</v>
      </c>
      <c r="K20" s="48"/>
    </row>
    <row r="21" spans="2:11" s="1" customFormat="1" ht="18" customHeight="1">
      <c r="B21" s="43"/>
      <c r="C21" s="44"/>
      <c r="D21" s="44"/>
      <c r="E21" s="32" t="s">
        <v>38</v>
      </c>
      <c r="F21" s="44"/>
      <c r="G21" s="44"/>
      <c r="H21" s="44"/>
      <c r="I21" s="143" t="s">
        <v>34</v>
      </c>
      <c r="J21" s="32" t="s">
        <v>22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40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22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41</v>
      </c>
      <c r="E27" s="44"/>
      <c r="F27" s="44"/>
      <c r="G27" s="44"/>
      <c r="H27" s="44"/>
      <c r="I27" s="141"/>
      <c r="J27" s="152">
        <f>ROUND(J88,2)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43</v>
      </c>
      <c r="G29" s="44"/>
      <c r="H29" s="44"/>
      <c r="I29" s="153" t="s">
        <v>42</v>
      </c>
      <c r="J29" s="49" t="s">
        <v>44</v>
      </c>
      <c r="K29" s="48"/>
    </row>
    <row r="30" spans="2:11" s="1" customFormat="1" ht="14.4" customHeight="1">
      <c r="B30" s="43"/>
      <c r="C30" s="44"/>
      <c r="D30" s="52" t="s">
        <v>45</v>
      </c>
      <c r="E30" s="52" t="s">
        <v>46</v>
      </c>
      <c r="F30" s="154">
        <f>ROUND(SUM(BE88:BE187),2)</f>
        <v>0</v>
      </c>
      <c r="G30" s="44"/>
      <c r="H30" s="44"/>
      <c r="I30" s="155">
        <v>0.21</v>
      </c>
      <c r="J30" s="154">
        <f>ROUND(ROUND((SUM(BE88:BE187)),2)*I30,2)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47</v>
      </c>
      <c r="F31" s="154">
        <f>ROUND(SUM(BF88:BF187),2)</f>
        <v>0</v>
      </c>
      <c r="G31" s="44"/>
      <c r="H31" s="44"/>
      <c r="I31" s="155">
        <v>0.15</v>
      </c>
      <c r="J31" s="154">
        <f>ROUND(ROUND((SUM(BF88:BF187)),2)*I31,2)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48</v>
      </c>
      <c r="F32" s="154">
        <f>ROUND(SUM(BG88:BG187),2)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49</v>
      </c>
      <c r="F33" s="154">
        <f>ROUND(SUM(BH88:BH187),2)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50</v>
      </c>
      <c r="F34" s="154">
        <f>ROUND(SUM(BI88:BI187),2)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51</v>
      </c>
      <c r="E36" s="95"/>
      <c r="F36" s="95"/>
      <c r="G36" s="158" t="s">
        <v>52</v>
      </c>
      <c r="H36" s="159" t="s">
        <v>53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110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ZŠ Úšovice - stavební úpravy školních dílen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108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30 - Venkovní rozvody - kanalizace, vodovod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25</v>
      </c>
      <c r="D49" s="44"/>
      <c r="E49" s="44"/>
      <c r="F49" s="32" t="str">
        <f>F12</f>
        <v>Mariánské Lázně - Úšovice</v>
      </c>
      <c r="G49" s="44"/>
      <c r="H49" s="44"/>
      <c r="I49" s="143" t="s">
        <v>27</v>
      </c>
      <c r="J49" s="144" t="str">
        <f>IF(J12="","",J12)</f>
        <v>22. 12. 2016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31</v>
      </c>
      <c r="D51" s="44"/>
      <c r="E51" s="44"/>
      <c r="F51" s="32" t="str">
        <f>E15</f>
        <v>Město M.Lázně</v>
      </c>
      <c r="G51" s="44"/>
      <c r="H51" s="44"/>
      <c r="I51" s="143" t="s">
        <v>37</v>
      </c>
      <c r="J51" s="41" t="str">
        <f>E21</f>
        <v>Ing.Pavel Graca</v>
      </c>
      <c r="K51" s="48"/>
    </row>
    <row r="52" spans="2:11" s="1" customFormat="1" ht="14.4" customHeight="1">
      <c r="B52" s="43"/>
      <c r="C52" s="37" t="s">
        <v>35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111</v>
      </c>
      <c r="D54" s="156"/>
      <c r="E54" s="156"/>
      <c r="F54" s="156"/>
      <c r="G54" s="156"/>
      <c r="H54" s="156"/>
      <c r="I54" s="170"/>
      <c r="J54" s="171" t="s">
        <v>112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113</v>
      </c>
      <c r="D56" s="44"/>
      <c r="E56" s="44"/>
      <c r="F56" s="44"/>
      <c r="G56" s="44"/>
      <c r="H56" s="44"/>
      <c r="I56" s="141"/>
      <c r="J56" s="152">
        <f>J88</f>
        <v>0</v>
      </c>
      <c r="K56" s="48"/>
      <c r="AU56" s="21" t="s">
        <v>114</v>
      </c>
    </row>
    <row r="57" spans="2:11" s="7" customFormat="1" ht="24.95" customHeight="1">
      <c r="B57" s="174"/>
      <c r="C57" s="175"/>
      <c r="D57" s="176" t="s">
        <v>173</v>
      </c>
      <c r="E57" s="177"/>
      <c r="F57" s="177"/>
      <c r="G57" s="177"/>
      <c r="H57" s="177"/>
      <c r="I57" s="178"/>
      <c r="J57" s="179">
        <f>J89</f>
        <v>0</v>
      </c>
      <c r="K57" s="180"/>
    </row>
    <row r="58" spans="2:11" s="8" customFormat="1" ht="19.9" customHeight="1">
      <c r="B58" s="181"/>
      <c r="C58" s="182"/>
      <c r="D58" s="183" t="s">
        <v>2025</v>
      </c>
      <c r="E58" s="184"/>
      <c r="F58" s="184"/>
      <c r="G58" s="184"/>
      <c r="H58" s="184"/>
      <c r="I58" s="185"/>
      <c r="J58" s="186">
        <f>J90</f>
        <v>0</v>
      </c>
      <c r="K58" s="187"/>
    </row>
    <row r="59" spans="2:11" s="8" customFormat="1" ht="19.9" customHeight="1">
      <c r="B59" s="181"/>
      <c r="C59" s="182"/>
      <c r="D59" s="183" t="s">
        <v>175</v>
      </c>
      <c r="E59" s="184"/>
      <c r="F59" s="184"/>
      <c r="G59" s="184"/>
      <c r="H59" s="184"/>
      <c r="I59" s="185"/>
      <c r="J59" s="186">
        <f>J131</f>
        <v>0</v>
      </c>
      <c r="K59" s="187"/>
    </row>
    <row r="60" spans="2:11" s="8" customFormat="1" ht="19.9" customHeight="1">
      <c r="B60" s="181"/>
      <c r="C60" s="182"/>
      <c r="D60" s="183" t="s">
        <v>2026</v>
      </c>
      <c r="E60" s="184"/>
      <c r="F60" s="184"/>
      <c r="G60" s="184"/>
      <c r="H60" s="184"/>
      <c r="I60" s="185"/>
      <c r="J60" s="186">
        <f>J138</f>
        <v>0</v>
      </c>
      <c r="K60" s="187"/>
    </row>
    <row r="61" spans="2:11" s="8" customFormat="1" ht="19.9" customHeight="1">
      <c r="B61" s="181"/>
      <c r="C61" s="182"/>
      <c r="D61" s="183" t="s">
        <v>177</v>
      </c>
      <c r="E61" s="184"/>
      <c r="F61" s="184"/>
      <c r="G61" s="184"/>
      <c r="H61" s="184"/>
      <c r="I61" s="185"/>
      <c r="J61" s="186">
        <f>J144</f>
        <v>0</v>
      </c>
      <c r="K61" s="187"/>
    </row>
    <row r="62" spans="2:11" s="8" customFormat="1" ht="19.9" customHeight="1">
      <c r="B62" s="181"/>
      <c r="C62" s="182"/>
      <c r="D62" s="183" t="s">
        <v>2027</v>
      </c>
      <c r="E62" s="184"/>
      <c r="F62" s="184"/>
      <c r="G62" s="184"/>
      <c r="H62" s="184"/>
      <c r="I62" s="185"/>
      <c r="J62" s="186">
        <f>J151</f>
        <v>0</v>
      </c>
      <c r="K62" s="187"/>
    </row>
    <row r="63" spans="2:11" s="8" customFormat="1" ht="19.9" customHeight="1">
      <c r="B63" s="181"/>
      <c r="C63" s="182"/>
      <c r="D63" s="183" t="s">
        <v>179</v>
      </c>
      <c r="E63" s="184"/>
      <c r="F63" s="184"/>
      <c r="G63" s="184"/>
      <c r="H63" s="184"/>
      <c r="I63" s="185"/>
      <c r="J63" s="186">
        <f>J170</f>
        <v>0</v>
      </c>
      <c r="K63" s="187"/>
    </row>
    <row r="64" spans="2:11" s="8" customFormat="1" ht="19.9" customHeight="1">
      <c r="B64" s="181"/>
      <c r="C64" s="182"/>
      <c r="D64" s="183" t="s">
        <v>180</v>
      </c>
      <c r="E64" s="184"/>
      <c r="F64" s="184"/>
      <c r="G64" s="184"/>
      <c r="H64" s="184"/>
      <c r="I64" s="185"/>
      <c r="J64" s="186">
        <f>J173</f>
        <v>0</v>
      </c>
      <c r="K64" s="187"/>
    </row>
    <row r="65" spans="2:11" s="8" customFormat="1" ht="19.9" customHeight="1">
      <c r="B65" s="181"/>
      <c r="C65" s="182"/>
      <c r="D65" s="183" t="s">
        <v>181</v>
      </c>
      <c r="E65" s="184"/>
      <c r="F65" s="184"/>
      <c r="G65" s="184"/>
      <c r="H65" s="184"/>
      <c r="I65" s="185"/>
      <c r="J65" s="186">
        <f>J178</f>
        <v>0</v>
      </c>
      <c r="K65" s="187"/>
    </row>
    <row r="66" spans="2:11" s="7" customFormat="1" ht="24.95" customHeight="1">
      <c r="B66" s="174"/>
      <c r="C66" s="175"/>
      <c r="D66" s="176" t="s">
        <v>182</v>
      </c>
      <c r="E66" s="177"/>
      <c r="F66" s="177"/>
      <c r="G66" s="177"/>
      <c r="H66" s="177"/>
      <c r="I66" s="178"/>
      <c r="J66" s="179">
        <f>J180</f>
        <v>0</v>
      </c>
      <c r="K66" s="180"/>
    </row>
    <row r="67" spans="2:11" s="8" customFormat="1" ht="19.9" customHeight="1">
      <c r="B67" s="181"/>
      <c r="C67" s="182"/>
      <c r="D67" s="183" t="s">
        <v>185</v>
      </c>
      <c r="E67" s="184"/>
      <c r="F67" s="184"/>
      <c r="G67" s="184"/>
      <c r="H67" s="184"/>
      <c r="I67" s="185"/>
      <c r="J67" s="186">
        <f>J181</f>
        <v>0</v>
      </c>
      <c r="K67" s="187"/>
    </row>
    <row r="68" spans="2:11" s="7" customFormat="1" ht="24.95" customHeight="1">
      <c r="B68" s="174"/>
      <c r="C68" s="175"/>
      <c r="D68" s="176" t="s">
        <v>216</v>
      </c>
      <c r="E68" s="177"/>
      <c r="F68" s="177"/>
      <c r="G68" s="177"/>
      <c r="H68" s="177"/>
      <c r="I68" s="178"/>
      <c r="J68" s="179">
        <f>J185</f>
        <v>0</v>
      </c>
      <c r="K68" s="180"/>
    </row>
    <row r="69" spans="2:11" s="1" customFormat="1" ht="21.8" customHeight="1">
      <c r="B69" s="43"/>
      <c r="C69" s="44"/>
      <c r="D69" s="44"/>
      <c r="E69" s="44"/>
      <c r="F69" s="44"/>
      <c r="G69" s="44"/>
      <c r="H69" s="44"/>
      <c r="I69" s="141"/>
      <c r="J69" s="44"/>
      <c r="K69" s="48"/>
    </row>
    <row r="70" spans="2:11" s="1" customFormat="1" ht="6.95" customHeight="1">
      <c r="B70" s="64"/>
      <c r="C70" s="65"/>
      <c r="D70" s="65"/>
      <c r="E70" s="65"/>
      <c r="F70" s="65"/>
      <c r="G70" s="65"/>
      <c r="H70" s="65"/>
      <c r="I70" s="163"/>
      <c r="J70" s="65"/>
      <c r="K70" s="66"/>
    </row>
    <row r="74" spans="2:12" s="1" customFormat="1" ht="6.95" customHeight="1">
      <c r="B74" s="67"/>
      <c r="C74" s="68"/>
      <c r="D74" s="68"/>
      <c r="E74" s="68"/>
      <c r="F74" s="68"/>
      <c r="G74" s="68"/>
      <c r="H74" s="68"/>
      <c r="I74" s="166"/>
      <c r="J74" s="68"/>
      <c r="K74" s="68"/>
      <c r="L74" s="69"/>
    </row>
    <row r="75" spans="2:12" s="1" customFormat="1" ht="36.95" customHeight="1">
      <c r="B75" s="43"/>
      <c r="C75" s="70" t="s">
        <v>118</v>
      </c>
      <c r="D75" s="71"/>
      <c r="E75" s="71"/>
      <c r="F75" s="71"/>
      <c r="G75" s="71"/>
      <c r="H75" s="71"/>
      <c r="I75" s="188"/>
      <c r="J75" s="71"/>
      <c r="K75" s="71"/>
      <c r="L75" s="69"/>
    </row>
    <row r="76" spans="2:12" s="1" customFormat="1" ht="6.95" customHeight="1">
      <c r="B76" s="43"/>
      <c r="C76" s="71"/>
      <c r="D76" s="71"/>
      <c r="E76" s="71"/>
      <c r="F76" s="71"/>
      <c r="G76" s="71"/>
      <c r="H76" s="71"/>
      <c r="I76" s="188"/>
      <c r="J76" s="71"/>
      <c r="K76" s="71"/>
      <c r="L76" s="69"/>
    </row>
    <row r="77" spans="2:12" s="1" customFormat="1" ht="14.4" customHeight="1">
      <c r="B77" s="43"/>
      <c r="C77" s="73" t="s">
        <v>18</v>
      </c>
      <c r="D77" s="71"/>
      <c r="E77" s="71"/>
      <c r="F77" s="71"/>
      <c r="G77" s="71"/>
      <c r="H77" s="71"/>
      <c r="I77" s="188"/>
      <c r="J77" s="71"/>
      <c r="K77" s="71"/>
      <c r="L77" s="69"/>
    </row>
    <row r="78" spans="2:12" s="1" customFormat="1" ht="16.5" customHeight="1">
      <c r="B78" s="43"/>
      <c r="C78" s="71"/>
      <c r="D78" s="71"/>
      <c r="E78" s="189" t="str">
        <f>E7</f>
        <v>ZŠ Úšovice - stavební úpravy školních dílen</v>
      </c>
      <c r="F78" s="73"/>
      <c r="G78" s="73"/>
      <c r="H78" s="73"/>
      <c r="I78" s="188"/>
      <c r="J78" s="71"/>
      <c r="K78" s="71"/>
      <c r="L78" s="69"/>
    </row>
    <row r="79" spans="2:12" s="1" customFormat="1" ht="14.4" customHeight="1">
      <c r="B79" s="43"/>
      <c r="C79" s="73" t="s">
        <v>108</v>
      </c>
      <c r="D79" s="71"/>
      <c r="E79" s="71"/>
      <c r="F79" s="71"/>
      <c r="G79" s="71"/>
      <c r="H79" s="71"/>
      <c r="I79" s="188"/>
      <c r="J79" s="71"/>
      <c r="K79" s="71"/>
      <c r="L79" s="69"/>
    </row>
    <row r="80" spans="2:12" s="1" customFormat="1" ht="17.25" customHeight="1">
      <c r="B80" s="43"/>
      <c r="C80" s="71"/>
      <c r="D80" s="71"/>
      <c r="E80" s="79" t="str">
        <f>E9</f>
        <v>30 - Venkovní rozvody - kanalizace, vodovod</v>
      </c>
      <c r="F80" s="71"/>
      <c r="G80" s="71"/>
      <c r="H80" s="71"/>
      <c r="I80" s="188"/>
      <c r="J80" s="71"/>
      <c r="K80" s="71"/>
      <c r="L80" s="69"/>
    </row>
    <row r="81" spans="2:12" s="1" customFormat="1" ht="6.95" customHeight="1">
      <c r="B81" s="43"/>
      <c r="C81" s="71"/>
      <c r="D81" s="71"/>
      <c r="E81" s="71"/>
      <c r="F81" s="71"/>
      <c r="G81" s="71"/>
      <c r="H81" s="71"/>
      <c r="I81" s="188"/>
      <c r="J81" s="71"/>
      <c r="K81" s="71"/>
      <c r="L81" s="69"/>
    </row>
    <row r="82" spans="2:12" s="1" customFormat="1" ht="18" customHeight="1">
      <c r="B82" s="43"/>
      <c r="C82" s="73" t="s">
        <v>25</v>
      </c>
      <c r="D82" s="71"/>
      <c r="E82" s="71"/>
      <c r="F82" s="190" t="str">
        <f>F12</f>
        <v>Mariánské Lázně - Úšovice</v>
      </c>
      <c r="G82" s="71"/>
      <c r="H82" s="71"/>
      <c r="I82" s="191" t="s">
        <v>27</v>
      </c>
      <c r="J82" s="82" t="str">
        <f>IF(J12="","",J12)</f>
        <v>22. 12. 2016</v>
      </c>
      <c r="K82" s="71"/>
      <c r="L82" s="69"/>
    </row>
    <row r="83" spans="2:12" s="1" customFormat="1" ht="6.95" customHeight="1">
      <c r="B83" s="43"/>
      <c r="C83" s="71"/>
      <c r="D83" s="71"/>
      <c r="E83" s="71"/>
      <c r="F83" s="71"/>
      <c r="G83" s="71"/>
      <c r="H83" s="71"/>
      <c r="I83" s="188"/>
      <c r="J83" s="71"/>
      <c r="K83" s="71"/>
      <c r="L83" s="69"/>
    </row>
    <row r="84" spans="2:12" s="1" customFormat="1" ht="13.5">
      <c r="B84" s="43"/>
      <c r="C84" s="73" t="s">
        <v>31</v>
      </c>
      <c r="D84" s="71"/>
      <c r="E84" s="71"/>
      <c r="F84" s="190" t="str">
        <f>E15</f>
        <v>Město M.Lázně</v>
      </c>
      <c r="G84" s="71"/>
      <c r="H84" s="71"/>
      <c r="I84" s="191" t="s">
        <v>37</v>
      </c>
      <c r="J84" s="190" t="str">
        <f>E21</f>
        <v>Ing.Pavel Graca</v>
      </c>
      <c r="K84" s="71"/>
      <c r="L84" s="69"/>
    </row>
    <row r="85" spans="2:12" s="1" customFormat="1" ht="14.4" customHeight="1">
      <c r="B85" s="43"/>
      <c r="C85" s="73" t="s">
        <v>35</v>
      </c>
      <c r="D85" s="71"/>
      <c r="E85" s="71"/>
      <c r="F85" s="190" t="str">
        <f>IF(E18="","",E18)</f>
        <v/>
      </c>
      <c r="G85" s="71"/>
      <c r="H85" s="71"/>
      <c r="I85" s="188"/>
      <c r="J85" s="71"/>
      <c r="K85" s="71"/>
      <c r="L85" s="69"/>
    </row>
    <row r="86" spans="2:12" s="1" customFormat="1" ht="10.3" customHeight="1">
      <c r="B86" s="43"/>
      <c r="C86" s="71"/>
      <c r="D86" s="71"/>
      <c r="E86" s="71"/>
      <c r="F86" s="71"/>
      <c r="G86" s="71"/>
      <c r="H86" s="71"/>
      <c r="I86" s="188"/>
      <c r="J86" s="71"/>
      <c r="K86" s="71"/>
      <c r="L86" s="69"/>
    </row>
    <row r="87" spans="2:20" s="9" customFormat="1" ht="29.25" customHeight="1">
      <c r="B87" s="192"/>
      <c r="C87" s="193" t="s">
        <v>119</v>
      </c>
      <c r="D87" s="194" t="s">
        <v>60</v>
      </c>
      <c r="E87" s="194" t="s">
        <v>56</v>
      </c>
      <c r="F87" s="194" t="s">
        <v>120</v>
      </c>
      <c r="G87" s="194" t="s">
        <v>121</v>
      </c>
      <c r="H87" s="194" t="s">
        <v>122</v>
      </c>
      <c r="I87" s="195" t="s">
        <v>123</v>
      </c>
      <c r="J87" s="194" t="s">
        <v>112</v>
      </c>
      <c r="K87" s="196" t="s">
        <v>124</v>
      </c>
      <c r="L87" s="197"/>
      <c r="M87" s="99" t="s">
        <v>125</v>
      </c>
      <c r="N87" s="100" t="s">
        <v>45</v>
      </c>
      <c r="O87" s="100" t="s">
        <v>126</v>
      </c>
      <c r="P87" s="100" t="s">
        <v>127</v>
      </c>
      <c r="Q87" s="100" t="s">
        <v>128</v>
      </c>
      <c r="R87" s="100" t="s">
        <v>129</v>
      </c>
      <c r="S87" s="100" t="s">
        <v>130</v>
      </c>
      <c r="T87" s="101" t="s">
        <v>131</v>
      </c>
    </row>
    <row r="88" spans="2:63" s="1" customFormat="1" ht="29.25" customHeight="1">
      <c r="B88" s="43"/>
      <c r="C88" s="105" t="s">
        <v>113</v>
      </c>
      <c r="D88" s="71"/>
      <c r="E88" s="71"/>
      <c r="F88" s="71"/>
      <c r="G88" s="71"/>
      <c r="H88" s="71"/>
      <c r="I88" s="188"/>
      <c r="J88" s="198">
        <f>BK88</f>
        <v>0</v>
      </c>
      <c r="K88" s="71"/>
      <c r="L88" s="69"/>
      <c r="M88" s="102"/>
      <c r="N88" s="103"/>
      <c r="O88" s="103"/>
      <c r="P88" s="199">
        <f>P89+P180+P185</f>
        <v>0</v>
      </c>
      <c r="Q88" s="103"/>
      <c r="R88" s="199">
        <f>R89+R180+R185</f>
        <v>3.5585277600000005</v>
      </c>
      <c r="S88" s="103"/>
      <c r="T88" s="200">
        <f>T89+T180+T185</f>
        <v>1.448</v>
      </c>
      <c r="AT88" s="21" t="s">
        <v>74</v>
      </c>
      <c r="AU88" s="21" t="s">
        <v>114</v>
      </c>
      <c r="BK88" s="201">
        <f>BK89+BK180+BK185</f>
        <v>0</v>
      </c>
    </row>
    <row r="89" spans="2:63" s="10" customFormat="1" ht="37.4" customHeight="1">
      <c r="B89" s="202"/>
      <c r="C89" s="203"/>
      <c r="D89" s="204" t="s">
        <v>74</v>
      </c>
      <c r="E89" s="205" t="s">
        <v>217</v>
      </c>
      <c r="F89" s="205" t="s">
        <v>218</v>
      </c>
      <c r="G89" s="203"/>
      <c r="H89" s="203"/>
      <c r="I89" s="206"/>
      <c r="J89" s="207">
        <f>BK89</f>
        <v>0</v>
      </c>
      <c r="K89" s="203"/>
      <c r="L89" s="208"/>
      <c r="M89" s="209"/>
      <c r="N89" s="210"/>
      <c r="O89" s="210"/>
      <c r="P89" s="211">
        <f>P90+P131+P138+P144+P151+P170+P173+P178</f>
        <v>0</v>
      </c>
      <c r="Q89" s="210"/>
      <c r="R89" s="211">
        <f>R90+R131+R138+R144+R151+R170+R173+R178</f>
        <v>3.4325077600000005</v>
      </c>
      <c r="S89" s="210"/>
      <c r="T89" s="212">
        <f>T90+T131+T138+T144+T151+T170+T173+T178</f>
        <v>1.448</v>
      </c>
      <c r="AR89" s="213" t="s">
        <v>24</v>
      </c>
      <c r="AT89" s="214" t="s">
        <v>74</v>
      </c>
      <c r="AU89" s="214" t="s">
        <v>75</v>
      </c>
      <c r="AY89" s="213" t="s">
        <v>134</v>
      </c>
      <c r="BK89" s="215">
        <f>BK90+BK131+BK138+BK144+BK151+BK170+BK173+BK178</f>
        <v>0</v>
      </c>
    </row>
    <row r="90" spans="2:63" s="10" customFormat="1" ht="19.9" customHeight="1">
      <c r="B90" s="202"/>
      <c r="C90" s="203"/>
      <c r="D90" s="204" t="s">
        <v>74</v>
      </c>
      <c r="E90" s="216" t="s">
        <v>24</v>
      </c>
      <c r="F90" s="216" t="s">
        <v>2028</v>
      </c>
      <c r="G90" s="203"/>
      <c r="H90" s="203"/>
      <c r="I90" s="206"/>
      <c r="J90" s="217">
        <f>BK90</f>
        <v>0</v>
      </c>
      <c r="K90" s="203"/>
      <c r="L90" s="208"/>
      <c r="M90" s="209"/>
      <c r="N90" s="210"/>
      <c r="O90" s="210"/>
      <c r="P90" s="211">
        <f>SUM(P91:P130)</f>
        <v>0</v>
      </c>
      <c r="Q90" s="210"/>
      <c r="R90" s="211">
        <f>SUM(R91:R130)</f>
        <v>0.23471360000000002</v>
      </c>
      <c r="S90" s="210"/>
      <c r="T90" s="212">
        <f>SUM(T91:T130)</f>
        <v>1.448</v>
      </c>
      <c r="AR90" s="213" t="s">
        <v>24</v>
      </c>
      <c r="AT90" s="214" t="s">
        <v>74</v>
      </c>
      <c r="AU90" s="214" t="s">
        <v>24</v>
      </c>
      <c r="AY90" s="213" t="s">
        <v>134</v>
      </c>
      <c r="BK90" s="215">
        <f>SUM(BK91:BK130)</f>
        <v>0</v>
      </c>
    </row>
    <row r="91" spans="2:65" s="1" customFormat="1" ht="25.5" customHeight="1">
      <c r="B91" s="43"/>
      <c r="C91" s="218" t="s">
        <v>24</v>
      </c>
      <c r="D91" s="218" t="s">
        <v>137</v>
      </c>
      <c r="E91" s="219" t="s">
        <v>2029</v>
      </c>
      <c r="F91" s="220" t="s">
        <v>2030</v>
      </c>
      <c r="G91" s="221" t="s">
        <v>222</v>
      </c>
      <c r="H91" s="222">
        <v>8</v>
      </c>
      <c r="I91" s="223"/>
      <c r="J91" s="224">
        <f>ROUND(I91*H91,2)</f>
        <v>0</v>
      </c>
      <c r="K91" s="220" t="s">
        <v>141</v>
      </c>
      <c r="L91" s="69"/>
      <c r="M91" s="225" t="s">
        <v>22</v>
      </c>
      <c r="N91" s="226" t="s">
        <v>46</v>
      </c>
      <c r="O91" s="44"/>
      <c r="P91" s="227">
        <f>O91*H91</f>
        <v>0</v>
      </c>
      <c r="Q91" s="227">
        <v>0</v>
      </c>
      <c r="R91" s="227">
        <f>Q91*H91</f>
        <v>0</v>
      </c>
      <c r="S91" s="227">
        <v>0.181</v>
      </c>
      <c r="T91" s="228">
        <f>S91*H91</f>
        <v>1.448</v>
      </c>
      <c r="AR91" s="21" t="s">
        <v>153</v>
      </c>
      <c r="AT91" s="21" t="s">
        <v>137</v>
      </c>
      <c r="AU91" s="21" t="s">
        <v>84</v>
      </c>
      <c r="AY91" s="21" t="s">
        <v>134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1" t="s">
        <v>24</v>
      </c>
      <c r="BK91" s="229">
        <f>ROUND(I91*H91,2)</f>
        <v>0</v>
      </c>
      <c r="BL91" s="21" t="s">
        <v>153</v>
      </c>
      <c r="BM91" s="21" t="s">
        <v>2154</v>
      </c>
    </row>
    <row r="92" spans="2:65" s="1" customFormat="1" ht="16.5" customHeight="1">
      <c r="B92" s="43"/>
      <c r="C92" s="218" t="s">
        <v>84</v>
      </c>
      <c r="D92" s="218" t="s">
        <v>137</v>
      </c>
      <c r="E92" s="219" t="s">
        <v>2155</v>
      </c>
      <c r="F92" s="220" t="s">
        <v>2156</v>
      </c>
      <c r="G92" s="221" t="s">
        <v>228</v>
      </c>
      <c r="H92" s="222">
        <v>20</v>
      </c>
      <c r="I92" s="223"/>
      <c r="J92" s="224">
        <f>ROUND(I92*H92,2)</f>
        <v>0</v>
      </c>
      <c r="K92" s="220" t="s">
        <v>141</v>
      </c>
      <c r="L92" s="69"/>
      <c r="M92" s="225" t="s">
        <v>22</v>
      </c>
      <c r="N92" s="226" t="s">
        <v>46</v>
      </c>
      <c r="O92" s="4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1" t="s">
        <v>153</v>
      </c>
      <c r="AT92" s="21" t="s">
        <v>137</v>
      </c>
      <c r="AU92" s="21" t="s">
        <v>84</v>
      </c>
      <c r="AY92" s="21" t="s">
        <v>134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24</v>
      </c>
      <c r="BK92" s="229">
        <f>ROUND(I92*H92,2)</f>
        <v>0</v>
      </c>
      <c r="BL92" s="21" t="s">
        <v>153</v>
      </c>
      <c r="BM92" s="21" t="s">
        <v>2157</v>
      </c>
    </row>
    <row r="93" spans="2:65" s="1" customFormat="1" ht="16.5" customHeight="1">
      <c r="B93" s="43"/>
      <c r="C93" s="218" t="s">
        <v>147</v>
      </c>
      <c r="D93" s="218" t="s">
        <v>137</v>
      </c>
      <c r="E93" s="219" t="s">
        <v>2158</v>
      </c>
      <c r="F93" s="220" t="s">
        <v>2159</v>
      </c>
      <c r="G93" s="221" t="s">
        <v>228</v>
      </c>
      <c r="H93" s="222">
        <v>18.25</v>
      </c>
      <c r="I93" s="223"/>
      <c r="J93" s="224">
        <f>ROUND(I93*H93,2)</f>
        <v>0</v>
      </c>
      <c r="K93" s="220" t="s">
        <v>141</v>
      </c>
      <c r="L93" s="69"/>
      <c r="M93" s="225" t="s">
        <v>22</v>
      </c>
      <c r="N93" s="226" t="s">
        <v>46</v>
      </c>
      <c r="O93" s="44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1" t="s">
        <v>153</v>
      </c>
      <c r="AT93" s="21" t="s">
        <v>137</v>
      </c>
      <c r="AU93" s="21" t="s">
        <v>84</v>
      </c>
      <c r="AY93" s="21" t="s">
        <v>134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1" t="s">
        <v>24</v>
      </c>
      <c r="BK93" s="229">
        <f>ROUND(I93*H93,2)</f>
        <v>0</v>
      </c>
      <c r="BL93" s="21" t="s">
        <v>153</v>
      </c>
      <c r="BM93" s="21" t="s">
        <v>2160</v>
      </c>
    </row>
    <row r="94" spans="2:51" s="11" customFormat="1" ht="13.5">
      <c r="B94" s="234"/>
      <c r="C94" s="235"/>
      <c r="D94" s="236" t="s">
        <v>224</v>
      </c>
      <c r="E94" s="237" t="s">
        <v>22</v>
      </c>
      <c r="F94" s="238" t="s">
        <v>2161</v>
      </c>
      <c r="G94" s="235"/>
      <c r="H94" s="239">
        <v>12.45</v>
      </c>
      <c r="I94" s="240"/>
      <c r="J94" s="235"/>
      <c r="K94" s="235"/>
      <c r="L94" s="241"/>
      <c r="M94" s="242"/>
      <c r="N94" s="243"/>
      <c r="O94" s="243"/>
      <c r="P94" s="243"/>
      <c r="Q94" s="243"/>
      <c r="R94" s="243"/>
      <c r="S94" s="243"/>
      <c r="T94" s="244"/>
      <c r="AT94" s="245" t="s">
        <v>224</v>
      </c>
      <c r="AU94" s="245" t="s">
        <v>84</v>
      </c>
      <c r="AV94" s="11" t="s">
        <v>84</v>
      </c>
      <c r="AW94" s="11" t="s">
        <v>39</v>
      </c>
      <c r="AX94" s="11" t="s">
        <v>75</v>
      </c>
      <c r="AY94" s="245" t="s">
        <v>134</v>
      </c>
    </row>
    <row r="95" spans="2:51" s="11" customFormat="1" ht="13.5">
      <c r="B95" s="234"/>
      <c r="C95" s="235"/>
      <c r="D95" s="236" t="s">
        <v>224</v>
      </c>
      <c r="E95" s="237" t="s">
        <v>22</v>
      </c>
      <c r="F95" s="238" t="s">
        <v>2162</v>
      </c>
      <c r="G95" s="235"/>
      <c r="H95" s="239">
        <v>5</v>
      </c>
      <c r="I95" s="240"/>
      <c r="J95" s="235"/>
      <c r="K95" s="235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224</v>
      </c>
      <c r="AU95" s="245" t="s">
        <v>84</v>
      </c>
      <c r="AV95" s="11" t="s">
        <v>84</v>
      </c>
      <c r="AW95" s="11" t="s">
        <v>39</v>
      </c>
      <c r="AX95" s="11" t="s">
        <v>75</v>
      </c>
      <c r="AY95" s="245" t="s">
        <v>134</v>
      </c>
    </row>
    <row r="96" spans="2:51" s="11" customFormat="1" ht="13.5">
      <c r="B96" s="234"/>
      <c r="C96" s="235"/>
      <c r="D96" s="236" t="s">
        <v>224</v>
      </c>
      <c r="E96" s="237" t="s">
        <v>22</v>
      </c>
      <c r="F96" s="238" t="s">
        <v>2163</v>
      </c>
      <c r="G96" s="235"/>
      <c r="H96" s="239">
        <v>0.8</v>
      </c>
      <c r="I96" s="240"/>
      <c r="J96" s="235"/>
      <c r="K96" s="235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224</v>
      </c>
      <c r="AU96" s="245" t="s">
        <v>84</v>
      </c>
      <c r="AV96" s="11" t="s">
        <v>84</v>
      </c>
      <c r="AW96" s="11" t="s">
        <v>39</v>
      </c>
      <c r="AX96" s="11" t="s">
        <v>75</v>
      </c>
      <c r="AY96" s="245" t="s">
        <v>134</v>
      </c>
    </row>
    <row r="97" spans="2:65" s="1" customFormat="1" ht="16.5" customHeight="1">
      <c r="B97" s="43"/>
      <c r="C97" s="218" t="s">
        <v>153</v>
      </c>
      <c r="D97" s="218" t="s">
        <v>137</v>
      </c>
      <c r="E97" s="219" t="s">
        <v>2164</v>
      </c>
      <c r="F97" s="220" t="s">
        <v>2165</v>
      </c>
      <c r="G97" s="221" t="s">
        <v>228</v>
      </c>
      <c r="H97" s="222">
        <v>30</v>
      </c>
      <c r="I97" s="223"/>
      <c r="J97" s="224">
        <f>ROUND(I97*H97,2)</f>
        <v>0</v>
      </c>
      <c r="K97" s="220" t="s">
        <v>141</v>
      </c>
      <c r="L97" s="69"/>
      <c r="M97" s="225" t="s">
        <v>22</v>
      </c>
      <c r="N97" s="226" t="s">
        <v>46</v>
      </c>
      <c r="O97" s="4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1" t="s">
        <v>153</v>
      </c>
      <c r="AT97" s="21" t="s">
        <v>137</v>
      </c>
      <c r="AU97" s="21" t="s">
        <v>84</v>
      </c>
      <c r="AY97" s="21" t="s">
        <v>134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24</v>
      </c>
      <c r="BK97" s="229">
        <f>ROUND(I97*H97,2)</f>
        <v>0</v>
      </c>
      <c r="BL97" s="21" t="s">
        <v>153</v>
      </c>
      <c r="BM97" s="21" t="s">
        <v>2166</v>
      </c>
    </row>
    <row r="98" spans="2:51" s="11" customFormat="1" ht="13.5">
      <c r="B98" s="234"/>
      <c r="C98" s="235"/>
      <c r="D98" s="236" t="s">
        <v>224</v>
      </c>
      <c r="E98" s="237" t="s">
        <v>22</v>
      </c>
      <c r="F98" s="238" t="s">
        <v>2167</v>
      </c>
      <c r="G98" s="235"/>
      <c r="H98" s="239">
        <v>30</v>
      </c>
      <c r="I98" s="240"/>
      <c r="J98" s="235"/>
      <c r="K98" s="235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224</v>
      </c>
      <c r="AU98" s="245" t="s">
        <v>84</v>
      </c>
      <c r="AV98" s="11" t="s">
        <v>84</v>
      </c>
      <c r="AW98" s="11" t="s">
        <v>39</v>
      </c>
      <c r="AX98" s="11" t="s">
        <v>24</v>
      </c>
      <c r="AY98" s="245" t="s">
        <v>134</v>
      </c>
    </row>
    <row r="99" spans="2:65" s="1" customFormat="1" ht="16.5" customHeight="1">
      <c r="B99" s="43"/>
      <c r="C99" s="218" t="s">
        <v>133</v>
      </c>
      <c r="D99" s="218" t="s">
        <v>137</v>
      </c>
      <c r="E99" s="219" t="s">
        <v>2168</v>
      </c>
      <c r="F99" s="220" t="s">
        <v>2169</v>
      </c>
      <c r="G99" s="221" t="s">
        <v>228</v>
      </c>
      <c r="H99" s="222">
        <v>141.724</v>
      </c>
      <c r="I99" s="223"/>
      <c r="J99" s="224">
        <f>ROUND(I99*H99,2)</f>
        <v>0</v>
      </c>
      <c r="K99" s="220" t="s">
        <v>141</v>
      </c>
      <c r="L99" s="69"/>
      <c r="M99" s="225" t="s">
        <v>22</v>
      </c>
      <c r="N99" s="226" t="s">
        <v>46</v>
      </c>
      <c r="O99" s="44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1" t="s">
        <v>153</v>
      </c>
      <c r="AT99" s="21" t="s">
        <v>137</v>
      </c>
      <c r="AU99" s="21" t="s">
        <v>84</v>
      </c>
      <c r="AY99" s="21" t="s">
        <v>134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1" t="s">
        <v>24</v>
      </c>
      <c r="BK99" s="229">
        <f>ROUND(I99*H99,2)</f>
        <v>0</v>
      </c>
      <c r="BL99" s="21" t="s">
        <v>153</v>
      </c>
      <c r="BM99" s="21" t="s">
        <v>2170</v>
      </c>
    </row>
    <row r="100" spans="2:51" s="11" customFormat="1" ht="13.5">
      <c r="B100" s="234"/>
      <c r="C100" s="235"/>
      <c r="D100" s="236" t="s">
        <v>224</v>
      </c>
      <c r="E100" s="237" t="s">
        <v>22</v>
      </c>
      <c r="F100" s="238" t="s">
        <v>2171</v>
      </c>
      <c r="G100" s="235"/>
      <c r="H100" s="239">
        <v>74.7</v>
      </c>
      <c r="I100" s="240"/>
      <c r="J100" s="235"/>
      <c r="K100" s="235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224</v>
      </c>
      <c r="AU100" s="245" t="s">
        <v>84</v>
      </c>
      <c r="AV100" s="11" t="s">
        <v>84</v>
      </c>
      <c r="AW100" s="11" t="s">
        <v>39</v>
      </c>
      <c r="AX100" s="11" t="s">
        <v>75</v>
      </c>
      <c r="AY100" s="245" t="s">
        <v>134</v>
      </c>
    </row>
    <row r="101" spans="2:51" s="11" customFormat="1" ht="13.5">
      <c r="B101" s="234"/>
      <c r="C101" s="235"/>
      <c r="D101" s="236" t="s">
        <v>224</v>
      </c>
      <c r="E101" s="237" t="s">
        <v>22</v>
      </c>
      <c r="F101" s="238" t="s">
        <v>2172</v>
      </c>
      <c r="G101" s="235"/>
      <c r="H101" s="239">
        <v>43.024</v>
      </c>
      <c r="I101" s="240"/>
      <c r="J101" s="235"/>
      <c r="K101" s="235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224</v>
      </c>
      <c r="AU101" s="245" t="s">
        <v>84</v>
      </c>
      <c r="AV101" s="11" t="s">
        <v>84</v>
      </c>
      <c r="AW101" s="11" t="s">
        <v>39</v>
      </c>
      <c r="AX101" s="11" t="s">
        <v>75</v>
      </c>
      <c r="AY101" s="245" t="s">
        <v>134</v>
      </c>
    </row>
    <row r="102" spans="2:51" s="11" customFormat="1" ht="13.5">
      <c r="B102" s="234"/>
      <c r="C102" s="235"/>
      <c r="D102" s="236" t="s">
        <v>224</v>
      </c>
      <c r="E102" s="237" t="s">
        <v>22</v>
      </c>
      <c r="F102" s="238" t="s">
        <v>2173</v>
      </c>
      <c r="G102" s="235"/>
      <c r="H102" s="239">
        <v>24</v>
      </c>
      <c r="I102" s="240"/>
      <c r="J102" s="235"/>
      <c r="K102" s="235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224</v>
      </c>
      <c r="AU102" s="245" t="s">
        <v>84</v>
      </c>
      <c r="AV102" s="11" t="s">
        <v>84</v>
      </c>
      <c r="AW102" s="11" t="s">
        <v>39</v>
      </c>
      <c r="AX102" s="11" t="s">
        <v>75</v>
      </c>
      <c r="AY102" s="245" t="s">
        <v>134</v>
      </c>
    </row>
    <row r="103" spans="2:65" s="1" customFormat="1" ht="16.5" customHeight="1">
      <c r="B103" s="43"/>
      <c r="C103" s="218" t="s">
        <v>160</v>
      </c>
      <c r="D103" s="218" t="s">
        <v>137</v>
      </c>
      <c r="E103" s="219" t="s">
        <v>2174</v>
      </c>
      <c r="F103" s="220" t="s">
        <v>2175</v>
      </c>
      <c r="G103" s="221" t="s">
        <v>222</v>
      </c>
      <c r="H103" s="222">
        <v>262.04</v>
      </c>
      <c r="I103" s="223"/>
      <c r="J103" s="224">
        <f>ROUND(I103*H103,2)</f>
        <v>0</v>
      </c>
      <c r="K103" s="220" t="s">
        <v>141</v>
      </c>
      <c r="L103" s="69"/>
      <c r="M103" s="225" t="s">
        <v>22</v>
      </c>
      <c r="N103" s="226" t="s">
        <v>46</v>
      </c>
      <c r="O103" s="44"/>
      <c r="P103" s="227">
        <f>O103*H103</f>
        <v>0</v>
      </c>
      <c r="Q103" s="227">
        <v>0.00084</v>
      </c>
      <c r="R103" s="227">
        <f>Q103*H103</f>
        <v>0.22011360000000002</v>
      </c>
      <c r="S103" s="227">
        <v>0</v>
      </c>
      <c r="T103" s="228">
        <f>S103*H103</f>
        <v>0</v>
      </c>
      <c r="AR103" s="21" t="s">
        <v>153</v>
      </c>
      <c r="AT103" s="21" t="s">
        <v>137</v>
      </c>
      <c r="AU103" s="21" t="s">
        <v>84</v>
      </c>
      <c r="AY103" s="21" t="s">
        <v>134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1" t="s">
        <v>24</v>
      </c>
      <c r="BK103" s="229">
        <f>ROUND(I103*H103,2)</f>
        <v>0</v>
      </c>
      <c r="BL103" s="21" t="s">
        <v>153</v>
      </c>
      <c r="BM103" s="21" t="s">
        <v>2176</v>
      </c>
    </row>
    <row r="104" spans="2:51" s="11" customFormat="1" ht="13.5">
      <c r="B104" s="234"/>
      <c r="C104" s="235"/>
      <c r="D104" s="236" t="s">
        <v>224</v>
      </c>
      <c r="E104" s="237" t="s">
        <v>22</v>
      </c>
      <c r="F104" s="238" t="s">
        <v>2177</v>
      </c>
      <c r="G104" s="235"/>
      <c r="H104" s="239">
        <v>249</v>
      </c>
      <c r="I104" s="240"/>
      <c r="J104" s="235"/>
      <c r="K104" s="235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224</v>
      </c>
      <c r="AU104" s="245" t="s">
        <v>84</v>
      </c>
      <c r="AV104" s="11" t="s">
        <v>84</v>
      </c>
      <c r="AW104" s="11" t="s">
        <v>39</v>
      </c>
      <c r="AX104" s="11" t="s">
        <v>75</v>
      </c>
      <c r="AY104" s="245" t="s">
        <v>134</v>
      </c>
    </row>
    <row r="105" spans="2:51" s="11" customFormat="1" ht="13.5">
      <c r="B105" s="234"/>
      <c r="C105" s="235"/>
      <c r="D105" s="236" t="s">
        <v>224</v>
      </c>
      <c r="E105" s="237" t="s">
        <v>22</v>
      </c>
      <c r="F105" s="238" t="s">
        <v>2178</v>
      </c>
      <c r="G105" s="235"/>
      <c r="H105" s="239">
        <v>13.04</v>
      </c>
      <c r="I105" s="240"/>
      <c r="J105" s="235"/>
      <c r="K105" s="235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224</v>
      </c>
      <c r="AU105" s="245" t="s">
        <v>84</v>
      </c>
      <c r="AV105" s="11" t="s">
        <v>84</v>
      </c>
      <c r="AW105" s="11" t="s">
        <v>39</v>
      </c>
      <c r="AX105" s="11" t="s">
        <v>75</v>
      </c>
      <c r="AY105" s="245" t="s">
        <v>134</v>
      </c>
    </row>
    <row r="106" spans="2:65" s="1" customFormat="1" ht="16.5" customHeight="1">
      <c r="B106" s="43"/>
      <c r="C106" s="218" t="s">
        <v>164</v>
      </c>
      <c r="D106" s="218" t="s">
        <v>137</v>
      </c>
      <c r="E106" s="219" t="s">
        <v>2179</v>
      </c>
      <c r="F106" s="220" t="s">
        <v>2180</v>
      </c>
      <c r="G106" s="221" t="s">
        <v>222</v>
      </c>
      <c r="H106" s="222">
        <v>262.04</v>
      </c>
      <c r="I106" s="223"/>
      <c r="J106" s="224">
        <f>ROUND(I106*H106,2)</f>
        <v>0</v>
      </c>
      <c r="K106" s="220" t="s">
        <v>141</v>
      </c>
      <c r="L106" s="69"/>
      <c r="M106" s="225" t="s">
        <v>22</v>
      </c>
      <c r="N106" s="226" t="s">
        <v>46</v>
      </c>
      <c r="O106" s="44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21" t="s">
        <v>153</v>
      </c>
      <c r="AT106" s="21" t="s">
        <v>137</v>
      </c>
      <c r="AU106" s="21" t="s">
        <v>84</v>
      </c>
      <c r="AY106" s="21" t="s">
        <v>134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1" t="s">
        <v>24</v>
      </c>
      <c r="BK106" s="229">
        <f>ROUND(I106*H106,2)</f>
        <v>0</v>
      </c>
      <c r="BL106" s="21" t="s">
        <v>153</v>
      </c>
      <c r="BM106" s="21" t="s">
        <v>2181</v>
      </c>
    </row>
    <row r="107" spans="2:65" s="1" customFormat="1" ht="16.5" customHeight="1">
      <c r="B107" s="43"/>
      <c r="C107" s="218" t="s">
        <v>168</v>
      </c>
      <c r="D107" s="218" t="s">
        <v>137</v>
      </c>
      <c r="E107" s="219" t="s">
        <v>2037</v>
      </c>
      <c r="F107" s="220" t="s">
        <v>2038</v>
      </c>
      <c r="G107" s="221" t="s">
        <v>228</v>
      </c>
      <c r="H107" s="222">
        <v>171.724</v>
      </c>
      <c r="I107" s="223"/>
      <c r="J107" s="224">
        <f>ROUND(I107*H107,2)</f>
        <v>0</v>
      </c>
      <c r="K107" s="220" t="s">
        <v>141</v>
      </c>
      <c r="L107" s="69"/>
      <c r="M107" s="225" t="s">
        <v>22</v>
      </c>
      <c r="N107" s="226" t="s">
        <v>46</v>
      </c>
      <c r="O107" s="44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1" t="s">
        <v>153</v>
      </c>
      <c r="AT107" s="21" t="s">
        <v>137</v>
      </c>
      <c r="AU107" s="21" t="s">
        <v>84</v>
      </c>
      <c r="AY107" s="21" t="s">
        <v>134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1" t="s">
        <v>24</v>
      </c>
      <c r="BK107" s="229">
        <f>ROUND(I107*H107,2)</f>
        <v>0</v>
      </c>
      <c r="BL107" s="21" t="s">
        <v>153</v>
      </c>
      <c r="BM107" s="21" t="s">
        <v>2182</v>
      </c>
    </row>
    <row r="108" spans="2:65" s="1" customFormat="1" ht="16.5" customHeight="1">
      <c r="B108" s="43"/>
      <c r="C108" s="218" t="s">
        <v>254</v>
      </c>
      <c r="D108" s="218" t="s">
        <v>137</v>
      </c>
      <c r="E108" s="219" t="s">
        <v>243</v>
      </c>
      <c r="F108" s="220" t="s">
        <v>244</v>
      </c>
      <c r="G108" s="221" t="s">
        <v>228</v>
      </c>
      <c r="H108" s="222">
        <v>56.77</v>
      </c>
      <c r="I108" s="223"/>
      <c r="J108" s="224">
        <f>ROUND(I108*H108,2)</f>
        <v>0</v>
      </c>
      <c r="K108" s="220" t="s">
        <v>141</v>
      </c>
      <c r="L108" s="69"/>
      <c r="M108" s="225" t="s">
        <v>22</v>
      </c>
      <c r="N108" s="226" t="s">
        <v>46</v>
      </c>
      <c r="O108" s="44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1" t="s">
        <v>153</v>
      </c>
      <c r="AT108" s="21" t="s">
        <v>137</v>
      </c>
      <c r="AU108" s="21" t="s">
        <v>84</v>
      </c>
      <c r="AY108" s="21" t="s">
        <v>134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1" t="s">
        <v>24</v>
      </c>
      <c r="BK108" s="229">
        <f>ROUND(I108*H108,2)</f>
        <v>0</v>
      </c>
      <c r="BL108" s="21" t="s">
        <v>153</v>
      </c>
      <c r="BM108" s="21" t="s">
        <v>2183</v>
      </c>
    </row>
    <row r="109" spans="2:51" s="11" customFormat="1" ht="13.5">
      <c r="B109" s="234"/>
      <c r="C109" s="235"/>
      <c r="D109" s="236" t="s">
        <v>224</v>
      </c>
      <c r="E109" s="237" t="s">
        <v>22</v>
      </c>
      <c r="F109" s="238" t="s">
        <v>2184</v>
      </c>
      <c r="G109" s="235"/>
      <c r="H109" s="239">
        <v>56.77</v>
      </c>
      <c r="I109" s="240"/>
      <c r="J109" s="235"/>
      <c r="K109" s="235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224</v>
      </c>
      <c r="AU109" s="245" t="s">
        <v>84</v>
      </c>
      <c r="AV109" s="11" t="s">
        <v>84</v>
      </c>
      <c r="AW109" s="11" t="s">
        <v>39</v>
      </c>
      <c r="AX109" s="11" t="s">
        <v>75</v>
      </c>
      <c r="AY109" s="245" t="s">
        <v>134</v>
      </c>
    </row>
    <row r="110" spans="2:65" s="1" customFormat="1" ht="16.5" customHeight="1">
      <c r="B110" s="43"/>
      <c r="C110" s="218" t="s">
        <v>29</v>
      </c>
      <c r="D110" s="218" t="s">
        <v>137</v>
      </c>
      <c r="E110" s="219" t="s">
        <v>255</v>
      </c>
      <c r="F110" s="220" t="s">
        <v>256</v>
      </c>
      <c r="G110" s="221" t="s">
        <v>228</v>
      </c>
      <c r="H110" s="222">
        <v>56.77</v>
      </c>
      <c r="I110" s="223"/>
      <c r="J110" s="224">
        <f>ROUND(I110*H110,2)</f>
        <v>0</v>
      </c>
      <c r="K110" s="220" t="s">
        <v>141</v>
      </c>
      <c r="L110" s="69"/>
      <c r="M110" s="225" t="s">
        <v>22</v>
      </c>
      <c r="N110" s="226" t="s">
        <v>46</v>
      </c>
      <c r="O110" s="44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1" t="s">
        <v>153</v>
      </c>
      <c r="AT110" s="21" t="s">
        <v>137</v>
      </c>
      <c r="AU110" s="21" t="s">
        <v>84</v>
      </c>
      <c r="AY110" s="21" t="s">
        <v>134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1" t="s">
        <v>24</v>
      </c>
      <c r="BK110" s="229">
        <f>ROUND(I110*H110,2)</f>
        <v>0</v>
      </c>
      <c r="BL110" s="21" t="s">
        <v>153</v>
      </c>
      <c r="BM110" s="21" t="s">
        <v>2185</v>
      </c>
    </row>
    <row r="111" spans="2:65" s="1" customFormat="1" ht="16.5" customHeight="1">
      <c r="B111" s="43"/>
      <c r="C111" s="218" t="s">
        <v>263</v>
      </c>
      <c r="D111" s="218" t="s">
        <v>137</v>
      </c>
      <c r="E111" s="219" t="s">
        <v>258</v>
      </c>
      <c r="F111" s="220" t="s">
        <v>259</v>
      </c>
      <c r="G111" s="221" t="s">
        <v>260</v>
      </c>
      <c r="H111" s="222">
        <v>113.54</v>
      </c>
      <c r="I111" s="223"/>
      <c r="J111" s="224">
        <f>ROUND(I111*H111,2)</f>
        <v>0</v>
      </c>
      <c r="K111" s="220" t="s">
        <v>141</v>
      </c>
      <c r="L111" s="69"/>
      <c r="M111" s="225" t="s">
        <v>22</v>
      </c>
      <c r="N111" s="226" t="s">
        <v>46</v>
      </c>
      <c r="O111" s="44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1" t="s">
        <v>153</v>
      </c>
      <c r="AT111" s="21" t="s">
        <v>137</v>
      </c>
      <c r="AU111" s="21" t="s">
        <v>84</v>
      </c>
      <c r="AY111" s="21" t="s">
        <v>134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1" t="s">
        <v>24</v>
      </c>
      <c r="BK111" s="229">
        <f>ROUND(I111*H111,2)</f>
        <v>0</v>
      </c>
      <c r="BL111" s="21" t="s">
        <v>153</v>
      </c>
      <c r="BM111" s="21" t="s">
        <v>2186</v>
      </c>
    </row>
    <row r="112" spans="2:51" s="11" customFormat="1" ht="13.5">
      <c r="B112" s="234"/>
      <c r="C112" s="235"/>
      <c r="D112" s="236" t="s">
        <v>224</v>
      </c>
      <c r="E112" s="235"/>
      <c r="F112" s="238" t="s">
        <v>2187</v>
      </c>
      <c r="G112" s="235"/>
      <c r="H112" s="239">
        <v>113.54</v>
      </c>
      <c r="I112" s="240"/>
      <c r="J112" s="235"/>
      <c r="K112" s="235"/>
      <c r="L112" s="241"/>
      <c r="M112" s="242"/>
      <c r="N112" s="243"/>
      <c r="O112" s="243"/>
      <c r="P112" s="243"/>
      <c r="Q112" s="243"/>
      <c r="R112" s="243"/>
      <c r="S112" s="243"/>
      <c r="T112" s="244"/>
      <c r="AT112" s="245" t="s">
        <v>224</v>
      </c>
      <c r="AU112" s="245" t="s">
        <v>84</v>
      </c>
      <c r="AV112" s="11" t="s">
        <v>84</v>
      </c>
      <c r="AW112" s="11" t="s">
        <v>6</v>
      </c>
      <c r="AX112" s="11" t="s">
        <v>24</v>
      </c>
      <c r="AY112" s="245" t="s">
        <v>134</v>
      </c>
    </row>
    <row r="113" spans="2:65" s="1" customFormat="1" ht="16.5" customHeight="1">
      <c r="B113" s="43"/>
      <c r="C113" s="218" t="s">
        <v>267</v>
      </c>
      <c r="D113" s="218" t="s">
        <v>137</v>
      </c>
      <c r="E113" s="219" t="s">
        <v>264</v>
      </c>
      <c r="F113" s="220" t="s">
        <v>265</v>
      </c>
      <c r="G113" s="221" t="s">
        <v>228</v>
      </c>
      <c r="H113" s="222">
        <v>80.708</v>
      </c>
      <c r="I113" s="223"/>
      <c r="J113" s="224">
        <f>ROUND(I113*H113,2)</f>
        <v>0</v>
      </c>
      <c r="K113" s="220" t="s">
        <v>141</v>
      </c>
      <c r="L113" s="69"/>
      <c r="M113" s="225" t="s">
        <v>22</v>
      </c>
      <c r="N113" s="226" t="s">
        <v>46</v>
      </c>
      <c r="O113" s="44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21" t="s">
        <v>153</v>
      </c>
      <c r="AT113" s="21" t="s">
        <v>137</v>
      </c>
      <c r="AU113" s="21" t="s">
        <v>84</v>
      </c>
      <c r="AY113" s="21" t="s">
        <v>134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1" t="s">
        <v>24</v>
      </c>
      <c r="BK113" s="229">
        <f>ROUND(I113*H113,2)</f>
        <v>0</v>
      </c>
      <c r="BL113" s="21" t="s">
        <v>153</v>
      </c>
      <c r="BM113" s="21" t="s">
        <v>2188</v>
      </c>
    </row>
    <row r="114" spans="2:51" s="11" customFormat="1" ht="13.5">
      <c r="B114" s="234"/>
      <c r="C114" s="235"/>
      <c r="D114" s="236" t="s">
        <v>224</v>
      </c>
      <c r="E114" s="237" t="s">
        <v>22</v>
      </c>
      <c r="F114" s="238" t="s">
        <v>2189</v>
      </c>
      <c r="G114" s="235"/>
      <c r="H114" s="239">
        <v>49.8</v>
      </c>
      <c r="I114" s="240"/>
      <c r="J114" s="235"/>
      <c r="K114" s="235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224</v>
      </c>
      <c r="AU114" s="245" t="s">
        <v>84</v>
      </c>
      <c r="AV114" s="11" t="s">
        <v>84</v>
      </c>
      <c r="AW114" s="11" t="s">
        <v>39</v>
      </c>
      <c r="AX114" s="11" t="s">
        <v>75</v>
      </c>
      <c r="AY114" s="245" t="s">
        <v>134</v>
      </c>
    </row>
    <row r="115" spans="2:51" s="11" customFormat="1" ht="13.5">
      <c r="B115" s="234"/>
      <c r="C115" s="235"/>
      <c r="D115" s="236" t="s">
        <v>224</v>
      </c>
      <c r="E115" s="237" t="s">
        <v>22</v>
      </c>
      <c r="F115" s="238" t="s">
        <v>2190</v>
      </c>
      <c r="G115" s="235"/>
      <c r="H115" s="239">
        <v>24.908</v>
      </c>
      <c r="I115" s="240"/>
      <c r="J115" s="235"/>
      <c r="K115" s="235"/>
      <c r="L115" s="241"/>
      <c r="M115" s="242"/>
      <c r="N115" s="243"/>
      <c r="O115" s="243"/>
      <c r="P115" s="243"/>
      <c r="Q115" s="243"/>
      <c r="R115" s="243"/>
      <c r="S115" s="243"/>
      <c r="T115" s="244"/>
      <c r="AT115" s="245" t="s">
        <v>224</v>
      </c>
      <c r="AU115" s="245" t="s">
        <v>84</v>
      </c>
      <c r="AV115" s="11" t="s">
        <v>84</v>
      </c>
      <c r="AW115" s="11" t="s">
        <v>39</v>
      </c>
      <c r="AX115" s="11" t="s">
        <v>75</v>
      </c>
      <c r="AY115" s="245" t="s">
        <v>134</v>
      </c>
    </row>
    <row r="116" spans="2:51" s="11" customFormat="1" ht="13.5">
      <c r="B116" s="234"/>
      <c r="C116" s="235"/>
      <c r="D116" s="236" t="s">
        <v>224</v>
      </c>
      <c r="E116" s="237" t="s">
        <v>22</v>
      </c>
      <c r="F116" s="238" t="s">
        <v>2191</v>
      </c>
      <c r="G116" s="235"/>
      <c r="H116" s="239">
        <v>6</v>
      </c>
      <c r="I116" s="240"/>
      <c r="J116" s="235"/>
      <c r="K116" s="235"/>
      <c r="L116" s="241"/>
      <c r="M116" s="242"/>
      <c r="N116" s="243"/>
      <c r="O116" s="243"/>
      <c r="P116" s="243"/>
      <c r="Q116" s="243"/>
      <c r="R116" s="243"/>
      <c r="S116" s="243"/>
      <c r="T116" s="244"/>
      <c r="AT116" s="245" t="s">
        <v>224</v>
      </c>
      <c r="AU116" s="245" t="s">
        <v>84</v>
      </c>
      <c r="AV116" s="11" t="s">
        <v>84</v>
      </c>
      <c r="AW116" s="11" t="s">
        <v>39</v>
      </c>
      <c r="AX116" s="11" t="s">
        <v>75</v>
      </c>
      <c r="AY116" s="245" t="s">
        <v>134</v>
      </c>
    </row>
    <row r="117" spans="2:65" s="1" customFormat="1" ht="25.5" customHeight="1">
      <c r="B117" s="43"/>
      <c r="C117" s="218" t="s">
        <v>273</v>
      </c>
      <c r="D117" s="218" t="s">
        <v>137</v>
      </c>
      <c r="E117" s="219" t="s">
        <v>2192</v>
      </c>
      <c r="F117" s="220" t="s">
        <v>2193</v>
      </c>
      <c r="G117" s="221" t="s">
        <v>228</v>
      </c>
      <c r="H117" s="222">
        <v>46.526</v>
      </c>
      <c r="I117" s="223"/>
      <c r="J117" s="224">
        <f>ROUND(I117*H117,2)</f>
        <v>0</v>
      </c>
      <c r="K117" s="220" t="s">
        <v>141</v>
      </c>
      <c r="L117" s="69"/>
      <c r="M117" s="225" t="s">
        <v>22</v>
      </c>
      <c r="N117" s="226" t="s">
        <v>46</v>
      </c>
      <c r="O117" s="44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1" t="s">
        <v>153</v>
      </c>
      <c r="AT117" s="21" t="s">
        <v>137</v>
      </c>
      <c r="AU117" s="21" t="s">
        <v>84</v>
      </c>
      <c r="AY117" s="21" t="s">
        <v>134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1" t="s">
        <v>24</v>
      </c>
      <c r="BK117" s="229">
        <f>ROUND(I117*H117,2)</f>
        <v>0</v>
      </c>
      <c r="BL117" s="21" t="s">
        <v>153</v>
      </c>
      <c r="BM117" s="21" t="s">
        <v>2194</v>
      </c>
    </row>
    <row r="118" spans="2:51" s="11" customFormat="1" ht="13.5">
      <c r="B118" s="234"/>
      <c r="C118" s="235"/>
      <c r="D118" s="236" t="s">
        <v>224</v>
      </c>
      <c r="E118" s="237" t="s">
        <v>22</v>
      </c>
      <c r="F118" s="238" t="s">
        <v>2195</v>
      </c>
      <c r="G118" s="235"/>
      <c r="H118" s="239">
        <v>14.94</v>
      </c>
      <c r="I118" s="240"/>
      <c r="J118" s="235"/>
      <c r="K118" s="235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224</v>
      </c>
      <c r="AU118" s="245" t="s">
        <v>84</v>
      </c>
      <c r="AV118" s="11" t="s">
        <v>84</v>
      </c>
      <c r="AW118" s="11" t="s">
        <v>39</v>
      </c>
      <c r="AX118" s="11" t="s">
        <v>75</v>
      </c>
      <c r="AY118" s="245" t="s">
        <v>134</v>
      </c>
    </row>
    <row r="119" spans="2:51" s="11" customFormat="1" ht="13.5">
      <c r="B119" s="234"/>
      <c r="C119" s="235"/>
      <c r="D119" s="236" t="s">
        <v>224</v>
      </c>
      <c r="E119" s="237" t="s">
        <v>22</v>
      </c>
      <c r="F119" s="238" t="s">
        <v>2196</v>
      </c>
      <c r="G119" s="235"/>
      <c r="H119" s="239">
        <v>13.586</v>
      </c>
      <c r="I119" s="240"/>
      <c r="J119" s="235"/>
      <c r="K119" s="235"/>
      <c r="L119" s="241"/>
      <c r="M119" s="242"/>
      <c r="N119" s="243"/>
      <c r="O119" s="243"/>
      <c r="P119" s="243"/>
      <c r="Q119" s="243"/>
      <c r="R119" s="243"/>
      <c r="S119" s="243"/>
      <c r="T119" s="244"/>
      <c r="AT119" s="245" t="s">
        <v>224</v>
      </c>
      <c r="AU119" s="245" t="s">
        <v>84</v>
      </c>
      <c r="AV119" s="11" t="s">
        <v>84</v>
      </c>
      <c r="AW119" s="11" t="s">
        <v>39</v>
      </c>
      <c r="AX119" s="11" t="s">
        <v>75</v>
      </c>
      <c r="AY119" s="245" t="s">
        <v>134</v>
      </c>
    </row>
    <row r="120" spans="2:51" s="11" customFormat="1" ht="13.5">
      <c r="B120" s="234"/>
      <c r="C120" s="235"/>
      <c r="D120" s="236" t="s">
        <v>224</v>
      </c>
      <c r="E120" s="237" t="s">
        <v>22</v>
      </c>
      <c r="F120" s="238" t="s">
        <v>2197</v>
      </c>
      <c r="G120" s="235"/>
      <c r="H120" s="239">
        <v>18</v>
      </c>
      <c r="I120" s="240"/>
      <c r="J120" s="235"/>
      <c r="K120" s="235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224</v>
      </c>
      <c r="AU120" s="245" t="s">
        <v>84</v>
      </c>
      <c r="AV120" s="11" t="s">
        <v>84</v>
      </c>
      <c r="AW120" s="11" t="s">
        <v>39</v>
      </c>
      <c r="AX120" s="11" t="s">
        <v>75</v>
      </c>
      <c r="AY120" s="245" t="s">
        <v>134</v>
      </c>
    </row>
    <row r="121" spans="2:65" s="1" customFormat="1" ht="16.5" customHeight="1">
      <c r="B121" s="43"/>
      <c r="C121" s="246" t="s">
        <v>278</v>
      </c>
      <c r="D121" s="246" t="s">
        <v>268</v>
      </c>
      <c r="E121" s="247" t="s">
        <v>2198</v>
      </c>
      <c r="F121" s="248" t="s">
        <v>2199</v>
      </c>
      <c r="G121" s="249" t="s">
        <v>260</v>
      </c>
      <c r="H121" s="250">
        <v>93.052</v>
      </c>
      <c r="I121" s="251"/>
      <c r="J121" s="252">
        <f>ROUND(I121*H121,2)</f>
        <v>0</v>
      </c>
      <c r="K121" s="248" t="s">
        <v>2200</v>
      </c>
      <c r="L121" s="253"/>
      <c r="M121" s="254" t="s">
        <v>22</v>
      </c>
      <c r="N121" s="255" t="s">
        <v>46</v>
      </c>
      <c r="O121" s="44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AR121" s="21" t="s">
        <v>168</v>
      </c>
      <c r="AT121" s="21" t="s">
        <v>268</v>
      </c>
      <c r="AU121" s="21" t="s">
        <v>84</v>
      </c>
      <c r="AY121" s="21" t="s">
        <v>134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1" t="s">
        <v>24</v>
      </c>
      <c r="BK121" s="229">
        <f>ROUND(I121*H121,2)</f>
        <v>0</v>
      </c>
      <c r="BL121" s="21" t="s">
        <v>153</v>
      </c>
      <c r="BM121" s="21" t="s">
        <v>2201</v>
      </c>
    </row>
    <row r="122" spans="2:51" s="11" customFormat="1" ht="13.5">
      <c r="B122" s="234"/>
      <c r="C122" s="235"/>
      <c r="D122" s="236" t="s">
        <v>224</v>
      </c>
      <c r="E122" s="235"/>
      <c r="F122" s="238" t="s">
        <v>2202</v>
      </c>
      <c r="G122" s="235"/>
      <c r="H122" s="239">
        <v>93.052</v>
      </c>
      <c r="I122" s="240"/>
      <c r="J122" s="235"/>
      <c r="K122" s="235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224</v>
      </c>
      <c r="AU122" s="245" t="s">
        <v>84</v>
      </c>
      <c r="AV122" s="11" t="s">
        <v>84</v>
      </c>
      <c r="AW122" s="11" t="s">
        <v>6</v>
      </c>
      <c r="AX122" s="11" t="s">
        <v>24</v>
      </c>
      <c r="AY122" s="245" t="s">
        <v>134</v>
      </c>
    </row>
    <row r="123" spans="2:65" s="1" customFormat="1" ht="16.5" customHeight="1">
      <c r="B123" s="43"/>
      <c r="C123" s="218" t="s">
        <v>10</v>
      </c>
      <c r="D123" s="218" t="s">
        <v>137</v>
      </c>
      <c r="E123" s="219" t="s">
        <v>274</v>
      </c>
      <c r="F123" s="220" t="s">
        <v>275</v>
      </c>
      <c r="G123" s="221" t="s">
        <v>222</v>
      </c>
      <c r="H123" s="222">
        <v>8</v>
      </c>
      <c r="I123" s="223"/>
      <c r="J123" s="224">
        <f>ROUND(I123*H123,2)</f>
        <v>0</v>
      </c>
      <c r="K123" s="220" t="s">
        <v>141</v>
      </c>
      <c r="L123" s="69"/>
      <c r="M123" s="225" t="s">
        <v>22</v>
      </c>
      <c r="N123" s="226" t="s">
        <v>46</v>
      </c>
      <c r="O123" s="44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1" t="s">
        <v>153</v>
      </c>
      <c r="AT123" s="21" t="s">
        <v>137</v>
      </c>
      <c r="AU123" s="21" t="s">
        <v>84</v>
      </c>
      <c r="AY123" s="21" t="s">
        <v>134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1" t="s">
        <v>24</v>
      </c>
      <c r="BK123" s="229">
        <f>ROUND(I123*H123,2)</f>
        <v>0</v>
      </c>
      <c r="BL123" s="21" t="s">
        <v>153</v>
      </c>
      <c r="BM123" s="21" t="s">
        <v>2203</v>
      </c>
    </row>
    <row r="124" spans="2:65" s="1" customFormat="1" ht="25.5" customHeight="1">
      <c r="B124" s="43"/>
      <c r="C124" s="218" t="s">
        <v>287</v>
      </c>
      <c r="D124" s="218" t="s">
        <v>137</v>
      </c>
      <c r="E124" s="219" t="s">
        <v>2204</v>
      </c>
      <c r="F124" s="220" t="s">
        <v>2205</v>
      </c>
      <c r="G124" s="221" t="s">
        <v>222</v>
      </c>
      <c r="H124" s="222">
        <v>182.5</v>
      </c>
      <c r="I124" s="223"/>
      <c r="J124" s="224">
        <f>ROUND(I124*H124,2)</f>
        <v>0</v>
      </c>
      <c r="K124" s="220" t="s">
        <v>141</v>
      </c>
      <c r="L124" s="69"/>
      <c r="M124" s="225" t="s">
        <v>22</v>
      </c>
      <c r="N124" s="226" t="s">
        <v>46</v>
      </c>
      <c r="O124" s="44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1" t="s">
        <v>153</v>
      </c>
      <c r="AT124" s="21" t="s">
        <v>137</v>
      </c>
      <c r="AU124" s="21" t="s">
        <v>84</v>
      </c>
      <c r="AY124" s="21" t="s">
        <v>134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1" t="s">
        <v>24</v>
      </c>
      <c r="BK124" s="229">
        <f>ROUND(I124*H124,2)</f>
        <v>0</v>
      </c>
      <c r="BL124" s="21" t="s">
        <v>153</v>
      </c>
      <c r="BM124" s="21" t="s">
        <v>2206</v>
      </c>
    </row>
    <row r="125" spans="2:51" s="11" customFormat="1" ht="13.5">
      <c r="B125" s="234"/>
      <c r="C125" s="235"/>
      <c r="D125" s="236" t="s">
        <v>224</v>
      </c>
      <c r="E125" s="237" t="s">
        <v>22</v>
      </c>
      <c r="F125" s="238" t="s">
        <v>2207</v>
      </c>
      <c r="G125" s="235"/>
      <c r="H125" s="239">
        <v>124.5</v>
      </c>
      <c r="I125" s="240"/>
      <c r="J125" s="235"/>
      <c r="K125" s="235"/>
      <c r="L125" s="241"/>
      <c r="M125" s="242"/>
      <c r="N125" s="243"/>
      <c r="O125" s="243"/>
      <c r="P125" s="243"/>
      <c r="Q125" s="243"/>
      <c r="R125" s="243"/>
      <c r="S125" s="243"/>
      <c r="T125" s="244"/>
      <c r="AT125" s="245" t="s">
        <v>224</v>
      </c>
      <c r="AU125" s="245" t="s">
        <v>84</v>
      </c>
      <c r="AV125" s="11" t="s">
        <v>84</v>
      </c>
      <c r="AW125" s="11" t="s">
        <v>39</v>
      </c>
      <c r="AX125" s="11" t="s">
        <v>75</v>
      </c>
      <c r="AY125" s="245" t="s">
        <v>134</v>
      </c>
    </row>
    <row r="126" spans="2:51" s="11" customFormat="1" ht="13.5">
      <c r="B126" s="234"/>
      <c r="C126" s="235"/>
      <c r="D126" s="236" t="s">
        <v>224</v>
      </c>
      <c r="E126" s="237" t="s">
        <v>22</v>
      </c>
      <c r="F126" s="238" t="s">
        <v>2208</v>
      </c>
      <c r="G126" s="235"/>
      <c r="H126" s="239">
        <v>50</v>
      </c>
      <c r="I126" s="240"/>
      <c r="J126" s="235"/>
      <c r="K126" s="235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224</v>
      </c>
      <c r="AU126" s="245" t="s">
        <v>84</v>
      </c>
      <c r="AV126" s="11" t="s">
        <v>84</v>
      </c>
      <c r="AW126" s="11" t="s">
        <v>39</v>
      </c>
      <c r="AX126" s="11" t="s">
        <v>75</v>
      </c>
      <c r="AY126" s="245" t="s">
        <v>134</v>
      </c>
    </row>
    <row r="127" spans="2:51" s="11" customFormat="1" ht="13.5">
      <c r="B127" s="234"/>
      <c r="C127" s="235"/>
      <c r="D127" s="236" t="s">
        <v>224</v>
      </c>
      <c r="E127" s="237" t="s">
        <v>22</v>
      </c>
      <c r="F127" s="238" t="s">
        <v>2209</v>
      </c>
      <c r="G127" s="235"/>
      <c r="H127" s="239">
        <v>8</v>
      </c>
      <c r="I127" s="240"/>
      <c r="J127" s="235"/>
      <c r="K127" s="235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224</v>
      </c>
      <c r="AU127" s="245" t="s">
        <v>84</v>
      </c>
      <c r="AV127" s="11" t="s">
        <v>84</v>
      </c>
      <c r="AW127" s="11" t="s">
        <v>39</v>
      </c>
      <c r="AX127" s="11" t="s">
        <v>75</v>
      </c>
      <c r="AY127" s="245" t="s">
        <v>134</v>
      </c>
    </row>
    <row r="128" spans="2:65" s="1" customFormat="1" ht="25.5" customHeight="1">
      <c r="B128" s="43"/>
      <c r="C128" s="218" t="s">
        <v>292</v>
      </c>
      <c r="D128" s="218" t="s">
        <v>137</v>
      </c>
      <c r="E128" s="219" t="s">
        <v>2210</v>
      </c>
      <c r="F128" s="220" t="s">
        <v>2211</v>
      </c>
      <c r="G128" s="221" t="s">
        <v>222</v>
      </c>
      <c r="H128" s="222">
        <v>182.5</v>
      </c>
      <c r="I128" s="223"/>
      <c r="J128" s="224">
        <f>ROUND(I128*H128,2)</f>
        <v>0</v>
      </c>
      <c r="K128" s="220" t="s">
        <v>141</v>
      </c>
      <c r="L128" s="69"/>
      <c r="M128" s="225" t="s">
        <v>22</v>
      </c>
      <c r="N128" s="226" t="s">
        <v>46</v>
      </c>
      <c r="O128" s="44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1" t="s">
        <v>153</v>
      </c>
      <c r="AT128" s="21" t="s">
        <v>137</v>
      </c>
      <c r="AU128" s="21" t="s">
        <v>84</v>
      </c>
      <c r="AY128" s="21" t="s">
        <v>134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1" t="s">
        <v>24</v>
      </c>
      <c r="BK128" s="229">
        <f>ROUND(I128*H128,2)</f>
        <v>0</v>
      </c>
      <c r="BL128" s="21" t="s">
        <v>153</v>
      </c>
      <c r="BM128" s="21" t="s">
        <v>2212</v>
      </c>
    </row>
    <row r="129" spans="2:65" s="1" customFormat="1" ht="16.5" customHeight="1">
      <c r="B129" s="43"/>
      <c r="C129" s="246" t="s">
        <v>297</v>
      </c>
      <c r="D129" s="246" t="s">
        <v>268</v>
      </c>
      <c r="E129" s="247" t="s">
        <v>2213</v>
      </c>
      <c r="F129" s="248" t="s">
        <v>2214</v>
      </c>
      <c r="G129" s="249" t="s">
        <v>640</v>
      </c>
      <c r="H129" s="250">
        <v>14.6</v>
      </c>
      <c r="I129" s="251"/>
      <c r="J129" s="252">
        <f>ROUND(I129*H129,2)</f>
        <v>0</v>
      </c>
      <c r="K129" s="248" t="s">
        <v>141</v>
      </c>
      <c r="L129" s="253"/>
      <c r="M129" s="254" t="s">
        <v>22</v>
      </c>
      <c r="N129" s="255" t="s">
        <v>46</v>
      </c>
      <c r="O129" s="44"/>
      <c r="P129" s="227">
        <f>O129*H129</f>
        <v>0</v>
      </c>
      <c r="Q129" s="227">
        <v>0.001</v>
      </c>
      <c r="R129" s="227">
        <f>Q129*H129</f>
        <v>0.0146</v>
      </c>
      <c r="S129" s="227">
        <v>0</v>
      </c>
      <c r="T129" s="228">
        <f>S129*H129</f>
        <v>0</v>
      </c>
      <c r="AR129" s="21" t="s">
        <v>168</v>
      </c>
      <c r="AT129" s="21" t="s">
        <v>268</v>
      </c>
      <c r="AU129" s="21" t="s">
        <v>84</v>
      </c>
      <c r="AY129" s="21" t="s">
        <v>134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1" t="s">
        <v>24</v>
      </c>
      <c r="BK129" s="229">
        <f>ROUND(I129*H129,2)</f>
        <v>0</v>
      </c>
      <c r="BL129" s="21" t="s">
        <v>153</v>
      </c>
      <c r="BM129" s="21" t="s">
        <v>2215</v>
      </c>
    </row>
    <row r="130" spans="2:51" s="11" customFormat="1" ht="13.5">
      <c r="B130" s="234"/>
      <c r="C130" s="235"/>
      <c r="D130" s="236" t="s">
        <v>224</v>
      </c>
      <c r="E130" s="235"/>
      <c r="F130" s="238" t="s">
        <v>2216</v>
      </c>
      <c r="G130" s="235"/>
      <c r="H130" s="239">
        <v>14.6</v>
      </c>
      <c r="I130" s="240"/>
      <c r="J130" s="235"/>
      <c r="K130" s="235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224</v>
      </c>
      <c r="AU130" s="245" t="s">
        <v>84</v>
      </c>
      <c r="AV130" s="11" t="s">
        <v>84</v>
      </c>
      <c r="AW130" s="11" t="s">
        <v>6</v>
      </c>
      <c r="AX130" s="11" t="s">
        <v>24</v>
      </c>
      <c r="AY130" s="245" t="s">
        <v>134</v>
      </c>
    </row>
    <row r="131" spans="2:63" s="10" customFormat="1" ht="29.85" customHeight="1">
      <c r="B131" s="202"/>
      <c r="C131" s="203"/>
      <c r="D131" s="204" t="s">
        <v>74</v>
      </c>
      <c r="E131" s="216" t="s">
        <v>84</v>
      </c>
      <c r="F131" s="216" t="s">
        <v>277</v>
      </c>
      <c r="G131" s="203"/>
      <c r="H131" s="203"/>
      <c r="I131" s="206"/>
      <c r="J131" s="217">
        <f>BK131</f>
        <v>0</v>
      </c>
      <c r="K131" s="203"/>
      <c r="L131" s="208"/>
      <c r="M131" s="209"/>
      <c r="N131" s="210"/>
      <c r="O131" s="210"/>
      <c r="P131" s="211">
        <f>SUM(P132:P137)</f>
        <v>0</v>
      </c>
      <c r="Q131" s="210"/>
      <c r="R131" s="211">
        <f>SUM(R132:R137)</f>
        <v>0.0358</v>
      </c>
      <c r="S131" s="210"/>
      <c r="T131" s="212">
        <f>SUM(T132:T137)</f>
        <v>0</v>
      </c>
      <c r="AR131" s="213" t="s">
        <v>24</v>
      </c>
      <c r="AT131" s="214" t="s">
        <v>74</v>
      </c>
      <c r="AU131" s="214" t="s">
        <v>24</v>
      </c>
      <c r="AY131" s="213" t="s">
        <v>134</v>
      </c>
      <c r="BK131" s="215">
        <f>SUM(BK132:BK137)</f>
        <v>0</v>
      </c>
    </row>
    <row r="132" spans="2:65" s="1" customFormat="1" ht="25.5" customHeight="1">
      <c r="B132" s="43"/>
      <c r="C132" s="218" t="s">
        <v>301</v>
      </c>
      <c r="D132" s="218" t="s">
        <v>137</v>
      </c>
      <c r="E132" s="219" t="s">
        <v>2217</v>
      </c>
      <c r="F132" s="220" t="s">
        <v>2218</v>
      </c>
      <c r="G132" s="221" t="s">
        <v>228</v>
      </c>
      <c r="H132" s="222">
        <v>17.6</v>
      </c>
      <c r="I132" s="223"/>
      <c r="J132" s="224">
        <f>ROUND(I132*H132,2)</f>
        <v>0</v>
      </c>
      <c r="K132" s="220" t="s">
        <v>141</v>
      </c>
      <c r="L132" s="69"/>
      <c r="M132" s="225" t="s">
        <v>22</v>
      </c>
      <c r="N132" s="226" t="s">
        <v>46</v>
      </c>
      <c r="O132" s="44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1" t="s">
        <v>153</v>
      </c>
      <c r="AT132" s="21" t="s">
        <v>137</v>
      </c>
      <c r="AU132" s="21" t="s">
        <v>84</v>
      </c>
      <c r="AY132" s="21" t="s">
        <v>134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1" t="s">
        <v>24</v>
      </c>
      <c r="BK132" s="229">
        <f>ROUND(I132*H132,2)</f>
        <v>0</v>
      </c>
      <c r="BL132" s="21" t="s">
        <v>153</v>
      </c>
      <c r="BM132" s="21" t="s">
        <v>2219</v>
      </c>
    </row>
    <row r="133" spans="2:51" s="11" customFormat="1" ht="13.5">
      <c r="B133" s="234"/>
      <c r="C133" s="235"/>
      <c r="D133" s="236" t="s">
        <v>224</v>
      </c>
      <c r="E133" s="237" t="s">
        <v>22</v>
      </c>
      <c r="F133" s="238" t="s">
        <v>2220</v>
      </c>
      <c r="G133" s="235"/>
      <c r="H133" s="239">
        <v>17.6</v>
      </c>
      <c r="I133" s="240"/>
      <c r="J133" s="235"/>
      <c r="K133" s="235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224</v>
      </c>
      <c r="AU133" s="245" t="s">
        <v>84</v>
      </c>
      <c r="AV133" s="11" t="s">
        <v>84</v>
      </c>
      <c r="AW133" s="11" t="s">
        <v>39</v>
      </c>
      <c r="AX133" s="11" t="s">
        <v>24</v>
      </c>
      <c r="AY133" s="245" t="s">
        <v>134</v>
      </c>
    </row>
    <row r="134" spans="2:65" s="1" customFormat="1" ht="25.5" customHeight="1">
      <c r="B134" s="43"/>
      <c r="C134" s="218" t="s">
        <v>87</v>
      </c>
      <c r="D134" s="218" t="s">
        <v>137</v>
      </c>
      <c r="E134" s="219" t="s">
        <v>2221</v>
      </c>
      <c r="F134" s="220" t="s">
        <v>2222</v>
      </c>
      <c r="G134" s="221" t="s">
        <v>222</v>
      </c>
      <c r="H134" s="222">
        <v>71.6</v>
      </c>
      <c r="I134" s="223"/>
      <c r="J134" s="224">
        <f>ROUND(I134*H134,2)</f>
        <v>0</v>
      </c>
      <c r="K134" s="220" t="s">
        <v>141</v>
      </c>
      <c r="L134" s="69"/>
      <c r="M134" s="225" t="s">
        <v>22</v>
      </c>
      <c r="N134" s="226" t="s">
        <v>46</v>
      </c>
      <c r="O134" s="44"/>
      <c r="P134" s="227">
        <f>O134*H134</f>
        <v>0</v>
      </c>
      <c r="Q134" s="227">
        <v>0.00017</v>
      </c>
      <c r="R134" s="227">
        <f>Q134*H134</f>
        <v>0.012172</v>
      </c>
      <c r="S134" s="227">
        <v>0</v>
      </c>
      <c r="T134" s="228">
        <f>S134*H134</f>
        <v>0</v>
      </c>
      <c r="AR134" s="21" t="s">
        <v>153</v>
      </c>
      <c r="AT134" s="21" t="s">
        <v>137</v>
      </c>
      <c r="AU134" s="21" t="s">
        <v>84</v>
      </c>
      <c r="AY134" s="21" t="s">
        <v>134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1" t="s">
        <v>24</v>
      </c>
      <c r="BK134" s="229">
        <f>ROUND(I134*H134,2)</f>
        <v>0</v>
      </c>
      <c r="BL134" s="21" t="s">
        <v>153</v>
      </c>
      <c r="BM134" s="21" t="s">
        <v>2223</v>
      </c>
    </row>
    <row r="135" spans="2:51" s="11" customFormat="1" ht="13.5">
      <c r="B135" s="234"/>
      <c r="C135" s="235"/>
      <c r="D135" s="236" t="s">
        <v>224</v>
      </c>
      <c r="E135" s="237" t="s">
        <v>22</v>
      </c>
      <c r="F135" s="238" t="s">
        <v>2224</v>
      </c>
      <c r="G135" s="235"/>
      <c r="H135" s="239">
        <v>71.6</v>
      </c>
      <c r="I135" s="240"/>
      <c r="J135" s="235"/>
      <c r="K135" s="235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224</v>
      </c>
      <c r="AU135" s="245" t="s">
        <v>84</v>
      </c>
      <c r="AV135" s="11" t="s">
        <v>84</v>
      </c>
      <c r="AW135" s="11" t="s">
        <v>39</v>
      </c>
      <c r="AX135" s="11" t="s">
        <v>24</v>
      </c>
      <c r="AY135" s="245" t="s">
        <v>134</v>
      </c>
    </row>
    <row r="136" spans="2:65" s="1" customFormat="1" ht="16.5" customHeight="1">
      <c r="B136" s="43"/>
      <c r="C136" s="246" t="s">
        <v>9</v>
      </c>
      <c r="D136" s="246" t="s">
        <v>268</v>
      </c>
      <c r="E136" s="247" t="s">
        <v>2225</v>
      </c>
      <c r="F136" s="248" t="s">
        <v>2226</v>
      </c>
      <c r="G136" s="249" t="s">
        <v>222</v>
      </c>
      <c r="H136" s="250">
        <v>78.76</v>
      </c>
      <c r="I136" s="251"/>
      <c r="J136" s="252">
        <f>ROUND(I136*H136,2)</f>
        <v>0</v>
      </c>
      <c r="K136" s="248" t="s">
        <v>141</v>
      </c>
      <c r="L136" s="253"/>
      <c r="M136" s="254" t="s">
        <v>22</v>
      </c>
      <c r="N136" s="255" t="s">
        <v>46</v>
      </c>
      <c r="O136" s="44"/>
      <c r="P136" s="227">
        <f>O136*H136</f>
        <v>0</v>
      </c>
      <c r="Q136" s="227">
        <v>0.0003</v>
      </c>
      <c r="R136" s="227">
        <f>Q136*H136</f>
        <v>0.023628</v>
      </c>
      <c r="S136" s="227">
        <v>0</v>
      </c>
      <c r="T136" s="228">
        <f>S136*H136</f>
        <v>0</v>
      </c>
      <c r="AR136" s="21" t="s">
        <v>168</v>
      </c>
      <c r="AT136" s="21" t="s">
        <v>268</v>
      </c>
      <c r="AU136" s="21" t="s">
        <v>84</v>
      </c>
      <c r="AY136" s="21" t="s">
        <v>134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1" t="s">
        <v>24</v>
      </c>
      <c r="BK136" s="229">
        <f>ROUND(I136*H136,2)</f>
        <v>0</v>
      </c>
      <c r="BL136" s="21" t="s">
        <v>153</v>
      </c>
      <c r="BM136" s="21" t="s">
        <v>2227</v>
      </c>
    </row>
    <row r="137" spans="2:51" s="11" customFormat="1" ht="13.5">
      <c r="B137" s="234"/>
      <c r="C137" s="235"/>
      <c r="D137" s="236" t="s">
        <v>224</v>
      </c>
      <c r="E137" s="235"/>
      <c r="F137" s="238" t="s">
        <v>2228</v>
      </c>
      <c r="G137" s="235"/>
      <c r="H137" s="239">
        <v>78.76</v>
      </c>
      <c r="I137" s="240"/>
      <c r="J137" s="235"/>
      <c r="K137" s="235"/>
      <c r="L137" s="241"/>
      <c r="M137" s="242"/>
      <c r="N137" s="243"/>
      <c r="O137" s="243"/>
      <c r="P137" s="243"/>
      <c r="Q137" s="243"/>
      <c r="R137" s="243"/>
      <c r="S137" s="243"/>
      <c r="T137" s="244"/>
      <c r="AT137" s="245" t="s">
        <v>224</v>
      </c>
      <c r="AU137" s="245" t="s">
        <v>84</v>
      </c>
      <c r="AV137" s="11" t="s">
        <v>84</v>
      </c>
      <c r="AW137" s="11" t="s">
        <v>6</v>
      </c>
      <c r="AX137" s="11" t="s">
        <v>24</v>
      </c>
      <c r="AY137" s="245" t="s">
        <v>134</v>
      </c>
    </row>
    <row r="138" spans="2:63" s="10" customFormat="1" ht="29.85" customHeight="1">
      <c r="B138" s="202"/>
      <c r="C138" s="203"/>
      <c r="D138" s="204" t="s">
        <v>74</v>
      </c>
      <c r="E138" s="216" t="s">
        <v>153</v>
      </c>
      <c r="F138" s="216" t="s">
        <v>2070</v>
      </c>
      <c r="G138" s="203"/>
      <c r="H138" s="203"/>
      <c r="I138" s="206"/>
      <c r="J138" s="217">
        <f>BK138</f>
        <v>0</v>
      </c>
      <c r="K138" s="203"/>
      <c r="L138" s="208"/>
      <c r="M138" s="209"/>
      <c r="N138" s="210"/>
      <c r="O138" s="210"/>
      <c r="P138" s="211">
        <f>SUM(P139:P143)</f>
        <v>0</v>
      </c>
      <c r="Q138" s="210"/>
      <c r="R138" s="211">
        <f>SUM(R139:R143)</f>
        <v>0.004</v>
      </c>
      <c r="S138" s="210"/>
      <c r="T138" s="212">
        <f>SUM(T139:T143)</f>
        <v>0</v>
      </c>
      <c r="AR138" s="213" t="s">
        <v>24</v>
      </c>
      <c r="AT138" s="214" t="s">
        <v>74</v>
      </c>
      <c r="AU138" s="214" t="s">
        <v>24</v>
      </c>
      <c r="AY138" s="213" t="s">
        <v>134</v>
      </c>
      <c r="BK138" s="215">
        <f>SUM(BK139:BK143)</f>
        <v>0</v>
      </c>
    </row>
    <row r="139" spans="2:65" s="1" customFormat="1" ht="16.5" customHeight="1">
      <c r="B139" s="43"/>
      <c r="C139" s="218" t="s">
        <v>314</v>
      </c>
      <c r="D139" s="218" t="s">
        <v>137</v>
      </c>
      <c r="E139" s="219" t="s">
        <v>2229</v>
      </c>
      <c r="F139" s="220" t="s">
        <v>2230</v>
      </c>
      <c r="G139" s="221" t="s">
        <v>228</v>
      </c>
      <c r="H139" s="222">
        <v>10.244</v>
      </c>
      <c r="I139" s="223"/>
      <c r="J139" s="224">
        <f>ROUND(I139*H139,2)</f>
        <v>0</v>
      </c>
      <c r="K139" s="220" t="s">
        <v>141</v>
      </c>
      <c r="L139" s="69"/>
      <c r="M139" s="225" t="s">
        <v>22</v>
      </c>
      <c r="N139" s="226" t="s">
        <v>46</v>
      </c>
      <c r="O139" s="44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1" t="s">
        <v>153</v>
      </c>
      <c r="AT139" s="21" t="s">
        <v>137</v>
      </c>
      <c r="AU139" s="21" t="s">
        <v>84</v>
      </c>
      <c r="AY139" s="21" t="s">
        <v>134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1" t="s">
        <v>24</v>
      </c>
      <c r="BK139" s="229">
        <f>ROUND(I139*H139,2)</f>
        <v>0</v>
      </c>
      <c r="BL139" s="21" t="s">
        <v>153</v>
      </c>
      <c r="BM139" s="21" t="s">
        <v>2231</v>
      </c>
    </row>
    <row r="140" spans="2:51" s="11" customFormat="1" ht="13.5">
      <c r="B140" s="234"/>
      <c r="C140" s="235"/>
      <c r="D140" s="236" t="s">
        <v>224</v>
      </c>
      <c r="E140" s="237" t="s">
        <v>22</v>
      </c>
      <c r="F140" s="238" t="s">
        <v>2232</v>
      </c>
      <c r="G140" s="235"/>
      <c r="H140" s="239">
        <v>4.98</v>
      </c>
      <c r="I140" s="240"/>
      <c r="J140" s="235"/>
      <c r="K140" s="235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224</v>
      </c>
      <c r="AU140" s="245" t="s">
        <v>84</v>
      </c>
      <c r="AV140" s="11" t="s">
        <v>84</v>
      </c>
      <c r="AW140" s="11" t="s">
        <v>39</v>
      </c>
      <c r="AX140" s="11" t="s">
        <v>75</v>
      </c>
      <c r="AY140" s="245" t="s">
        <v>134</v>
      </c>
    </row>
    <row r="141" spans="2:51" s="11" customFormat="1" ht="13.5">
      <c r="B141" s="234"/>
      <c r="C141" s="235"/>
      <c r="D141" s="236" t="s">
        <v>224</v>
      </c>
      <c r="E141" s="237" t="s">
        <v>22</v>
      </c>
      <c r="F141" s="238" t="s">
        <v>2233</v>
      </c>
      <c r="G141" s="235"/>
      <c r="H141" s="239">
        <v>2.264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224</v>
      </c>
      <c r="AU141" s="245" t="s">
        <v>84</v>
      </c>
      <c r="AV141" s="11" t="s">
        <v>84</v>
      </c>
      <c r="AW141" s="11" t="s">
        <v>39</v>
      </c>
      <c r="AX141" s="11" t="s">
        <v>75</v>
      </c>
      <c r="AY141" s="245" t="s">
        <v>134</v>
      </c>
    </row>
    <row r="142" spans="2:51" s="11" customFormat="1" ht="13.5">
      <c r="B142" s="234"/>
      <c r="C142" s="235"/>
      <c r="D142" s="236" t="s">
        <v>224</v>
      </c>
      <c r="E142" s="237" t="s">
        <v>22</v>
      </c>
      <c r="F142" s="238" t="s">
        <v>2234</v>
      </c>
      <c r="G142" s="235"/>
      <c r="H142" s="239">
        <v>3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224</v>
      </c>
      <c r="AU142" s="245" t="s">
        <v>84</v>
      </c>
      <c r="AV142" s="11" t="s">
        <v>84</v>
      </c>
      <c r="AW142" s="11" t="s">
        <v>39</v>
      </c>
      <c r="AX142" s="11" t="s">
        <v>75</v>
      </c>
      <c r="AY142" s="245" t="s">
        <v>134</v>
      </c>
    </row>
    <row r="143" spans="2:65" s="1" customFormat="1" ht="16.5" customHeight="1">
      <c r="B143" s="43"/>
      <c r="C143" s="218" t="s">
        <v>318</v>
      </c>
      <c r="D143" s="218" t="s">
        <v>137</v>
      </c>
      <c r="E143" s="219" t="s">
        <v>2071</v>
      </c>
      <c r="F143" s="220" t="s">
        <v>2072</v>
      </c>
      <c r="G143" s="221" t="s">
        <v>281</v>
      </c>
      <c r="H143" s="222">
        <v>8</v>
      </c>
      <c r="I143" s="223"/>
      <c r="J143" s="224">
        <f>ROUND(I143*H143,2)</f>
        <v>0</v>
      </c>
      <c r="K143" s="220" t="s">
        <v>342</v>
      </c>
      <c r="L143" s="69"/>
      <c r="M143" s="225" t="s">
        <v>22</v>
      </c>
      <c r="N143" s="226" t="s">
        <v>46</v>
      </c>
      <c r="O143" s="44"/>
      <c r="P143" s="227">
        <f>O143*H143</f>
        <v>0</v>
      </c>
      <c r="Q143" s="227">
        <v>0.0005</v>
      </c>
      <c r="R143" s="227">
        <f>Q143*H143</f>
        <v>0.004</v>
      </c>
      <c r="S143" s="227">
        <v>0</v>
      </c>
      <c r="T143" s="228">
        <f>S143*H143</f>
        <v>0</v>
      </c>
      <c r="AR143" s="21" t="s">
        <v>153</v>
      </c>
      <c r="AT143" s="21" t="s">
        <v>137</v>
      </c>
      <c r="AU143" s="21" t="s">
        <v>84</v>
      </c>
      <c r="AY143" s="21" t="s">
        <v>134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1" t="s">
        <v>24</v>
      </c>
      <c r="BK143" s="229">
        <f>ROUND(I143*H143,2)</f>
        <v>0</v>
      </c>
      <c r="BL143" s="21" t="s">
        <v>153</v>
      </c>
      <c r="BM143" s="21" t="s">
        <v>2235</v>
      </c>
    </row>
    <row r="144" spans="2:63" s="10" customFormat="1" ht="29.85" customHeight="1">
      <c r="B144" s="202"/>
      <c r="C144" s="203"/>
      <c r="D144" s="204" t="s">
        <v>74</v>
      </c>
      <c r="E144" s="216" t="s">
        <v>133</v>
      </c>
      <c r="F144" s="216" t="s">
        <v>328</v>
      </c>
      <c r="G144" s="203"/>
      <c r="H144" s="203"/>
      <c r="I144" s="206"/>
      <c r="J144" s="217">
        <f>BK144</f>
        <v>0</v>
      </c>
      <c r="K144" s="203"/>
      <c r="L144" s="208"/>
      <c r="M144" s="209"/>
      <c r="N144" s="210"/>
      <c r="O144" s="210"/>
      <c r="P144" s="211">
        <f>SUM(P145:P150)</f>
        <v>0</v>
      </c>
      <c r="Q144" s="210"/>
      <c r="R144" s="211">
        <f>SUM(R145:R150)</f>
        <v>2.7716800000000004</v>
      </c>
      <c r="S144" s="210"/>
      <c r="T144" s="212">
        <f>SUM(T145:T150)</f>
        <v>0</v>
      </c>
      <c r="AR144" s="213" t="s">
        <v>24</v>
      </c>
      <c r="AT144" s="214" t="s">
        <v>74</v>
      </c>
      <c r="AU144" s="214" t="s">
        <v>24</v>
      </c>
      <c r="AY144" s="213" t="s">
        <v>134</v>
      </c>
      <c r="BK144" s="215">
        <f>SUM(BK145:BK150)</f>
        <v>0</v>
      </c>
    </row>
    <row r="145" spans="2:65" s="1" customFormat="1" ht="16.5" customHeight="1">
      <c r="B145" s="43"/>
      <c r="C145" s="218" t="s">
        <v>323</v>
      </c>
      <c r="D145" s="218" t="s">
        <v>137</v>
      </c>
      <c r="E145" s="219" t="s">
        <v>2077</v>
      </c>
      <c r="F145" s="220" t="s">
        <v>2078</v>
      </c>
      <c r="G145" s="221" t="s">
        <v>222</v>
      </c>
      <c r="H145" s="222">
        <v>8</v>
      </c>
      <c r="I145" s="223"/>
      <c r="J145" s="224">
        <f>ROUND(I145*H145,2)</f>
        <v>0</v>
      </c>
      <c r="K145" s="220" t="s">
        <v>141</v>
      </c>
      <c r="L145" s="69"/>
      <c r="M145" s="225" t="s">
        <v>22</v>
      </c>
      <c r="N145" s="226" t="s">
        <v>46</v>
      </c>
      <c r="O145" s="44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1" t="s">
        <v>153</v>
      </c>
      <c r="AT145" s="21" t="s">
        <v>137</v>
      </c>
      <c r="AU145" s="21" t="s">
        <v>84</v>
      </c>
      <c r="AY145" s="21" t="s">
        <v>134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21" t="s">
        <v>24</v>
      </c>
      <c r="BK145" s="229">
        <f>ROUND(I145*H145,2)</f>
        <v>0</v>
      </c>
      <c r="BL145" s="21" t="s">
        <v>153</v>
      </c>
      <c r="BM145" s="21" t="s">
        <v>2236</v>
      </c>
    </row>
    <row r="146" spans="2:51" s="11" customFormat="1" ht="13.5">
      <c r="B146" s="234"/>
      <c r="C146" s="235"/>
      <c r="D146" s="236" t="s">
        <v>224</v>
      </c>
      <c r="E146" s="237" t="s">
        <v>22</v>
      </c>
      <c r="F146" s="238" t="s">
        <v>2237</v>
      </c>
      <c r="G146" s="235"/>
      <c r="H146" s="239">
        <v>8</v>
      </c>
      <c r="I146" s="240"/>
      <c r="J146" s="235"/>
      <c r="K146" s="235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224</v>
      </c>
      <c r="AU146" s="245" t="s">
        <v>84</v>
      </c>
      <c r="AV146" s="11" t="s">
        <v>84</v>
      </c>
      <c r="AW146" s="11" t="s">
        <v>39</v>
      </c>
      <c r="AX146" s="11" t="s">
        <v>24</v>
      </c>
      <c r="AY146" s="245" t="s">
        <v>134</v>
      </c>
    </row>
    <row r="147" spans="2:65" s="1" customFormat="1" ht="25.5" customHeight="1">
      <c r="B147" s="43"/>
      <c r="C147" s="218" t="s">
        <v>329</v>
      </c>
      <c r="D147" s="218" t="s">
        <v>137</v>
      </c>
      <c r="E147" s="219" t="s">
        <v>2080</v>
      </c>
      <c r="F147" s="220" t="s">
        <v>2081</v>
      </c>
      <c r="G147" s="221" t="s">
        <v>222</v>
      </c>
      <c r="H147" s="222">
        <v>8</v>
      </c>
      <c r="I147" s="223"/>
      <c r="J147" s="224">
        <f>ROUND(I147*H147,2)</f>
        <v>0</v>
      </c>
      <c r="K147" s="220" t="s">
        <v>141</v>
      </c>
      <c r="L147" s="69"/>
      <c r="M147" s="225" t="s">
        <v>22</v>
      </c>
      <c r="N147" s="226" t="s">
        <v>46</v>
      </c>
      <c r="O147" s="44"/>
      <c r="P147" s="227">
        <f>O147*H147</f>
        <v>0</v>
      </c>
      <c r="Q147" s="227">
        <v>0.13188</v>
      </c>
      <c r="R147" s="227">
        <f>Q147*H147</f>
        <v>1.05504</v>
      </c>
      <c r="S147" s="227">
        <v>0</v>
      </c>
      <c r="T147" s="228">
        <f>S147*H147</f>
        <v>0</v>
      </c>
      <c r="AR147" s="21" t="s">
        <v>153</v>
      </c>
      <c r="AT147" s="21" t="s">
        <v>137</v>
      </c>
      <c r="AU147" s="21" t="s">
        <v>84</v>
      </c>
      <c r="AY147" s="21" t="s">
        <v>134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1" t="s">
        <v>24</v>
      </c>
      <c r="BK147" s="229">
        <f>ROUND(I147*H147,2)</f>
        <v>0</v>
      </c>
      <c r="BL147" s="21" t="s">
        <v>153</v>
      </c>
      <c r="BM147" s="21" t="s">
        <v>2238</v>
      </c>
    </row>
    <row r="148" spans="2:65" s="1" customFormat="1" ht="25.5" customHeight="1">
      <c r="B148" s="43"/>
      <c r="C148" s="218" t="s">
        <v>335</v>
      </c>
      <c r="D148" s="218" t="s">
        <v>137</v>
      </c>
      <c r="E148" s="219" t="s">
        <v>2083</v>
      </c>
      <c r="F148" s="220" t="s">
        <v>2084</v>
      </c>
      <c r="G148" s="221" t="s">
        <v>222</v>
      </c>
      <c r="H148" s="222">
        <v>8</v>
      </c>
      <c r="I148" s="223"/>
      <c r="J148" s="224">
        <f>ROUND(I148*H148,2)</f>
        <v>0</v>
      </c>
      <c r="K148" s="220" t="s">
        <v>141</v>
      </c>
      <c r="L148" s="69"/>
      <c r="M148" s="225" t="s">
        <v>22</v>
      </c>
      <c r="N148" s="226" t="s">
        <v>46</v>
      </c>
      <c r="O148" s="44"/>
      <c r="P148" s="227">
        <f>O148*H148</f>
        <v>0</v>
      </c>
      <c r="Q148" s="227">
        <v>0.20745</v>
      </c>
      <c r="R148" s="227">
        <f>Q148*H148</f>
        <v>1.6596</v>
      </c>
      <c r="S148" s="227">
        <v>0</v>
      </c>
      <c r="T148" s="228">
        <f>S148*H148</f>
        <v>0</v>
      </c>
      <c r="AR148" s="21" t="s">
        <v>153</v>
      </c>
      <c r="AT148" s="21" t="s">
        <v>137</v>
      </c>
      <c r="AU148" s="21" t="s">
        <v>84</v>
      </c>
      <c r="AY148" s="21" t="s">
        <v>134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1" t="s">
        <v>24</v>
      </c>
      <c r="BK148" s="229">
        <f>ROUND(I148*H148,2)</f>
        <v>0</v>
      </c>
      <c r="BL148" s="21" t="s">
        <v>153</v>
      </c>
      <c r="BM148" s="21" t="s">
        <v>2239</v>
      </c>
    </row>
    <row r="149" spans="2:65" s="1" customFormat="1" ht="16.5" customHeight="1">
      <c r="B149" s="43"/>
      <c r="C149" s="218" t="s">
        <v>339</v>
      </c>
      <c r="D149" s="218" t="s">
        <v>137</v>
      </c>
      <c r="E149" s="219" t="s">
        <v>2086</v>
      </c>
      <c r="F149" s="220" t="s">
        <v>2087</v>
      </c>
      <c r="G149" s="221" t="s">
        <v>222</v>
      </c>
      <c r="H149" s="222">
        <v>8</v>
      </c>
      <c r="I149" s="223"/>
      <c r="J149" s="224">
        <f>ROUND(I149*H149,2)</f>
        <v>0</v>
      </c>
      <c r="K149" s="220" t="s">
        <v>141</v>
      </c>
      <c r="L149" s="69"/>
      <c r="M149" s="225" t="s">
        <v>22</v>
      </c>
      <c r="N149" s="226" t="s">
        <v>46</v>
      </c>
      <c r="O149" s="44"/>
      <c r="P149" s="227">
        <f>O149*H149</f>
        <v>0</v>
      </c>
      <c r="Q149" s="227">
        <v>0.00652</v>
      </c>
      <c r="R149" s="227">
        <f>Q149*H149</f>
        <v>0.05216</v>
      </c>
      <c r="S149" s="227">
        <v>0</v>
      </c>
      <c r="T149" s="228">
        <f>S149*H149</f>
        <v>0</v>
      </c>
      <c r="AR149" s="21" t="s">
        <v>153</v>
      </c>
      <c r="AT149" s="21" t="s">
        <v>137</v>
      </c>
      <c r="AU149" s="21" t="s">
        <v>84</v>
      </c>
      <c r="AY149" s="21" t="s">
        <v>134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1" t="s">
        <v>24</v>
      </c>
      <c r="BK149" s="229">
        <f>ROUND(I149*H149,2)</f>
        <v>0</v>
      </c>
      <c r="BL149" s="21" t="s">
        <v>153</v>
      </c>
      <c r="BM149" s="21" t="s">
        <v>2240</v>
      </c>
    </row>
    <row r="150" spans="2:65" s="1" customFormat="1" ht="16.5" customHeight="1">
      <c r="B150" s="43"/>
      <c r="C150" s="218" t="s">
        <v>346</v>
      </c>
      <c r="D150" s="218" t="s">
        <v>137</v>
      </c>
      <c r="E150" s="219" t="s">
        <v>2089</v>
      </c>
      <c r="F150" s="220" t="s">
        <v>2090</v>
      </c>
      <c r="G150" s="221" t="s">
        <v>222</v>
      </c>
      <c r="H150" s="222">
        <v>8</v>
      </c>
      <c r="I150" s="223"/>
      <c r="J150" s="224">
        <f>ROUND(I150*H150,2)</f>
        <v>0</v>
      </c>
      <c r="K150" s="220" t="s">
        <v>141</v>
      </c>
      <c r="L150" s="69"/>
      <c r="M150" s="225" t="s">
        <v>22</v>
      </c>
      <c r="N150" s="226" t="s">
        <v>46</v>
      </c>
      <c r="O150" s="44"/>
      <c r="P150" s="227">
        <f>O150*H150</f>
        <v>0</v>
      </c>
      <c r="Q150" s="227">
        <v>0.00061</v>
      </c>
      <c r="R150" s="227">
        <f>Q150*H150</f>
        <v>0.00488</v>
      </c>
      <c r="S150" s="227">
        <v>0</v>
      </c>
      <c r="T150" s="228">
        <f>S150*H150</f>
        <v>0</v>
      </c>
      <c r="AR150" s="21" t="s">
        <v>153</v>
      </c>
      <c r="AT150" s="21" t="s">
        <v>137</v>
      </c>
      <c r="AU150" s="21" t="s">
        <v>84</v>
      </c>
      <c r="AY150" s="21" t="s">
        <v>134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1" t="s">
        <v>24</v>
      </c>
      <c r="BK150" s="229">
        <f>ROUND(I150*H150,2)</f>
        <v>0</v>
      </c>
      <c r="BL150" s="21" t="s">
        <v>153</v>
      </c>
      <c r="BM150" s="21" t="s">
        <v>2241</v>
      </c>
    </row>
    <row r="151" spans="2:63" s="10" customFormat="1" ht="29.85" customHeight="1">
      <c r="B151" s="202"/>
      <c r="C151" s="203"/>
      <c r="D151" s="204" t="s">
        <v>74</v>
      </c>
      <c r="E151" s="216" t="s">
        <v>168</v>
      </c>
      <c r="F151" s="216" t="s">
        <v>2092</v>
      </c>
      <c r="G151" s="203"/>
      <c r="H151" s="203"/>
      <c r="I151" s="206"/>
      <c r="J151" s="217">
        <f>BK151</f>
        <v>0</v>
      </c>
      <c r="K151" s="203"/>
      <c r="L151" s="208"/>
      <c r="M151" s="209"/>
      <c r="N151" s="210"/>
      <c r="O151" s="210"/>
      <c r="P151" s="211">
        <f>SUM(P152:P169)</f>
        <v>0</v>
      </c>
      <c r="Q151" s="210"/>
      <c r="R151" s="211">
        <f>SUM(R152:R169)</f>
        <v>0.38631415999999996</v>
      </c>
      <c r="S151" s="210"/>
      <c r="T151" s="212">
        <f>SUM(T152:T169)</f>
        <v>0</v>
      </c>
      <c r="AR151" s="213" t="s">
        <v>24</v>
      </c>
      <c r="AT151" s="214" t="s">
        <v>74</v>
      </c>
      <c r="AU151" s="214" t="s">
        <v>24</v>
      </c>
      <c r="AY151" s="213" t="s">
        <v>134</v>
      </c>
      <c r="BK151" s="215">
        <f>SUM(BK152:BK169)</f>
        <v>0</v>
      </c>
    </row>
    <row r="152" spans="2:65" s="1" customFormat="1" ht="25.5" customHeight="1">
      <c r="B152" s="43"/>
      <c r="C152" s="218" t="s">
        <v>353</v>
      </c>
      <c r="D152" s="218" t="s">
        <v>137</v>
      </c>
      <c r="E152" s="219" t="s">
        <v>2242</v>
      </c>
      <c r="F152" s="220" t="s">
        <v>2243</v>
      </c>
      <c r="G152" s="221" t="s">
        <v>281</v>
      </c>
      <c r="H152" s="222">
        <v>83</v>
      </c>
      <c r="I152" s="223"/>
      <c r="J152" s="224">
        <f>ROUND(I152*H152,2)</f>
        <v>0</v>
      </c>
      <c r="K152" s="220" t="s">
        <v>141</v>
      </c>
      <c r="L152" s="69"/>
      <c r="M152" s="225" t="s">
        <v>22</v>
      </c>
      <c r="N152" s="226" t="s">
        <v>46</v>
      </c>
      <c r="O152" s="44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1" t="s">
        <v>153</v>
      </c>
      <c r="AT152" s="21" t="s">
        <v>137</v>
      </c>
      <c r="AU152" s="21" t="s">
        <v>84</v>
      </c>
      <c r="AY152" s="21" t="s">
        <v>134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1" t="s">
        <v>24</v>
      </c>
      <c r="BK152" s="229">
        <f>ROUND(I152*H152,2)</f>
        <v>0</v>
      </c>
      <c r="BL152" s="21" t="s">
        <v>153</v>
      </c>
      <c r="BM152" s="21" t="s">
        <v>2244</v>
      </c>
    </row>
    <row r="153" spans="2:65" s="1" customFormat="1" ht="16.5" customHeight="1">
      <c r="B153" s="43"/>
      <c r="C153" s="246" t="s">
        <v>90</v>
      </c>
      <c r="D153" s="246" t="s">
        <v>268</v>
      </c>
      <c r="E153" s="247" t="s">
        <v>2245</v>
      </c>
      <c r="F153" s="248" t="s">
        <v>2246</v>
      </c>
      <c r="G153" s="249" t="s">
        <v>281</v>
      </c>
      <c r="H153" s="250">
        <v>90.636</v>
      </c>
      <c r="I153" s="251"/>
      <c r="J153" s="252">
        <f>ROUND(I153*H153,2)</f>
        <v>0</v>
      </c>
      <c r="K153" s="248" t="s">
        <v>141</v>
      </c>
      <c r="L153" s="253"/>
      <c r="M153" s="254" t="s">
        <v>22</v>
      </c>
      <c r="N153" s="255" t="s">
        <v>46</v>
      </c>
      <c r="O153" s="44"/>
      <c r="P153" s="227">
        <f>O153*H153</f>
        <v>0</v>
      </c>
      <c r="Q153" s="227">
        <v>0.00106</v>
      </c>
      <c r="R153" s="227">
        <f>Q153*H153</f>
        <v>0.09607415999999999</v>
      </c>
      <c r="S153" s="227">
        <v>0</v>
      </c>
      <c r="T153" s="228">
        <f>S153*H153</f>
        <v>0</v>
      </c>
      <c r="AR153" s="21" t="s">
        <v>168</v>
      </c>
      <c r="AT153" s="21" t="s">
        <v>268</v>
      </c>
      <c r="AU153" s="21" t="s">
        <v>84</v>
      </c>
      <c r="AY153" s="21" t="s">
        <v>134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1" t="s">
        <v>24</v>
      </c>
      <c r="BK153" s="229">
        <f>ROUND(I153*H153,2)</f>
        <v>0</v>
      </c>
      <c r="BL153" s="21" t="s">
        <v>153</v>
      </c>
      <c r="BM153" s="21" t="s">
        <v>2247</v>
      </c>
    </row>
    <row r="154" spans="2:51" s="11" customFormat="1" ht="13.5">
      <c r="B154" s="234"/>
      <c r="C154" s="235"/>
      <c r="D154" s="236" t="s">
        <v>224</v>
      </c>
      <c r="E154" s="235"/>
      <c r="F154" s="238" t="s">
        <v>2248</v>
      </c>
      <c r="G154" s="235"/>
      <c r="H154" s="239">
        <v>90.636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224</v>
      </c>
      <c r="AU154" s="245" t="s">
        <v>84</v>
      </c>
      <c r="AV154" s="11" t="s">
        <v>84</v>
      </c>
      <c r="AW154" s="11" t="s">
        <v>6</v>
      </c>
      <c r="AX154" s="11" t="s">
        <v>24</v>
      </c>
      <c r="AY154" s="245" t="s">
        <v>134</v>
      </c>
    </row>
    <row r="155" spans="2:65" s="1" customFormat="1" ht="16.5" customHeight="1">
      <c r="B155" s="43"/>
      <c r="C155" s="218" t="s">
        <v>363</v>
      </c>
      <c r="D155" s="218" t="s">
        <v>137</v>
      </c>
      <c r="E155" s="219" t="s">
        <v>2249</v>
      </c>
      <c r="F155" s="220" t="s">
        <v>2250</v>
      </c>
      <c r="G155" s="221" t="s">
        <v>281</v>
      </c>
      <c r="H155" s="222">
        <v>37.74</v>
      </c>
      <c r="I155" s="223"/>
      <c r="J155" s="224">
        <f>ROUND(I155*H155,2)</f>
        <v>0</v>
      </c>
      <c r="K155" s="220" t="s">
        <v>141</v>
      </c>
      <c r="L155" s="69"/>
      <c r="M155" s="225" t="s">
        <v>22</v>
      </c>
      <c r="N155" s="226" t="s">
        <v>46</v>
      </c>
      <c r="O155" s="44"/>
      <c r="P155" s="227">
        <f>O155*H155</f>
        <v>0</v>
      </c>
      <c r="Q155" s="227">
        <v>0.0033</v>
      </c>
      <c r="R155" s="227">
        <f>Q155*H155</f>
        <v>0.124542</v>
      </c>
      <c r="S155" s="227">
        <v>0</v>
      </c>
      <c r="T155" s="228">
        <f>S155*H155</f>
        <v>0</v>
      </c>
      <c r="AR155" s="21" t="s">
        <v>153</v>
      </c>
      <c r="AT155" s="21" t="s">
        <v>137</v>
      </c>
      <c r="AU155" s="21" t="s">
        <v>84</v>
      </c>
      <c r="AY155" s="21" t="s">
        <v>134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1" t="s">
        <v>24</v>
      </c>
      <c r="BK155" s="229">
        <f>ROUND(I155*H155,2)</f>
        <v>0</v>
      </c>
      <c r="BL155" s="21" t="s">
        <v>153</v>
      </c>
      <c r="BM155" s="21" t="s">
        <v>2251</v>
      </c>
    </row>
    <row r="156" spans="2:51" s="11" customFormat="1" ht="13.5">
      <c r="B156" s="234"/>
      <c r="C156" s="235"/>
      <c r="D156" s="236" t="s">
        <v>224</v>
      </c>
      <c r="E156" s="237" t="s">
        <v>22</v>
      </c>
      <c r="F156" s="238" t="s">
        <v>2252</v>
      </c>
      <c r="G156" s="235"/>
      <c r="H156" s="239">
        <v>37.74</v>
      </c>
      <c r="I156" s="240"/>
      <c r="J156" s="235"/>
      <c r="K156" s="235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224</v>
      </c>
      <c r="AU156" s="245" t="s">
        <v>84</v>
      </c>
      <c r="AV156" s="11" t="s">
        <v>84</v>
      </c>
      <c r="AW156" s="11" t="s">
        <v>39</v>
      </c>
      <c r="AX156" s="11" t="s">
        <v>24</v>
      </c>
      <c r="AY156" s="245" t="s">
        <v>134</v>
      </c>
    </row>
    <row r="157" spans="2:65" s="1" customFormat="1" ht="16.5" customHeight="1">
      <c r="B157" s="43"/>
      <c r="C157" s="218" t="s">
        <v>373</v>
      </c>
      <c r="D157" s="218" t="s">
        <v>137</v>
      </c>
      <c r="E157" s="219" t="s">
        <v>2253</v>
      </c>
      <c r="F157" s="220" t="s">
        <v>2254</v>
      </c>
      <c r="G157" s="221" t="s">
        <v>823</v>
      </c>
      <c r="H157" s="222">
        <v>1</v>
      </c>
      <c r="I157" s="223"/>
      <c r="J157" s="224">
        <f>ROUND(I157*H157,2)</f>
        <v>0</v>
      </c>
      <c r="K157" s="220" t="s">
        <v>342</v>
      </c>
      <c r="L157" s="69"/>
      <c r="M157" s="225" t="s">
        <v>22</v>
      </c>
      <c r="N157" s="226" t="s">
        <v>46</v>
      </c>
      <c r="O157" s="44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1" t="s">
        <v>153</v>
      </c>
      <c r="AT157" s="21" t="s">
        <v>137</v>
      </c>
      <c r="AU157" s="21" t="s">
        <v>84</v>
      </c>
      <c r="AY157" s="21" t="s">
        <v>134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21" t="s">
        <v>24</v>
      </c>
      <c r="BK157" s="229">
        <f>ROUND(I157*H157,2)</f>
        <v>0</v>
      </c>
      <c r="BL157" s="21" t="s">
        <v>153</v>
      </c>
      <c r="BM157" s="21" t="s">
        <v>2255</v>
      </c>
    </row>
    <row r="158" spans="2:65" s="1" customFormat="1" ht="16.5" customHeight="1">
      <c r="B158" s="43"/>
      <c r="C158" s="218" t="s">
        <v>383</v>
      </c>
      <c r="D158" s="218" t="s">
        <v>137</v>
      </c>
      <c r="E158" s="219" t="s">
        <v>2256</v>
      </c>
      <c r="F158" s="220" t="s">
        <v>2257</v>
      </c>
      <c r="G158" s="221" t="s">
        <v>823</v>
      </c>
      <c r="H158" s="222">
        <v>1</v>
      </c>
      <c r="I158" s="223"/>
      <c r="J158" s="224">
        <f>ROUND(I158*H158,2)</f>
        <v>0</v>
      </c>
      <c r="K158" s="220" t="s">
        <v>342</v>
      </c>
      <c r="L158" s="69"/>
      <c r="M158" s="225" t="s">
        <v>22</v>
      </c>
      <c r="N158" s="226" t="s">
        <v>46</v>
      </c>
      <c r="O158" s="44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1" t="s">
        <v>153</v>
      </c>
      <c r="AT158" s="21" t="s">
        <v>137</v>
      </c>
      <c r="AU158" s="21" t="s">
        <v>84</v>
      </c>
      <c r="AY158" s="21" t="s">
        <v>134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1" t="s">
        <v>24</v>
      </c>
      <c r="BK158" s="229">
        <f>ROUND(I158*H158,2)</f>
        <v>0</v>
      </c>
      <c r="BL158" s="21" t="s">
        <v>153</v>
      </c>
      <c r="BM158" s="21" t="s">
        <v>2258</v>
      </c>
    </row>
    <row r="159" spans="2:65" s="1" customFormat="1" ht="25.5" customHeight="1">
      <c r="B159" s="43"/>
      <c r="C159" s="218" t="s">
        <v>392</v>
      </c>
      <c r="D159" s="218" t="s">
        <v>137</v>
      </c>
      <c r="E159" s="219" t="s">
        <v>2259</v>
      </c>
      <c r="F159" s="220" t="s">
        <v>2260</v>
      </c>
      <c r="G159" s="221" t="s">
        <v>140</v>
      </c>
      <c r="H159" s="222">
        <v>16</v>
      </c>
      <c r="I159" s="223"/>
      <c r="J159" s="224">
        <f>ROUND(I159*H159,2)</f>
        <v>0</v>
      </c>
      <c r="K159" s="220" t="s">
        <v>141</v>
      </c>
      <c r="L159" s="69"/>
      <c r="M159" s="225" t="s">
        <v>22</v>
      </c>
      <c r="N159" s="226" t="s">
        <v>46</v>
      </c>
      <c r="O159" s="44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1" t="s">
        <v>153</v>
      </c>
      <c r="AT159" s="21" t="s">
        <v>137</v>
      </c>
      <c r="AU159" s="21" t="s">
        <v>84</v>
      </c>
      <c r="AY159" s="21" t="s">
        <v>134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21" t="s">
        <v>24</v>
      </c>
      <c r="BK159" s="229">
        <f>ROUND(I159*H159,2)</f>
        <v>0</v>
      </c>
      <c r="BL159" s="21" t="s">
        <v>153</v>
      </c>
      <c r="BM159" s="21" t="s">
        <v>2261</v>
      </c>
    </row>
    <row r="160" spans="2:65" s="1" customFormat="1" ht="16.5" customHeight="1">
      <c r="B160" s="43"/>
      <c r="C160" s="246" t="s">
        <v>397</v>
      </c>
      <c r="D160" s="246" t="s">
        <v>268</v>
      </c>
      <c r="E160" s="247" t="s">
        <v>2262</v>
      </c>
      <c r="F160" s="248" t="s">
        <v>2263</v>
      </c>
      <c r="G160" s="249" t="s">
        <v>140</v>
      </c>
      <c r="H160" s="250">
        <v>14</v>
      </c>
      <c r="I160" s="251"/>
      <c r="J160" s="252">
        <f>ROUND(I160*H160,2)</f>
        <v>0</v>
      </c>
      <c r="K160" s="248" t="s">
        <v>141</v>
      </c>
      <c r="L160" s="253"/>
      <c r="M160" s="254" t="s">
        <v>22</v>
      </c>
      <c r="N160" s="255" t="s">
        <v>46</v>
      </c>
      <c r="O160" s="44"/>
      <c r="P160" s="227">
        <f>O160*H160</f>
        <v>0</v>
      </c>
      <c r="Q160" s="227">
        <v>0.000168</v>
      </c>
      <c r="R160" s="227">
        <f>Q160*H160</f>
        <v>0.002352</v>
      </c>
      <c r="S160" s="227">
        <v>0</v>
      </c>
      <c r="T160" s="228">
        <f>S160*H160</f>
        <v>0</v>
      </c>
      <c r="AR160" s="21" t="s">
        <v>168</v>
      </c>
      <c r="AT160" s="21" t="s">
        <v>268</v>
      </c>
      <c r="AU160" s="21" t="s">
        <v>84</v>
      </c>
      <c r="AY160" s="21" t="s">
        <v>134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21" t="s">
        <v>24</v>
      </c>
      <c r="BK160" s="229">
        <f>ROUND(I160*H160,2)</f>
        <v>0</v>
      </c>
      <c r="BL160" s="21" t="s">
        <v>153</v>
      </c>
      <c r="BM160" s="21" t="s">
        <v>2264</v>
      </c>
    </row>
    <row r="161" spans="2:65" s="1" customFormat="1" ht="16.5" customHeight="1">
      <c r="B161" s="43"/>
      <c r="C161" s="246" t="s">
        <v>403</v>
      </c>
      <c r="D161" s="246" t="s">
        <v>268</v>
      </c>
      <c r="E161" s="247" t="s">
        <v>2265</v>
      </c>
      <c r="F161" s="248" t="s">
        <v>2266</v>
      </c>
      <c r="G161" s="249" t="s">
        <v>140</v>
      </c>
      <c r="H161" s="250">
        <v>2</v>
      </c>
      <c r="I161" s="251"/>
      <c r="J161" s="252">
        <f>ROUND(I161*H161,2)</f>
        <v>0</v>
      </c>
      <c r="K161" s="248" t="s">
        <v>141</v>
      </c>
      <c r="L161" s="253"/>
      <c r="M161" s="254" t="s">
        <v>22</v>
      </c>
      <c r="N161" s="255" t="s">
        <v>46</v>
      </c>
      <c r="O161" s="44"/>
      <c r="P161" s="227">
        <f>O161*H161</f>
        <v>0</v>
      </c>
      <c r="Q161" s="227">
        <v>0.000318</v>
      </c>
      <c r="R161" s="227">
        <f>Q161*H161</f>
        <v>0.000636</v>
      </c>
      <c r="S161" s="227">
        <v>0</v>
      </c>
      <c r="T161" s="228">
        <f>S161*H161</f>
        <v>0</v>
      </c>
      <c r="AR161" s="21" t="s">
        <v>168</v>
      </c>
      <c r="AT161" s="21" t="s">
        <v>268</v>
      </c>
      <c r="AU161" s="21" t="s">
        <v>84</v>
      </c>
      <c r="AY161" s="21" t="s">
        <v>134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1" t="s">
        <v>24</v>
      </c>
      <c r="BK161" s="229">
        <f>ROUND(I161*H161,2)</f>
        <v>0</v>
      </c>
      <c r="BL161" s="21" t="s">
        <v>153</v>
      </c>
      <c r="BM161" s="21" t="s">
        <v>2267</v>
      </c>
    </row>
    <row r="162" spans="2:65" s="1" customFormat="1" ht="16.5" customHeight="1">
      <c r="B162" s="43"/>
      <c r="C162" s="218" t="s">
        <v>408</v>
      </c>
      <c r="D162" s="218" t="s">
        <v>137</v>
      </c>
      <c r="E162" s="219" t="s">
        <v>2268</v>
      </c>
      <c r="F162" s="220" t="s">
        <v>2269</v>
      </c>
      <c r="G162" s="221" t="s">
        <v>281</v>
      </c>
      <c r="H162" s="222">
        <v>83</v>
      </c>
      <c r="I162" s="223"/>
      <c r="J162" s="224">
        <f>ROUND(I162*H162,2)</f>
        <v>0</v>
      </c>
      <c r="K162" s="220" t="s">
        <v>141</v>
      </c>
      <c r="L162" s="69"/>
      <c r="M162" s="225" t="s">
        <v>22</v>
      </c>
      <c r="N162" s="226" t="s">
        <v>46</v>
      </c>
      <c r="O162" s="44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1" t="s">
        <v>153</v>
      </c>
      <c r="AT162" s="21" t="s">
        <v>137</v>
      </c>
      <c r="AU162" s="21" t="s">
        <v>84</v>
      </c>
      <c r="AY162" s="21" t="s">
        <v>134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1" t="s">
        <v>24</v>
      </c>
      <c r="BK162" s="229">
        <f>ROUND(I162*H162,2)</f>
        <v>0</v>
      </c>
      <c r="BL162" s="21" t="s">
        <v>153</v>
      </c>
      <c r="BM162" s="21" t="s">
        <v>2270</v>
      </c>
    </row>
    <row r="163" spans="2:65" s="1" customFormat="1" ht="16.5" customHeight="1">
      <c r="B163" s="43"/>
      <c r="C163" s="218" t="s">
        <v>412</v>
      </c>
      <c r="D163" s="218" t="s">
        <v>137</v>
      </c>
      <c r="E163" s="219" t="s">
        <v>2135</v>
      </c>
      <c r="F163" s="220" t="s">
        <v>2136</v>
      </c>
      <c r="G163" s="221" t="s">
        <v>281</v>
      </c>
      <c r="H163" s="222">
        <v>83</v>
      </c>
      <c r="I163" s="223"/>
      <c r="J163" s="224">
        <f>ROUND(I163*H163,2)</f>
        <v>0</v>
      </c>
      <c r="K163" s="220" t="s">
        <v>141</v>
      </c>
      <c r="L163" s="69"/>
      <c r="M163" s="225" t="s">
        <v>22</v>
      </c>
      <c r="N163" s="226" t="s">
        <v>46</v>
      </c>
      <c r="O163" s="44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AR163" s="21" t="s">
        <v>153</v>
      </c>
      <c r="AT163" s="21" t="s">
        <v>137</v>
      </c>
      <c r="AU163" s="21" t="s">
        <v>84</v>
      </c>
      <c r="AY163" s="21" t="s">
        <v>134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1" t="s">
        <v>24</v>
      </c>
      <c r="BK163" s="229">
        <f>ROUND(I163*H163,2)</f>
        <v>0</v>
      </c>
      <c r="BL163" s="21" t="s">
        <v>153</v>
      </c>
      <c r="BM163" s="21" t="s">
        <v>2271</v>
      </c>
    </row>
    <row r="164" spans="2:65" s="1" customFormat="1" ht="25.5" customHeight="1">
      <c r="B164" s="43"/>
      <c r="C164" s="218" t="s">
        <v>417</v>
      </c>
      <c r="D164" s="218" t="s">
        <v>137</v>
      </c>
      <c r="E164" s="219" t="s">
        <v>2272</v>
      </c>
      <c r="F164" s="220" t="s">
        <v>2273</v>
      </c>
      <c r="G164" s="221" t="s">
        <v>140</v>
      </c>
      <c r="H164" s="222">
        <v>1</v>
      </c>
      <c r="I164" s="223"/>
      <c r="J164" s="224">
        <f>ROUND(I164*H164,2)</f>
        <v>0</v>
      </c>
      <c r="K164" s="220" t="s">
        <v>141</v>
      </c>
      <c r="L164" s="69"/>
      <c r="M164" s="225" t="s">
        <v>22</v>
      </c>
      <c r="N164" s="226" t="s">
        <v>46</v>
      </c>
      <c r="O164" s="44"/>
      <c r="P164" s="227">
        <f>O164*H164</f>
        <v>0</v>
      </c>
      <c r="Q164" s="227">
        <v>0.06896</v>
      </c>
      <c r="R164" s="227">
        <f>Q164*H164</f>
        <v>0.06896</v>
      </c>
      <c r="S164" s="227">
        <v>0</v>
      </c>
      <c r="T164" s="228">
        <f>S164*H164</f>
        <v>0</v>
      </c>
      <c r="AR164" s="21" t="s">
        <v>153</v>
      </c>
      <c r="AT164" s="21" t="s">
        <v>137</v>
      </c>
      <c r="AU164" s="21" t="s">
        <v>84</v>
      </c>
      <c r="AY164" s="21" t="s">
        <v>134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1" t="s">
        <v>24</v>
      </c>
      <c r="BK164" s="229">
        <f>ROUND(I164*H164,2)</f>
        <v>0</v>
      </c>
      <c r="BL164" s="21" t="s">
        <v>153</v>
      </c>
      <c r="BM164" s="21" t="s">
        <v>2274</v>
      </c>
    </row>
    <row r="165" spans="2:65" s="1" customFormat="1" ht="25.5" customHeight="1">
      <c r="B165" s="43"/>
      <c r="C165" s="218" t="s">
        <v>421</v>
      </c>
      <c r="D165" s="218" t="s">
        <v>137</v>
      </c>
      <c r="E165" s="219" t="s">
        <v>2275</v>
      </c>
      <c r="F165" s="220" t="s">
        <v>2276</v>
      </c>
      <c r="G165" s="221" t="s">
        <v>140</v>
      </c>
      <c r="H165" s="222">
        <v>1</v>
      </c>
      <c r="I165" s="223"/>
      <c r="J165" s="224">
        <f>ROUND(I165*H165,2)</f>
        <v>0</v>
      </c>
      <c r="K165" s="220" t="s">
        <v>141</v>
      </c>
      <c r="L165" s="69"/>
      <c r="M165" s="225" t="s">
        <v>22</v>
      </c>
      <c r="N165" s="226" t="s">
        <v>46</v>
      </c>
      <c r="O165" s="44"/>
      <c r="P165" s="227">
        <f>O165*H165</f>
        <v>0</v>
      </c>
      <c r="Q165" s="227">
        <v>0.01136</v>
      </c>
      <c r="R165" s="227">
        <f>Q165*H165</f>
        <v>0.01136</v>
      </c>
      <c r="S165" s="227">
        <v>0</v>
      </c>
      <c r="T165" s="228">
        <f>S165*H165</f>
        <v>0</v>
      </c>
      <c r="AR165" s="21" t="s">
        <v>153</v>
      </c>
      <c r="AT165" s="21" t="s">
        <v>137</v>
      </c>
      <c r="AU165" s="21" t="s">
        <v>84</v>
      </c>
      <c r="AY165" s="21" t="s">
        <v>134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1" t="s">
        <v>24</v>
      </c>
      <c r="BK165" s="229">
        <f>ROUND(I165*H165,2)</f>
        <v>0</v>
      </c>
      <c r="BL165" s="21" t="s">
        <v>153</v>
      </c>
      <c r="BM165" s="21" t="s">
        <v>2277</v>
      </c>
    </row>
    <row r="166" spans="2:65" s="1" customFormat="1" ht="25.5" customHeight="1">
      <c r="B166" s="43"/>
      <c r="C166" s="218" t="s">
        <v>426</v>
      </c>
      <c r="D166" s="218" t="s">
        <v>137</v>
      </c>
      <c r="E166" s="219" t="s">
        <v>2278</v>
      </c>
      <c r="F166" s="220" t="s">
        <v>2279</v>
      </c>
      <c r="G166" s="221" t="s">
        <v>140</v>
      </c>
      <c r="H166" s="222">
        <v>1</v>
      </c>
      <c r="I166" s="223"/>
      <c r="J166" s="224">
        <f>ROUND(I166*H166,2)</f>
        <v>0</v>
      </c>
      <c r="K166" s="220" t="s">
        <v>141</v>
      </c>
      <c r="L166" s="69"/>
      <c r="M166" s="225" t="s">
        <v>22</v>
      </c>
      <c r="N166" s="226" t="s">
        <v>46</v>
      </c>
      <c r="O166" s="44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1" t="s">
        <v>153</v>
      </c>
      <c r="AT166" s="21" t="s">
        <v>137</v>
      </c>
      <c r="AU166" s="21" t="s">
        <v>84</v>
      </c>
      <c r="AY166" s="21" t="s">
        <v>134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21" t="s">
        <v>24</v>
      </c>
      <c r="BK166" s="229">
        <f>ROUND(I166*H166,2)</f>
        <v>0</v>
      </c>
      <c r="BL166" s="21" t="s">
        <v>153</v>
      </c>
      <c r="BM166" s="21" t="s">
        <v>2280</v>
      </c>
    </row>
    <row r="167" spans="2:65" s="1" customFormat="1" ht="25.5" customHeight="1">
      <c r="B167" s="43"/>
      <c r="C167" s="218" t="s">
        <v>430</v>
      </c>
      <c r="D167" s="218" t="s">
        <v>137</v>
      </c>
      <c r="E167" s="219" t="s">
        <v>2281</v>
      </c>
      <c r="F167" s="220" t="s">
        <v>2282</v>
      </c>
      <c r="G167" s="221" t="s">
        <v>140</v>
      </c>
      <c r="H167" s="222">
        <v>1</v>
      </c>
      <c r="I167" s="223"/>
      <c r="J167" s="224">
        <f>ROUND(I167*H167,2)</f>
        <v>0</v>
      </c>
      <c r="K167" s="220" t="s">
        <v>141</v>
      </c>
      <c r="L167" s="69"/>
      <c r="M167" s="225" t="s">
        <v>22</v>
      </c>
      <c r="N167" s="226" t="s">
        <v>46</v>
      </c>
      <c r="O167" s="44"/>
      <c r="P167" s="227">
        <f>O167*H167</f>
        <v>0</v>
      </c>
      <c r="Q167" s="227">
        <v>0.05858</v>
      </c>
      <c r="R167" s="227">
        <f>Q167*H167</f>
        <v>0.05858</v>
      </c>
      <c r="S167" s="227">
        <v>0</v>
      </c>
      <c r="T167" s="228">
        <f>S167*H167</f>
        <v>0</v>
      </c>
      <c r="AR167" s="21" t="s">
        <v>153</v>
      </c>
      <c r="AT167" s="21" t="s">
        <v>137</v>
      </c>
      <c r="AU167" s="21" t="s">
        <v>84</v>
      </c>
      <c r="AY167" s="21" t="s">
        <v>134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1" t="s">
        <v>24</v>
      </c>
      <c r="BK167" s="229">
        <f>ROUND(I167*H167,2)</f>
        <v>0</v>
      </c>
      <c r="BL167" s="21" t="s">
        <v>153</v>
      </c>
      <c r="BM167" s="21" t="s">
        <v>2283</v>
      </c>
    </row>
    <row r="168" spans="2:65" s="1" customFormat="1" ht="16.5" customHeight="1">
      <c r="B168" s="43"/>
      <c r="C168" s="218" t="s">
        <v>435</v>
      </c>
      <c r="D168" s="218" t="s">
        <v>137</v>
      </c>
      <c r="E168" s="219" t="s">
        <v>2284</v>
      </c>
      <c r="F168" s="220" t="s">
        <v>2285</v>
      </c>
      <c r="G168" s="221" t="s">
        <v>281</v>
      </c>
      <c r="H168" s="222">
        <v>86</v>
      </c>
      <c r="I168" s="223"/>
      <c r="J168" s="224">
        <f>ROUND(I168*H168,2)</f>
        <v>0</v>
      </c>
      <c r="K168" s="220" t="s">
        <v>141</v>
      </c>
      <c r="L168" s="69"/>
      <c r="M168" s="225" t="s">
        <v>22</v>
      </c>
      <c r="N168" s="226" t="s">
        <v>46</v>
      </c>
      <c r="O168" s="44"/>
      <c r="P168" s="227">
        <f>O168*H168</f>
        <v>0</v>
      </c>
      <c r="Q168" s="227">
        <v>0.00019</v>
      </c>
      <c r="R168" s="227">
        <f>Q168*H168</f>
        <v>0.01634</v>
      </c>
      <c r="S168" s="227">
        <v>0</v>
      </c>
      <c r="T168" s="228">
        <f>S168*H168</f>
        <v>0</v>
      </c>
      <c r="AR168" s="21" t="s">
        <v>153</v>
      </c>
      <c r="AT168" s="21" t="s">
        <v>137</v>
      </c>
      <c r="AU168" s="21" t="s">
        <v>84</v>
      </c>
      <c r="AY168" s="21" t="s">
        <v>134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1" t="s">
        <v>24</v>
      </c>
      <c r="BK168" s="229">
        <f>ROUND(I168*H168,2)</f>
        <v>0</v>
      </c>
      <c r="BL168" s="21" t="s">
        <v>153</v>
      </c>
      <c r="BM168" s="21" t="s">
        <v>2286</v>
      </c>
    </row>
    <row r="169" spans="2:65" s="1" customFormat="1" ht="16.5" customHeight="1">
      <c r="B169" s="43"/>
      <c r="C169" s="218" t="s">
        <v>439</v>
      </c>
      <c r="D169" s="218" t="s">
        <v>137</v>
      </c>
      <c r="E169" s="219" t="s">
        <v>2287</v>
      </c>
      <c r="F169" s="220" t="s">
        <v>2288</v>
      </c>
      <c r="G169" s="221" t="s">
        <v>281</v>
      </c>
      <c r="H169" s="222">
        <v>83</v>
      </c>
      <c r="I169" s="223"/>
      <c r="J169" s="224">
        <f>ROUND(I169*H169,2)</f>
        <v>0</v>
      </c>
      <c r="K169" s="220" t="s">
        <v>141</v>
      </c>
      <c r="L169" s="69"/>
      <c r="M169" s="225" t="s">
        <v>22</v>
      </c>
      <c r="N169" s="226" t="s">
        <v>46</v>
      </c>
      <c r="O169" s="44"/>
      <c r="P169" s="227">
        <f>O169*H169</f>
        <v>0</v>
      </c>
      <c r="Q169" s="227">
        <v>9E-05</v>
      </c>
      <c r="R169" s="227">
        <f>Q169*H169</f>
        <v>0.00747</v>
      </c>
      <c r="S169" s="227">
        <v>0</v>
      </c>
      <c r="T169" s="228">
        <f>S169*H169</f>
        <v>0</v>
      </c>
      <c r="AR169" s="21" t="s">
        <v>153</v>
      </c>
      <c r="AT169" s="21" t="s">
        <v>137</v>
      </c>
      <c r="AU169" s="21" t="s">
        <v>84</v>
      </c>
      <c r="AY169" s="21" t="s">
        <v>134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21" t="s">
        <v>24</v>
      </c>
      <c r="BK169" s="229">
        <f>ROUND(I169*H169,2)</f>
        <v>0</v>
      </c>
      <c r="BL169" s="21" t="s">
        <v>153</v>
      </c>
      <c r="BM169" s="21" t="s">
        <v>2289</v>
      </c>
    </row>
    <row r="170" spans="2:63" s="10" customFormat="1" ht="29.85" customHeight="1">
      <c r="B170" s="202"/>
      <c r="C170" s="203"/>
      <c r="D170" s="204" t="s">
        <v>74</v>
      </c>
      <c r="E170" s="216" t="s">
        <v>254</v>
      </c>
      <c r="F170" s="216" t="s">
        <v>459</v>
      </c>
      <c r="G170" s="203"/>
      <c r="H170" s="203"/>
      <c r="I170" s="206"/>
      <c r="J170" s="217">
        <f>BK170</f>
        <v>0</v>
      </c>
      <c r="K170" s="203"/>
      <c r="L170" s="208"/>
      <c r="M170" s="209"/>
      <c r="N170" s="210"/>
      <c r="O170" s="210"/>
      <c r="P170" s="211">
        <f>SUM(P171:P172)</f>
        <v>0</v>
      </c>
      <c r="Q170" s="210"/>
      <c r="R170" s="211">
        <f>SUM(R171:R172)</f>
        <v>0</v>
      </c>
      <c r="S170" s="210"/>
      <c r="T170" s="212">
        <f>SUM(T171:T172)</f>
        <v>0</v>
      </c>
      <c r="AR170" s="213" t="s">
        <v>24</v>
      </c>
      <c r="AT170" s="214" t="s">
        <v>74</v>
      </c>
      <c r="AU170" s="214" t="s">
        <v>24</v>
      </c>
      <c r="AY170" s="213" t="s">
        <v>134</v>
      </c>
      <c r="BK170" s="215">
        <f>SUM(BK171:BK172)</f>
        <v>0</v>
      </c>
    </row>
    <row r="171" spans="2:65" s="1" customFormat="1" ht="16.5" customHeight="1">
      <c r="B171" s="43"/>
      <c r="C171" s="218" t="s">
        <v>443</v>
      </c>
      <c r="D171" s="218" t="s">
        <v>137</v>
      </c>
      <c r="E171" s="219" t="s">
        <v>2138</v>
      </c>
      <c r="F171" s="220" t="s">
        <v>2139</v>
      </c>
      <c r="G171" s="221" t="s">
        <v>281</v>
      </c>
      <c r="H171" s="222">
        <v>8</v>
      </c>
      <c r="I171" s="223"/>
      <c r="J171" s="224">
        <f>ROUND(I171*H171,2)</f>
        <v>0</v>
      </c>
      <c r="K171" s="220" t="s">
        <v>342</v>
      </c>
      <c r="L171" s="69"/>
      <c r="M171" s="225" t="s">
        <v>22</v>
      </c>
      <c r="N171" s="226" t="s">
        <v>46</v>
      </c>
      <c r="O171" s="44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1" t="s">
        <v>153</v>
      </c>
      <c r="AT171" s="21" t="s">
        <v>137</v>
      </c>
      <c r="AU171" s="21" t="s">
        <v>84</v>
      </c>
      <c r="AY171" s="21" t="s">
        <v>134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1" t="s">
        <v>24</v>
      </c>
      <c r="BK171" s="229">
        <f>ROUND(I171*H171,2)</f>
        <v>0</v>
      </c>
      <c r="BL171" s="21" t="s">
        <v>153</v>
      </c>
      <c r="BM171" s="21" t="s">
        <v>2290</v>
      </c>
    </row>
    <row r="172" spans="2:65" s="1" customFormat="1" ht="16.5" customHeight="1">
      <c r="B172" s="43"/>
      <c r="C172" s="218" t="s">
        <v>447</v>
      </c>
      <c r="D172" s="218" t="s">
        <v>137</v>
      </c>
      <c r="E172" s="219" t="s">
        <v>2141</v>
      </c>
      <c r="F172" s="220" t="s">
        <v>2142</v>
      </c>
      <c r="G172" s="221" t="s">
        <v>281</v>
      </c>
      <c r="H172" s="222">
        <v>8</v>
      </c>
      <c r="I172" s="223"/>
      <c r="J172" s="224">
        <f>ROUND(I172*H172,2)</f>
        <v>0</v>
      </c>
      <c r="K172" s="220" t="s">
        <v>141</v>
      </c>
      <c r="L172" s="69"/>
      <c r="M172" s="225" t="s">
        <v>22</v>
      </c>
      <c r="N172" s="226" t="s">
        <v>46</v>
      </c>
      <c r="O172" s="44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AR172" s="21" t="s">
        <v>153</v>
      </c>
      <c r="AT172" s="21" t="s">
        <v>137</v>
      </c>
      <c r="AU172" s="21" t="s">
        <v>84</v>
      </c>
      <c r="AY172" s="21" t="s">
        <v>134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21" t="s">
        <v>24</v>
      </c>
      <c r="BK172" s="229">
        <f>ROUND(I172*H172,2)</f>
        <v>0</v>
      </c>
      <c r="BL172" s="21" t="s">
        <v>153</v>
      </c>
      <c r="BM172" s="21" t="s">
        <v>2291</v>
      </c>
    </row>
    <row r="173" spans="2:63" s="10" customFormat="1" ht="29.85" customHeight="1">
      <c r="B173" s="202"/>
      <c r="C173" s="203"/>
      <c r="D173" s="204" t="s">
        <v>74</v>
      </c>
      <c r="E173" s="216" t="s">
        <v>564</v>
      </c>
      <c r="F173" s="216" t="s">
        <v>565</v>
      </c>
      <c r="G173" s="203"/>
      <c r="H173" s="203"/>
      <c r="I173" s="206"/>
      <c r="J173" s="217">
        <f>BK173</f>
        <v>0</v>
      </c>
      <c r="K173" s="203"/>
      <c r="L173" s="208"/>
      <c r="M173" s="209"/>
      <c r="N173" s="210"/>
      <c r="O173" s="210"/>
      <c r="P173" s="211">
        <f>SUM(P174:P177)</f>
        <v>0</v>
      </c>
      <c r="Q173" s="210"/>
      <c r="R173" s="211">
        <f>SUM(R174:R177)</f>
        <v>0</v>
      </c>
      <c r="S173" s="210"/>
      <c r="T173" s="212">
        <f>SUM(T174:T177)</f>
        <v>0</v>
      </c>
      <c r="AR173" s="213" t="s">
        <v>24</v>
      </c>
      <c r="AT173" s="214" t="s">
        <v>74</v>
      </c>
      <c r="AU173" s="214" t="s">
        <v>24</v>
      </c>
      <c r="AY173" s="213" t="s">
        <v>134</v>
      </c>
      <c r="BK173" s="215">
        <f>SUM(BK174:BK177)</f>
        <v>0</v>
      </c>
    </row>
    <row r="174" spans="2:65" s="1" customFormat="1" ht="25.5" customHeight="1">
      <c r="B174" s="43"/>
      <c r="C174" s="218" t="s">
        <v>451</v>
      </c>
      <c r="D174" s="218" t="s">
        <v>137</v>
      </c>
      <c r="E174" s="219" t="s">
        <v>571</v>
      </c>
      <c r="F174" s="220" t="s">
        <v>572</v>
      </c>
      <c r="G174" s="221" t="s">
        <v>260</v>
      </c>
      <c r="H174" s="222">
        <v>1.448</v>
      </c>
      <c r="I174" s="223"/>
      <c r="J174" s="224">
        <f>ROUND(I174*H174,2)</f>
        <v>0</v>
      </c>
      <c r="K174" s="220" t="s">
        <v>141</v>
      </c>
      <c r="L174" s="69"/>
      <c r="M174" s="225" t="s">
        <v>22</v>
      </c>
      <c r="N174" s="226" t="s">
        <v>46</v>
      </c>
      <c r="O174" s="44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AR174" s="21" t="s">
        <v>153</v>
      </c>
      <c r="AT174" s="21" t="s">
        <v>137</v>
      </c>
      <c r="AU174" s="21" t="s">
        <v>84</v>
      </c>
      <c r="AY174" s="21" t="s">
        <v>134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21" t="s">
        <v>24</v>
      </c>
      <c r="BK174" s="229">
        <f>ROUND(I174*H174,2)</f>
        <v>0</v>
      </c>
      <c r="BL174" s="21" t="s">
        <v>153</v>
      </c>
      <c r="BM174" s="21" t="s">
        <v>2292</v>
      </c>
    </row>
    <row r="175" spans="2:65" s="1" customFormat="1" ht="25.5" customHeight="1">
      <c r="B175" s="43"/>
      <c r="C175" s="218" t="s">
        <v>455</v>
      </c>
      <c r="D175" s="218" t="s">
        <v>137</v>
      </c>
      <c r="E175" s="219" t="s">
        <v>575</v>
      </c>
      <c r="F175" s="220" t="s">
        <v>576</v>
      </c>
      <c r="G175" s="221" t="s">
        <v>260</v>
      </c>
      <c r="H175" s="222">
        <v>20.272</v>
      </c>
      <c r="I175" s="223"/>
      <c r="J175" s="224">
        <f>ROUND(I175*H175,2)</f>
        <v>0</v>
      </c>
      <c r="K175" s="220" t="s">
        <v>141</v>
      </c>
      <c r="L175" s="69"/>
      <c r="M175" s="225" t="s">
        <v>22</v>
      </c>
      <c r="N175" s="226" t="s">
        <v>46</v>
      </c>
      <c r="O175" s="44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1" t="s">
        <v>153</v>
      </c>
      <c r="AT175" s="21" t="s">
        <v>137</v>
      </c>
      <c r="AU175" s="21" t="s">
        <v>84</v>
      </c>
      <c r="AY175" s="21" t="s">
        <v>134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21" t="s">
        <v>24</v>
      </c>
      <c r="BK175" s="229">
        <f>ROUND(I175*H175,2)</f>
        <v>0</v>
      </c>
      <c r="BL175" s="21" t="s">
        <v>153</v>
      </c>
      <c r="BM175" s="21" t="s">
        <v>2293</v>
      </c>
    </row>
    <row r="176" spans="2:51" s="11" customFormat="1" ht="13.5">
      <c r="B176" s="234"/>
      <c r="C176" s="235"/>
      <c r="D176" s="236" t="s">
        <v>224</v>
      </c>
      <c r="E176" s="235"/>
      <c r="F176" s="238" t="s">
        <v>2294</v>
      </c>
      <c r="G176" s="235"/>
      <c r="H176" s="239">
        <v>20.272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224</v>
      </c>
      <c r="AU176" s="245" t="s">
        <v>84</v>
      </c>
      <c r="AV176" s="11" t="s">
        <v>84</v>
      </c>
      <c r="AW176" s="11" t="s">
        <v>6</v>
      </c>
      <c r="AX176" s="11" t="s">
        <v>24</v>
      </c>
      <c r="AY176" s="245" t="s">
        <v>134</v>
      </c>
    </row>
    <row r="177" spans="2:65" s="1" customFormat="1" ht="16.5" customHeight="1">
      <c r="B177" s="43"/>
      <c r="C177" s="218" t="s">
        <v>2295</v>
      </c>
      <c r="D177" s="218" t="s">
        <v>137</v>
      </c>
      <c r="E177" s="219" t="s">
        <v>2147</v>
      </c>
      <c r="F177" s="220" t="s">
        <v>2148</v>
      </c>
      <c r="G177" s="221" t="s">
        <v>260</v>
      </c>
      <c r="H177" s="222">
        <v>1.448</v>
      </c>
      <c r="I177" s="223"/>
      <c r="J177" s="224">
        <f>ROUND(I177*H177,2)</f>
        <v>0</v>
      </c>
      <c r="K177" s="220" t="s">
        <v>141</v>
      </c>
      <c r="L177" s="69"/>
      <c r="M177" s="225" t="s">
        <v>22</v>
      </c>
      <c r="N177" s="226" t="s">
        <v>46</v>
      </c>
      <c r="O177" s="44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AR177" s="21" t="s">
        <v>153</v>
      </c>
      <c r="AT177" s="21" t="s">
        <v>137</v>
      </c>
      <c r="AU177" s="21" t="s">
        <v>84</v>
      </c>
      <c r="AY177" s="21" t="s">
        <v>134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21" t="s">
        <v>24</v>
      </c>
      <c r="BK177" s="229">
        <f>ROUND(I177*H177,2)</f>
        <v>0</v>
      </c>
      <c r="BL177" s="21" t="s">
        <v>153</v>
      </c>
      <c r="BM177" s="21" t="s">
        <v>2296</v>
      </c>
    </row>
    <row r="178" spans="2:63" s="10" customFormat="1" ht="29.85" customHeight="1">
      <c r="B178" s="202"/>
      <c r="C178" s="203"/>
      <c r="D178" s="204" t="s">
        <v>74</v>
      </c>
      <c r="E178" s="216" t="s">
        <v>583</v>
      </c>
      <c r="F178" s="216" t="s">
        <v>584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P179</f>
        <v>0</v>
      </c>
      <c r="Q178" s="210"/>
      <c r="R178" s="211">
        <f>R179</f>
        <v>0</v>
      </c>
      <c r="S178" s="210"/>
      <c r="T178" s="212">
        <f>T179</f>
        <v>0</v>
      </c>
      <c r="AR178" s="213" t="s">
        <v>24</v>
      </c>
      <c r="AT178" s="214" t="s">
        <v>74</v>
      </c>
      <c r="AU178" s="214" t="s">
        <v>24</v>
      </c>
      <c r="AY178" s="213" t="s">
        <v>134</v>
      </c>
      <c r="BK178" s="215">
        <f>BK179</f>
        <v>0</v>
      </c>
    </row>
    <row r="179" spans="2:65" s="1" customFormat="1" ht="16.5" customHeight="1">
      <c r="B179" s="43"/>
      <c r="C179" s="218" t="s">
        <v>2297</v>
      </c>
      <c r="D179" s="218" t="s">
        <v>137</v>
      </c>
      <c r="E179" s="219" t="s">
        <v>2298</v>
      </c>
      <c r="F179" s="220" t="s">
        <v>2299</v>
      </c>
      <c r="G179" s="221" t="s">
        <v>260</v>
      </c>
      <c r="H179" s="222">
        <v>3.433</v>
      </c>
      <c r="I179" s="223"/>
      <c r="J179" s="224">
        <f>ROUND(I179*H179,2)</f>
        <v>0</v>
      </c>
      <c r="K179" s="220" t="s">
        <v>141</v>
      </c>
      <c r="L179" s="69"/>
      <c r="M179" s="225" t="s">
        <v>22</v>
      </c>
      <c r="N179" s="226" t="s">
        <v>46</v>
      </c>
      <c r="O179" s="44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AR179" s="21" t="s">
        <v>153</v>
      </c>
      <c r="AT179" s="21" t="s">
        <v>137</v>
      </c>
      <c r="AU179" s="21" t="s">
        <v>84</v>
      </c>
      <c r="AY179" s="21" t="s">
        <v>134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21" t="s">
        <v>24</v>
      </c>
      <c r="BK179" s="229">
        <f>ROUND(I179*H179,2)</f>
        <v>0</v>
      </c>
      <c r="BL179" s="21" t="s">
        <v>153</v>
      </c>
      <c r="BM179" s="21" t="s">
        <v>2300</v>
      </c>
    </row>
    <row r="180" spans="2:63" s="10" customFormat="1" ht="37.4" customHeight="1">
      <c r="B180" s="202"/>
      <c r="C180" s="203"/>
      <c r="D180" s="204" t="s">
        <v>74</v>
      </c>
      <c r="E180" s="205" t="s">
        <v>589</v>
      </c>
      <c r="F180" s="205" t="s">
        <v>590</v>
      </c>
      <c r="G180" s="203"/>
      <c r="H180" s="203"/>
      <c r="I180" s="206"/>
      <c r="J180" s="207">
        <f>BK180</f>
        <v>0</v>
      </c>
      <c r="K180" s="203"/>
      <c r="L180" s="208"/>
      <c r="M180" s="209"/>
      <c r="N180" s="210"/>
      <c r="O180" s="210"/>
      <c r="P180" s="211">
        <f>P181</f>
        <v>0</v>
      </c>
      <c r="Q180" s="210"/>
      <c r="R180" s="211">
        <f>R181</f>
        <v>0.12602</v>
      </c>
      <c r="S180" s="210"/>
      <c r="T180" s="212">
        <f>T181</f>
        <v>0</v>
      </c>
      <c r="AR180" s="213" t="s">
        <v>84</v>
      </c>
      <c r="AT180" s="214" t="s">
        <v>74</v>
      </c>
      <c r="AU180" s="214" t="s">
        <v>75</v>
      </c>
      <c r="AY180" s="213" t="s">
        <v>134</v>
      </c>
      <c r="BK180" s="215">
        <f>BK181</f>
        <v>0</v>
      </c>
    </row>
    <row r="181" spans="2:63" s="10" customFormat="1" ht="19.9" customHeight="1">
      <c r="B181" s="202"/>
      <c r="C181" s="203"/>
      <c r="D181" s="204" t="s">
        <v>74</v>
      </c>
      <c r="E181" s="216" t="s">
        <v>691</v>
      </c>
      <c r="F181" s="216" t="s">
        <v>692</v>
      </c>
      <c r="G181" s="203"/>
      <c r="H181" s="203"/>
      <c r="I181" s="206"/>
      <c r="J181" s="217">
        <f>BK181</f>
        <v>0</v>
      </c>
      <c r="K181" s="203"/>
      <c r="L181" s="208"/>
      <c r="M181" s="209"/>
      <c r="N181" s="210"/>
      <c r="O181" s="210"/>
      <c r="P181" s="211">
        <f>SUM(P182:P184)</f>
        <v>0</v>
      </c>
      <c r="Q181" s="210"/>
      <c r="R181" s="211">
        <f>SUM(R182:R184)</f>
        <v>0.12602</v>
      </c>
      <c r="S181" s="210"/>
      <c r="T181" s="212">
        <f>SUM(T182:T184)</f>
        <v>0</v>
      </c>
      <c r="AR181" s="213" t="s">
        <v>84</v>
      </c>
      <c r="AT181" s="214" t="s">
        <v>74</v>
      </c>
      <c r="AU181" s="214" t="s">
        <v>24</v>
      </c>
      <c r="AY181" s="213" t="s">
        <v>134</v>
      </c>
      <c r="BK181" s="215">
        <f>SUM(BK182:BK184)</f>
        <v>0</v>
      </c>
    </row>
    <row r="182" spans="2:65" s="1" customFormat="1" ht="16.5" customHeight="1">
      <c r="B182" s="43"/>
      <c r="C182" s="218" t="s">
        <v>2301</v>
      </c>
      <c r="D182" s="218" t="s">
        <v>137</v>
      </c>
      <c r="E182" s="219" t="s">
        <v>2302</v>
      </c>
      <c r="F182" s="220" t="s">
        <v>2303</v>
      </c>
      <c r="G182" s="221" t="s">
        <v>281</v>
      </c>
      <c r="H182" s="222">
        <v>6</v>
      </c>
      <c r="I182" s="223"/>
      <c r="J182" s="224">
        <f>ROUND(I182*H182,2)</f>
        <v>0</v>
      </c>
      <c r="K182" s="220" t="s">
        <v>141</v>
      </c>
      <c r="L182" s="69"/>
      <c r="M182" s="225" t="s">
        <v>22</v>
      </c>
      <c r="N182" s="226" t="s">
        <v>46</v>
      </c>
      <c r="O182" s="44"/>
      <c r="P182" s="227">
        <f>O182*H182</f>
        <v>0</v>
      </c>
      <c r="Q182" s="227">
        <v>0.00189</v>
      </c>
      <c r="R182" s="227">
        <f>Q182*H182</f>
        <v>0.01134</v>
      </c>
      <c r="S182" s="227">
        <v>0</v>
      </c>
      <c r="T182" s="228">
        <f>S182*H182</f>
        <v>0</v>
      </c>
      <c r="AR182" s="21" t="s">
        <v>287</v>
      </c>
      <c r="AT182" s="21" t="s">
        <v>137</v>
      </c>
      <c r="AU182" s="21" t="s">
        <v>84</v>
      </c>
      <c r="AY182" s="21" t="s">
        <v>134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21" t="s">
        <v>24</v>
      </c>
      <c r="BK182" s="229">
        <f>ROUND(I182*H182,2)</f>
        <v>0</v>
      </c>
      <c r="BL182" s="21" t="s">
        <v>287</v>
      </c>
      <c r="BM182" s="21" t="s">
        <v>2304</v>
      </c>
    </row>
    <row r="183" spans="2:65" s="1" customFormat="1" ht="16.5" customHeight="1">
      <c r="B183" s="43"/>
      <c r="C183" s="218" t="s">
        <v>2305</v>
      </c>
      <c r="D183" s="218" t="s">
        <v>137</v>
      </c>
      <c r="E183" s="219" t="s">
        <v>2306</v>
      </c>
      <c r="F183" s="220" t="s">
        <v>2307</v>
      </c>
      <c r="G183" s="221" t="s">
        <v>281</v>
      </c>
      <c r="H183" s="222">
        <v>48</v>
      </c>
      <c r="I183" s="223"/>
      <c r="J183" s="224">
        <f>ROUND(I183*H183,2)</f>
        <v>0</v>
      </c>
      <c r="K183" s="220" t="s">
        <v>141</v>
      </c>
      <c r="L183" s="69"/>
      <c r="M183" s="225" t="s">
        <v>22</v>
      </c>
      <c r="N183" s="226" t="s">
        <v>46</v>
      </c>
      <c r="O183" s="44"/>
      <c r="P183" s="227">
        <f>O183*H183</f>
        <v>0</v>
      </c>
      <c r="Q183" s="227">
        <v>0.00227</v>
      </c>
      <c r="R183" s="227">
        <f>Q183*H183</f>
        <v>0.10896</v>
      </c>
      <c r="S183" s="227">
        <v>0</v>
      </c>
      <c r="T183" s="228">
        <f>S183*H183</f>
        <v>0</v>
      </c>
      <c r="AR183" s="21" t="s">
        <v>287</v>
      </c>
      <c r="AT183" s="21" t="s">
        <v>137</v>
      </c>
      <c r="AU183" s="21" t="s">
        <v>84</v>
      </c>
      <c r="AY183" s="21" t="s">
        <v>134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21" t="s">
        <v>24</v>
      </c>
      <c r="BK183" s="229">
        <f>ROUND(I183*H183,2)</f>
        <v>0</v>
      </c>
      <c r="BL183" s="21" t="s">
        <v>287</v>
      </c>
      <c r="BM183" s="21" t="s">
        <v>2308</v>
      </c>
    </row>
    <row r="184" spans="2:65" s="1" customFormat="1" ht="25.5" customHeight="1">
      <c r="B184" s="43"/>
      <c r="C184" s="218" t="s">
        <v>460</v>
      </c>
      <c r="D184" s="218" t="s">
        <v>137</v>
      </c>
      <c r="E184" s="219" t="s">
        <v>2309</v>
      </c>
      <c r="F184" s="220" t="s">
        <v>2310</v>
      </c>
      <c r="G184" s="221" t="s">
        <v>140</v>
      </c>
      <c r="H184" s="222">
        <v>4</v>
      </c>
      <c r="I184" s="223"/>
      <c r="J184" s="224">
        <f>ROUND(I184*H184,2)</f>
        <v>0</v>
      </c>
      <c r="K184" s="220" t="s">
        <v>141</v>
      </c>
      <c r="L184" s="69"/>
      <c r="M184" s="225" t="s">
        <v>22</v>
      </c>
      <c r="N184" s="226" t="s">
        <v>46</v>
      </c>
      <c r="O184" s="44"/>
      <c r="P184" s="227">
        <f>O184*H184</f>
        <v>0</v>
      </c>
      <c r="Q184" s="227">
        <v>0.00143</v>
      </c>
      <c r="R184" s="227">
        <f>Q184*H184</f>
        <v>0.00572</v>
      </c>
      <c r="S184" s="227">
        <v>0</v>
      </c>
      <c r="T184" s="228">
        <f>S184*H184</f>
        <v>0</v>
      </c>
      <c r="AR184" s="21" t="s">
        <v>287</v>
      </c>
      <c r="AT184" s="21" t="s">
        <v>137</v>
      </c>
      <c r="AU184" s="21" t="s">
        <v>84</v>
      </c>
      <c r="AY184" s="21" t="s">
        <v>134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21" t="s">
        <v>24</v>
      </c>
      <c r="BK184" s="229">
        <f>ROUND(I184*H184,2)</f>
        <v>0</v>
      </c>
      <c r="BL184" s="21" t="s">
        <v>287</v>
      </c>
      <c r="BM184" s="21" t="s">
        <v>2311</v>
      </c>
    </row>
    <row r="185" spans="2:63" s="10" customFormat="1" ht="37.4" customHeight="1">
      <c r="B185" s="202"/>
      <c r="C185" s="203"/>
      <c r="D185" s="204" t="s">
        <v>74</v>
      </c>
      <c r="E185" s="205" t="s">
        <v>2019</v>
      </c>
      <c r="F185" s="205" t="s">
        <v>1926</v>
      </c>
      <c r="G185" s="203"/>
      <c r="H185" s="203"/>
      <c r="I185" s="206"/>
      <c r="J185" s="207">
        <f>BK185</f>
        <v>0</v>
      </c>
      <c r="K185" s="203"/>
      <c r="L185" s="208"/>
      <c r="M185" s="209"/>
      <c r="N185" s="210"/>
      <c r="O185" s="210"/>
      <c r="P185" s="211">
        <f>SUM(P186:P187)</f>
        <v>0</v>
      </c>
      <c r="Q185" s="210"/>
      <c r="R185" s="211">
        <f>SUM(R186:R187)</f>
        <v>0</v>
      </c>
      <c r="S185" s="210"/>
      <c r="T185" s="212">
        <f>SUM(T186:T187)</f>
        <v>0</v>
      </c>
      <c r="AR185" s="213" t="s">
        <v>153</v>
      </c>
      <c r="AT185" s="214" t="s">
        <v>74</v>
      </c>
      <c r="AU185" s="214" t="s">
        <v>75</v>
      </c>
      <c r="AY185" s="213" t="s">
        <v>134</v>
      </c>
      <c r="BK185" s="215">
        <f>SUM(BK186:BK187)</f>
        <v>0</v>
      </c>
    </row>
    <row r="186" spans="2:65" s="1" customFormat="1" ht="16.5" customHeight="1">
      <c r="B186" s="43"/>
      <c r="C186" s="218" t="s">
        <v>465</v>
      </c>
      <c r="D186" s="218" t="s">
        <v>137</v>
      </c>
      <c r="E186" s="219" t="s">
        <v>2312</v>
      </c>
      <c r="F186" s="220" t="s">
        <v>2313</v>
      </c>
      <c r="G186" s="221" t="s">
        <v>140</v>
      </c>
      <c r="H186" s="222">
        <v>1</v>
      </c>
      <c r="I186" s="223"/>
      <c r="J186" s="224">
        <f>ROUND(I186*H186,2)</f>
        <v>0</v>
      </c>
      <c r="K186" s="220" t="s">
        <v>342</v>
      </c>
      <c r="L186" s="69"/>
      <c r="M186" s="225" t="s">
        <v>22</v>
      </c>
      <c r="N186" s="226" t="s">
        <v>46</v>
      </c>
      <c r="O186" s="44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AR186" s="21" t="s">
        <v>153</v>
      </c>
      <c r="AT186" s="21" t="s">
        <v>137</v>
      </c>
      <c r="AU186" s="21" t="s">
        <v>24</v>
      </c>
      <c r="AY186" s="21" t="s">
        <v>134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21" t="s">
        <v>24</v>
      </c>
      <c r="BK186" s="229">
        <f>ROUND(I186*H186,2)</f>
        <v>0</v>
      </c>
      <c r="BL186" s="21" t="s">
        <v>153</v>
      </c>
      <c r="BM186" s="21" t="s">
        <v>2314</v>
      </c>
    </row>
    <row r="187" spans="2:65" s="1" customFormat="1" ht="16.5" customHeight="1">
      <c r="B187" s="43"/>
      <c r="C187" s="218" t="s">
        <v>470</v>
      </c>
      <c r="D187" s="218" t="s">
        <v>137</v>
      </c>
      <c r="E187" s="219" t="s">
        <v>2315</v>
      </c>
      <c r="F187" s="220" t="s">
        <v>2316</v>
      </c>
      <c r="G187" s="221" t="s">
        <v>140</v>
      </c>
      <c r="H187" s="222">
        <v>1</v>
      </c>
      <c r="I187" s="223"/>
      <c r="J187" s="224">
        <f>ROUND(I187*H187,2)</f>
        <v>0</v>
      </c>
      <c r="K187" s="220" t="s">
        <v>342</v>
      </c>
      <c r="L187" s="69"/>
      <c r="M187" s="225" t="s">
        <v>22</v>
      </c>
      <c r="N187" s="230" t="s">
        <v>46</v>
      </c>
      <c r="O187" s="231"/>
      <c r="P187" s="232">
        <f>O187*H187</f>
        <v>0</v>
      </c>
      <c r="Q187" s="232">
        <v>0</v>
      </c>
      <c r="R187" s="232">
        <f>Q187*H187</f>
        <v>0</v>
      </c>
      <c r="S187" s="232">
        <v>0</v>
      </c>
      <c r="T187" s="233">
        <f>S187*H187</f>
        <v>0</v>
      </c>
      <c r="AR187" s="21" t="s">
        <v>153</v>
      </c>
      <c r="AT187" s="21" t="s">
        <v>137</v>
      </c>
      <c r="AU187" s="21" t="s">
        <v>24</v>
      </c>
      <c r="AY187" s="21" t="s">
        <v>134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21" t="s">
        <v>24</v>
      </c>
      <c r="BK187" s="229">
        <f>ROUND(I187*H187,2)</f>
        <v>0</v>
      </c>
      <c r="BL187" s="21" t="s">
        <v>153</v>
      </c>
      <c r="BM187" s="21" t="s">
        <v>2317</v>
      </c>
    </row>
    <row r="188" spans="2:12" s="1" customFormat="1" ht="6.95" customHeight="1">
      <c r="B188" s="64"/>
      <c r="C188" s="65"/>
      <c r="D188" s="65"/>
      <c r="E188" s="65"/>
      <c r="F188" s="65"/>
      <c r="G188" s="65"/>
      <c r="H188" s="65"/>
      <c r="I188" s="163"/>
      <c r="J188" s="65"/>
      <c r="K188" s="65"/>
      <c r="L188" s="69"/>
    </row>
  </sheetData>
  <sheetProtection password="CC35" sheet="1" objects="1" scenarios="1" formatColumns="0" formatRows="0" autoFilter="0"/>
  <autoFilter ref="C87:K187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102</v>
      </c>
      <c r="G1" s="136" t="s">
        <v>103</v>
      </c>
      <c r="H1" s="136"/>
      <c r="I1" s="137"/>
      <c r="J1" s="136" t="s">
        <v>104</v>
      </c>
      <c r="K1" s="135" t="s">
        <v>105</v>
      </c>
      <c r="L1" s="136" t="s">
        <v>106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95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84</v>
      </c>
    </row>
    <row r="4" spans="2:46" ht="36.95" customHeight="1">
      <c r="B4" s="25"/>
      <c r="C4" s="26"/>
      <c r="D4" s="27" t="s">
        <v>107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ZŠ Úšovice - stavební úpravy školních dílen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108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2318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21</v>
      </c>
      <c r="E11" s="44"/>
      <c r="F11" s="32" t="s">
        <v>22</v>
      </c>
      <c r="G11" s="44"/>
      <c r="H11" s="44"/>
      <c r="I11" s="143" t="s">
        <v>23</v>
      </c>
      <c r="J11" s="32" t="s">
        <v>22</v>
      </c>
      <c r="K11" s="48"/>
    </row>
    <row r="12" spans="2:11" s="1" customFormat="1" ht="14.4" customHeight="1">
      <c r="B12" s="43"/>
      <c r="C12" s="44"/>
      <c r="D12" s="37" t="s">
        <v>25</v>
      </c>
      <c r="E12" s="44"/>
      <c r="F12" s="32" t="s">
        <v>26</v>
      </c>
      <c r="G12" s="44"/>
      <c r="H12" s="44"/>
      <c r="I12" s="143" t="s">
        <v>27</v>
      </c>
      <c r="J12" s="144" t="str">
        <f>'Rekapitulace stavby'!AN8</f>
        <v>22. 12. 2016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31</v>
      </c>
      <c r="E14" s="44"/>
      <c r="F14" s="44"/>
      <c r="G14" s="44"/>
      <c r="H14" s="44"/>
      <c r="I14" s="143" t="s">
        <v>32</v>
      </c>
      <c r="J14" s="32" t="s">
        <v>22</v>
      </c>
      <c r="K14" s="48"/>
    </row>
    <row r="15" spans="2:11" s="1" customFormat="1" ht="18" customHeight="1">
      <c r="B15" s="43"/>
      <c r="C15" s="44"/>
      <c r="D15" s="44"/>
      <c r="E15" s="32" t="s">
        <v>33</v>
      </c>
      <c r="F15" s="44"/>
      <c r="G15" s="44"/>
      <c r="H15" s="44"/>
      <c r="I15" s="143" t="s">
        <v>34</v>
      </c>
      <c r="J15" s="32" t="s">
        <v>22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35</v>
      </c>
      <c r="E17" s="44"/>
      <c r="F17" s="44"/>
      <c r="G17" s="44"/>
      <c r="H17" s="44"/>
      <c r="I17" s="143" t="s">
        <v>32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34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37</v>
      </c>
      <c r="E20" s="44"/>
      <c r="F20" s="44"/>
      <c r="G20" s="44"/>
      <c r="H20" s="44"/>
      <c r="I20" s="143" t="s">
        <v>32</v>
      </c>
      <c r="J20" s="32" t="s">
        <v>22</v>
      </c>
      <c r="K20" s="48"/>
    </row>
    <row r="21" spans="2:11" s="1" customFormat="1" ht="18" customHeight="1">
      <c r="B21" s="43"/>
      <c r="C21" s="44"/>
      <c r="D21" s="44"/>
      <c r="E21" s="32" t="s">
        <v>38</v>
      </c>
      <c r="F21" s="44"/>
      <c r="G21" s="44"/>
      <c r="H21" s="44"/>
      <c r="I21" s="143" t="s">
        <v>34</v>
      </c>
      <c r="J21" s="32" t="s">
        <v>22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40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22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41</v>
      </c>
      <c r="E27" s="44"/>
      <c r="F27" s="44"/>
      <c r="G27" s="44"/>
      <c r="H27" s="44"/>
      <c r="I27" s="141"/>
      <c r="J27" s="152">
        <f>ROUND(J89,2)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43</v>
      </c>
      <c r="G29" s="44"/>
      <c r="H29" s="44"/>
      <c r="I29" s="153" t="s">
        <v>42</v>
      </c>
      <c r="J29" s="49" t="s">
        <v>44</v>
      </c>
      <c r="K29" s="48"/>
    </row>
    <row r="30" spans="2:11" s="1" customFormat="1" ht="14.4" customHeight="1">
      <c r="B30" s="43"/>
      <c r="C30" s="44"/>
      <c r="D30" s="52" t="s">
        <v>45</v>
      </c>
      <c r="E30" s="52" t="s">
        <v>46</v>
      </c>
      <c r="F30" s="154">
        <f>ROUND(SUM(BE89:BE236),2)</f>
        <v>0</v>
      </c>
      <c r="G30" s="44"/>
      <c r="H30" s="44"/>
      <c r="I30" s="155">
        <v>0.21</v>
      </c>
      <c r="J30" s="154">
        <f>ROUND(ROUND((SUM(BE89:BE236)),2)*I30,2)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47</v>
      </c>
      <c r="F31" s="154">
        <f>ROUND(SUM(BF89:BF236),2)</f>
        <v>0</v>
      </c>
      <c r="G31" s="44"/>
      <c r="H31" s="44"/>
      <c r="I31" s="155">
        <v>0.15</v>
      </c>
      <c r="J31" s="154">
        <f>ROUND(ROUND((SUM(BF89:BF236)),2)*I31,2)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48</v>
      </c>
      <c r="F32" s="154">
        <f>ROUND(SUM(BG89:BG236),2)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49</v>
      </c>
      <c r="F33" s="154">
        <f>ROUND(SUM(BH89:BH236),2)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50</v>
      </c>
      <c r="F34" s="154">
        <f>ROUND(SUM(BI89:BI236),2)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51</v>
      </c>
      <c r="E36" s="95"/>
      <c r="F36" s="95"/>
      <c r="G36" s="158" t="s">
        <v>52</v>
      </c>
      <c r="H36" s="159" t="s">
        <v>53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110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ZŠ Úšovice - stavební úpravy školních dílen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108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200 - SO 02 - Zateplení a rekonstrukce fasády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25</v>
      </c>
      <c r="D49" s="44"/>
      <c r="E49" s="44"/>
      <c r="F49" s="32" t="str">
        <f>F12</f>
        <v>Mariánské Lázně - Úšovice</v>
      </c>
      <c r="G49" s="44"/>
      <c r="H49" s="44"/>
      <c r="I49" s="143" t="s">
        <v>27</v>
      </c>
      <c r="J49" s="144" t="str">
        <f>IF(J12="","",J12)</f>
        <v>22. 12. 2016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31</v>
      </c>
      <c r="D51" s="44"/>
      <c r="E51" s="44"/>
      <c r="F51" s="32" t="str">
        <f>E15</f>
        <v>Město M.Lázně</v>
      </c>
      <c r="G51" s="44"/>
      <c r="H51" s="44"/>
      <c r="I51" s="143" t="s">
        <v>37</v>
      </c>
      <c r="J51" s="41" t="str">
        <f>E21</f>
        <v>Ing.Pavel Graca</v>
      </c>
      <c r="K51" s="48"/>
    </row>
    <row r="52" spans="2:11" s="1" customFormat="1" ht="14.4" customHeight="1">
      <c r="B52" s="43"/>
      <c r="C52" s="37" t="s">
        <v>35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111</v>
      </c>
      <c r="D54" s="156"/>
      <c r="E54" s="156"/>
      <c r="F54" s="156"/>
      <c r="G54" s="156"/>
      <c r="H54" s="156"/>
      <c r="I54" s="170"/>
      <c r="J54" s="171" t="s">
        <v>112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113</v>
      </c>
      <c r="D56" s="44"/>
      <c r="E56" s="44"/>
      <c r="F56" s="44"/>
      <c r="G56" s="44"/>
      <c r="H56" s="44"/>
      <c r="I56" s="141"/>
      <c r="J56" s="152">
        <f>J89</f>
        <v>0</v>
      </c>
      <c r="K56" s="48"/>
      <c r="AU56" s="21" t="s">
        <v>114</v>
      </c>
    </row>
    <row r="57" spans="2:11" s="7" customFormat="1" ht="24.95" customHeight="1">
      <c r="B57" s="174"/>
      <c r="C57" s="175"/>
      <c r="D57" s="176" t="s">
        <v>173</v>
      </c>
      <c r="E57" s="177"/>
      <c r="F57" s="177"/>
      <c r="G57" s="177"/>
      <c r="H57" s="177"/>
      <c r="I57" s="178"/>
      <c r="J57" s="179">
        <f>J90</f>
        <v>0</v>
      </c>
      <c r="K57" s="180"/>
    </row>
    <row r="58" spans="2:11" s="8" customFormat="1" ht="19.9" customHeight="1">
      <c r="B58" s="181"/>
      <c r="C58" s="182"/>
      <c r="D58" s="183" t="s">
        <v>174</v>
      </c>
      <c r="E58" s="184"/>
      <c r="F58" s="184"/>
      <c r="G58" s="184"/>
      <c r="H58" s="184"/>
      <c r="I58" s="185"/>
      <c r="J58" s="186">
        <f>J91</f>
        <v>0</v>
      </c>
      <c r="K58" s="187"/>
    </row>
    <row r="59" spans="2:11" s="8" customFormat="1" ht="19.9" customHeight="1">
      <c r="B59" s="181"/>
      <c r="C59" s="182"/>
      <c r="D59" s="183" t="s">
        <v>175</v>
      </c>
      <c r="E59" s="184"/>
      <c r="F59" s="184"/>
      <c r="G59" s="184"/>
      <c r="H59" s="184"/>
      <c r="I59" s="185"/>
      <c r="J59" s="186">
        <f>J111</f>
        <v>0</v>
      </c>
      <c r="K59" s="187"/>
    </row>
    <row r="60" spans="2:11" s="8" customFormat="1" ht="19.9" customHeight="1">
      <c r="B60" s="181"/>
      <c r="C60" s="182"/>
      <c r="D60" s="183" t="s">
        <v>178</v>
      </c>
      <c r="E60" s="184"/>
      <c r="F60" s="184"/>
      <c r="G60" s="184"/>
      <c r="H60" s="184"/>
      <c r="I60" s="185"/>
      <c r="J60" s="186">
        <f>J123</f>
        <v>0</v>
      </c>
      <c r="K60" s="187"/>
    </row>
    <row r="61" spans="2:11" s="8" customFormat="1" ht="19.9" customHeight="1">
      <c r="B61" s="181"/>
      <c r="C61" s="182"/>
      <c r="D61" s="183" t="s">
        <v>179</v>
      </c>
      <c r="E61" s="184"/>
      <c r="F61" s="184"/>
      <c r="G61" s="184"/>
      <c r="H61" s="184"/>
      <c r="I61" s="185"/>
      <c r="J61" s="186">
        <f>J180</f>
        <v>0</v>
      </c>
      <c r="K61" s="187"/>
    </row>
    <row r="62" spans="2:11" s="8" customFormat="1" ht="19.9" customHeight="1">
      <c r="B62" s="181"/>
      <c r="C62" s="182"/>
      <c r="D62" s="183" t="s">
        <v>180</v>
      </c>
      <c r="E62" s="184"/>
      <c r="F62" s="184"/>
      <c r="G62" s="184"/>
      <c r="H62" s="184"/>
      <c r="I62" s="185"/>
      <c r="J62" s="186">
        <f>J194</f>
        <v>0</v>
      </c>
      <c r="K62" s="187"/>
    </row>
    <row r="63" spans="2:11" s="8" customFormat="1" ht="19.9" customHeight="1">
      <c r="B63" s="181"/>
      <c r="C63" s="182"/>
      <c r="D63" s="183" t="s">
        <v>181</v>
      </c>
      <c r="E63" s="184"/>
      <c r="F63" s="184"/>
      <c r="G63" s="184"/>
      <c r="H63" s="184"/>
      <c r="I63" s="185"/>
      <c r="J63" s="186">
        <f>J200</f>
        <v>0</v>
      </c>
      <c r="K63" s="187"/>
    </row>
    <row r="64" spans="2:11" s="7" customFormat="1" ht="24.95" customHeight="1">
      <c r="B64" s="174"/>
      <c r="C64" s="175"/>
      <c r="D64" s="176" t="s">
        <v>182</v>
      </c>
      <c r="E64" s="177"/>
      <c r="F64" s="177"/>
      <c r="G64" s="177"/>
      <c r="H64" s="177"/>
      <c r="I64" s="178"/>
      <c r="J64" s="179">
        <f>J202</f>
        <v>0</v>
      </c>
      <c r="K64" s="180"/>
    </row>
    <row r="65" spans="2:11" s="8" customFormat="1" ht="19.9" customHeight="1">
      <c r="B65" s="181"/>
      <c r="C65" s="182"/>
      <c r="D65" s="183" t="s">
        <v>185</v>
      </c>
      <c r="E65" s="184"/>
      <c r="F65" s="184"/>
      <c r="G65" s="184"/>
      <c r="H65" s="184"/>
      <c r="I65" s="185"/>
      <c r="J65" s="186">
        <f>J203</f>
        <v>0</v>
      </c>
      <c r="K65" s="187"/>
    </row>
    <row r="66" spans="2:11" s="8" customFormat="1" ht="19.9" customHeight="1">
      <c r="B66" s="181"/>
      <c r="C66" s="182"/>
      <c r="D66" s="183" t="s">
        <v>2319</v>
      </c>
      <c r="E66" s="184"/>
      <c r="F66" s="184"/>
      <c r="G66" s="184"/>
      <c r="H66" s="184"/>
      <c r="I66" s="185"/>
      <c r="J66" s="186">
        <f>J205</f>
        <v>0</v>
      </c>
      <c r="K66" s="187"/>
    </row>
    <row r="67" spans="2:11" s="8" customFormat="1" ht="19.9" customHeight="1">
      <c r="B67" s="181"/>
      <c r="C67" s="182"/>
      <c r="D67" s="183" t="s">
        <v>2320</v>
      </c>
      <c r="E67" s="184"/>
      <c r="F67" s="184"/>
      <c r="G67" s="184"/>
      <c r="H67" s="184"/>
      <c r="I67" s="185"/>
      <c r="J67" s="186">
        <f>J208</f>
        <v>0</v>
      </c>
      <c r="K67" s="187"/>
    </row>
    <row r="68" spans="2:11" s="8" customFormat="1" ht="19.9" customHeight="1">
      <c r="B68" s="181"/>
      <c r="C68" s="182"/>
      <c r="D68" s="183" t="s">
        <v>195</v>
      </c>
      <c r="E68" s="184"/>
      <c r="F68" s="184"/>
      <c r="G68" s="184"/>
      <c r="H68" s="184"/>
      <c r="I68" s="185"/>
      <c r="J68" s="186">
        <f>J226</f>
        <v>0</v>
      </c>
      <c r="K68" s="187"/>
    </row>
    <row r="69" spans="2:11" s="8" customFormat="1" ht="19.9" customHeight="1">
      <c r="B69" s="181"/>
      <c r="C69" s="182"/>
      <c r="D69" s="183" t="s">
        <v>199</v>
      </c>
      <c r="E69" s="184"/>
      <c r="F69" s="184"/>
      <c r="G69" s="184"/>
      <c r="H69" s="184"/>
      <c r="I69" s="185"/>
      <c r="J69" s="186">
        <f>J235</f>
        <v>0</v>
      </c>
      <c r="K69" s="187"/>
    </row>
    <row r="70" spans="2:11" s="1" customFormat="1" ht="21.8" customHeight="1">
      <c r="B70" s="43"/>
      <c r="C70" s="44"/>
      <c r="D70" s="44"/>
      <c r="E70" s="44"/>
      <c r="F70" s="44"/>
      <c r="G70" s="44"/>
      <c r="H70" s="44"/>
      <c r="I70" s="141"/>
      <c r="J70" s="44"/>
      <c r="K70" s="48"/>
    </row>
    <row r="71" spans="2:11" s="1" customFormat="1" ht="6.95" customHeight="1">
      <c r="B71" s="64"/>
      <c r="C71" s="65"/>
      <c r="D71" s="65"/>
      <c r="E71" s="65"/>
      <c r="F71" s="65"/>
      <c r="G71" s="65"/>
      <c r="H71" s="65"/>
      <c r="I71" s="163"/>
      <c r="J71" s="65"/>
      <c r="K71" s="66"/>
    </row>
    <row r="75" spans="2:12" s="1" customFormat="1" ht="6.95" customHeight="1">
      <c r="B75" s="67"/>
      <c r="C75" s="68"/>
      <c r="D75" s="68"/>
      <c r="E75" s="68"/>
      <c r="F75" s="68"/>
      <c r="G75" s="68"/>
      <c r="H75" s="68"/>
      <c r="I75" s="166"/>
      <c r="J75" s="68"/>
      <c r="K75" s="68"/>
      <c r="L75" s="69"/>
    </row>
    <row r="76" spans="2:12" s="1" customFormat="1" ht="36.95" customHeight="1">
      <c r="B76" s="43"/>
      <c r="C76" s="70" t="s">
        <v>118</v>
      </c>
      <c r="D76" s="71"/>
      <c r="E76" s="71"/>
      <c r="F76" s="71"/>
      <c r="G76" s="71"/>
      <c r="H76" s="71"/>
      <c r="I76" s="188"/>
      <c r="J76" s="71"/>
      <c r="K76" s="71"/>
      <c r="L76" s="69"/>
    </row>
    <row r="77" spans="2:12" s="1" customFormat="1" ht="6.95" customHeight="1">
      <c r="B77" s="43"/>
      <c r="C77" s="71"/>
      <c r="D77" s="71"/>
      <c r="E77" s="71"/>
      <c r="F77" s="71"/>
      <c r="G77" s="71"/>
      <c r="H77" s="71"/>
      <c r="I77" s="188"/>
      <c r="J77" s="71"/>
      <c r="K77" s="71"/>
      <c r="L77" s="69"/>
    </row>
    <row r="78" spans="2:12" s="1" customFormat="1" ht="14.4" customHeight="1">
      <c r="B78" s="43"/>
      <c r="C78" s="73" t="s">
        <v>18</v>
      </c>
      <c r="D78" s="71"/>
      <c r="E78" s="71"/>
      <c r="F78" s="71"/>
      <c r="G78" s="71"/>
      <c r="H78" s="71"/>
      <c r="I78" s="188"/>
      <c r="J78" s="71"/>
      <c r="K78" s="71"/>
      <c r="L78" s="69"/>
    </row>
    <row r="79" spans="2:12" s="1" customFormat="1" ht="16.5" customHeight="1">
      <c r="B79" s="43"/>
      <c r="C79" s="71"/>
      <c r="D79" s="71"/>
      <c r="E79" s="189" t="str">
        <f>E7</f>
        <v>ZŠ Úšovice - stavební úpravy školních dílen</v>
      </c>
      <c r="F79" s="73"/>
      <c r="G79" s="73"/>
      <c r="H79" s="73"/>
      <c r="I79" s="188"/>
      <c r="J79" s="71"/>
      <c r="K79" s="71"/>
      <c r="L79" s="69"/>
    </row>
    <row r="80" spans="2:12" s="1" customFormat="1" ht="14.4" customHeight="1">
      <c r="B80" s="43"/>
      <c r="C80" s="73" t="s">
        <v>108</v>
      </c>
      <c r="D80" s="71"/>
      <c r="E80" s="71"/>
      <c r="F80" s="71"/>
      <c r="G80" s="71"/>
      <c r="H80" s="71"/>
      <c r="I80" s="188"/>
      <c r="J80" s="71"/>
      <c r="K80" s="71"/>
      <c r="L80" s="69"/>
    </row>
    <row r="81" spans="2:12" s="1" customFormat="1" ht="17.25" customHeight="1">
      <c r="B81" s="43"/>
      <c r="C81" s="71"/>
      <c r="D81" s="71"/>
      <c r="E81" s="79" t="str">
        <f>E9</f>
        <v>200 - SO 02 - Zateplení a rekonstrukce fasády</v>
      </c>
      <c r="F81" s="71"/>
      <c r="G81" s="71"/>
      <c r="H81" s="71"/>
      <c r="I81" s="188"/>
      <c r="J81" s="71"/>
      <c r="K81" s="71"/>
      <c r="L81" s="69"/>
    </row>
    <row r="82" spans="2:12" s="1" customFormat="1" ht="6.95" customHeight="1">
      <c r="B82" s="43"/>
      <c r="C82" s="71"/>
      <c r="D82" s="71"/>
      <c r="E82" s="71"/>
      <c r="F82" s="71"/>
      <c r="G82" s="71"/>
      <c r="H82" s="71"/>
      <c r="I82" s="188"/>
      <c r="J82" s="71"/>
      <c r="K82" s="71"/>
      <c r="L82" s="69"/>
    </row>
    <row r="83" spans="2:12" s="1" customFormat="1" ht="18" customHeight="1">
      <c r="B83" s="43"/>
      <c r="C83" s="73" t="s">
        <v>25</v>
      </c>
      <c r="D83" s="71"/>
      <c r="E83" s="71"/>
      <c r="F83" s="190" t="str">
        <f>F12</f>
        <v>Mariánské Lázně - Úšovice</v>
      </c>
      <c r="G83" s="71"/>
      <c r="H83" s="71"/>
      <c r="I83" s="191" t="s">
        <v>27</v>
      </c>
      <c r="J83" s="82" t="str">
        <f>IF(J12="","",J12)</f>
        <v>22. 12. 2016</v>
      </c>
      <c r="K83" s="71"/>
      <c r="L83" s="69"/>
    </row>
    <row r="84" spans="2:12" s="1" customFormat="1" ht="6.95" customHeight="1">
      <c r="B84" s="43"/>
      <c r="C84" s="71"/>
      <c r="D84" s="71"/>
      <c r="E84" s="71"/>
      <c r="F84" s="71"/>
      <c r="G84" s="71"/>
      <c r="H84" s="71"/>
      <c r="I84" s="188"/>
      <c r="J84" s="71"/>
      <c r="K84" s="71"/>
      <c r="L84" s="69"/>
    </row>
    <row r="85" spans="2:12" s="1" customFormat="1" ht="13.5">
      <c r="B85" s="43"/>
      <c r="C85" s="73" t="s">
        <v>31</v>
      </c>
      <c r="D85" s="71"/>
      <c r="E85" s="71"/>
      <c r="F85" s="190" t="str">
        <f>E15</f>
        <v>Město M.Lázně</v>
      </c>
      <c r="G85" s="71"/>
      <c r="H85" s="71"/>
      <c r="I85" s="191" t="s">
        <v>37</v>
      </c>
      <c r="J85" s="190" t="str">
        <f>E21</f>
        <v>Ing.Pavel Graca</v>
      </c>
      <c r="K85" s="71"/>
      <c r="L85" s="69"/>
    </row>
    <row r="86" spans="2:12" s="1" customFormat="1" ht="14.4" customHeight="1">
      <c r="B86" s="43"/>
      <c r="C86" s="73" t="s">
        <v>35</v>
      </c>
      <c r="D86" s="71"/>
      <c r="E86" s="71"/>
      <c r="F86" s="190" t="str">
        <f>IF(E18="","",E18)</f>
        <v/>
      </c>
      <c r="G86" s="71"/>
      <c r="H86" s="71"/>
      <c r="I86" s="188"/>
      <c r="J86" s="71"/>
      <c r="K86" s="71"/>
      <c r="L86" s="69"/>
    </row>
    <row r="87" spans="2:12" s="1" customFormat="1" ht="10.3" customHeight="1">
      <c r="B87" s="43"/>
      <c r="C87" s="71"/>
      <c r="D87" s="71"/>
      <c r="E87" s="71"/>
      <c r="F87" s="71"/>
      <c r="G87" s="71"/>
      <c r="H87" s="71"/>
      <c r="I87" s="188"/>
      <c r="J87" s="71"/>
      <c r="K87" s="71"/>
      <c r="L87" s="69"/>
    </row>
    <row r="88" spans="2:20" s="9" customFormat="1" ht="29.25" customHeight="1">
      <c r="B88" s="192"/>
      <c r="C88" s="193" t="s">
        <v>119</v>
      </c>
      <c r="D88" s="194" t="s">
        <v>60</v>
      </c>
      <c r="E88" s="194" t="s">
        <v>56</v>
      </c>
      <c r="F88" s="194" t="s">
        <v>120</v>
      </c>
      <c r="G88" s="194" t="s">
        <v>121</v>
      </c>
      <c r="H88" s="194" t="s">
        <v>122</v>
      </c>
      <c r="I88" s="195" t="s">
        <v>123</v>
      </c>
      <c r="J88" s="194" t="s">
        <v>112</v>
      </c>
      <c r="K88" s="196" t="s">
        <v>124</v>
      </c>
      <c r="L88" s="197"/>
      <c r="M88" s="99" t="s">
        <v>125</v>
      </c>
      <c r="N88" s="100" t="s">
        <v>45</v>
      </c>
      <c r="O88" s="100" t="s">
        <v>126</v>
      </c>
      <c r="P88" s="100" t="s">
        <v>127</v>
      </c>
      <c r="Q88" s="100" t="s">
        <v>128</v>
      </c>
      <c r="R88" s="100" t="s">
        <v>129</v>
      </c>
      <c r="S88" s="100" t="s">
        <v>130</v>
      </c>
      <c r="T88" s="101" t="s">
        <v>131</v>
      </c>
    </row>
    <row r="89" spans="2:63" s="1" customFormat="1" ht="29.25" customHeight="1">
      <c r="B89" s="43"/>
      <c r="C89" s="105" t="s">
        <v>113</v>
      </c>
      <c r="D89" s="71"/>
      <c r="E89" s="71"/>
      <c r="F89" s="71"/>
      <c r="G89" s="71"/>
      <c r="H89" s="71"/>
      <c r="I89" s="188"/>
      <c r="J89" s="198">
        <f>BK89</f>
        <v>0</v>
      </c>
      <c r="K89" s="71"/>
      <c r="L89" s="69"/>
      <c r="M89" s="102"/>
      <c r="N89" s="103"/>
      <c r="O89" s="103"/>
      <c r="P89" s="199">
        <f>P90+P202</f>
        <v>0</v>
      </c>
      <c r="Q89" s="103"/>
      <c r="R89" s="199">
        <f>R90+R202</f>
        <v>42.206966709999996</v>
      </c>
      <c r="S89" s="103"/>
      <c r="T89" s="200">
        <f>T90+T202</f>
        <v>0.303193</v>
      </c>
      <c r="AT89" s="21" t="s">
        <v>74</v>
      </c>
      <c r="AU89" s="21" t="s">
        <v>114</v>
      </c>
      <c r="BK89" s="201">
        <f>BK90+BK202</f>
        <v>0</v>
      </c>
    </row>
    <row r="90" spans="2:63" s="10" customFormat="1" ht="37.4" customHeight="1">
      <c r="B90" s="202"/>
      <c r="C90" s="203"/>
      <c r="D90" s="204" t="s">
        <v>74</v>
      </c>
      <c r="E90" s="205" t="s">
        <v>217</v>
      </c>
      <c r="F90" s="205" t="s">
        <v>218</v>
      </c>
      <c r="G90" s="203"/>
      <c r="H90" s="203"/>
      <c r="I90" s="206"/>
      <c r="J90" s="207">
        <f>BK90</f>
        <v>0</v>
      </c>
      <c r="K90" s="203"/>
      <c r="L90" s="208"/>
      <c r="M90" s="209"/>
      <c r="N90" s="210"/>
      <c r="O90" s="210"/>
      <c r="P90" s="211">
        <f>P91+P111+P123+P180+P194+P200</f>
        <v>0</v>
      </c>
      <c r="Q90" s="210"/>
      <c r="R90" s="211">
        <f>R91+R111+R123+R180+R194+R200</f>
        <v>41.68148531</v>
      </c>
      <c r="S90" s="210"/>
      <c r="T90" s="212">
        <f>T91+T111+T123+T180+T194+T200</f>
        <v>0</v>
      </c>
      <c r="AR90" s="213" t="s">
        <v>24</v>
      </c>
      <c r="AT90" s="214" t="s">
        <v>74</v>
      </c>
      <c r="AU90" s="214" t="s">
        <v>75</v>
      </c>
      <c r="AY90" s="213" t="s">
        <v>134</v>
      </c>
      <c r="BK90" s="215">
        <f>BK91+BK111+BK123+BK180+BK194+BK200</f>
        <v>0</v>
      </c>
    </row>
    <row r="91" spans="2:63" s="10" customFormat="1" ht="19.9" customHeight="1">
      <c r="B91" s="202"/>
      <c r="C91" s="203"/>
      <c r="D91" s="204" t="s">
        <v>74</v>
      </c>
      <c r="E91" s="216" t="s">
        <v>24</v>
      </c>
      <c r="F91" s="216" t="s">
        <v>219</v>
      </c>
      <c r="G91" s="203"/>
      <c r="H91" s="203"/>
      <c r="I91" s="206"/>
      <c r="J91" s="217">
        <f>BK91</f>
        <v>0</v>
      </c>
      <c r="K91" s="203"/>
      <c r="L91" s="208"/>
      <c r="M91" s="209"/>
      <c r="N91" s="210"/>
      <c r="O91" s="210"/>
      <c r="P91" s="211">
        <f>SUM(P92:P110)</f>
        <v>0</v>
      </c>
      <c r="Q91" s="210"/>
      <c r="R91" s="211">
        <f>SUM(R92:R110)</f>
        <v>4.66533</v>
      </c>
      <c r="S91" s="210"/>
      <c r="T91" s="212">
        <f>SUM(T92:T110)</f>
        <v>0</v>
      </c>
      <c r="AR91" s="213" t="s">
        <v>24</v>
      </c>
      <c r="AT91" s="214" t="s">
        <v>74</v>
      </c>
      <c r="AU91" s="214" t="s">
        <v>24</v>
      </c>
      <c r="AY91" s="213" t="s">
        <v>134</v>
      </c>
      <c r="BK91" s="215">
        <f>SUM(BK92:BK110)</f>
        <v>0</v>
      </c>
    </row>
    <row r="92" spans="2:65" s="1" customFormat="1" ht="16.5" customHeight="1">
      <c r="B92" s="43"/>
      <c r="C92" s="218" t="s">
        <v>24</v>
      </c>
      <c r="D92" s="218" t="s">
        <v>137</v>
      </c>
      <c r="E92" s="219" t="s">
        <v>2164</v>
      </c>
      <c r="F92" s="220" t="s">
        <v>2165</v>
      </c>
      <c r="G92" s="221" t="s">
        <v>228</v>
      </c>
      <c r="H92" s="222">
        <v>43.01</v>
      </c>
      <c r="I92" s="223"/>
      <c r="J92" s="224">
        <f>ROUND(I92*H92,2)</f>
        <v>0</v>
      </c>
      <c r="K92" s="220" t="s">
        <v>141</v>
      </c>
      <c r="L92" s="69"/>
      <c r="M92" s="225" t="s">
        <v>22</v>
      </c>
      <c r="N92" s="226" t="s">
        <v>46</v>
      </c>
      <c r="O92" s="4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1" t="s">
        <v>153</v>
      </c>
      <c r="AT92" s="21" t="s">
        <v>137</v>
      </c>
      <c r="AU92" s="21" t="s">
        <v>84</v>
      </c>
      <c r="AY92" s="21" t="s">
        <v>134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24</v>
      </c>
      <c r="BK92" s="229">
        <f>ROUND(I92*H92,2)</f>
        <v>0</v>
      </c>
      <c r="BL92" s="21" t="s">
        <v>153</v>
      </c>
      <c r="BM92" s="21" t="s">
        <v>2321</v>
      </c>
    </row>
    <row r="93" spans="2:51" s="11" customFormat="1" ht="13.5">
      <c r="B93" s="234"/>
      <c r="C93" s="235"/>
      <c r="D93" s="236" t="s">
        <v>224</v>
      </c>
      <c r="E93" s="237" t="s">
        <v>22</v>
      </c>
      <c r="F93" s="238" t="s">
        <v>2322</v>
      </c>
      <c r="G93" s="235"/>
      <c r="H93" s="239">
        <v>43.01</v>
      </c>
      <c r="I93" s="240"/>
      <c r="J93" s="235"/>
      <c r="K93" s="235"/>
      <c r="L93" s="241"/>
      <c r="M93" s="242"/>
      <c r="N93" s="243"/>
      <c r="O93" s="243"/>
      <c r="P93" s="243"/>
      <c r="Q93" s="243"/>
      <c r="R93" s="243"/>
      <c r="S93" s="243"/>
      <c r="T93" s="244"/>
      <c r="AT93" s="245" t="s">
        <v>224</v>
      </c>
      <c r="AU93" s="245" t="s">
        <v>84</v>
      </c>
      <c r="AV93" s="11" t="s">
        <v>84</v>
      </c>
      <c r="AW93" s="11" t="s">
        <v>39</v>
      </c>
      <c r="AX93" s="11" t="s">
        <v>24</v>
      </c>
      <c r="AY93" s="245" t="s">
        <v>134</v>
      </c>
    </row>
    <row r="94" spans="2:65" s="1" customFormat="1" ht="16.5" customHeight="1">
      <c r="B94" s="43"/>
      <c r="C94" s="218" t="s">
        <v>478</v>
      </c>
      <c r="D94" s="218" t="s">
        <v>137</v>
      </c>
      <c r="E94" s="219" t="s">
        <v>2323</v>
      </c>
      <c r="F94" s="220" t="s">
        <v>2324</v>
      </c>
      <c r="G94" s="221" t="s">
        <v>228</v>
      </c>
      <c r="H94" s="222">
        <v>0.396</v>
      </c>
      <c r="I94" s="223"/>
      <c r="J94" s="224">
        <f>ROUND(I94*H94,2)</f>
        <v>0</v>
      </c>
      <c r="K94" s="220" t="s">
        <v>229</v>
      </c>
      <c r="L94" s="69"/>
      <c r="M94" s="225" t="s">
        <v>22</v>
      </c>
      <c r="N94" s="226" t="s">
        <v>46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1" t="s">
        <v>153</v>
      </c>
      <c r="AT94" s="21" t="s">
        <v>137</v>
      </c>
      <c r="AU94" s="21" t="s">
        <v>84</v>
      </c>
      <c r="AY94" s="21" t="s">
        <v>134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24</v>
      </c>
      <c r="BK94" s="229">
        <f>ROUND(I94*H94,2)</f>
        <v>0</v>
      </c>
      <c r="BL94" s="21" t="s">
        <v>153</v>
      </c>
      <c r="BM94" s="21" t="s">
        <v>2325</v>
      </c>
    </row>
    <row r="95" spans="2:51" s="11" customFormat="1" ht="13.5">
      <c r="B95" s="234"/>
      <c r="C95" s="235"/>
      <c r="D95" s="236" t="s">
        <v>224</v>
      </c>
      <c r="E95" s="237" t="s">
        <v>22</v>
      </c>
      <c r="F95" s="238" t="s">
        <v>2326</v>
      </c>
      <c r="G95" s="235"/>
      <c r="H95" s="239">
        <v>0.396</v>
      </c>
      <c r="I95" s="240"/>
      <c r="J95" s="235"/>
      <c r="K95" s="235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224</v>
      </c>
      <c r="AU95" s="245" t="s">
        <v>84</v>
      </c>
      <c r="AV95" s="11" t="s">
        <v>84</v>
      </c>
      <c r="AW95" s="11" t="s">
        <v>39</v>
      </c>
      <c r="AX95" s="11" t="s">
        <v>24</v>
      </c>
      <c r="AY95" s="245" t="s">
        <v>134</v>
      </c>
    </row>
    <row r="96" spans="2:65" s="1" customFormat="1" ht="16.5" customHeight="1">
      <c r="B96" s="43"/>
      <c r="C96" s="218" t="s">
        <v>84</v>
      </c>
      <c r="D96" s="218" t="s">
        <v>137</v>
      </c>
      <c r="E96" s="219" t="s">
        <v>243</v>
      </c>
      <c r="F96" s="220" t="s">
        <v>244</v>
      </c>
      <c r="G96" s="221" t="s">
        <v>228</v>
      </c>
      <c r="H96" s="222">
        <v>71.631</v>
      </c>
      <c r="I96" s="223"/>
      <c r="J96" s="224">
        <f>ROUND(I96*H96,2)</f>
        <v>0</v>
      </c>
      <c r="K96" s="220" t="s">
        <v>141</v>
      </c>
      <c r="L96" s="69"/>
      <c r="M96" s="225" t="s">
        <v>22</v>
      </c>
      <c r="N96" s="226" t="s">
        <v>46</v>
      </c>
      <c r="O96" s="4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1" t="s">
        <v>153</v>
      </c>
      <c r="AT96" s="21" t="s">
        <v>137</v>
      </c>
      <c r="AU96" s="21" t="s">
        <v>84</v>
      </c>
      <c r="AY96" s="21" t="s">
        <v>134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1" t="s">
        <v>24</v>
      </c>
      <c r="BK96" s="229">
        <f>ROUND(I96*H96,2)</f>
        <v>0</v>
      </c>
      <c r="BL96" s="21" t="s">
        <v>153</v>
      </c>
      <c r="BM96" s="21" t="s">
        <v>2327</v>
      </c>
    </row>
    <row r="97" spans="2:51" s="11" customFormat="1" ht="13.5">
      <c r="B97" s="234"/>
      <c r="C97" s="235"/>
      <c r="D97" s="236" t="s">
        <v>224</v>
      </c>
      <c r="E97" s="237" t="s">
        <v>22</v>
      </c>
      <c r="F97" s="238" t="s">
        <v>2328</v>
      </c>
      <c r="G97" s="235"/>
      <c r="H97" s="239">
        <v>46.071</v>
      </c>
      <c r="I97" s="240"/>
      <c r="J97" s="235"/>
      <c r="K97" s="235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224</v>
      </c>
      <c r="AU97" s="245" t="s">
        <v>84</v>
      </c>
      <c r="AV97" s="11" t="s">
        <v>84</v>
      </c>
      <c r="AW97" s="11" t="s">
        <v>39</v>
      </c>
      <c r="AX97" s="11" t="s">
        <v>75</v>
      </c>
      <c r="AY97" s="245" t="s">
        <v>134</v>
      </c>
    </row>
    <row r="98" spans="2:51" s="11" customFormat="1" ht="13.5">
      <c r="B98" s="234"/>
      <c r="C98" s="235"/>
      <c r="D98" s="236" t="s">
        <v>224</v>
      </c>
      <c r="E98" s="237" t="s">
        <v>22</v>
      </c>
      <c r="F98" s="238" t="s">
        <v>236</v>
      </c>
      <c r="G98" s="235"/>
      <c r="H98" s="239">
        <v>25.56</v>
      </c>
      <c r="I98" s="240"/>
      <c r="J98" s="235"/>
      <c r="K98" s="235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224</v>
      </c>
      <c r="AU98" s="245" t="s">
        <v>84</v>
      </c>
      <c r="AV98" s="11" t="s">
        <v>84</v>
      </c>
      <c r="AW98" s="11" t="s">
        <v>39</v>
      </c>
      <c r="AX98" s="11" t="s">
        <v>75</v>
      </c>
      <c r="AY98" s="245" t="s">
        <v>134</v>
      </c>
    </row>
    <row r="99" spans="2:65" s="1" customFormat="1" ht="25.5" customHeight="1">
      <c r="B99" s="43"/>
      <c r="C99" s="218" t="s">
        <v>147</v>
      </c>
      <c r="D99" s="218" t="s">
        <v>137</v>
      </c>
      <c r="E99" s="219" t="s">
        <v>247</v>
      </c>
      <c r="F99" s="220" t="s">
        <v>248</v>
      </c>
      <c r="G99" s="221" t="s">
        <v>228</v>
      </c>
      <c r="H99" s="222">
        <v>358.155</v>
      </c>
      <c r="I99" s="223"/>
      <c r="J99" s="224">
        <f>ROUND(I99*H99,2)</f>
        <v>0</v>
      </c>
      <c r="K99" s="220" t="s">
        <v>141</v>
      </c>
      <c r="L99" s="69"/>
      <c r="M99" s="225" t="s">
        <v>22</v>
      </c>
      <c r="N99" s="226" t="s">
        <v>46</v>
      </c>
      <c r="O99" s="44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1" t="s">
        <v>153</v>
      </c>
      <c r="AT99" s="21" t="s">
        <v>137</v>
      </c>
      <c r="AU99" s="21" t="s">
        <v>84</v>
      </c>
      <c r="AY99" s="21" t="s">
        <v>134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1" t="s">
        <v>24</v>
      </c>
      <c r="BK99" s="229">
        <f>ROUND(I99*H99,2)</f>
        <v>0</v>
      </c>
      <c r="BL99" s="21" t="s">
        <v>153</v>
      </c>
      <c r="BM99" s="21" t="s">
        <v>2329</v>
      </c>
    </row>
    <row r="100" spans="2:51" s="11" customFormat="1" ht="13.5">
      <c r="B100" s="234"/>
      <c r="C100" s="235"/>
      <c r="D100" s="236" t="s">
        <v>224</v>
      </c>
      <c r="E100" s="235"/>
      <c r="F100" s="238" t="s">
        <v>2330</v>
      </c>
      <c r="G100" s="235"/>
      <c r="H100" s="239">
        <v>358.155</v>
      </c>
      <c r="I100" s="240"/>
      <c r="J100" s="235"/>
      <c r="K100" s="235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224</v>
      </c>
      <c r="AU100" s="245" t="s">
        <v>84</v>
      </c>
      <c r="AV100" s="11" t="s">
        <v>84</v>
      </c>
      <c r="AW100" s="11" t="s">
        <v>6</v>
      </c>
      <c r="AX100" s="11" t="s">
        <v>24</v>
      </c>
      <c r="AY100" s="245" t="s">
        <v>134</v>
      </c>
    </row>
    <row r="101" spans="2:65" s="1" customFormat="1" ht="16.5" customHeight="1">
      <c r="B101" s="43"/>
      <c r="C101" s="218" t="s">
        <v>153</v>
      </c>
      <c r="D101" s="218" t="s">
        <v>137</v>
      </c>
      <c r="E101" s="219" t="s">
        <v>255</v>
      </c>
      <c r="F101" s="220" t="s">
        <v>256</v>
      </c>
      <c r="G101" s="221" t="s">
        <v>228</v>
      </c>
      <c r="H101" s="222">
        <v>71.631</v>
      </c>
      <c r="I101" s="223"/>
      <c r="J101" s="224">
        <f>ROUND(I101*H101,2)</f>
        <v>0</v>
      </c>
      <c r="K101" s="220" t="s">
        <v>141</v>
      </c>
      <c r="L101" s="69"/>
      <c r="M101" s="225" t="s">
        <v>22</v>
      </c>
      <c r="N101" s="226" t="s">
        <v>46</v>
      </c>
      <c r="O101" s="44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1" t="s">
        <v>153</v>
      </c>
      <c r="AT101" s="21" t="s">
        <v>137</v>
      </c>
      <c r="AU101" s="21" t="s">
        <v>84</v>
      </c>
      <c r="AY101" s="21" t="s">
        <v>134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1" t="s">
        <v>24</v>
      </c>
      <c r="BK101" s="229">
        <f>ROUND(I101*H101,2)</f>
        <v>0</v>
      </c>
      <c r="BL101" s="21" t="s">
        <v>153</v>
      </c>
      <c r="BM101" s="21" t="s">
        <v>2331</v>
      </c>
    </row>
    <row r="102" spans="2:65" s="1" customFormat="1" ht="16.5" customHeight="1">
      <c r="B102" s="43"/>
      <c r="C102" s="218" t="s">
        <v>133</v>
      </c>
      <c r="D102" s="218" t="s">
        <v>137</v>
      </c>
      <c r="E102" s="219" t="s">
        <v>258</v>
      </c>
      <c r="F102" s="220" t="s">
        <v>259</v>
      </c>
      <c r="G102" s="221" t="s">
        <v>260</v>
      </c>
      <c r="H102" s="222">
        <v>143.262</v>
      </c>
      <c r="I102" s="223"/>
      <c r="J102" s="224">
        <f>ROUND(I102*H102,2)</f>
        <v>0</v>
      </c>
      <c r="K102" s="220" t="s">
        <v>141</v>
      </c>
      <c r="L102" s="69"/>
      <c r="M102" s="225" t="s">
        <v>22</v>
      </c>
      <c r="N102" s="226" t="s">
        <v>46</v>
      </c>
      <c r="O102" s="44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1" t="s">
        <v>153</v>
      </c>
      <c r="AT102" s="21" t="s">
        <v>137</v>
      </c>
      <c r="AU102" s="21" t="s">
        <v>84</v>
      </c>
      <c r="AY102" s="21" t="s">
        <v>134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1" t="s">
        <v>24</v>
      </c>
      <c r="BK102" s="229">
        <f>ROUND(I102*H102,2)</f>
        <v>0</v>
      </c>
      <c r="BL102" s="21" t="s">
        <v>153</v>
      </c>
      <c r="BM102" s="21" t="s">
        <v>2332</v>
      </c>
    </row>
    <row r="103" spans="2:51" s="11" customFormat="1" ht="13.5">
      <c r="B103" s="234"/>
      <c r="C103" s="235"/>
      <c r="D103" s="236" t="s">
        <v>224</v>
      </c>
      <c r="E103" s="235"/>
      <c r="F103" s="238" t="s">
        <v>2333</v>
      </c>
      <c r="G103" s="235"/>
      <c r="H103" s="239">
        <v>143.262</v>
      </c>
      <c r="I103" s="240"/>
      <c r="J103" s="235"/>
      <c r="K103" s="235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224</v>
      </c>
      <c r="AU103" s="245" t="s">
        <v>84</v>
      </c>
      <c r="AV103" s="11" t="s">
        <v>84</v>
      </c>
      <c r="AW103" s="11" t="s">
        <v>6</v>
      </c>
      <c r="AX103" s="11" t="s">
        <v>24</v>
      </c>
      <c r="AY103" s="245" t="s">
        <v>134</v>
      </c>
    </row>
    <row r="104" spans="2:65" s="1" customFormat="1" ht="25.5" customHeight="1">
      <c r="B104" s="43"/>
      <c r="C104" s="218" t="s">
        <v>529</v>
      </c>
      <c r="D104" s="218" t="s">
        <v>137</v>
      </c>
      <c r="E104" s="219" t="s">
        <v>2334</v>
      </c>
      <c r="F104" s="220" t="s">
        <v>2335</v>
      </c>
      <c r="G104" s="221" t="s">
        <v>228</v>
      </c>
      <c r="H104" s="222">
        <v>222</v>
      </c>
      <c r="I104" s="223"/>
      <c r="J104" s="224">
        <f>ROUND(I104*H104,2)</f>
        <v>0</v>
      </c>
      <c r="K104" s="220" t="s">
        <v>229</v>
      </c>
      <c r="L104" s="69"/>
      <c r="M104" s="225" t="s">
        <v>22</v>
      </c>
      <c r="N104" s="226" t="s">
        <v>46</v>
      </c>
      <c r="O104" s="4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1" t="s">
        <v>153</v>
      </c>
      <c r="AT104" s="21" t="s">
        <v>137</v>
      </c>
      <c r="AU104" s="21" t="s">
        <v>84</v>
      </c>
      <c r="AY104" s="21" t="s">
        <v>134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1" t="s">
        <v>24</v>
      </c>
      <c r="BK104" s="229">
        <f>ROUND(I104*H104,2)</f>
        <v>0</v>
      </c>
      <c r="BL104" s="21" t="s">
        <v>153</v>
      </c>
      <c r="BM104" s="21" t="s">
        <v>2336</v>
      </c>
    </row>
    <row r="105" spans="2:65" s="1" customFormat="1" ht="25.5" customHeight="1">
      <c r="B105" s="43"/>
      <c r="C105" s="218" t="s">
        <v>545</v>
      </c>
      <c r="D105" s="218" t="s">
        <v>137</v>
      </c>
      <c r="E105" s="219" t="s">
        <v>2204</v>
      </c>
      <c r="F105" s="220" t="s">
        <v>2205</v>
      </c>
      <c r="G105" s="221" t="s">
        <v>222</v>
      </c>
      <c r="H105" s="222">
        <v>222</v>
      </c>
      <c r="I105" s="223"/>
      <c r="J105" s="224">
        <f>ROUND(I105*H105,2)</f>
        <v>0</v>
      </c>
      <c r="K105" s="220" t="s">
        <v>229</v>
      </c>
      <c r="L105" s="69"/>
      <c r="M105" s="225" t="s">
        <v>22</v>
      </c>
      <c r="N105" s="226" t="s">
        <v>46</v>
      </c>
      <c r="O105" s="44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21" t="s">
        <v>153</v>
      </c>
      <c r="AT105" s="21" t="s">
        <v>137</v>
      </c>
      <c r="AU105" s="21" t="s">
        <v>84</v>
      </c>
      <c r="AY105" s="21" t="s">
        <v>134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1" t="s">
        <v>24</v>
      </c>
      <c r="BK105" s="229">
        <f>ROUND(I105*H105,2)</f>
        <v>0</v>
      </c>
      <c r="BL105" s="21" t="s">
        <v>153</v>
      </c>
      <c r="BM105" s="21" t="s">
        <v>2337</v>
      </c>
    </row>
    <row r="106" spans="2:65" s="1" customFormat="1" ht="16.5" customHeight="1">
      <c r="B106" s="43"/>
      <c r="C106" s="246" t="s">
        <v>550</v>
      </c>
      <c r="D106" s="246" t="s">
        <v>268</v>
      </c>
      <c r="E106" s="247" t="s">
        <v>2338</v>
      </c>
      <c r="F106" s="248" t="s">
        <v>2339</v>
      </c>
      <c r="G106" s="249" t="s">
        <v>228</v>
      </c>
      <c r="H106" s="250">
        <v>22.2</v>
      </c>
      <c r="I106" s="251"/>
      <c r="J106" s="252">
        <f>ROUND(I106*H106,2)</f>
        <v>0</v>
      </c>
      <c r="K106" s="248" t="s">
        <v>229</v>
      </c>
      <c r="L106" s="253"/>
      <c r="M106" s="254" t="s">
        <v>22</v>
      </c>
      <c r="N106" s="255" t="s">
        <v>46</v>
      </c>
      <c r="O106" s="44"/>
      <c r="P106" s="227">
        <f>O106*H106</f>
        <v>0</v>
      </c>
      <c r="Q106" s="227">
        <v>0.21</v>
      </c>
      <c r="R106" s="227">
        <f>Q106*H106</f>
        <v>4.662</v>
      </c>
      <c r="S106" s="227">
        <v>0</v>
      </c>
      <c r="T106" s="228">
        <f>S106*H106</f>
        <v>0</v>
      </c>
      <c r="AR106" s="21" t="s">
        <v>168</v>
      </c>
      <c r="AT106" s="21" t="s">
        <v>268</v>
      </c>
      <c r="AU106" s="21" t="s">
        <v>84</v>
      </c>
      <c r="AY106" s="21" t="s">
        <v>134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1" t="s">
        <v>24</v>
      </c>
      <c r="BK106" s="229">
        <f>ROUND(I106*H106,2)</f>
        <v>0</v>
      </c>
      <c r="BL106" s="21" t="s">
        <v>153</v>
      </c>
      <c r="BM106" s="21" t="s">
        <v>2340</v>
      </c>
    </row>
    <row r="107" spans="2:51" s="11" customFormat="1" ht="13.5">
      <c r="B107" s="234"/>
      <c r="C107" s="235"/>
      <c r="D107" s="236" t="s">
        <v>224</v>
      </c>
      <c r="E107" s="237" t="s">
        <v>22</v>
      </c>
      <c r="F107" s="238" t="s">
        <v>2341</v>
      </c>
      <c r="G107" s="235"/>
      <c r="H107" s="239">
        <v>22.2</v>
      </c>
      <c r="I107" s="240"/>
      <c r="J107" s="235"/>
      <c r="K107" s="235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224</v>
      </c>
      <c r="AU107" s="245" t="s">
        <v>84</v>
      </c>
      <c r="AV107" s="11" t="s">
        <v>84</v>
      </c>
      <c r="AW107" s="11" t="s">
        <v>39</v>
      </c>
      <c r="AX107" s="11" t="s">
        <v>24</v>
      </c>
      <c r="AY107" s="245" t="s">
        <v>134</v>
      </c>
    </row>
    <row r="108" spans="2:65" s="1" customFormat="1" ht="25.5" customHeight="1">
      <c r="B108" s="43"/>
      <c r="C108" s="218" t="s">
        <v>534</v>
      </c>
      <c r="D108" s="218" t="s">
        <v>137</v>
      </c>
      <c r="E108" s="219" t="s">
        <v>2210</v>
      </c>
      <c r="F108" s="220" t="s">
        <v>2211</v>
      </c>
      <c r="G108" s="221" t="s">
        <v>222</v>
      </c>
      <c r="H108" s="222">
        <v>222</v>
      </c>
      <c r="I108" s="223"/>
      <c r="J108" s="224">
        <f>ROUND(I108*H108,2)</f>
        <v>0</v>
      </c>
      <c r="K108" s="220" t="s">
        <v>229</v>
      </c>
      <c r="L108" s="69"/>
      <c r="M108" s="225" t="s">
        <v>22</v>
      </c>
      <c r="N108" s="226" t="s">
        <v>46</v>
      </c>
      <c r="O108" s="44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1" t="s">
        <v>153</v>
      </c>
      <c r="AT108" s="21" t="s">
        <v>137</v>
      </c>
      <c r="AU108" s="21" t="s">
        <v>84</v>
      </c>
      <c r="AY108" s="21" t="s">
        <v>134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1" t="s">
        <v>24</v>
      </c>
      <c r="BK108" s="229">
        <f>ROUND(I108*H108,2)</f>
        <v>0</v>
      </c>
      <c r="BL108" s="21" t="s">
        <v>153</v>
      </c>
      <c r="BM108" s="21" t="s">
        <v>2342</v>
      </c>
    </row>
    <row r="109" spans="2:65" s="1" customFormat="1" ht="16.5" customHeight="1">
      <c r="B109" s="43"/>
      <c r="C109" s="246" t="s">
        <v>539</v>
      </c>
      <c r="D109" s="246" t="s">
        <v>268</v>
      </c>
      <c r="E109" s="247" t="s">
        <v>2213</v>
      </c>
      <c r="F109" s="248" t="s">
        <v>2214</v>
      </c>
      <c r="G109" s="249" t="s">
        <v>640</v>
      </c>
      <c r="H109" s="250">
        <v>3.33</v>
      </c>
      <c r="I109" s="251"/>
      <c r="J109" s="252">
        <f>ROUND(I109*H109,2)</f>
        <v>0</v>
      </c>
      <c r="K109" s="248" t="s">
        <v>229</v>
      </c>
      <c r="L109" s="253"/>
      <c r="M109" s="254" t="s">
        <v>22</v>
      </c>
      <c r="N109" s="255" t="s">
        <v>46</v>
      </c>
      <c r="O109" s="44"/>
      <c r="P109" s="227">
        <f>O109*H109</f>
        <v>0</v>
      </c>
      <c r="Q109" s="227">
        <v>0.001</v>
      </c>
      <c r="R109" s="227">
        <f>Q109*H109</f>
        <v>0.00333</v>
      </c>
      <c r="S109" s="227">
        <v>0</v>
      </c>
      <c r="T109" s="228">
        <f>S109*H109</f>
        <v>0</v>
      </c>
      <c r="AR109" s="21" t="s">
        <v>168</v>
      </c>
      <c r="AT109" s="21" t="s">
        <v>268</v>
      </c>
      <c r="AU109" s="21" t="s">
        <v>84</v>
      </c>
      <c r="AY109" s="21" t="s">
        <v>134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1" t="s">
        <v>24</v>
      </c>
      <c r="BK109" s="229">
        <f>ROUND(I109*H109,2)</f>
        <v>0</v>
      </c>
      <c r="BL109" s="21" t="s">
        <v>153</v>
      </c>
      <c r="BM109" s="21" t="s">
        <v>2343</v>
      </c>
    </row>
    <row r="110" spans="2:51" s="11" customFormat="1" ht="13.5">
      <c r="B110" s="234"/>
      <c r="C110" s="235"/>
      <c r="D110" s="236" t="s">
        <v>224</v>
      </c>
      <c r="E110" s="235"/>
      <c r="F110" s="238" t="s">
        <v>2344</v>
      </c>
      <c r="G110" s="235"/>
      <c r="H110" s="239">
        <v>3.33</v>
      </c>
      <c r="I110" s="240"/>
      <c r="J110" s="235"/>
      <c r="K110" s="235"/>
      <c r="L110" s="241"/>
      <c r="M110" s="242"/>
      <c r="N110" s="243"/>
      <c r="O110" s="243"/>
      <c r="P110" s="243"/>
      <c r="Q110" s="243"/>
      <c r="R110" s="243"/>
      <c r="S110" s="243"/>
      <c r="T110" s="244"/>
      <c r="AT110" s="245" t="s">
        <v>224</v>
      </c>
      <c r="AU110" s="245" t="s">
        <v>84</v>
      </c>
      <c r="AV110" s="11" t="s">
        <v>84</v>
      </c>
      <c r="AW110" s="11" t="s">
        <v>6</v>
      </c>
      <c r="AX110" s="11" t="s">
        <v>24</v>
      </c>
      <c r="AY110" s="245" t="s">
        <v>134</v>
      </c>
    </row>
    <row r="111" spans="2:63" s="10" customFormat="1" ht="29.85" customHeight="1">
      <c r="B111" s="202"/>
      <c r="C111" s="203"/>
      <c r="D111" s="204" t="s">
        <v>74</v>
      </c>
      <c r="E111" s="216" t="s">
        <v>84</v>
      </c>
      <c r="F111" s="216" t="s">
        <v>277</v>
      </c>
      <c r="G111" s="203"/>
      <c r="H111" s="203"/>
      <c r="I111" s="206"/>
      <c r="J111" s="217">
        <f>BK111</f>
        <v>0</v>
      </c>
      <c r="K111" s="203"/>
      <c r="L111" s="208"/>
      <c r="M111" s="209"/>
      <c r="N111" s="210"/>
      <c r="O111" s="210"/>
      <c r="P111" s="211">
        <f>SUM(P112:P122)</f>
        <v>0</v>
      </c>
      <c r="Q111" s="210"/>
      <c r="R111" s="211">
        <f>SUM(R112:R122)</f>
        <v>1.05169164</v>
      </c>
      <c r="S111" s="210"/>
      <c r="T111" s="212">
        <f>SUM(T112:T122)</f>
        <v>0</v>
      </c>
      <c r="AR111" s="213" t="s">
        <v>24</v>
      </c>
      <c r="AT111" s="214" t="s">
        <v>74</v>
      </c>
      <c r="AU111" s="214" t="s">
        <v>24</v>
      </c>
      <c r="AY111" s="213" t="s">
        <v>134</v>
      </c>
      <c r="BK111" s="215">
        <f>SUM(BK112:BK122)</f>
        <v>0</v>
      </c>
    </row>
    <row r="112" spans="2:65" s="1" customFormat="1" ht="25.5" customHeight="1">
      <c r="B112" s="43"/>
      <c r="C112" s="218" t="s">
        <v>160</v>
      </c>
      <c r="D112" s="218" t="s">
        <v>137</v>
      </c>
      <c r="E112" s="219" t="s">
        <v>2217</v>
      </c>
      <c r="F112" s="220" t="s">
        <v>2218</v>
      </c>
      <c r="G112" s="221" t="s">
        <v>228</v>
      </c>
      <c r="H112" s="222">
        <v>35.19</v>
      </c>
      <c r="I112" s="223"/>
      <c r="J112" s="224">
        <f>ROUND(I112*H112,2)</f>
        <v>0</v>
      </c>
      <c r="K112" s="220" t="s">
        <v>141</v>
      </c>
      <c r="L112" s="69"/>
      <c r="M112" s="225" t="s">
        <v>22</v>
      </c>
      <c r="N112" s="226" t="s">
        <v>46</v>
      </c>
      <c r="O112" s="44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1" t="s">
        <v>153</v>
      </c>
      <c r="AT112" s="21" t="s">
        <v>137</v>
      </c>
      <c r="AU112" s="21" t="s">
        <v>84</v>
      </c>
      <c r="AY112" s="21" t="s">
        <v>134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1" t="s">
        <v>24</v>
      </c>
      <c r="BK112" s="229">
        <f>ROUND(I112*H112,2)</f>
        <v>0</v>
      </c>
      <c r="BL112" s="21" t="s">
        <v>153</v>
      </c>
      <c r="BM112" s="21" t="s">
        <v>2345</v>
      </c>
    </row>
    <row r="113" spans="2:51" s="11" customFormat="1" ht="13.5">
      <c r="B113" s="234"/>
      <c r="C113" s="235"/>
      <c r="D113" s="236" t="s">
        <v>224</v>
      </c>
      <c r="E113" s="237" t="s">
        <v>22</v>
      </c>
      <c r="F113" s="238" t="s">
        <v>2346</v>
      </c>
      <c r="G113" s="235"/>
      <c r="H113" s="239">
        <v>35.19</v>
      </c>
      <c r="I113" s="240"/>
      <c r="J113" s="235"/>
      <c r="K113" s="235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224</v>
      </c>
      <c r="AU113" s="245" t="s">
        <v>84</v>
      </c>
      <c r="AV113" s="11" t="s">
        <v>84</v>
      </c>
      <c r="AW113" s="11" t="s">
        <v>39</v>
      </c>
      <c r="AX113" s="11" t="s">
        <v>24</v>
      </c>
      <c r="AY113" s="245" t="s">
        <v>134</v>
      </c>
    </row>
    <row r="114" spans="2:65" s="1" customFormat="1" ht="25.5" customHeight="1">
      <c r="B114" s="43"/>
      <c r="C114" s="218" t="s">
        <v>164</v>
      </c>
      <c r="D114" s="218" t="s">
        <v>137</v>
      </c>
      <c r="E114" s="219" t="s">
        <v>2221</v>
      </c>
      <c r="F114" s="220" t="s">
        <v>2222</v>
      </c>
      <c r="G114" s="221" t="s">
        <v>222</v>
      </c>
      <c r="H114" s="222">
        <v>80</v>
      </c>
      <c r="I114" s="223"/>
      <c r="J114" s="224">
        <f>ROUND(I114*H114,2)</f>
        <v>0</v>
      </c>
      <c r="K114" s="220" t="s">
        <v>141</v>
      </c>
      <c r="L114" s="69"/>
      <c r="M114" s="225" t="s">
        <v>22</v>
      </c>
      <c r="N114" s="226" t="s">
        <v>46</v>
      </c>
      <c r="O114" s="44"/>
      <c r="P114" s="227">
        <f>O114*H114</f>
        <v>0</v>
      </c>
      <c r="Q114" s="227">
        <v>0.00017</v>
      </c>
      <c r="R114" s="227">
        <f>Q114*H114</f>
        <v>0.013600000000000001</v>
      </c>
      <c r="S114" s="227">
        <v>0</v>
      </c>
      <c r="T114" s="228">
        <f>S114*H114</f>
        <v>0</v>
      </c>
      <c r="AR114" s="21" t="s">
        <v>153</v>
      </c>
      <c r="AT114" s="21" t="s">
        <v>137</v>
      </c>
      <c r="AU114" s="21" t="s">
        <v>84</v>
      </c>
      <c r="AY114" s="21" t="s">
        <v>134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1" t="s">
        <v>24</v>
      </c>
      <c r="BK114" s="229">
        <f>ROUND(I114*H114,2)</f>
        <v>0</v>
      </c>
      <c r="BL114" s="21" t="s">
        <v>153</v>
      </c>
      <c r="BM114" s="21" t="s">
        <v>2347</v>
      </c>
    </row>
    <row r="115" spans="2:65" s="1" customFormat="1" ht="16.5" customHeight="1">
      <c r="B115" s="43"/>
      <c r="C115" s="246" t="s">
        <v>168</v>
      </c>
      <c r="D115" s="246" t="s">
        <v>268</v>
      </c>
      <c r="E115" s="247" t="s">
        <v>2225</v>
      </c>
      <c r="F115" s="248" t="s">
        <v>2348</v>
      </c>
      <c r="G115" s="249" t="s">
        <v>222</v>
      </c>
      <c r="H115" s="250">
        <v>88</v>
      </c>
      <c r="I115" s="251"/>
      <c r="J115" s="252">
        <f>ROUND(I115*H115,2)</f>
        <v>0</v>
      </c>
      <c r="K115" s="248" t="s">
        <v>141</v>
      </c>
      <c r="L115" s="253"/>
      <c r="M115" s="254" t="s">
        <v>22</v>
      </c>
      <c r="N115" s="255" t="s">
        <v>46</v>
      </c>
      <c r="O115" s="44"/>
      <c r="P115" s="227">
        <f>O115*H115</f>
        <v>0</v>
      </c>
      <c r="Q115" s="227">
        <v>0.0003</v>
      </c>
      <c r="R115" s="227">
        <f>Q115*H115</f>
        <v>0.026399999999999996</v>
      </c>
      <c r="S115" s="227">
        <v>0</v>
      </c>
      <c r="T115" s="228">
        <f>S115*H115</f>
        <v>0</v>
      </c>
      <c r="AR115" s="21" t="s">
        <v>168</v>
      </c>
      <c r="AT115" s="21" t="s">
        <v>268</v>
      </c>
      <c r="AU115" s="21" t="s">
        <v>84</v>
      </c>
      <c r="AY115" s="21" t="s">
        <v>134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1" t="s">
        <v>24</v>
      </c>
      <c r="BK115" s="229">
        <f>ROUND(I115*H115,2)</f>
        <v>0</v>
      </c>
      <c r="BL115" s="21" t="s">
        <v>153</v>
      </c>
      <c r="BM115" s="21" t="s">
        <v>2349</v>
      </c>
    </row>
    <row r="116" spans="2:51" s="11" customFormat="1" ht="13.5">
      <c r="B116" s="234"/>
      <c r="C116" s="235"/>
      <c r="D116" s="236" t="s">
        <v>224</v>
      </c>
      <c r="E116" s="235"/>
      <c r="F116" s="238" t="s">
        <v>2350</v>
      </c>
      <c r="G116" s="235"/>
      <c r="H116" s="239">
        <v>88</v>
      </c>
      <c r="I116" s="240"/>
      <c r="J116" s="235"/>
      <c r="K116" s="235"/>
      <c r="L116" s="241"/>
      <c r="M116" s="242"/>
      <c r="N116" s="243"/>
      <c r="O116" s="243"/>
      <c r="P116" s="243"/>
      <c r="Q116" s="243"/>
      <c r="R116" s="243"/>
      <c r="S116" s="243"/>
      <c r="T116" s="244"/>
      <c r="AT116" s="245" t="s">
        <v>224</v>
      </c>
      <c r="AU116" s="245" t="s">
        <v>84</v>
      </c>
      <c r="AV116" s="11" t="s">
        <v>84</v>
      </c>
      <c r="AW116" s="11" t="s">
        <v>6</v>
      </c>
      <c r="AX116" s="11" t="s">
        <v>24</v>
      </c>
      <c r="AY116" s="245" t="s">
        <v>134</v>
      </c>
    </row>
    <row r="117" spans="2:65" s="1" customFormat="1" ht="16.5" customHeight="1">
      <c r="B117" s="43"/>
      <c r="C117" s="218" t="s">
        <v>254</v>
      </c>
      <c r="D117" s="218" t="s">
        <v>137</v>
      </c>
      <c r="E117" s="219" t="s">
        <v>2351</v>
      </c>
      <c r="F117" s="220" t="s">
        <v>2352</v>
      </c>
      <c r="G117" s="221" t="s">
        <v>281</v>
      </c>
      <c r="H117" s="222">
        <v>80</v>
      </c>
      <c r="I117" s="223"/>
      <c r="J117" s="224">
        <f>ROUND(I117*H117,2)</f>
        <v>0</v>
      </c>
      <c r="K117" s="220" t="s">
        <v>141</v>
      </c>
      <c r="L117" s="69"/>
      <c r="M117" s="225" t="s">
        <v>22</v>
      </c>
      <c r="N117" s="226" t="s">
        <v>46</v>
      </c>
      <c r="O117" s="44"/>
      <c r="P117" s="227">
        <f>O117*H117</f>
        <v>0</v>
      </c>
      <c r="Q117" s="227">
        <v>0.00049</v>
      </c>
      <c r="R117" s="227">
        <f>Q117*H117</f>
        <v>0.0392</v>
      </c>
      <c r="S117" s="227">
        <v>0</v>
      </c>
      <c r="T117" s="228">
        <f>S117*H117</f>
        <v>0</v>
      </c>
      <c r="AR117" s="21" t="s">
        <v>153</v>
      </c>
      <c r="AT117" s="21" t="s">
        <v>137</v>
      </c>
      <c r="AU117" s="21" t="s">
        <v>84</v>
      </c>
      <c r="AY117" s="21" t="s">
        <v>134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1" t="s">
        <v>24</v>
      </c>
      <c r="BK117" s="229">
        <f>ROUND(I117*H117,2)</f>
        <v>0</v>
      </c>
      <c r="BL117" s="21" t="s">
        <v>153</v>
      </c>
      <c r="BM117" s="21" t="s">
        <v>2353</v>
      </c>
    </row>
    <row r="118" spans="2:51" s="11" customFormat="1" ht="13.5">
      <c r="B118" s="234"/>
      <c r="C118" s="235"/>
      <c r="D118" s="236" t="s">
        <v>224</v>
      </c>
      <c r="E118" s="237" t="s">
        <v>22</v>
      </c>
      <c r="F118" s="238" t="s">
        <v>2354</v>
      </c>
      <c r="G118" s="235"/>
      <c r="H118" s="239">
        <v>80</v>
      </c>
      <c r="I118" s="240"/>
      <c r="J118" s="235"/>
      <c r="K118" s="235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224</v>
      </c>
      <c r="AU118" s="245" t="s">
        <v>84</v>
      </c>
      <c r="AV118" s="11" t="s">
        <v>84</v>
      </c>
      <c r="AW118" s="11" t="s">
        <v>39</v>
      </c>
      <c r="AX118" s="11" t="s">
        <v>24</v>
      </c>
      <c r="AY118" s="245" t="s">
        <v>134</v>
      </c>
    </row>
    <row r="119" spans="2:65" s="1" customFormat="1" ht="16.5" customHeight="1">
      <c r="B119" s="43"/>
      <c r="C119" s="218" t="s">
        <v>484</v>
      </c>
      <c r="D119" s="218" t="s">
        <v>137</v>
      </c>
      <c r="E119" s="219" t="s">
        <v>2355</v>
      </c>
      <c r="F119" s="220" t="s">
        <v>2356</v>
      </c>
      <c r="G119" s="221" t="s">
        <v>228</v>
      </c>
      <c r="H119" s="222">
        <v>0.396</v>
      </c>
      <c r="I119" s="223"/>
      <c r="J119" s="224">
        <f>ROUND(I119*H119,2)</f>
        <v>0</v>
      </c>
      <c r="K119" s="220" t="s">
        <v>229</v>
      </c>
      <c r="L119" s="69"/>
      <c r="M119" s="225" t="s">
        <v>22</v>
      </c>
      <c r="N119" s="226" t="s">
        <v>46</v>
      </c>
      <c r="O119" s="44"/>
      <c r="P119" s="227">
        <f>O119*H119</f>
        <v>0</v>
      </c>
      <c r="Q119" s="227">
        <v>2.45329</v>
      </c>
      <c r="R119" s="227">
        <f>Q119*H119</f>
        <v>0.9715028400000001</v>
      </c>
      <c r="S119" s="227">
        <v>0</v>
      </c>
      <c r="T119" s="228">
        <f>S119*H119</f>
        <v>0</v>
      </c>
      <c r="AR119" s="21" t="s">
        <v>153</v>
      </c>
      <c r="AT119" s="21" t="s">
        <v>137</v>
      </c>
      <c r="AU119" s="21" t="s">
        <v>84</v>
      </c>
      <c r="AY119" s="21" t="s">
        <v>134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1" t="s">
        <v>24</v>
      </c>
      <c r="BK119" s="229">
        <f>ROUND(I119*H119,2)</f>
        <v>0</v>
      </c>
      <c r="BL119" s="21" t="s">
        <v>153</v>
      </c>
      <c r="BM119" s="21" t="s">
        <v>2357</v>
      </c>
    </row>
    <row r="120" spans="2:65" s="1" customFormat="1" ht="16.5" customHeight="1">
      <c r="B120" s="43"/>
      <c r="C120" s="218" t="s">
        <v>488</v>
      </c>
      <c r="D120" s="218" t="s">
        <v>137</v>
      </c>
      <c r="E120" s="219" t="s">
        <v>2358</v>
      </c>
      <c r="F120" s="220" t="s">
        <v>2359</v>
      </c>
      <c r="G120" s="221" t="s">
        <v>222</v>
      </c>
      <c r="H120" s="222">
        <v>0.96</v>
      </c>
      <c r="I120" s="223"/>
      <c r="J120" s="224">
        <f>ROUND(I120*H120,2)</f>
        <v>0</v>
      </c>
      <c r="K120" s="220" t="s">
        <v>229</v>
      </c>
      <c r="L120" s="69"/>
      <c r="M120" s="225" t="s">
        <v>22</v>
      </c>
      <c r="N120" s="226" t="s">
        <v>46</v>
      </c>
      <c r="O120" s="44"/>
      <c r="P120" s="227">
        <f>O120*H120</f>
        <v>0</v>
      </c>
      <c r="Q120" s="227">
        <v>0.00103</v>
      </c>
      <c r="R120" s="227">
        <f>Q120*H120</f>
        <v>0.0009888</v>
      </c>
      <c r="S120" s="227">
        <v>0</v>
      </c>
      <c r="T120" s="228">
        <f>S120*H120</f>
        <v>0</v>
      </c>
      <c r="AR120" s="21" t="s">
        <v>153</v>
      </c>
      <c r="AT120" s="21" t="s">
        <v>137</v>
      </c>
      <c r="AU120" s="21" t="s">
        <v>84</v>
      </c>
      <c r="AY120" s="21" t="s">
        <v>134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1" t="s">
        <v>24</v>
      </c>
      <c r="BK120" s="229">
        <f>ROUND(I120*H120,2)</f>
        <v>0</v>
      </c>
      <c r="BL120" s="21" t="s">
        <v>153</v>
      </c>
      <c r="BM120" s="21" t="s">
        <v>2360</v>
      </c>
    </row>
    <row r="121" spans="2:51" s="11" customFormat="1" ht="13.5">
      <c r="B121" s="234"/>
      <c r="C121" s="235"/>
      <c r="D121" s="236" t="s">
        <v>224</v>
      </c>
      <c r="E121" s="237" t="s">
        <v>22</v>
      </c>
      <c r="F121" s="238" t="s">
        <v>2361</v>
      </c>
      <c r="G121" s="235"/>
      <c r="H121" s="239">
        <v>0.96</v>
      </c>
      <c r="I121" s="240"/>
      <c r="J121" s="235"/>
      <c r="K121" s="235"/>
      <c r="L121" s="241"/>
      <c r="M121" s="242"/>
      <c r="N121" s="243"/>
      <c r="O121" s="243"/>
      <c r="P121" s="243"/>
      <c r="Q121" s="243"/>
      <c r="R121" s="243"/>
      <c r="S121" s="243"/>
      <c r="T121" s="244"/>
      <c r="AT121" s="245" t="s">
        <v>224</v>
      </c>
      <c r="AU121" s="245" t="s">
        <v>84</v>
      </c>
      <c r="AV121" s="11" t="s">
        <v>84</v>
      </c>
      <c r="AW121" s="11" t="s">
        <v>39</v>
      </c>
      <c r="AX121" s="11" t="s">
        <v>24</v>
      </c>
      <c r="AY121" s="245" t="s">
        <v>134</v>
      </c>
    </row>
    <row r="122" spans="2:65" s="1" customFormat="1" ht="16.5" customHeight="1">
      <c r="B122" s="43"/>
      <c r="C122" s="218" t="s">
        <v>493</v>
      </c>
      <c r="D122" s="218" t="s">
        <v>137</v>
      </c>
      <c r="E122" s="219" t="s">
        <v>2362</v>
      </c>
      <c r="F122" s="220" t="s">
        <v>2363</v>
      </c>
      <c r="G122" s="221" t="s">
        <v>222</v>
      </c>
      <c r="H122" s="222">
        <v>0.96</v>
      </c>
      <c r="I122" s="223"/>
      <c r="J122" s="224">
        <f>ROUND(I122*H122,2)</f>
        <v>0</v>
      </c>
      <c r="K122" s="220" t="s">
        <v>229</v>
      </c>
      <c r="L122" s="69"/>
      <c r="M122" s="225" t="s">
        <v>22</v>
      </c>
      <c r="N122" s="226" t="s">
        <v>46</v>
      </c>
      <c r="O122" s="44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AR122" s="21" t="s">
        <v>153</v>
      </c>
      <c r="AT122" s="21" t="s">
        <v>137</v>
      </c>
      <c r="AU122" s="21" t="s">
        <v>84</v>
      </c>
      <c r="AY122" s="21" t="s">
        <v>134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1" t="s">
        <v>24</v>
      </c>
      <c r="BK122" s="229">
        <f>ROUND(I122*H122,2)</f>
        <v>0</v>
      </c>
      <c r="BL122" s="21" t="s">
        <v>153</v>
      </c>
      <c r="BM122" s="21" t="s">
        <v>2364</v>
      </c>
    </row>
    <row r="123" spans="2:63" s="10" customFormat="1" ht="29.85" customHeight="1">
      <c r="B123" s="202"/>
      <c r="C123" s="203"/>
      <c r="D123" s="204" t="s">
        <v>74</v>
      </c>
      <c r="E123" s="216" t="s">
        <v>160</v>
      </c>
      <c r="F123" s="216" t="s">
        <v>345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SUM(P124:P179)</f>
        <v>0</v>
      </c>
      <c r="Q123" s="210"/>
      <c r="R123" s="211">
        <f>SUM(R124:R179)</f>
        <v>23.933263670000002</v>
      </c>
      <c r="S123" s="210"/>
      <c r="T123" s="212">
        <f>SUM(T124:T179)</f>
        <v>0</v>
      </c>
      <c r="AR123" s="213" t="s">
        <v>24</v>
      </c>
      <c r="AT123" s="214" t="s">
        <v>74</v>
      </c>
      <c r="AU123" s="214" t="s">
        <v>24</v>
      </c>
      <c r="AY123" s="213" t="s">
        <v>134</v>
      </c>
      <c r="BK123" s="215">
        <f>SUM(BK124:BK179)</f>
        <v>0</v>
      </c>
    </row>
    <row r="124" spans="2:65" s="1" customFormat="1" ht="16.5" customHeight="1">
      <c r="B124" s="43"/>
      <c r="C124" s="218" t="s">
        <v>29</v>
      </c>
      <c r="D124" s="218" t="s">
        <v>137</v>
      </c>
      <c r="E124" s="219" t="s">
        <v>2365</v>
      </c>
      <c r="F124" s="220" t="s">
        <v>2366</v>
      </c>
      <c r="G124" s="221" t="s">
        <v>281</v>
      </c>
      <c r="H124" s="222">
        <v>140.33</v>
      </c>
      <c r="I124" s="223"/>
      <c r="J124" s="224">
        <f>ROUND(I124*H124,2)</f>
        <v>0</v>
      </c>
      <c r="K124" s="220" t="s">
        <v>141</v>
      </c>
      <c r="L124" s="69"/>
      <c r="M124" s="225" t="s">
        <v>22</v>
      </c>
      <c r="N124" s="226" t="s">
        <v>46</v>
      </c>
      <c r="O124" s="44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1" t="s">
        <v>153</v>
      </c>
      <c r="AT124" s="21" t="s">
        <v>137</v>
      </c>
      <c r="AU124" s="21" t="s">
        <v>84</v>
      </c>
      <c r="AY124" s="21" t="s">
        <v>134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1" t="s">
        <v>24</v>
      </c>
      <c r="BK124" s="229">
        <f>ROUND(I124*H124,2)</f>
        <v>0</v>
      </c>
      <c r="BL124" s="21" t="s">
        <v>153</v>
      </c>
      <c r="BM124" s="21" t="s">
        <v>2367</v>
      </c>
    </row>
    <row r="125" spans="2:51" s="11" customFormat="1" ht="13.5">
      <c r="B125" s="234"/>
      <c r="C125" s="235"/>
      <c r="D125" s="236" t="s">
        <v>224</v>
      </c>
      <c r="E125" s="237" t="s">
        <v>22</v>
      </c>
      <c r="F125" s="238" t="s">
        <v>2368</v>
      </c>
      <c r="G125" s="235"/>
      <c r="H125" s="239">
        <v>28.84</v>
      </c>
      <c r="I125" s="240"/>
      <c r="J125" s="235"/>
      <c r="K125" s="235"/>
      <c r="L125" s="241"/>
      <c r="M125" s="242"/>
      <c r="N125" s="243"/>
      <c r="O125" s="243"/>
      <c r="P125" s="243"/>
      <c r="Q125" s="243"/>
      <c r="R125" s="243"/>
      <c r="S125" s="243"/>
      <c r="T125" s="244"/>
      <c r="AT125" s="245" t="s">
        <v>224</v>
      </c>
      <c r="AU125" s="245" t="s">
        <v>84</v>
      </c>
      <c r="AV125" s="11" t="s">
        <v>84</v>
      </c>
      <c r="AW125" s="11" t="s">
        <v>39</v>
      </c>
      <c r="AX125" s="11" t="s">
        <v>75</v>
      </c>
      <c r="AY125" s="245" t="s">
        <v>134</v>
      </c>
    </row>
    <row r="126" spans="2:51" s="11" customFormat="1" ht="13.5">
      <c r="B126" s="234"/>
      <c r="C126" s="235"/>
      <c r="D126" s="236" t="s">
        <v>224</v>
      </c>
      <c r="E126" s="237" t="s">
        <v>22</v>
      </c>
      <c r="F126" s="238" t="s">
        <v>2369</v>
      </c>
      <c r="G126" s="235"/>
      <c r="H126" s="239">
        <v>41.76</v>
      </c>
      <c r="I126" s="240"/>
      <c r="J126" s="235"/>
      <c r="K126" s="235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224</v>
      </c>
      <c r="AU126" s="245" t="s">
        <v>84</v>
      </c>
      <c r="AV126" s="11" t="s">
        <v>84</v>
      </c>
      <c r="AW126" s="11" t="s">
        <v>39</v>
      </c>
      <c r="AX126" s="11" t="s">
        <v>75</v>
      </c>
      <c r="AY126" s="245" t="s">
        <v>134</v>
      </c>
    </row>
    <row r="127" spans="2:51" s="11" customFormat="1" ht="13.5">
      <c r="B127" s="234"/>
      <c r="C127" s="235"/>
      <c r="D127" s="236" t="s">
        <v>224</v>
      </c>
      <c r="E127" s="237" t="s">
        <v>22</v>
      </c>
      <c r="F127" s="238" t="s">
        <v>2370</v>
      </c>
      <c r="G127" s="235"/>
      <c r="H127" s="239">
        <v>56.32</v>
      </c>
      <c r="I127" s="240"/>
      <c r="J127" s="235"/>
      <c r="K127" s="235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224</v>
      </c>
      <c r="AU127" s="245" t="s">
        <v>84</v>
      </c>
      <c r="AV127" s="11" t="s">
        <v>84</v>
      </c>
      <c r="AW127" s="11" t="s">
        <v>39</v>
      </c>
      <c r="AX127" s="11" t="s">
        <v>75</v>
      </c>
      <c r="AY127" s="245" t="s">
        <v>134</v>
      </c>
    </row>
    <row r="128" spans="2:51" s="11" customFormat="1" ht="13.5">
      <c r="B128" s="234"/>
      <c r="C128" s="235"/>
      <c r="D128" s="236" t="s">
        <v>224</v>
      </c>
      <c r="E128" s="237" t="s">
        <v>22</v>
      </c>
      <c r="F128" s="238" t="s">
        <v>2371</v>
      </c>
      <c r="G128" s="235"/>
      <c r="H128" s="239">
        <v>5.76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224</v>
      </c>
      <c r="AU128" s="245" t="s">
        <v>84</v>
      </c>
      <c r="AV128" s="11" t="s">
        <v>84</v>
      </c>
      <c r="AW128" s="11" t="s">
        <v>39</v>
      </c>
      <c r="AX128" s="11" t="s">
        <v>75</v>
      </c>
      <c r="AY128" s="245" t="s">
        <v>134</v>
      </c>
    </row>
    <row r="129" spans="2:51" s="11" customFormat="1" ht="13.5">
      <c r="B129" s="234"/>
      <c r="C129" s="235"/>
      <c r="D129" s="236" t="s">
        <v>224</v>
      </c>
      <c r="E129" s="237" t="s">
        <v>22</v>
      </c>
      <c r="F129" s="238" t="s">
        <v>2372</v>
      </c>
      <c r="G129" s="235"/>
      <c r="H129" s="239">
        <v>7.65</v>
      </c>
      <c r="I129" s="240"/>
      <c r="J129" s="235"/>
      <c r="K129" s="235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224</v>
      </c>
      <c r="AU129" s="245" t="s">
        <v>84</v>
      </c>
      <c r="AV129" s="11" t="s">
        <v>84</v>
      </c>
      <c r="AW129" s="11" t="s">
        <v>39</v>
      </c>
      <c r="AX129" s="11" t="s">
        <v>75</v>
      </c>
      <c r="AY129" s="245" t="s">
        <v>134</v>
      </c>
    </row>
    <row r="130" spans="2:65" s="1" customFormat="1" ht="16.5" customHeight="1">
      <c r="B130" s="43"/>
      <c r="C130" s="246" t="s">
        <v>263</v>
      </c>
      <c r="D130" s="246" t="s">
        <v>268</v>
      </c>
      <c r="E130" s="247" t="s">
        <v>2373</v>
      </c>
      <c r="F130" s="248" t="s">
        <v>2374</v>
      </c>
      <c r="G130" s="249" t="s">
        <v>281</v>
      </c>
      <c r="H130" s="250">
        <v>154.363</v>
      </c>
      <c r="I130" s="251"/>
      <c r="J130" s="252">
        <f>ROUND(I130*H130,2)</f>
        <v>0</v>
      </c>
      <c r="K130" s="248" t="s">
        <v>141</v>
      </c>
      <c r="L130" s="253"/>
      <c r="M130" s="254" t="s">
        <v>22</v>
      </c>
      <c r="N130" s="255" t="s">
        <v>46</v>
      </c>
      <c r="O130" s="44"/>
      <c r="P130" s="227">
        <f>O130*H130</f>
        <v>0</v>
      </c>
      <c r="Q130" s="227">
        <v>4E-05</v>
      </c>
      <c r="R130" s="227">
        <f>Q130*H130</f>
        <v>0.00617452</v>
      </c>
      <c r="S130" s="227">
        <v>0</v>
      </c>
      <c r="T130" s="228">
        <f>S130*H130</f>
        <v>0</v>
      </c>
      <c r="AR130" s="21" t="s">
        <v>168</v>
      </c>
      <c r="AT130" s="21" t="s">
        <v>268</v>
      </c>
      <c r="AU130" s="21" t="s">
        <v>84</v>
      </c>
      <c r="AY130" s="21" t="s">
        <v>134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1" t="s">
        <v>24</v>
      </c>
      <c r="BK130" s="229">
        <f>ROUND(I130*H130,2)</f>
        <v>0</v>
      </c>
      <c r="BL130" s="21" t="s">
        <v>153</v>
      </c>
      <c r="BM130" s="21" t="s">
        <v>2375</v>
      </c>
    </row>
    <row r="131" spans="2:51" s="11" customFormat="1" ht="13.5">
      <c r="B131" s="234"/>
      <c r="C131" s="235"/>
      <c r="D131" s="236" t="s">
        <v>224</v>
      </c>
      <c r="E131" s="235"/>
      <c r="F131" s="238" t="s">
        <v>2376</v>
      </c>
      <c r="G131" s="235"/>
      <c r="H131" s="239">
        <v>154.363</v>
      </c>
      <c r="I131" s="240"/>
      <c r="J131" s="235"/>
      <c r="K131" s="235"/>
      <c r="L131" s="241"/>
      <c r="M131" s="242"/>
      <c r="N131" s="243"/>
      <c r="O131" s="243"/>
      <c r="P131" s="243"/>
      <c r="Q131" s="243"/>
      <c r="R131" s="243"/>
      <c r="S131" s="243"/>
      <c r="T131" s="244"/>
      <c r="AT131" s="245" t="s">
        <v>224</v>
      </c>
      <c r="AU131" s="245" t="s">
        <v>84</v>
      </c>
      <c r="AV131" s="11" t="s">
        <v>84</v>
      </c>
      <c r="AW131" s="11" t="s">
        <v>6</v>
      </c>
      <c r="AX131" s="11" t="s">
        <v>24</v>
      </c>
      <c r="AY131" s="245" t="s">
        <v>134</v>
      </c>
    </row>
    <row r="132" spans="2:65" s="1" customFormat="1" ht="16.5" customHeight="1">
      <c r="B132" s="43"/>
      <c r="C132" s="218" t="s">
        <v>267</v>
      </c>
      <c r="D132" s="218" t="s">
        <v>137</v>
      </c>
      <c r="E132" s="219" t="s">
        <v>2377</v>
      </c>
      <c r="F132" s="220" t="s">
        <v>2378</v>
      </c>
      <c r="G132" s="221" t="s">
        <v>222</v>
      </c>
      <c r="H132" s="222">
        <v>45.6</v>
      </c>
      <c r="I132" s="223"/>
      <c r="J132" s="224">
        <f>ROUND(I132*H132,2)</f>
        <v>0</v>
      </c>
      <c r="K132" s="220" t="s">
        <v>141</v>
      </c>
      <c r="L132" s="69"/>
      <c r="M132" s="225" t="s">
        <v>22</v>
      </c>
      <c r="N132" s="226" t="s">
        <v>46</v>
      </c>
      <c r="O132" s="44"/>
      <c r="P132" s="227">
        <f>O132*H132</f>
        <v>0</v>
      </c>
      <c r="Q132" s="227">
        <v>0.00832</v>
      </c>
      <c r="R132" s="227">
        <f>Q132*H132</f>
        <v>0.37939199999999995</v>
      </c>
      <c r="S132" s="227">
        <v>0</v>
      </c>
      <c r="T132" s="228">
        <f>S132*H132</f>
        <v>0</v>
      </c>
      <c r="AR132" s="21" t="s">
        <v>153</v>
      </c>
      <c r="AT132" s="21" t="s">
        <v>137</v>
      </c>
      <c r="AU132" s="21" t="s">
        <v>84</v>
      </c>
      <c r="AY132" s="21" t="s">
        <v>134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1" t="s">
        <v>24</v>
      </c>
      <c r="BK132" s="229">
        <f>ROUND(I132*H132,2)</f>
        <v>0</v>
      </c>
      <c r="BL132" s="21" t="s">
        <v>153</v>
      </c>
      <c r="BM132" s="21" t="s">
        <v>2379</v>
      </c>
    </row>
    <row r="133" spans="2:51" s="11" customFormat="1" ht="13.5">
      <c r="B133" s="234"/>
      <c r="C133" s="235"/>
      <c r="D133" s="236" t="s">
        <v>224</v>
      </c>
      <c r="E133" s="237" t="s">
        <v>22</v>
      </c>
      <c r="F133" s="238" t="s">
        <v>2380</v>
      </c>
      <c r="G133" s="235"/>
      <c r="H133" s="239">
        <v>45.6</v>
      </c>
      <c r="I133" s="240"/>
      <c r="J133" s="235"/>
      <c r="K133" s="235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224</v>
      </c>
      <c r="AU133" s="245" t="s">
        <v>84</v>
      </c>
      <c r="AV133" s="11" t="s">
        <v>84</v>
      </c>
      <c r="AW133" s="11" t="s">
        <v>39</v>
      </c>
      <c r="AX133" s="11" t="s">
        <v>24</v>
      </c>
      <c r="AY133" s="245" t="s">
        <v>134</v>
      </c>
    </row>
    <row r="134" spans="2:65" s="1" customFormat="1" ht="16.5" customHeight="1">
      <c r="B134" s="43"/>
      <c r="C134" s="246" t="s">
        <v>273</v>
      </c>
      <c r="D134" s="246" t="s">
        <v>268</v>
      </c>
      <c r="E134" s="247" t="s">
        <v>2381</v>
      </c>
      <c r="F134" s="248" t="s">
        <v>2382</v>
      </c>
      <c r="G134" s="249" t="s">
        <v>222</v>
      </c>
      <c r="H134" s="250">
        <v>47.88</v>
      </c>
      <c r="I134" s="251"/>
      <c r="J134" s="252">
        <f>ROUND(I134*H134,2)</f>
        <v>0</v>
      </c>
      <c r="K134" s="248" t="s">
        <v>141</v>
      </c>
      <c r="L134" s="253"/>
      <c r="M134" s="254" t="s">
        <v>22</v>
      </c>
      <c r="N134" s="255" t="s">
        <v>46</v>
      </c>
      <c r="O134" s="44"/>
      <c r="P134" s="227">
        <f>O134*H134</f>
        <v>0</v>
      </c>
      <c r="Q134" s="227">
        <v>0.003</v>
      </c>
      <c r="R134" s="227">
        <f>Q134*H134</f>
        <v>0.14364000000000002</v>
      </c>
      <c r="S134" s="227">
        <v>0</v>
      </c>
      <c r="T134" s="228">
        <f>S134*H134</f>
        <v>0</v>
      </c>
      <c r="AR134" s="21" t="s">
        <v>168</v>
      </c>
      <c r="AT134" s="21" t="s">
        <v>268</v>
      </c>
      <c r="AU134" s="21" t="s">
        <v>84</v>
      </c>
      <c r="AY134" s="21" t="s">
        <v>134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1" t="s">
        <v>24</v>
      </c>
      <c r="BK134" s="229">
        <f>ROUND(I134*H134,2)</f>
        <v>0</v>
      </c>
      <c r="BL134" s="21" t="s">
        <v>153</v>
      </c>
      <c r="BM134" s="21" t="s">
        <v>2383</v>
      </c>
    </row>
    <row r="135" spans="2:51" s="11" customFormat="1" ht="13.5">
      <c r="B135" s="234"/>
      <c r="C135" s="235"/>
      <c r="D135" s="236" t="s">
        <v>224</v>
      </c>
      <c r="E135" s="235"/>
      <c r="F135" s="238" t="s">
        <v>2384</v>
      </c>
      <c r="G135" s="235"/>
      <c r="H135" s="239">
        <v>47.88</v>
      </c>
      <c r="I135" s="240"/>
      <c r="J135" s="235"/>
      <c r="K135" s="235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224</v>
      </c>
      <c r="AU135" s="245" t="s">
        <v>84</v>
      </c>
      <c r="AV135" s="11" t="s">
        <v>84</v>
      </c>
      <c r="AW135" s="11" t="s">
        <v>6</v>
      </c>
      <c r="AX135" s="11" t="s">
        <v>24</v>
      </c>
      <c r="AY135" s="245" t="s">
        <v>134</v>
      </c>
    </row>
    <row r="136" spans="2:65" s="1" customFormat="1" ht="16.5" customHeight="1">
      <c r="B136" s="43"/>
      <c r="C136" s="218" t="s">
        <v>278</v>
      </c>
      <c r="D136" s="218" t="s">
        <v>137</v>
      </c>
      <c r="E136" s="219" t="s">
        <v>2385</v>
      </c>
      <c r="F136" s="220" t="s">
        <v>2386</v>
      </c>
      <c r="G136" s="221" t="s">
        <v>222</v>
      </c>
      <c r="H136" s="222">
        <v>327.612</v>
      </c>
      <c r="I136" s="223"/>
      <c r="J136" s="224">
        <f>ROUND(I136*H136,2)</f>
        <v>0</v>
      </c>
      <c r="K136" s="220" t="s">
        <v>141</v>
      </c>
      <c r="L136" s="69"/>
      <c r="M136" s="225" t="s">
        <v>22</v>
      </c>
      <c r="N136" s="226" t="s">
        <v>46</v>
      </c>
      <c r="O136" s="44"/>
      <c r="P136" s="227">
        <f>O136*H136</f>
        <v>0</v>
      </c>
      <c r="Q136" s="227">
        <v>0.0085</v>
      </c>
      <c r="R136" s="227">
        <f>Q136*H136</f>
        <v>2.7847020000000002</v>
      </c>
      <c r="S136" s="227">
        <v>0</v>
      </c>
      <c r="T136" s="228">
        <f>S136*H136</f>
        <v>0</v>
      </c>
      <c r="AR136" s="21" t="s">
        <v>153</v>
      </c>
      <c r="AT136" s="21" t="s">
        <v>137</v>
      </c>
      <c r="AU136" s="21" t="s">
        <v>84</v>
      </c>
      <c r="AY136" s="21" t="s">
        <v>134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1" t="s">
        <v>24</v>
      </c>
      <c r="BK136" s="229">
        <f>ROUND(I136*H136,2)</f>
        <v>0</v>
      </c>
      <c r="BL136" s="21" t="s">
        <v>153</v>
      </c>
      <c r="BM136" s="21" t="s">
        <v>2387</v>
      </c>
    </row>
    <row r="137" spans="2:51" s="11" customFormat="1" ht="13.5">
      <c r="B137" s="234"/>
      <c r="C137" s="235"/>
      <c r="D137" s="236" t="s">
        <v>224</v>
      </c>
      <c r="E137" s="237" t="s">
        <v>22</v>
      </c>
      <c r="F137" s="238" t="s">
        <v>2388</v>
      </c>
      <c r="G137" s="235"/>
      <c r="H137" s="239">
        <v>389.96</v>
      </c>
      <c r="I137" s="240"/>
      <c r="J137" s="235"/>
      <c r="K137" s="235"/>
      <c r="L137" s="241"/>
      <c r="M137" s="242"/>
      <c r="N137" s="243"/>
      <c r="O137" s="243"/>
      <c r="P137" s="243"/>
      <c r="Q137" s="243"/>
      <c r="R137" s="243"/>
      <c r="S137" s="243"/>
      <c r="T137" s="244"/>
      <c r="AT137" s="245" t="s">
        <v>224</v>
      </c>
      <c r="AU137" s="245" t="s">
        <v>84</v>
      </c>
      <c r="AV137" s="11" t="s">
        <v>84</v>
      </c>
      <c r="AW137" s="11" t="s">
        <v>39</v>
      </c>
      <c r="AX137" s="11" t="s">
        <v>75</v>
      </c>
      <c r="AY137" s="245" t="s">
        <v>134</v>
      </c>
    </row>
    <row r="138" spans="2:51" s="11" customFormat="1" ht="13.5">
      <c r="B138" s="234"/>
      <c r="C138" s="235"/>
      <c r="D138" s="236" t="s">
        <v>224</v>
      </c>
      <c r="E138" s="237" t="s">
        <v>22</v>
      </c>
      <c r="F138" s="238" t="s">
        <v>2389</v>
      </c>
      <c r="G138" s="235"/>
      <c r="H138" s="239">
        <v>-11.627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224</v>
      </c>
      <c r="AU138" s="245" t="s">
        <v>84</v>
      </c>
      <c r="AV138" s="11" t="s">
        <v>84</v>
      </c>
      <c r="AW138" s="11" t="s">
        <v>39</v>
      </c>
      <c r="AX138" s="11" t="s">
        <v>75</v>
      </c>
      <c r="AY138" s="245" t="s">
        <v>134</v>
      </c>
    </row>
    <row r="139" spans="2:51" s="11" customFormat="1" ht="13.5">
      <c r="B139" s="234"/>
      <c r="C139" s="235"/>
      <c r="D139" s="236" t="s">
        <v>224</v>
      </c>
      <c r="E139" s="237" t="s">
        <v>22</v>
      </c>
      <c r="F139" s="238" t="s">
        <v>2390</v>
      </c>
      <c r="G139" s="235"/>
      <c r="H139" s="239">
        <v>-18.128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224</v>
      </c>
      <c r="AU139" s="245" t="s">
        <v>84</v>
      </c>
      <c r="AV139" s="11" t="s">
        <v>84</v>
      </c>
      <c r="AW139" s="11" t="s">
        <v>39</v>
      </c>
      <c r="AX139" s="11" t="s">
        <v>75</v>
      </c>
      <c r="AY139" s="245" t="s">
        <v>134</v>
      </c>
    </row>
    <row r="140" spans="2:51" s="11" customFormat="1" ht="13.5">
      <c r="B140" s="234"/>
      <c r="C140" s="235"/>
      <c r="D140" s="236" t="s">
        <v>224</v>
      </c>
      <c r="E140" s="237" t="s">
        <v>22</v>
      </c>
      <c r="F140" s="238" t="s">
        <v>2391</v>
      </c>
      <c r="G140" s="235"/>
      <c r="H140" s="239">
        <v>-26.136</v>
      </c>
      <c r="I140" s="240"/>
      <c r="J140" s="235"/>
      <c r="K140" s="235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224</v>
      </c>
      <c r="AU140" s="245" t="s">
        <v>84</v>
      </c>
      <c r="AV140" s="11" t="s">
        <v>84</v>
      </c>
      <c r="AW140" s="11" t="s">
        <v>39</v>
      </c>
      <c r="AX140" s="11" t="s">
        <v>75</v>
      </c>
      <c r="AY140" s="245" t="s">
        <v>134</v>
      </c>
    </row>
    <row r="141" spans="2:51" s="11" customFormat="1" ht="13.5">
      <c r="B141" s="234"/>
      <c r="C141" s="235"/>
      <c r="D141" s="236" t="s">
        <v>224</v>
      </c>
      <c r="E141" s="237" t="s">
        <v>22</v>
      </c>
      <c r="F141" s="238" t="s">
        <v>2392</v>
      </c>
      <c r="G141" s="235"/>
      <c r="H141" s="239">
        <v>-2.992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224</v>
      </c>
      <c r="AU141" s="245" t="s">
        <v>84</v>
      </c>
      <c r="AV141" s="11" t="s">
        <v>84</v>
      </c>
      <c r="AW141" s="11" t="s">
        <v>39</v>
      </c>
      <c r="AX141" s="11" t="s">
        <v>75</v>
      </c>
      <c r="AY141" s="245" t="s">
        <v>134</v>
      </c>
    </row>
    <row r="142" spans="2:51" s="11" customFormat="1" ht="13.5">
      <c r="B142" s="234"/>
      <c r="C142" s="235"/>
      <c r="D142" s="236" t="s">
        <v>224</v>
      </c>
      <c r="E142" s="237" t="s">
        <v>22</v>
      </c>
      <c r="F142" s="238" t="s">
        <v>2393</v>
      </c>
      <c r="G142" s="235"/>
      <c r="H142" s="239">
        <v>-3.465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224</v>
      </c>
      <c r="AU142" s="245" t="s">
        <v>84</v>
      </c>
      <c r="AV142" s="11" t="s">
        <v>84</v>
      </c>
      <c r="AW142" s="11" t="s">
        <v>39</v>
      </c>
      <c r="AX142" s="11" t="s">
        <v>75</v>
      </c>
      <c r="AY142" s="245" t="s">
        <v>134</v>
      </c>
    </row>
    <row r="143" spans="2:65" s="1" customFormat="1" ht="16.5" customHeight="1">
      <c r="B143" s="43"/>
      <c r="C143" s="246" t="s">
        <v>10</v>
      </c>
      <c r="D143" s="246" t="s">
        <v>268</v>
      </c>
      <c r="E143" s="247" t="s">
        <v>2394</v>
      </c>
      <c r="F143" s="248" t="s">
        <v>2395</v>
      </c>
      <c r="G143" s="249" t="s">
        <v>222</v>
      </c>
      <c r="H143" s="250">
        <v>184.393</v>
      </c>
      <c r="I143" s="251"/>
      <c r="J143" s="252">
        <f>ROUND(I143*H143,2)</f>
        <v>0</v>
      </c>
      <c r="K143" s="248" t="s">
        <v>141</v>
      </c>
      <c r="L143" s="253"/>
      <c r="M143" s="254" t="s">
        <v>22</v>
      </c>
      <c r="N143" s="255" t="s">
        <v>46</v>
      </c>
      <c r="O143" s="44"/>
      <c r="P143" s="227">
        <f>O143*H143</f>
        <v>0</v>
      </c>
      <c r="Q143" s="227">
        <v>0.00272</v>
      </c>
      <c r="R143" s="227">
        <f>Q143*H143</f>
        <v>0.50154896</v>
      </c>
      <c r="S143" s="227">
        <v>0</v>
      </c>
      <c r="T143" s="228">
        <f>S143*H143</f>
        <v>0</v>
      </c>
      <c r="AR143" s="21" t="s">
        <v>168</v>
      </c>
      <c r="AT143" s="21" t="s">
        <v>268</v>
      </c>
      <c r="AU143" s="21" t="s">
        <v>84</v>
      </c>
      <c r="AY143" s="21" t="s">
        <v>134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1" t="s">
        <v>24</v>
      </c>
      <c r="BK143" s="229">
        <f>ROUND(I143*H143,2)</f>
        <v>0</v>
      </c>
      <c r="BL143" s="21" t="s">
        <v>153</v>
      </c>
      <c r="BM143" s="21" t="s">
        <v>2396</v>
      </c>
    </row>
    <row r="144" spans="2:51" s="11" customFormat="1" ht="13.5">
      <c r="B144" s="234"/>
      <c r="C144" s="235"/>
      <c r="D144" s="236" t="s">
        <v>224</v>
      </c>
      <c r="E144" s="237" t="s">
        <v>22</v>
      </c>
      <c r="F144" s="238" t="s">
        <v>2397</v>
      </c>
      <c r="G144" s="235"/>
      <c r="H144" s="239">
        <v>327.612</v>
      </c>
      <c r="I144" s="240"/>
      <c r="J144" s="235"/>
      <c r="K144" s="235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224</v>
      </c>
      <c r="AU144" s="245" t="s">
        <v>84</v>
      </c>
      <c r="AV144" s="11" t="s">
        <v>84</v>
      </c>
      <c r="AW144" s="11" t="s">
        <v>39</v>
      </c>
      <c r="AX144" s="11" t="s">
        <v>75</v>
      </c>
      <c r="AY144" s="245" t="s">
        <v>134</v>
      </c>
    </row>
    <row r="145" spans="2:51" s="11" customFormat="1" ht="13.5">
      <c r="B145" s="234"/>
      <c r="C145" s="235"/>
      <c r="D145" s="236" t="s">
        <v>224</v>
      </c>
      <c r="E145" s="237" t="s">
        <v>22</v>
      </c>
      <c r="F145" s="238" t="s">
        <v>2398</v>
      </c>
      <c r="G145" s="235"/>
      <c r="H145" s="239">
        <v>-152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224</v>
      </c>
      <c r="AU145" s="245" t="s">
        <v>84</v>
      </c>
      <c r="AV145" s="11" t="s">
        <v>84</v>
      </c>
      <c r="AW145" s="11" t="s">
        <v>39</v>
      </c>
      <c r="AX145" s="11" t="s">
        <v>75</v>
      </c>
      <c r="AY145" s="245" t="s">
        <v>134</v>
      </c>
    </row>
    <row r="146" spans="2:51" s="11" customFormat="1" ht="13.5">
      <c r="B146" s="234"/>
      <c r="C146" s="235"/>
      <c r="D146" s="236" t="s">
        <v>224</v>
      </c>
      <c r="E146" s="235"/>
      <c r="F146" s="238" t="s">
        <v>2399</v>
      </c>
      <c r="G146" s="235"/>
      <c r="H146" s="239">
        <v>184.393</v>
      </c>
      <c r="I146" s="240"/>
      <c r="J146" s="235"/>
      <c r="K146" s="235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224</v>
      </c>
      <c r="AU146" s="245" t="s">
        <v>84</v>
      </c>
      <c r="AV146" s="11" t="s">
        <v>84</v>
      </c>
      <c r="AW146" s="11" t="s">
        <v>6</v>
      </c>
      <c r="AX146" s="11" t="s">
        <v>24</v>
      </c>
      <c r="AY146" s="245" t="s">
        <v>134</v>
      </c>
    </row>
    <row r="147" spans="2:65" s="1" customFormat="1" ht="16.5" customHeight="1">
      <c r="B147" s="43"/>
      <c r="C147" s="246" t="s">
        <v>455</v>
      </c>
      <c r="D147" s="246" t="s">
        <v>268</v>
      </c>
      <c r="E147" s="247" t="s">
        <v>2400</v>
      </c>
      <c r="F147" s="248" t="s">
        <v>2401</v>
      </c>
      <c r="G147" s="249" t="s">
        <v>222</v>
      </c>
      <c r="H147" s="250">
        <v>159.6</v>
      </c>
      <c r="I147" s="251"/>
      <c r="J147" s="252">
        <f>ROUND(I147*H147,2)</f>
        <v>0</v>
      </c>
      <c r="K147" s="248" t="s">
        <v>229</v>
      </c>
      <c r="L147" s="253"/>
      <c r="M147" s="254" t="s">
        <v>22</v>
      </c>
      <c r="N147" s="255" t="s">
        <v>46</v>
      </c>
      <c r="O147" s="44"/>
      <c r="P147" s="227">
        <f>O147*H147</f>
        <v>0</v>
      </c>
      <c r="Q147" s="227">
        <v>0.0048</v>
      </c>
      <c r="R147" s="227">
        <f>Q147*H147</f>
        <v>0.7660799999999999</v>
      </c>
      <c r="S147" s="227">
        <v>0</v>
      </c>
      <c r="T147" s="228">
        <f>S147*H147</f>
        <v>0</v>
      </c>
      <c r="AR147" s="21" t="s">
        <v>168</v>
      </c>
      <c r="AT147" s="21" t="s">
        <v>268</v>
      </c>
      <c r="AU147" s="21" t="s">
        <v>84</v>
      </c>
      <c r="AY147" s="21" t="s">
        <v>134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1" t="s">
        <v>24</v>
      </c>
      <c r="BK147" s="229">
        <f>ROUND(I147*H147,2)</f>
        <v>0</v>
      </c>
      <c r="BL147" s="21" t="s">
        <v>153</v>
      </c>
      <c r="BM147" s="21" t="s">
        <v>2402</v>
      </c>
    </row>
    <row r="148" spans="2:51" s="11" customFormat="1" ht="13.5">
      <c r="B148" s="234"/>
      <c r="C148" s="235"/>
      <c r="D148" s="236" t="s">
        <v>224</v>
      </c>
      <c r="E148" s="237" t="s">
        <v>22</v>
      </c>
      <c r="F148" s="238" t="s">
        <v>2403</v>
      </c>
      <c r="G148" s="235"/>
      <c r="H148" s="239">
        <v>152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AT148" s="245" t="s">
        <v>224</v>
      </c>
      <c r="AU148" s="245" t="s">
        <v>84</v>
      </c>
      <c r="AV148" s="11" t="s">
        <v>84</v>
      </c>
      <c r="AW148" s="11" t="s">
        <v>39</v>
      </c>
      <c r="AX148" s="11" t="s">
        <v>24</v>
      </c>
      <c r="AY148" s="245" t="s">
        <v>134</v>
      </c>
    </row>
    <row r="149" spans="2:51" s="11" customFormat="1" ht="13.5">
      <c r="B149" s="234"/>
      <c r="C149" s="235"/>
      <c r="D149" s="236" t="s">
        <v>224</v>
      </c>
      <c r="E149" s="235"/>
      <c r="F149" s="238" t="s">
        <v>2404</v>
      </c>
      <c r="G149" s="235"/>
      <c r="H149" s="239">
        <v>159.6</v>
      </c>
      <c r="I149" s="240"/>
      <c r="J149" s="235"/>
      <c r="K149" s="235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224</v>
      </c>
      <c r="AU149" s="245" t="s">
        <v>84</v>
      </c>
      <c r="AV149" s="11" t="s">
        <v>84</v>
      </c>
      <c r="AW149" s="11" t="s">
        <v>6</v>
      </c>
      <c r="AX149" s="11" t="s">
        <v>24</v>
      </c>
      <c r="AY149" s="245" t="s">
        <v>134</v>
      </c>
    </row>
    <row r="150" spans="2:65" s="1" customFormat="1" ht="16.5" customHeight="1">
      <c r="B150" s="43"/>
      <c r="C150" s="218" t="s">
        <v>287</v>
      </c>
      <c r="D150" s="218" t="s">
        <v>137</v>
      </c>
      <c r="E150" s="219" t="s">
        <v>2405</v>
      </c>
      <c r="F150" s="220" t="s">
        <v>2406</v>
      </c>
      <c r="G150" s="221" t="s">
        <v>281</v>
      </c>
      <c r="H150" s="222">
        <v>73.59</v>
      </c>
      <c r="I150" s="223"/>
      <c r="J150" s="224">
        <f>ROUND(I150*H150,2)</f>
        <v>0</v>
      </c>
      <c r="K150" s="220" t="s">
        <v>141</v>
      </c>
      <c r="L150" s="69"/>
      <c r="M150" s="225" t="s">
        <v>22</v>
      </c>
      <c r="N150" s="226" t="s">
        <v>46</v>
      </c>
      <c r="O150" s="44"/>
      <c r="P150" s="227">
        <f>O150*H150</f>
        <v>0</v>
      </c>
      <c r="Q150" s="227">
        <v>6E-05</v>
      </c>
      <c r="R150" s="227">
        <f>Q150*H150</f>
        <v>0.004415400000000001</v>
      </c>
      <c r="S150" s="227">
        <v>0</v>
      </c>
      <c r="T150" s="228">
        <f>S150*H150</f>
        <v>0</v>
      </c>
      <c r="AR150" s="21" t="s">
        <v>153</v>
      </c>
      <c r="AT150" s="21" t="s">
        <v>137</v>
      </c>
      <c r="AU150" s="21" t="s">
        <v>84</v>
      </c>
      <c r="AY150" s="21" t="s">
        <v>134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1" t="s">
        <v>24</v>
      </c>
      <c r="BK150" s="229">
        <f>ROUND(I150*H150,2)</f>
        <v>0</v>
      </c>
      <c r="BL150" s="21" t="s">
        <v>153</v>
      </c>
      <c r="BM150" s="21" t="s">
        <v>2407</v>
      </c>
    </row>
    <row r="151" spans="2:51" s="11" customFormat="1" ht="13.5">
      <c r="B151" s="234"/>
      <c r="C151" s="235"/>
      <c r="D151" s="236" t="s">
        <v>224</v>
      </c>
      <c r="E151" s="237" t="s">
        <v>22</v>
      </c>
      <c r="F151" s="238" t="s">
        <v>2408</v>
      </c>
      <c r="G151" s="235"/>
      <c r="H151" s="239">
        <v>73.59</v>
      </c>
      <c r="I151" s="240"/>
      <c r="J151" s="235"/>
      <c r="K151" s="235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224</v>
      </c>
      <c r="AU151" s="245" t="s">
        <v>84</v>
      </c>
      <c r="AV151" s="11" t="s">
        <v>84</v>
      </c>
      <c r="AW151" s="11" t="s">
        <v>39</v>
      </c>
      <c r="AX151" s="11" t="s">
        <v>24</v>
      </c>
      <c r="AY151" s="245" t="s">
        <v>134</v>
      </c>
    </row>
    <row r="152" spans="2:65" s="1" customFormat="1" ht="16.5" customHeight="1">
      <c r="B152" s="43"/>
      <c r="C152" s="246" t="s">
        <v>292</v>
      </c>
      <c r="D152" s="246" t="s">
        <v>268</v>
      </c>
      <c r="E152" s="247" t="s">
        <v>2409</v>
      </c>
      <c r="F152" s="248" t="s">
        <v>2410</v>
      </c>
      <c r="G152" s="249" t="s">
        <v>281</v>
      </c>
      <c r="H152" s="250">
        <v>77.27</v>
      </c>
      <c r="I152" s="251"/>
      <c r="J152" s="252">
        <f>ROUND(I152*H152,2)</f>
        <v>0</v>
      </c>
      <c r="K152" s="248" t="s">
        <v>141</v>
      </c>
      <c r="L152" s="253"/>
      <c r="M152" s="254" t="s">
        <v>22</v>
      </c>
      <c r="N152" s="255" t="s">
        <v>46</v>
      </c>
      <c r="O152" s="44"/>
      <c r="P152" s="227">
        <f>O152*H152</f>
        <v>0</v>
      </c>
      <c r="Q152" s="227">
        <v>0.0006</v>
      </c>
      <c r="R152" s="227">
        <f>Q152*H152</f>
        <v>0.046361999999999993</v>
      </c>
      <c r="S152" s="227">
        <v>0</v>
      </c>
      <c r="T152" s="228">
        <f>S152*H152</f>
        <v>0</v>
      </c>
      <c r="AR152" s="21" t="s">
        <v>168</v>
      </c>
      <c r="AT152" s="21" t="s">
        <v>268</v>
      </c>
      <c r="AU152" s="21" t="s">
        <v>84</v>
      </c>
      <c r="AY152" s="21" t="s">
        <v>134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1" t="s">
        <v>24</v>
      </c>
      <c r="BK152" s="229">
        <f>ROUND(I152*H152,2)</f>
        <v>0</v>
      </c>
      <c r="BL152" s="21" t="s">
        <v>153</v>
      </c>
      <c r="BM152" s="21" t="s">
        <v>2411</v>
      </c>
    </row>
    <row r="153" spans="2:65" s="1" customFormat="1" ht="16.5" customHeight="1">
      <c r="B153" s="43"/>
      <c r="C153" s="218" t="s">
        <v>297</v>
      </c>
      <c r="D153" s="218" t="s">
        <v>137</v>
      </c>
      <c r="E153" s="219" t="s">
        <v>2412</v>
      </c>
      <c r="F153" s="220" t="s">
        <v>2413</v>
      </c>
      <c r="G153" s="221" t="s">
        <v>281</v>
      </c>
      <c r="H153" s="222">
        <v>185.03</v>
      </c>
      <c r="I153" s="223"/>
      <c r="J153" s="224">
        <f>ROUND(I153*H153,2)</f>
        <v>0</v>
      </c>
      <c r="K153" s="220" t="s">
        <v>141</v>
      </c>
      <c r="L153" s="69"/>
      <c r="M153" s="225" t="s">
        <v>22</v>
      </c>
      <c r="N153" s="226" t="s">
        <v>46</v>
      </c>
      <c r="O153" s="44"/>
      <c r="P153" s="227">
        <f>O153*H153</f>
        <v>0</v>
      </c>
      <c r="Q153" s="227">
        <v>0.00025</v>
      </c>
      <c r="R153" s="227">
        <f>Q153*H153</f>
        <v>0.0462575</v>
      </c>
      <c r="S153" s="227">
        <v>0</v>
      </c>
      <c r="T153" s="228">
        <f>S153*H153</f>
        <v>0</v>
      </c>
      <c r="AR153" s="21" t="s">
        <v>153</v>
      </c>
      <c r="AT153" s="21" t="s">
        <v>137</v>
      </c>
      <c r="AU153" s="21" t="s">
        <v>84</v>
      </c>
      <c r="AY153" s="21" t="s">
        <v>134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1" t="s">
        <v>24</v>
      </c>
      <c r="BK153" s="229">
        <f>ROUND(I153*H153,2)</f>
        <v>0</v>
      </c>
      <c r="BL153" s="21" t="s">
        <v>153</v>
      </c>
      <c r="BM153" s="21" t="s">
        <v>2414</v>
      </c>
    </row>
    <row r="154" spans="2:51" s="11" customFormat="1" ht="13.5">
      <c r="B154" s="234"/>
      <c r="C154" s="235"/>
      <c r="D154" s="236" t="s">
        <v>224</v>
      </c>
      <c r="E154" s="237" t="s">
        <v>22</v>
      </c>
      <c r="F154" s="238" t="s">
        <v>2415</v>
      </c>
      <c r="G154" s="235"/>
      <c r="H154" s="239">
        <v>185.03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224</v>
      </c>
      <c r="AU154" s="245" t="s">
        <v>84</v>
      </c>
      <c r="AV154" s="11" t="s">
        <v>84</v>
      </c>
      <c r="AW154" s="11" t="s">
        <v>39</v>
      </c>
      <c r="AX154" s="11" t="s">
        <v>75</v>
      </c>
      <c r="AY154" s="245" t="s">
        <v>134</v>
      </c>
    </row>
    <row r="155" spans="2:65" s="1" customFormat="1" ht="16.5" customHeight="1">
      <c r="B155" s="43"/>
      <c r="C155" s="246" t="s">
        <v>301</v>
      </c>
      <c r="D155" s="246" t="s">
        <v>268</v>
      </c>
      <c r="E155" s="247" t="s">
        <v>2416</v>
      </c>
      <c r="F155" s="248" t="s">
        <v>2417</v>
      </c>
      <c r="G155" s="249" t="s">
        <v>281</v>
      </c>
      <c r="H155" s="250">
        <v>175.703</v>
      </c>
      <c r="I155" s="251"/>
      <c r="J155" s="252">
        <f>ROUND(I155*H155,2)</f>
        <v>0</v>
      </c>
      <c r="K155" s="248" t="s">
        <v>141</v>
      </c>
      <c r="L155" s="253"/>
      <c r="M155" s="254" t="s">
        <v>22</v>
      </c>
      <c r="N155" s="255" t="s">
        <v>46</v>
      </c>
      <c r="O155" s="44"/>
      <c r="P155" s="227">
        <f>O155*H155</f>
        <v>0</v>
      </c>
      <c r="Q155" s="227">
        <v>3E-05</v>
      </c>
      <c r="R155" s="227">
        <f>Q155*H155</f>
        <v>0.00527109</v>
      </c>
      <c r="S155" s="227">
        <v>0</v>
      </c>
      <c r="T155" s="228">
        <f>S155*H155</f>
        <v>0</v>
      </c>
      <c r="AR155" s="21" t="s">
        <v>168</v>
      </c>
      <c r="AT155" s="21" t="s">
        <v>268</v>
      </c>
      <c r="AU155" s="21" t="s">
        <v>84</v>
      </c>
      <c r="AY155" s="21" t="s">
        <v>134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1" t="s">
        <v>24</v>
      </c>
      <c r="BK155" s="229">
        <f>ROUND(I155*H155,2)</f>
        <v>0</v>
      </c>
      <c r="BL155" s="21" t="s">
        <v>153</v>
      </c>
      <c r="BM155" s="21" t="s">
        <v>2418</v>
      </c>
    </row>
    <row r="156" spans="2:51" s="11" customFormat="1" ht="13.5">
      <c r="B156" s="234"/>
      <c r="C156" s="235"/>
      <c r="D156" s="236" t="s">
        <v>224</v>
      </c>
      <c r="E156" s="237" t="s">
        <v>22</v>
      </c>
      <c r="F156" s="238" t="s">
        <v>2368</v>
      </c>
      <c r="G156" s="235"/>
      <c r="H156" s="239">
        <v>28.84</v>
      </c>
      <c r="I156" s="240"/>
      <c r="J156" s="235"/>
      <c r="K156" s="235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224</v>
      </c>
      <c r="AU156" s="245" t="s">
        <v>84</v>
      </c>
      <c r="AV156" s="11" t="s">
        <v>84</v>
      </c>
      <c r="AW156" s="11" t="s">
        <v>39</v>
      </c>
      <c r="AX156" s="11" t="s">
        <v>75</v>
      </c>
      <c r="AY156" s="245" t="s">
        <v>134</v>
      </c>
    </row>
    <row r="157" spans="2:51" s="11" customFormat="1" ht="13.5">
      <c r="B157" s="234"/>
      <c r="C157" s="235"/>
      <c r="D157" s="236" t="s">
        <v>224</v>
      </c>
      <c r="E157" s="237" t="s">
        <v>22</v>
      </c>
      <c r="F157" s="238" t="s">
        <v>2369</v>
      </c>
      <c r="G157" s="235"/>
      <c r="H157" s="239">
        <v>41.76</v>
      </c>
      <c r="I157" s="240"/>
      <c r="J157" s="235"/>
      <c r="K157" s="235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224</v>
      </c>
      <c r="AU157" s="245" t="s">
        <v>84</v>
      </c>
      <c r="AV157" s="11" t="s">
        <v>84</v>
      </c>
      <c r="AW157" s="11" t="s">
        <v>39</v>
      </c>
      <c r="AX157" s="11" t="s">
        <v>75</v>
      </c>
      <c r="AY157" s="245" t="s">
        <v>134</v>
      </c>
    </row>
    <row r="158" spans="2:51" s="11" customFormat="1" ht="13.5">
      <c r="B158" s="234"/>
      <c r="C158" s="235"/>
      <c r="D158" s="236" t="s">
        <v>224</v>
      </c>
      <c r="E158" s="237" t="s">
        <v>22</v>
      </c>
      <c r="F158" s="238" t="s">
        <v>2370</v>
      </c>
      <c r="G158" s="235"/>
      <c r="H158" s="239">
        <v>56.32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224</v>
      </c>
      <c r="AU158" s="245" t="s">
        <v>84</v>
      </c>
      <c r="AV158" s="11" t="s">
        <v>84</v>
      </c>
      <c r="AW158" s="11" t="s">
        <v>39</v>
      </c>
      <c r="AX158" s="11" t="s">
        <v>75</v>
      </c>
      <c r="AY158" s="245" t="s">
        <v>134</v>
      </c>
    </row>
    <row r="159" spans="2:51" s="11" customFormat="1" ht="13.5">
      <c r="B159" s="234"/>
      <c r="C159" s="235"/>
      <c r="D159" s="236" t="s">
        <v>224</v>
      </c>
      <c r="E159" s="237" t="s">
        <v>22</v>
      </c>
      <c r="F159" s="238" t="s">
        <v>2371</v>
      </c>
      <c r="G159" s="235"/>
      <c r="H159" s="239">
        <v>5.76</v>
      </c>
      <c r="I159" s="240"/>
      <c r="J159" s="235"/>
      <c r="K159" s="235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224</v>
      </c>
      <c r="AU159" s="245" t="s">
        <v>84</v>
      </c>
      <c r="AV159" s="11" t="s">
        <v>84</v>
      </c>
      <c r="AW159" s="11" t="s">
        <v>39</v>
      </c>
      <c r="AX159" s="11" t="s">
        <v>75</v>
      </c>
      <c r="AY159" s="245" t="s">
        <v>134</v>
      </c>
    </row>
    <row r="160" spans="2:51" s="11" customFormat="1" ht="13.5">
      <c r="B160" s="234"/>
      <c r="C160" s="235"/>
      <c r="D160" s="236" t="s">
        <v>224</v>
      </c>
      <c r="E160" s="237" t="s">
        <v>22</v>
      </c>
      <c r="F160" s="238" t="s">
        <v>2372</v>
      </c>
      <c r="G160" s="235"/>
      <c r="H160" s="239">
        <v>7.65</v>
      </c>
      <c r="I160" s="240"/>
      <c r="J160" s="235"/>
      <c r="K160" s="235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224</v>
      </c>
      <c r="AU160" s="245" t="s">
        <v>84</v>
      </c>
      <c r="AV160" s="11" t="s">
        <v>84</v>
      </c>
      <c r="AW160" s="11" t="s">
        <v>39</v>
      </c>
      <c r="AX160" s="11" t="s">
        <v>75</v>
      </c>
      <c r="AY160" s="245" t="s">
        <v>134</v>
      </c>
    </row>
    <row r="161" spans="2:51" s="11" customFormat="1" ht="13.5">
      <c r="B161" s="234"/>
      <c r="C161" s="235"/>
      <c r="D161" s="236" t="s">
        <v>224</v>
      </c>
      <c r="E161" s="237" t="s">
        <v>22</v>
      </c>
      <c r="F161" s="238" t="s">
        <v>2419</v>
      </c>
      <c r="G161" s="235"/>
      <c r="H161" s="239">
        <v>19.4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224</v>
      </c>
      <c r="AU161" s="245" t="s">
        <v>84</v>
      </c>
      <c r="AV161" s="11" t="s">
        <v>84</v>
      </c>
      <c r="AW161" s="11" t="s">
        <v>39</v>
      </c>
      <c r="AX161" s="11" t="s">
        <v>75</v>
      </c>
      <c r="AY161" s="245" t="s">
        <v>134</v>
      </c>
    </row>
    <row r="162" spans="2:51" s="11" customFormat="1" ht="13.5">
      <c r="B162" s="234"/>
      <c r="C162" s="235"/>
      <c r="D162" s="236" t="s">
        <v>224</v>
      </c>
      <c r="E162" s="235"/>
      <c r="F162" s="238" t="s">
        <v>2420</v>
      </c>
      <c r="G162" s="235"/>
      <c r="H162" s="239">
        <v>175.703</v>
      </c>
      <c r="I162" s="240"/>
      <c r="J162" s="235"/>
      <c r="K162" s="235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224</v>
      </c>
      <c r="AU162" s="245" t="s">
        <v>84</v>
      </c>
      <c r="AV162" s="11" t="s">
        <v>84</v>
      </c>
      <c r="AW162" s="11" t="s">
        <v>6</v>
      </c>
      <c r="AX162" s="11" t="s">
        <v>24</v>
      </c>
      <c r="AY162" s="245" t="s">
        <v>134</v>
      </c>
    </row>
    <row r="163" spans="2:65" s="1" customFormat="1" ht="16.5" customHeight="1">
      <c r="B163" s="43"/>
      <c r="C163" s="246" t="s">
        <v>87</v>
      </c>
      <c r="D163" s="246" t="s">
        <v>268</v>
      </c>
      <c r="E163" s="247" t="s">
        <v>2421</v>
      </c>
      <c r="F163" s="248" t="s">
        <v>2422</v>
      </c>
      <c r="G163" s="249" t="s">
        <v>281</v>
      </c>
      <c r="H163" s="250">
        <v>26.565</v>
      </c>
      <c r="I163" s="251"/>
      <c r="J163" s="252">
        <f>ROUND(I163*H163,2)</f>
        <v>0</v>
      </c>
      <c r="K163" s="248" t="s">
        <v>141</v>
      </c>
      <c r="L163" s="253"/>
      <c r="M163" s="254" t="s">
        <v>22</v>
      </c>
      <c r="N163" s="255" t="s">
        <v>46</v>
      </c>
      <c r="O163" s="44"/>
      <c r="P163" s="227">
        <f>O163*H163</f>
        <v>0</v>
      </c>
      <c r="Q163" s="227">
        <v>0.0002</v>
      </c>
      <c r="R163" s="227">
        <f>Q163*H163</f>
        <v>0.005313000000000001</v>
      </c>
      <c r="S163" s="227">
        <v>0</v>
      </c>
      <c r="T163" s="228">
        <f>S163*H163</f>
        <v>0</v>
      </c>
      <c r="AR163" s="21" t="s">
        <v>168</v>
      </c>
      <c r="AT163" s="21" t="s">
        <v>268</v>
      </c>
      <c r="AU163" s="21" t="s">
        <v>84</v>
      </c>
      <c r="AY163" s="21" t="s">
        <v>134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1" t="s">
        <v>24</v>
      </c>
      <c r="BK163" s="229">
        <f>ROUND(I163*H163,2)</f>
        <v>0</v>
      </c>
      <c r="BL163" s="21" t="s">
        <v>153</v>
      </c>
      <c r="BM163" s="21" t="s">
        <v>2423</v>
      </c>
    </row>
    <row r="164" spans="2:51" s="11" customFormat="1" ht="13.5">
      <c r="B164" s="234"/>
      <c r="C164" s="235"/>
      <c r="D164" s="236" t="s">
        <v>224</v>
      </c>
      <c r="E164" s="237" t="s">
        <v>22</v>
      </c>
      <c r="F164" s="238" t="s">
        <v>2424</v>
      </c>
      <c r="G164" s="235"/>
      <c r="H164" s="239">
        <v>25.3</v>
      </c>
      <c r="I164" s="240"/>
      <c r="J164" s="235"/>
      <c r="K164" s="235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224</v>
      </c>
      <c r="AU164" s="245" t="s">
        <v>84</v>
      </c>
      <c r="AV164" s="11" t="s">
        <v>84</v>
      </c>
      <c r="AW164" s="11" t="s">
        <v>39</v>
      </c>
      <c r="AX164" s="11" t="s">
        <v>24</v>
      </c>
      <c r="AY164" s="245" t="s">
        <v>134</v>
      </c>
    </row>
    <row r="165" spans="2:51" s="11" customFormat="1" ht="13.5">
      <c r="B165" s="234"/>
      <c r="C165" s="235"/>
      <c r="D165" s="236" t="s">
        <v>224</v>
      </c>
      <c r="E165" s="235"/>
      <c r="F165" s="238" t="s">
        <v>2425</v>
      </c>
      <c r="G165" s="235"/>
      <c r="H165" s="239">
        <v>26.565</v>
      </c>
      <c r="I165" s="240"/>
      <c r="J165" s="235"/>
      <c r="K165" s="235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224</v>
      </c>
      <c r="AU165" s="245" t="s">
        <v>84</v>
      </c>
      <c r="AV165" s="11" t="s">
        <v>84</v>
      </c>
      <c r="AW165" s="11" t="s">
        <v>6</v>
      </c>
      <c r="AX165" s="11" t="s">
        <v>24</v>
      </c>
      <c r="AY165" s="245" t="s">
        <v>134</v>
      </c>
    </row>
    <row r="166" spans="2:65" s="1" customFormat="1" ht="25.5" customHeight="1">
      <c r="B166" s="43"/>
      <c r="C166" s="218" t="s">
        <v>9</v>
      </c>
      <c r="D166" s="218" t="s">
        <v>137</v>
      </c>
      <c r="E166" s="219" t="s">
        <v>2426</v>
      </c>
      <c r="F166" s="220" t="s">
        <v>2427</v>
      </c>
      <c r="G166" s="221" t="s">
        <v>222</v>
      </c>
      <c r="H166" s="222">
        <v>13.257</v>
      </c>
      <c r="I166" s="223"/>
      <c r="J166" s="224">
        <f>ROUND(I166*H166,2)</f>
        <v>0</v>
      </c>
      <c r="K166" s="220" t="s">
        <v>141</v>
      </c>
      <c r="L166" s="69"/>
      <c r="M166" s="225" t="s">
        <v>22</v>
      </c>
      <c r="N166" s="226" t="s">
        <v>46</v>
      </c>
      <c r="O166" s="44"/>
      <c r="P166" s="227">
        <f>O166*H166</f>
        <v>0</v>
      </c>
      <c r="Q166" s="227">
        <v>0.00628</v>
      </c>
      <c r="R166" s="227">
        <f>Q166*H166</f>
        <v>0.08325396</v>
      </c>
      <c r="S166" s="227">
        <v>0</v>
      </c>
      <c r="T166" s="228">
        <f>S166*H166</f>
        <v>0</v>
      </c>
      <c r="AR166" s="21" t="s">
        <v>153</v>
      </c>
      <c r="AT166" s="21" t="s">
        <v>137</v>
      </c>
      <c r="AU166" s="21" t="s">
        <v>84</v>
      </c>
      <c r="AY166" s="21" t="s">
        <v>134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21" t="s">
        <v>24</v>
      </c>
      <c r="BK166" s="229">
        <f>ROUND(I166*H166,2)</f>
        <v>0</v>
      </c>
      <c r="BL166" s="21" t="s">
        <v>153</v>
      </c>
      <c r="BM166" s="21" t="s">
        <v>2428</v>
      </c>
    </row>
    <row r="167" spans="2:51" s="11" customFormat="1" ht="13.5">
      <c r="B167" s="234"/>
      <c r="C167" s="235"/>
      <c r="D167" s="236" t="s">
        <v>224</v>
      </c>
      <c r="E167" s="237" t="s">
        <v>22</v>
      </c>
      <c r="F167" s="238" t="s">
        <v>2429</v>
      </c>
      <c r="G167" s="235"/>
      <c r="H167" s="239">
        <v>13.257</v>
      </c>
      <c r="I167" s="240"/>
      <c r="J167" s="235"/>
      <c r="K167" s="235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224</v>
      </c>
      <c r="AU167" s="245" t="s">
        <v>84</v>
      </c>
      <c r="AV167" s="11" t="s">
        <v>84</v>
      </c>
      <c r="AW167" s="11" t="s">
        <v>39</v>
      </c>
      <c r="AX167" s="11" t="s">
        <v>24</v>
      </c>
      <c r="AY167" s="245" t="s">
        <v>134</v>
      </c>
    </row>
    <row r="168" spans="2:65" s="1" customFormat="1" ht="25.5" customHeight="1">
      <c r="B168" s="43"/>
      <c r="C168" s="218" t="s">
        <v>314</v>
      </c>
      <c r="D168" s="218" t="s">
        <v>137</v>
      </c>
      <c r="E168" s="219" t="s">
        <v>2430</v>
      </c>
      <c r="F168" s="220" t="s">
        <v>2431</v>
      </c>
      <c r="G168" s="221" t="s">
        <v>222</v>
      </c>
      <c r="H168" s="222">
        <v>350.065</v>
      </c>
      <c r="I168" s="223"/>
      <c r="J168" s="224">
        <f>ROUND(I168*H168,2)</f>
        <v>0</v>
      </c>
      <c r="K168" s="220" t="s">
        <v>141</v>
      </c>
      <c r="L168" s="69"/>
      <c r="M168" s="225" t="s">
        <v>22</v>
      </c>
      <c r="N168" s="226" t="s">
        <v>46</v>
      </c>
      <c r="O168" s="44"/>
      <c r="P168" s="227">
        <f>O168*H168</f>
        <v>0</v>
      </c>
      <c r="Q168" s="227">
        <v>0.00348</v>
      </c>
      <c r="R168" s="227">
        <f>Q168*H168</f>
        <v>1.2182262</v>
      </c>
      <c r="S168" s="227">
        <v>0</v>
      </c>
      <c r="T168" s="228">
        <f>S168*H168</f>
        <v>0</v>
      </c>
      <c r="AR168" s="21" t="s">
        <v>153</v>
      </c>
      <c r="AT168" s="21" t="s">
        <v>137</v>
      </c>
      <c r="AU168" s="21" t="s">
        <v>84</v>
      </c>
      <c r="AY168" s="21" t="s">
        <v>134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1" t="s">
        <v>24</v>
      </c>
      <c r="BK168" s="229">
        <f>ROUND(I168*H168,2)</f>
        <v>0</v>
      </c>
      <c r="BL168" s="21" t="s">
        <v>153</v>
      </c>
      <c r="BM168" s="21" t="s">
        <v>2432</v>
      </c>
    </row>
    <row r="169" spans="2:51" s="11" customFormat="1" ht="13.5">
      <c r="B169" s="234"/>
      <c r="C169" s="235"/>
      <c r="D169" s="236" t="s">
        <v>224</v>
      </c>
      <c r="E169" s="237" t="s">
        <v>22</v>
      </c>
      <c r="F169" s="238" t="s">
        <v>2397</v>
      </c>
      <c r="G169" s="235"/>
      <c r="H169" s="239">
        <v>327.612</v>
      </c>
      <c r="I169" s="240"/>
      <c r="J169" s="235"/>
      <c r="K169" s="235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224</v>
      </c>
      <c r="AU169" s="245" t="s">
        <v>84</v>
      </c>
      <c r="AV169" s="11" t="s">
        <v>84</v>
      </c>
      <c r="AW169" s="11" t="s">
        <v>39</v>
      </c>
      <c r="AX169" s="11" t="s">
        <v>75</v>
      </c>
      <c r="AY169" s="245" t="s">
        <v>134</v>
      </c>
    </row>
    <row r="170" spans="2:51" s="11" customFormat="1" ht="13.5">
      <c r="B170" s="234"/>
      <c r="C170" s="235"/>
      <c r="D170" s="236" t="s">
        <v>224</v>
      </c>
      <c r="E170" s="237" t="s">
        <v>22</v>
      </c>
      <c r="F170" s="238" t="s">
        <v>2433</v>
      </c>
      <c r="G170" s="235"/>
      <c r="H170" s="239">
        <v>22.453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224</v>
      </c>
      <c r="AU170" s="245" t="s">
        <v>84</v>
      </c>
      <c r="AV170" s="11" t="s">
        <v>84</v>
      </c>
      <c r="AW170" s="11" t="s">
        <v>39</v>
      </c>
      <c r="AX170" s="11" t="s">
        <v>75</v>
      </c>
      <c r="AY170" s="245" t="s">
        <v>134</v>
      </c>
    </row>
    <row r="171" spans="2:65" s="1" customFormat="1" ht="16.5" customHeight="1">
      <c r="B171" s="43"/>
      <c r="C171" s="218" t="s">
        <v>318</v>
      </c>
      <c r="D171" s="218" t="s">
        <v>137</v>
      </c>
      <c r="E171" s="219" t="s">
        <v>2434</v>
      </c>
      <c r="F171" s="220" t="s">
        <v>2435</v>
      </c>
      <c r="G171" s="221" t="s">
        <v>222</v>
      </c>
      <c r="H171" s="222">
        <v>249.392</v>
      </c>
      <c r="I171" s="223"/>
      <c r="J171" s="224">
        <f>ROUND(I171*H171,2)</f>
        <v>0</v>
      </c>
      <c r="K171" s="220" t="s">
        <v>141</v>
      </c>
      <c r="L171" s="69"/>
      <c r="M171" s="225" t="s">
        <v>22</v>
      </c>
      <c r="N171" s="226" t="s">
        <v>46</v>
      </c>
      <c r="O171" s="44"/>
      <c r="P171" s="227">
        <f>O171*H171</f>
        <v>0</v>
      </c>
      <c r="Q171" s="227">
        <v>0.00012</v>
      </c>
      <c r="R171" s="227">
        <f>Q171*H171</f>
        <v>0.029927040000000002</v>
      </c>
      <c r="S171" s="227">
        <v>0</v>
      </c>
      <c r="T171" s="228">
        <f>S171*H171</f>
        <v>0</v>
      </c>
      <c r="AR171" s="21" t="s">
        <v>153</v>
      </c>
      <c r="AT171" s="21" t="s">
        <v>137</v>
      </c>
      <c r="AU171" s="21" t="s">
        <v>84</v>
      </c>
      <c r="AY171" s="21" t="s">
        <v>134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1" t="s">
        <v>24</v>
      </c>
      <c r="BK171" s="229">
        <f>ROUND(I171*H171,2)</f>
        <v>0</v>
      </c>
      <c r="BL171" s="21" t="s">
        <v>153</v>
      </c>
      <c r="BM171" s="21" t="s">
        <v>2436</v>
      </c>
    </row>
    <row r="172" spans="2:51" s="11" customFormat="1" ht="13.5">
      <c r="B172" s="234"/>
      <c r="C172" s="235"/>
      <c r="D172" s="236" t="s">
        <v>224</v>
      </c>
      <c r="E172" s="237" t="s">
        <v>22</v>
      </c>
      <c r="F172" s="238" t="s">
        <v>2437</v>
      </c>
      <c r="G172" s="235"/>
      <c r="H172" s="239">
        <v>23.254</v>
      </c>
      <c r="I172" s="240"/>
      <c r="J172" s="235"/>
      <c r="K172" s="235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224</v>
      </c>
      <c r="AU172" s="245" t="s">
        <v>84</v>
      </c>
      <c r="AV172" s="11" t="s">
        <v>84</v>
      </c>
      <c r="AW172" s="11" t="s">
        <v>39</v>
      </c>
      <c r="AX172" s="11" t="s">
        <v>75</v>
      </c>
      <c r="AY172" s="245" t="s">
        <v>134</v>
      </c>
    </row>
    <row r="173" spans="2:51" s="11" customFormat="1" ht="13.5">
      <c r="B173" s="234"/>
      <c r="C173" s="235"/>
      <c r="D173" s="236" t="s">
        <v>224</v>
      </c>
      <c r="E173" s="237" t="s">
        <v>22</v>
      </c>
      <c r="F173" s="238" t="s">
        <v>2438</v>
      </c>
      <c r="G173" s="235"/>
      <c r="H173" s="239">
        <v>36.256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224</v>
      </c>
      <c r="AU173" s="245" t="s">
        <v>84</v>
      </c>
      <c r="AV173" s="11" t="s">
        <v>84</v>
      </c>
      <c r="AW173" s="11" t="s">
        <v>39</v>
      </c>
      <c r="AX173" s="11" t="s">
        <v>75</v>
      </c>
      <c r="AY173" s="245" t="s">
        <v>134</v>
      </c>
    </row>
    <row r="174" spans="2:51" s="11" customFormat="1" ht="13.5">
      <c r="B174" s="234"/>
      <c r="C174" s="235"/>
      <c r="D174" s="236" t="s">
        <v>224</v>
      </c>
      <c r="E174" s="237" t="s">
        <v>22</v>
      </c>
      <c r="F174" s="238" t="s">
        <v>2439</v>
      </c>
      <c r="G174" s="235"/>
      <c r="H174" s="239">
        <v>52.272</v>
      </c>
      <c r="I174" s="240"/>
      <c r="J174" s="235"/>
      <c r="K174" s="235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224</v>
      </c>
      <c r="AU174" s="245" t="s">
        <v>84</v>
      </c>
      <c r="AV174" s="11" t="s">
        <v>84</v>
      </c>
      <c r="AW174" s="11" t="s">
        <v>39</v>
      </c>
      <c r="AX174" s="11" t="s">
        <v>75</v>
      </c>
      <c r="AY174" s="245" t="s">
        <v>134</v>
      </c>
    </row>
    <row r="175" spans="2:51" s="11" customFormat="1" ht="13.5">
      <c r="B175" s="234"/>
      <c r="C175" s="235"/>
      <c r="D175" s="236" t="s">
        <v>224</v>
      </c>
      <c r="E175" s="237" t="s">
        <v>22</v>
      </c>
      <c r="F175" s="238" t="s">
        <v>2440</v>
      </c>
      <c r="G175" s="235"/>
      <c r="H175" s="239">
        <v>5.984</v>
      </c>
      <c r="I175" s="240"/>
      <c r="J175" s="235"/>
      <c r="K175" s="235"/>
      <c r="L175" s="241"/>
      <c r="M175" s="242"/>
      <c r="N175" s="243"/>
      <c r="O175" s="243"/>
      <c r="P175" s="243"/>
      <c r="Q175" s="243"/>
      <c r="R175" s="243"/>
      <c r="S175" s="243"/>
      <c r="T175" s="244"/>
      <c r="AT175" s="245" t="s">
        <v>224</v>
      </c>
      <c r="AU175" s="245" t="s">
        <v>84</v>
      </c>
      <c r="AV175" s="11" t="s">
        <v>84</v>
      </c>
      <c r="AW175" s="11" t="s">
        <v>39</v>
      </c>
      <c r="AX175" s="11" t="s">
        <v>75</v>
      </c>
      <c r="AY175" s="245" t="s">
        <v>134</v>
      </c>
    </row>
    <row r="176" spans="2:51" s="11" customFormat="1" ht="13.5">
      <c r="B176" s="234"/>
      <c r="C176" s="235"/>
      <c r="D176" s="236" t="s">
        <v>224</v>
      </c>
      <c r="E176" s="237" t="s">
        <v>22</v>
      </c>
      <c r="F176" s="238" t="s">
        <v>2441</v>
      </c>
      <c r="G176" s="235"/>
      <c r="H176" s="239">
        <v>6.93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224</v>
      </c>
      <c r="AU176" s="245" t="s">
        <v>84</v>
      </c>
      <c r="AV176" s="11" t="s">
        <v>84</v>
      </c>
      <c r="AW176" s="11" t="s">
        <v>39</v>
      </c>
      <c r="AX176" s="11" t="s">
        <v>75</v>
      </c>
      <c r="AY176" s="245" t="s">
        <v>134</v>
      </c>
    </row>
    <row r="177" spans="2:51" s="11" customFormat="1" ht="13.5">
      <c r="B177" s="234"/>
      <c r="C177" s="235"/>
      <c r="D177" s="236" t="s">
        <v>224</v>
      </c>
      <c r="E177" s="237" t="s">
        <v>22</v>
      </c>
      <c r="F177" s="238" t="s">
        <v>2442</v>
      </c>
      <c r="G177" s="235"/>
      <c r="H177" s="239">
        <v>124.696</v>
      </c>
      <c r="I177" s="240"/>
      <c r="J177" s="235"/>
      <c r="K177" s="235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224</v>
      </c>
      <c r="AU177" s="245" t="s">
        <v>84</v>
      </c>
      <c r="AV177" s="11" t="s">
        <v>84</v>
      </c>
      <c r="AW177" s="11" t="s">
        <v>39</v>
      </c>
      <c r="AX177" s="11" t="s">
        <v>75</v>
      </c>
      <c r="AY177" s="245" t="s">
        <v>134</v>
      </c>
    </row>
    <row r="178" spans="2:65" s="1" customFormat="1" ht="16.5" customHeight="1">
      <c r="B178" s="43"/>
      <c r="C178" s="218" t="s">
        <v>323</v>
      </c>
      <c r="D178" s="218" t="s">
        <v>137</v>
      </c>
      <c r="E178" s="219" t="s">
        <v>2443</v>
      </c>
      <c r="F178" s="220" t="s">
        <v>2444</v>
      </c>
      <c r="G178" s="221" t="s">
        <v>222</v>
      </c>
      <c r="H178" s="222">
        <v>39</v>
      </c>
      <c r="I178" s="223"/>
      <c r="J178" s="224">
        <f>ROUND(I178*H178,2)</f>
        <v>0</v>
      </c>
      <c r="K178" s="220" t="s">
        <v>141</v>
      </c>
      <c r="L178" s="69"/>
      <c r="M178" s="225" t="s">
        <v>22</v>
      </c>
      <c r="N178" s="226" t="s">
        <v>46</v>
      </c>
      <c r="O178" s="44"/>
      <c r="P178" s="227">
        <f>O178*H178</f>
        <v>0</v>
      </c>
      <c r="Q178" s="227">
        <v>0.4593</v>
      </c>
      <c r="R178" s="227">
        <f>Q178*H178</f>
        <v>17.9127</v>
      </c>
      <c r="S178" s="227">
        <v>0</v>
      </c>
      <c r="T178" s="228">
        <f>S178*H178</f>
        <v>0</v>
      </c>
      <c r="AR178" s="21" t="s">
        <v>153</v>
      </c>
      <c r="AT178" s="21" t="s">
        <v>137</v>
      </c>
      <c r="AU178" s="21" t="s">
        <v>84</v>
      </c>
      <c r="AY178" s="21" t="s">
        <v>134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21" t="s">
        <v>24</v>
      </c>
      <c r="BK178" s="229">
        <f>ROUND(I178*H178,2)</f>
        <v>0</v>
      </c>
      <c r="BL178" s="21" t="s">
        <v>153</v>
      </c>
      <c r="BM178" s="21" t="s">
        <v>2445</v>
      </c>
    </row>
    <row r="179" spans="2:51" s="11" customFormat="1" ht="13.5">
      <c r="B179" s="234"/>
      <c r="C179" s="235"/>
      <c r="D179" s="236" t="s">
        <v>224</v>
      </c>
      <c r="E179" s="237" t="s">
        <v>22</v>
      </c>
      <c r="F179" s="238" t="s">
        <v>2446</v>
      </c>
      <c r="G179" s="235"/>
      <c r="H179" s="239">
        <v>39</v>
      </c>
      <c r="I179" s="240"/>
      <c r="J179" s="235"/>
      <c r="K179" s="235"/>
      <c r="L179" s="241"/>
      <c r="M179" s="242"/>
      <c r="N179" s="243"/>
      <c r="O179" s="243"/>
      <c r="P179" s="243"/>
      <c r="Q179" s="243"/>
      <c r="R179" s="243"/>
      <c r="S179" s="243"/>
      <c r="T179" s="244"/>
      <c r="AT179" s="245" t="s">
        <v>224</v>
      </c>
      <c r="AU179" s="245" t="s">
        <v>84</v>
      </c>
      <c r="AV179" s="11" t="s">
        <v>84</v>
      </c>
      <c r="AW179" s="11" t="s">
        <v>39</v>
      </c>
      <c r="AX179" s="11" t="s">
        <v>24</v>
      </c>
      <c r="AY179" s="245" t="s">
        <v>134</v>
      </c>
    </row>
    <row r="180" spans="2:63" s="10" customFormat="1" ht="29.85" customHeight="1">
      <c r="B180" s="202"/>
      <c r="C180" s="203"/>
      <c r="D180" s="204" t="s">
        <v>74</v>
      </c>
      <c r="E180" s="216" t="s">
        <v>254</v>
      </c>
      <c r="F180" s="216" t="s">
        <v>459</v>
      </c>
      <c r="G180" s="203"/>
      <c r="H180" s="203"/>
      <c r="I180" s="206"/>
      <c r="J180" s="217">
        <f>BK180</f>
        <v>0</v>
      </c>
      <c r="K180" s="203"/>
      <c r="L180" s="208"/>
      <c r="M180" s="209"/>
      <c r="N180" s="210"/>
      <c r="O180" s="210"/>
      <c r="P180" s="211">
        <f>SUM(P181:P193)</f>
        <v>0</v>
      </c>
      <c r="Q180" s="210"/>
      <c r="R180" s="211">
        <f>SUM(R181:R193)</f>
        <v>12.031200000000002</v>
      </c>
      <c r="S180" s="210"/>
      <c r="T180" s="212">
        <f>SUM(T181:T193)</f>
        <v>0</v>
      </c>
      <c r="AR180" s="213" t="s">
        <v>24</v>
      </c>
      <c r="AT180" s="214" t="s">
        <v>74</v>
      </c>
      <c r="AU180" s="214" t="s">
        <v>24</v>
      </c>
      <c r="AY180" s="213" t="s">
        <v>134</v>
      </c>
      <c r="BK180" s="215">
        <f>SUM(BK181:BK193)</f>
        <v>0</v>
      </c>
    </row>
    <row r="181" spans="2:65" s="1" customFormat="1" ht="16.5" customHeight="1">
      <c r="B181" s="43"/>
      <c r="C181" s="218" t="s">
        <v>329</v>
      </c>
      <c r="D181" s="218" t="s">
        <v>137</v>
      </c>
      <c r="E181" s="219" t="s">
        <v>2447</v>
      </c>
      <c r="F181" s="220" t="s">
        <v>2448</v>
      </c>
      <c r="G181" s="221" t="s">
        <v>281</v>
      </c>
      <c r="H181" s="222">
        <v>80</v>
      </c>
      <c r="I181" s="223"/>
      <c r="J181" s="224">
        <f>ROUND(I181*H181,2)</f>
        <v>0</v>
      </c>
      <c r="K181" s="220" t="s">
        <v>141</v>
      </c>
      <c r="L181" s="69"/>
      <c r="M181" s="225" t="s">
        <v>22</v>
      </c>
      <c r="N181" s="226" t="s">
        <v>46</v>
      </c>
      <c r="O181" s="44"/>
      <c r="P181" s="227">
        <f>O181*H181</f>
        <v>0</v>
      </c>
      <c r="Q181" s="227">
        <v>0.10095</v>
      </c>
      <c r="R181" s="227">
        <f>Q181*H181</f>
        <v>8.076</v>
      </c>
      <c r="S181" s="227">
        <v>0</v>
      </c>
      <c r="T181" s="228">
        <f>S181*H181</f>
        <v>0</v>
      </c>
      <c r="AR181" s="21" t="s">
        <v>153</v>
      </c>
      <c r="AT181" s="21" t="s">
        <v>137</v>
      </c>
      <c r="AU181" s="21" t="s">
        <v>84</v>
      </c>
      <c r="AY181" s="21" t="s">
        <v>134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1" t="s">
        <v>24</v>
      </c>
      <c r="BK181" s="229">
        <f>ROUND(I181*H181,2)</f>
        <v>0</v>
      </c>
      <c r="BL181" s="21" t="s">
        <v>153</v>
      </c>
      <c r="BM181" s="21" t="s">
        <v>2449</v>
      </c>
    </row>
    <row r="182" spans="2:51" s="11" customFormat="1" ht="13.5">
      <c r="B182" s="234"/>
      <c r="C182" s="235"/>
      <c r="D182" s="236" t="s">
        <v>224</v>
      </c>
      <c r="E182" s="237" t="s">
        <v>22</v>
      </c>
      <c r="F182" s="238" t="s">
        <v>2450</v>
      </c>
      <c r="G182" s="235"/>
      <c r="H182" s="239">
        <v>80</v>
      </c>
      <c r="I182" s="240"/>
      <c r="J182" s="235"/>
      <c r="K182" s="235"/>
      <c r="L182" s="241"/>
      <c r="M182" s="242"/>
      <c r="N182" s="243"/>
      <c r="O182" s="243"/>
      <c r="P182" s="243"/>
      <c r="Q182" s="243"/>
      <c r="R182" s="243"/>
      <c r="S182" s="243"/>
      <c r="T182" s="244"/>
      <c r="AT182" s="245" t="s">
        <v>224</v>
      </c>
      <c r="AU182" s="245" t="s">
        <v>84</v>
      </c>
      <c r="AV182" s="11" t="s">
        <v>84</v>
      </c>
      <c r="AW182" s="11" t="s">
        <v>39</v>
      </c>
      <c r="AX182" s="11" t="s">
        <v>24</v>
      </c>
      <c r="AY182" s="245" t="s">
        <v>134</v>
      </c>
    </row>
    <row r="183" spans="2:65" s="1" customFormat="1" ht="16.5" customHeight="1">
      <c r="B183" s="43"/>
      <c r="C183" s="246" t="s">
        <v>335</v>
      </c>
      <c r="D183" s="246" t="s">
        <v>268</v>
      </c>
      <c r="E183" s="247" t="s">
        <v>2451</v>
      </c>
      <c r="F183" s="248" t="s">
        <v>2452</v>
      </c>
      <c r="G183" s="249" t="s">
        <v>140</v>
      </c>
      <c r="H183" s="250">
        <v>164.8</v>
      </c>
      <c r="I183" s="251"/>
      <c r="J183" s="252">
        <f>ROUND(I183*H183,2)</f>
        <v>0</v>
      </c>
      <c r="K183" s="248" t="s">
        <v>141</v>
      </c>
      <c r="L183" s="253"/>
      <c r="M183" s="254" t="s">
        <v>22</v>
      </c>
      <c r="N183" s="255" t="s">
        <v>46</v>
      </c>
      <c r="O183" s="44"/>
      <c r="P183" s="227">
        <f>O183*H183</f>
        <v>0</v>
      </c>
      <c r="Q183" s="227">
        <v>0.024</v>
      </c>
      <c r="R183" s="227">
        <f>Q183*H183</f>
        <v>3.9552000000000005</v>
      </c>
      <c r="S183" s="227">
        <v>0</v>
      </c>
      <c r="T183" s="228">
        <f>S183*H183</f>
        <v>0</v>
      </c>
      <c r="AR183" s="21" t="s">
        <v>168</v>
      </c>
      <c r="AT183" s="21" t="s">
        <v>268</v>
      </c>
      <c r="AU183" s="21" t="s">
        <v>84</v>
      </c>
      <c r="AY183" s="21" t="s">
        <v>134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21" t="s">
        <v>24</v>
      </c>
      <c r="BK183" s="229">
        <f>ROUND(I183*H183,2)</f>
        <v>0</v>
      </c>
      <c r="BL183" s="21" t="s">
        <v>153</v>
      </c>
      <c r="BM183" s="21" t="s">
        <v>2453</v>
      </c>
    </row>
    <row r="184" spans="2:51" s="11" customFormat="1" ht="13.5">
      <c r="B184" s="234"/>
      <c r="C184" s="235"/>
      <c r="D184" s="236" t="s">
        <v>224</v>
      </c>
      <c r="E184" s="235"/>
      <c r="F184" s="238" t="s">
        <v>2454</v>
      </c>
      <c r="G184" s="235"/>
      <c r="H184" s="239">
        <v>164.8</v>
      </c>
      <c r="I184" s="240"/>
      <c r="J184" s="235"/>
      <c r="K184" s="235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224</v>
      </c>
      <c r="AU184" s="245" t="s">
        <v>84</v>
      </c>
      <c r="AV184" s="11" t="s">
        <v>84</v>
      </c>
      <c r="AW184" s="11" t="s">
        <v>6</v>
      </c>
      <c r="AX184" s="11" t="s">
        <v>24</v>
      </c>
      <c r="AY184" s="245" t="s">
        <v>134</v>
      </c>
    </row>
    <row r="185" spans="2:65" s="1" customFormat="1" ht="25.5" customHeight="1">
      <c r="B185" s="43"/>
      <c r="C185" s="218" t="s">
        <v>339</v>
      </c>
      <c r="D185" s="218" t="s">
        <v>137</v>
      </c>
      <c r="E185" s="219" t="s">
        <v>2455</v>
      </c>
      <c r="F185" s="220" t="s">
        <v>2456</v>
      </c>
      <c r="G185" s="221" t="s">
        <v>222</v>
      </c>
      <c r="H185" s="222">
        <v>288</v>
      </c>
      <c r="I185" s="223"/>
      <c r="J185" s="224">
        <f>ROUND(I185*H185,2)</f>
        <v>0</v>
      </c>
      <c r="K185" s="220" t="s">
        <v>141</v>
      </c>
      <c r="L185" s="69"/>
      <c r="M185" s="225" t="s">
        <v>22</v>
      </c>
      <c r="N185" s="226" t="s">
        <v>46</v>
      </c>
      <c r="O185" s="44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AR185" s="21" t="s">
        <v>153</v>
      </c>
      <c r="AT185" s="21" t="s">
        <v>137</v>
      </c>
      <c r="AU185" s="21" t="s">
        <v>84</v>
      </c>
      <c r="AY185" s="21" t="s">
        <v>134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21" t="s">
        <v>24</v>
      </c>
      <c r="BK185" s="229">
        <f>ROUND(I185*H185,2)</f>
        <v>0</v>
      </c>
      <c r="BL185" s="21" t="s">
        <v>153</v>
      </c>
      <c r="BM185" s="21" t="s">
        <v>2457</v>
      </c>
    </row>
    <row r="186" spans="2:51" s="11" customFormat="1" ht="13.5">
      <c r="B186" s="234"/>
      <c r="C186" s="235"/>
      <c r="D186" s="236" t="s">
        <v>224</v>
      </c>
      <c r="E186" s="237" t="s">
        <v>22</v>
      </c>
      <c r="F186" s="238" t="s">
        <v>2458</v>
      </c>
      <c r="G186" s="235"/>
      <c r="H186" s="239">
        <v>288</v>
      </c>
      <c r="I186" s="240"/>
      <c r="J186" s="235"/>
      <c r="K186" s="235"/>
      <c r="L186" s="241"/>
      <c r="M186" s="242"/>
      <c r="N186" s="243"/>
      <c r="O186" s="243"/>
      <c r="P186" s="243"/>
      <c r="Q186" s="243"/>
      <c r="R186" s="243"/>
      <c r="S186" s="243"/>
      <c r="T186" s="244"/>
      <c r="AT186" s="245" t="s">
        <v>224</v>
      </c>
      <c r="AU186" s="245" t="s">
        <v>84</v>
      </c>
      <c r="AV186" s="11" t="s">
        <v>84</v>
      </c>
      <c r="AW186" s="11" t="s">
        <v>39</v>
      </c>
      <c r="AX186" s="11" t="s">
        <v>24</v>
      </c>
      <c r="AY186" s="245" t="s">
        <v>134</v>
      </c>
    </row>
    <row r="187" spans="2:65" s="1" customFormat="1" ht="25.5" customHeight="1">
      <c r="B187" s="43"/>
      <c r="C187" s="218" t="s">
        <v>346</v>
      </c>
      <c r="D187" s="218" t="s">
        <v>137</v>
      </c>
      <c r="E187" s="219" t="s">
        <v>2459</v>
      </c>
      <c r="F187" s="220" t="s">
        <v>2460</v>
      </c>
      <c r="G187" s="221" t="s">
        <v>222</v>
      </c>
      <c r="H187" s="222">
        <v>8640</v>
      </c>
      <c r="I187" s="223"/>
      <c r="J187" s="224">
        <f>ROUND(I187*H187,2)</f>
        <v>0</v>
      </c>
      <c r="K187" s="220" t="s">
        <v>141</v>
      </c>
      <c r="L187" s="69"/>
      <c r="M187" s="225" t="s">
        <v>22</v>
      </c>
      <c r="N187" s="226" t="s">
        <v>46</v>
      </c>
      <c r="O187" s="44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AR187" s="21" t="s">
        <v>153</v>
      </c>
      <c r="AT187" s="21" t="s">
        <v>137</v>
      </c>
      <c r="AU187" s="21" t="s">
        <v>84</v>
      </c>
      <c r="AY187" s="21" t="s">
        <v>134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21" t="s">
        <v>24</v>
      </c>
      <c r="BK187" s="229">
        <f>ROUND(I187*H187,2)</f>
        <v>0</v>
      </c>
      <c r="BL187" s="21" t="s">
        <v>153</v>
      </c>
      <c r="BM187" s="21" t="s">
        <v>2461</v>
      </c>
    </row>
    <row r="188" spans="2:51" s="11" customFormat="1" ht="13.5">
      <c r="B188" s="234"/>
      <c r="C188" s="235"/>
      <c r="D188" s="236" t="s">
        <v>224</v>
      </c>
      <c r="E188" s="235"/>
      <c r="F188" s="238" t="s">
        <v>2462</v>
      </c>
      <c r="G188" s="235"/>
      <c r="H188" s="239">
        <v>8640</v>
      </c>
      <c r="I188" s="240"/>
      <c r="J188" s="235"/>
      <c r="K188" s="235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224</v>
      </c>
      <c r="AU188" s="245" t="s">
        <v>84</v>
      </c>
      <c r="AV188" s="11" t="s">
        <v>84</v>
      </c>
      <c r="AW188" s="11" t="s">
        <v>6</v>
      </c>
      <c r="AX188" s="11" t="s">
        <v>24</v>
      </c>
      <c r="AY188" s="245" t="s">
        <v>134</v>
      </c>
    </row>
    <row r="189" spans="2:65" s="1" customFormat="1" ht="25.5" customHeight="1">
      <c r="B189" s="43"/>
      <c r="C189" s="218" t="s">
        <v>353</v>
      </c>
      <c r="D189" s="218" t="s">
        <v>137</v>
      </c>
      <c r="E189" s="219" t="s">
        <v>2463</v>
      </c>
      <c r="F189" s="220" t="s">
        <v>2464</v>
      </c>
      <c r="G189" s="221" t="s">
        <v>222</v>
      </c>
      <c r="H189" s="222">
        <v>288</v>
      </c>
      <c r="I189" s="223"/>
      <c r="J189" s="224">
        <f>ROUND(I189*H189,2)</f>
        <v>0</v>
      </c>
      <c r="K189" s="220" t="s">
        <v>141</v>
      </c>
      <c r="L189" s="69"/>
      <c r="M189" s="225" t="s">
        <v>22</v>
      </c>
      <c r="N189" s="226" t="s">
        <v>46</v>
      </c>
      <c r="O189" s="44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21" t="s">
        <v>153</v>
      </c>
      <c r="AT189" s="21" t="s">
        <v>137</v>
      </c>
      <c r="AU189" s="21" t="s">
        <v>84</v>
      </c>
      <c r="AY189" s="21" t="s">
        <v>134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21" t="s">
        <v>24</v>
      </c>
      <c r="BK189" s="229">
        <f>ROUND(I189*H189,2)</f>
        <v>0</v>
      </c>
      <c r="BL189" s="21" t="s">
        <v>153</v>
      </c>
      <c r="BM189" s="21" t="s">
        <v>2465</v>
      </c>
    </row>
    <row r="190" spans="2:65" s="1" customFormat="1" ht="16.5" customHeight="1">
      <c r="B190" s="43"/>
      <c r="C190" s="218" t="s">
        <v>90</v>
      </c>
      <c r="D190" s="218" t="s">
        <v>137</v>
      </c>
      <c r="E190" s="219" t="s">
        <v>2466</v>
      </c>
      <c r="F190" s="220" t="s">
        <v>2467</v>
      </c>
      <c r="G190" s="221" t="s">
        <v>222</v>
      </c>
      <c r="H190" s="222">
        <v>288</v>
      </c>
      <c r="I190" s="223"/>
      <c r="J190" s="224">
        <f>ROUND(I190*H190,2)</f>
        <v>0</v>
      </c>
      <c r="K190" s="220" t="s">
        <v>141</v>
      </c>
      <c r="L190" s="69"/>
      <c r="M190" s="225" t="s">
        <v>22</v>
      </c>
      <c r="N190" s="226" t="s">
        <v>46</v>
      </c>
      <c r="O190" s="44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AR190" s="21" t="s">
        <v>153</v>
      </c>
      <c r="AT190" s="21" t="s">
        <v>137</v>
      </c>
      <c r="AU190" s="21" t="s">
        <v>84</v>
      </c>
      <c r="AY190" s="21" t="s">
        <v>134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21" t="s">
        <v>24</v>
      </c>
      <c r="BK190" s="229">
        <f>ROUND(I190*H190,2)</f>
        <v>0</v>
      </c>
      <c r="BL190" s="21" t="s">
        <v>153</v>
      </c>
      <c r="BM190" s="21" t="s">
        <v>2468</v>
      </c>
    </row>
    <row r="191" spans="2:65" s="1" customFormat="1" ht="16.5" customHeight="1">
      <c r="B191" s="43"/>
      <c r="C191" s="218" t="s">
        <v>363</v>
      </c>
      <c r="D191" s="218" t="s">
        <v>137</v>
      </c>
      <c r="E191" s="219" t="s">
        <v>2469</v>
      </c>
      <c r="F191" s="220" t="s">
        <v>2470</v>
      </c>
      <c r="G191" s="221" t="s">
        <v>222</v>
      </c>
      <c r="H191" s="222">
        <v>8640</v>
      </c>
      <c r="I191" s="223"/>
      <c r="J191" s="224">
        <f>ROUND(I191*H191,2)</f>
        <v>0</v>
      </c>
      <c r="K191" s="220" t="s">
        <v>141</v>
      </c>
      <c r="L191" s="69"/>
      <c r="M191" s="225" t="s">
        <v>22</v>
      </c>
      <c r="N191" s="226" t="s">
        <v>46</v>
      </c>
      <c r="O191" s="44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21" t="s">
        <v>153</v>
      </c>
      <c r="AT191" s="21" t="s">
        <v>137</v>
      </c>
      <c r="AU191" s="21" t="s">
        <v>84</v>
      </c>
      <c r="AY191" s="21" t="s">
        <v>134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21" t="s">
        <v>24</v>
      </c>
      <c r="BK191" s="229">
        <f>ROUND(I191*H191,2)</f>
        <v>0</v>
      </c>
      <c r="BL191" s="21" t="s">
        <v>153</v>
      </c>
      <c r="BM191" s="21" t="s">
        <v>2471</v>
      </c>
    </row>
    <row r="192" spans="2:51" s="11" customFormat="1" ht="13.5">
      <c r="B192" s="234"/>
      <c r="C192" s="235"/>
      <c r="D192" s="236" t="s">
        <v>224</v>
      </c>
      <c r="E192" s="235"/>
      <c r="F192" s="238" t="s">
        <v>2462</v>
      </c>
      <c r="G192" s="235"/>
      <c r="H192" s="239">
        <v>8640</v>
      </c>
      <c r="I192" s="240"/>
      <c r="J192" s="235"/>
      <c r="K192" s="235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224</v>
      </c>
      <c r="AU192" s="245" t="s">
        <v>84</v>
      </c>
      <c r="AV192" s="11" t="s">
        <v>84</v>
      </c>
      <c r="AW192" s="11" t="s">
        <v>6</v>
      </c>
      <c r="AX192" s="11" t="s">
        <v>24</v>
      </c>
      <c r="AY192" s="245" t="s">
        <v>134</v>
      </c>
    </row>
    <row r="193" spans="2:65" s="1" customFormat="1" ht="16.5" customHeight="1">
      <c r="B193" s="43"/>
      <c r="C193" s="218" t="s">
        <v>373</v>
      </c>
      <c r="D193" s="218" t="s">
        <v>137</v>
      </c>
      <c r="E193" s="219" t="s">
        <v>2472</v>
      </c>
      <c r="F193" s="220" t="s">
        <v>2473</v>
      </c>
      <c r="G193" s="221" t="s">
        <v>222</v>
      </c>
      <c r="H193" s="222">
        <v>288</v>
      </c>
      <c r="I193" s="223"/>
      <c r="J193" s="224">
        <f>ROUND(I193*H193,2)</f>
        <v>0</v>
      </c>
      <c r="K193" s="220" t="s">
        <v>141</v>
      </c>
      <c r="L193" s="69"/>
      <c r="M193" s="225" t="s">
        <v>22</v>
      </c>
      <c r="N193" s="226" t="s">
        <v>46</v>
      </c>
      <c r="O193" s="44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AR193" s="21" t="s">
        <v>153</v>
      </c>
      <c r="AT193" s="21" t="s">
        <v>137</v>
      </c>
      <c r="AU193" s="21" t="s">
        <v>84</v>
      </c>
      <c r="AY193" s="21" t="s">
        <v>134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21" t="s">
        <v>24</v>
      </c>
      <c r="BK193" s="229">
        <f>ROUND(I193*H193,2)</f>
        <v>0</v>
      </c>
      <c r="BL193" s="21" t="s">
        <v>153</v>
      </c>
      <c r="BM193" s="21" t="s">
        <v>2474</v>
      </c>
    </row>
    <row r="194" spans="2:63" s="10" customFormat="1" ht="29.85" customHeight="1">
      <c r="B194" s="202"/>
      <c r="C194" s="203"/>
      <c r="D194" s="204" t="s">
        <v>74</v>
      </c>
      <c r="E194" s="216" t="s">
        <v>564</v>
      </c>
      <c r="F194" s="216" t="s">
        <v>565</v>
      </c>
      <c r="G194" s="203"/>
      <c r="H194" s="203"/>
      <c r="I194" s="206"/>
      <c r="J194" s="217">
        <f>BK194</f>
        <v>0</v>
      </c>
      <c r="K194" s="203"/>
      <c r="L194" s="208"/>
      <c r="M194" s="209"/>
      <c r="N194" s="210"/>
      <c r="O194" s="210"/>
      <c r="P194" s="211">
        <f>SUM(P195:P199)</f>
        <v>0</v>
      </c>
      <c r="Q194" s="210"/>
      <c r="R194" s="211">
        <f>SUM(R195:R199)</f>
        <v>0</v>
      </c>
      <c r="S194" s="210"/>
      <c r="T194" s="212">
        <f>SUM(T195:T199)</f>
        <v>0</v>
      </c>
      <c r="AR194" s="213" t="s">
        <v>24</v>
      </c>
      <c r="AT194" s="214" t="s">
        <v>74</v>
      </c>
      <c r="AU194" s="214" t="s">
        <v>24</v>
      </c>
      <c r="AY194" s="213" t="s">
        <v>134</v>
      </c>
      <c r="BK194" s="215">
        <f>SUM(BK195:BK199)</f>
        <v>0</v>
      </c>
    </row>
    <row r="195" spans="2:65" s="1" customFormat="1" ht="25.5" customHeight="1">
      <c r="B195" s="43"/>
      <c r="C195" s="218" t="s">
        <v>383</v>
      </c>
      <c r="D195" s="218" t="s">
        <v>137</v>
      </c>
      <c r="E195" s="219" t="s">
        <v>567</v>
      </c>
      <c r="F195" s="220" t="s">
        <v>568</v>
      </c>
      <c r="G195" s="221" t="s">
        <v>260</v>
      </c>
      <c r="H195" s="222">
        <v>0.303</v>
      </c>
      <c r="I195" s="223"/>
      <c r="J195" s="224">
        <f>ROUND(I195*H195,2)</f>
        <v>0</v>
      </c>
      <c r="K195" s="220" t="s">
        <v>141</v>
      </c>
      <c r="L195" s="69"/>
      <c r="M195" s="225" t="s">
        <v>22</v>
      </c>
      <c r="N195" s="226" t="s">
        <v>46</v>
      </c>
      <c r="O195" s="44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AR195" s="21" t="s">
        <v>153</v>
      </c>
      <c r="AT195" s="21" t="s">
        <v>137</v>
      </c>
      <c r="AU195" s="21" t="s">
        <v>84</v>
      </c>
      <c r="AY195" s="21" t="s">
        <v>134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21" t="s">
        <v>24</v>
      </c>
      <c r="BK195" s="229">
        <f>ROUND(I195*H195,2)</f>
        <v>0</v>
      </c>
      <c r="BL195" s="21" t="s">
        <v>153</v>
      </c>
      <c r="BM195" s="21" t="s">
        <v>2475</v>
      </c>
    </row>
    <row r="196" spans="2:65" s="1" customFormat="1" ht="25.5" customHeight="1">
      <c r="B196" s="43"/>
      <c r="C196" s="218" t="s">
        <v>392</v>
      </c>
      <c r="D196" s="218" t="s">
        <v>137</v>
      </c>
      <c r="E196" s="219" t="s">
        <v>571</v>
      </c>
      <c r="F196" s="220" t="s">
        <v>572</v>
      </c>
      <c r="G196" s="221" t="s">
        <v>260</v>
      </c>
      <c r="H196" s="222">
        <v>0.303</v>
      </c>
      <c r="I196" s="223"/>
      <c r="J196" s="224">
        <f>ROUND(I196*H196,2)</f>
        <v>0</v>
      </c>
      <c r="K196" s="220" t="s">
        <v>141</v>
      </c>
      <c r="L196" s="69"/>
      <c r="M196" s="225" t="s">
        <v>22</v>
      </c>
      <c r="N196" s="226" t="s">
        <v>46</v>
      </c>
      <c r="O196" s="44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AR196" s="21" t="s">
        <v>153</v>
      </c>
      <c r="AT196" s="21" t="s">
        <v>137</v>
      </c>
      <c r="AU196" s="21" t="s">
        <v>84</v>
      </c>
      <c r="AY196" s="21" t="s">
        <v>134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21" t="s">
        <v>24</v>
      </c>
      <c r="BK196" s="229">
        <f>ROUND(I196*H196,2)</f>
        <v>0</v>
      </c>
      <c r="BL196" s="21" t="s">
        <v>153</v>
      </c>
      <c r="BM196" s="21" t="s">
        <v>2476</v>
      </c>
    </row>
    <row r="197" spans="2:65" s="1" customFormat="1" ht="25.5" customHeight="1">
      <c r="B197" s="43"/>
      <c r="C197" s="218" t="s">
        <v>397</v>
      </c>
      <c r="D197" s="218" t="s">
        <v>137</v>
      </c>
      <c r="E197" s="219" t="s">
        <v>575</v>
      </c>
      <c r="F197" s="220" t="s">
        <v>576</v>
      </c>
      <c r="G197" s="221" t="s">
        <v>260</v>
      </c>
      <c r="H197" s="222">
        <v>4.242</v>
      </c>
      <c r="I197" s="223"/>
      <c r="J197" s="224">
        <f>ROUND(I197*H197,2)</f>
        <v>0</v>
      </c>
      <c r="K197" s="220" t="s">
        <v>141</v>
      </c>
      <c r="L197" s="69"/>
      <c r="M197" s="225" t="s">
        <v>22</v>
      </c>
      <c r="N197" s="226" t="s">
        <v>46</v>
      </c>
      <c r="O197" s="44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AR197" s="21" t="s">
        <v>153</v>
      </c>
      <c r="AT197" s="21" t="s">
        <v>137</v>
      </c>
      <c r="AU197" s="21" t="s">
        <v>84</v>
      </c>
      <c r="AY197" s="21" t="s">
        <v>134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21" t="s">
        <v>24</v>
      </c>
      <c r="BK197" s="229">
        <f>ROUND(I197*H197,2)</f>
        <v>0</v>
      </c>
      <c r="BL197" s="21" t="s">
        <v>153</v>
      </c>
      <c r="BM197" s="21" t="s">
        <v>2477</v>
      </c>
    </row>
    <row r="198" spans="2:51" s="11" customFormat="1" ht="13.5">
      <c r="B198" s="234"/>
      <c r="C198" s="235"/>
      <c r="D198" s="236" t="s">
        <v>224</v>
      </c>
      <c r="E198" s="235"/>
      <c r="F198" s="238" t="s">
        <v>2478</v>
      </c>
      <c r="G198" s="235"/>
      <c r="H198" s="239">
        <v>4.242</v>
      </c>
      <c r="I198" s="240"/>
      <c r="J198" s="235"/>
      <c r="K198" s="235"/>
      <c r="L198" s="241"/>
      <c r="M198" s="242"/>
      <c r="N198" s="243"/>
      <c r="O198" s="243"/>
      <c r="P198" s="243"/>
      <c r="Q198" s="243"/>
      <c r="R198" s="243"/>
      <c r="S198" s="243"/>
      <c r="T198" s="244"/>
      <c r="AT198" s="245" t="s">
        <v>224</v>
      </c>
      <c r="AU198" s="245" t="s">
        <v>84</v>
      </c>
      <c r="AV198" s="11" t="s">
        <v>84</v>
      </c>
      <c r="AW198" s="11" t="s">
        <v>6</v>
      </c>
      <c r="AX198" s="11" t="s">
        <v>24</v>
      </c>
      <c r="AY198" s="245" t="s">
        <v>134</v>
      </c>
    </row>
    <row r="199" spans="2:65" s="1" customFormat="1" ht="25.5" customHeight="1">
      <c r="B199" s="43"/>
      <c r="C199" s="218" t="s">
        <v>403</v>
      </c>
      <c r="D199" s="218" t="s">
        <v>137</v>
      </c>
      <c r="E199" s="219" t="s">
        <v>580</v>
      </c>
      <c r="F199" s="220" t="s">
        <v>581</v>
      </c>
      <c r="G199" s="221" t="s">
        <v>260</v>
      </c>
      <c r="H199" s="222">
        <v>0.303</v>
      </c>
      <c r="I199" s="223"/>
      <c r="J199" s="224">
        <f>ROUND(I199*H199,2)</f>
        <v>0</v>
      </c>
      <c r="K199" s="220" t="s">
        <v>141</v>
      </c>
      <c r="L199" s="69"/>
      <c r="M199" s="225" t="s">
        <v>22</v>
      </c>
      <c r="N199" s="226" t="s">
        <v>46</v>
      </c>
      <c r="O199" s="44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AR199" s="21" t="s">
        <v>153</v>
      </c>
      <c r="AT199" s="21" t="s">
        <v>137</v>
      </c>
      <c r="AU199" s="21" t="s">
        <v>84</v>
      </c>
      <c r="AY199" s="21" t="s">
        <v>134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21" t="s">
        <v>24</v>
      </c>
      <c r="BK199" s="229">
        <f>ROUND(I199*H199,2)</f>
        <v>0</v>
      </c>
      <c r="BL199" s="21" t="s">
        <v>153</v>
      </c>
      <c r="BM199" s="21" t="s">
        <v>2479</v>
      </c>
    </row>
    <row r="200" spans="2:63" s="10" customFormat="1" ht="29.85" customHeight="1">
      <c r="B200" s="202"/>
      <c r="C200" s="203"/>
      <c r="D200" s="204" t="s">
        <v>74</v>
      </c>
      <c r="E200" s="216" t="s">
        <v>583</v>
      </c>
      <c r="F200" s="216" t="s">
        <v>584</v>
      </c>
      <c r="G200" s="203"/>
      <c r="H200" s="203"/>
      <c r="I200" s="206"/>
      <c r="J200" s="217">
        <f>BK200</f>
        <v>0</v>
      </c>
      <c r="K200" s="203"/>
      <c r="L200" s="208"/>
      <c r="M200" s="209"/>
      <c r="N200" s="210"/>
      <c r="O200" s="210"/>
      <c r="P200" s="211">
        <f>P201</f>
        <v>0</v>
      </c>
      <c r="Q200" s="210"/>
      <c r="R200" s="211">
        <f>R201</f>
        <v>0</v>
      </c>
      <c r="S200" s="210"/>
      <c r="T200" s="212">
        <f>T201</f>
        <v>0</v>
      </c>
      <c r="AR200" s="213" t="s">
        <v>24</v>
      </c>
      <c r="AT200" s="214" t="s">
        <v>74</v>
      </c>
      <c r="AU200" s="214" t="s">
        <v>24</v>
      </c>
      <c r="AY200" s="213" t="s">
        <v>134</v>
      </c>
      <c r="BK200" s="215">
        <f>BK201</f>
        <v>0</v>
      </c>
    </row>
    <row r="201" spans="2:65" s="1" customFormat="1" ht="16.5" customHeight="1">
      <c r="B201" s="43"/>
      <c r="C201" s="218" t="s">
        <v>408</v>
      </c>
      <c r="D201" s="218" t="s">
        <v>137</v>
      </c>
      <c r="E201" s="219" t="s">
        <v>586</v>
      </c>
      <c r="F201" s="220" t="s">
        <v>587</v>
      </c>
      <c r="G201" s="221" t="s">
        <v>260</v>
      </c>
      <c r="H201" s="222">
        <v>41.681</v>
      </c>
      <c r="I201" s="223"/>
      <c r="J201" s="224">
        <f>ROUND(I201*H201,2)</f>
        <v>0</v>
      </c>
      <c r="K201" s="220" t="s">
        <v>141</v>
      </c>
      <c r="L201" s="69"/>
      <c r="M201" s="225" t="s">
        <v>22</v>
      </c>
      <c r="N201" s="226" t="s">
        <v>46</v>
      </c>
      <c r="O201" s="44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AR201" s="21" t="s">
        <v>153</v>
      </c>
      <c r="AT201" s="21" t="s">
        <v>137</v>
      </c>
      <c r="AU201" s="21" t="s">
        <v>84</v>
      </c>
      <c r="AY201" s="21" t="s">
        <v>134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21" t="s">
        <v>24</v>
      </c>
      <c r="BK201" s="229">
        <f>ROUND(I201*H201,2)</f>
        <v>0</v>
      </c>
      <c r="BL201" s="21" t="s">
        <v>153</v>
      </c>
      <c r="BM201" s="21" t="s">
        <v>2480</v>
      </c>
    </row>
    <row r="202" spans="2:63" s="10" customFormat="1" ht="37.4" customHeight="1">
      <c r="B202" s="202"/>
      <c r="C202" s="203"/>
      <c r="D202" s="204" t="s">
        <v>74</v>
      </c>
      <c r="E202" s="205" t="s">
        <v>589</v>
      </c>
      <c r="F202" s="205" t="s">
        <v>590</v>
      </c>
      <c r="G202" s="203"/>
      <c r="H202" s="203"/>
      <c r="I202" s="206"/>
      <c r="J202" s="207">
        <f>BK202</f>
        <v>0</v>
      </c>
      <c r="K202" s="203"/>
      <c r="L202" s="208"/>
      <c r="M202" s="209"/>
      <c r="N202" s="210"/>
      <c r="O202" s="210"/>
      <c r="P202" s="211">
        <f>P203+P205+P208+P226+P235</f>
        <v>0</v>
      </c>
      <c r="Q202" s="210"/>
      <c r="R202" s="211">
        <f>R203+R205+R208+R226+R235</f>
        <v>0.5254814</v>
      </c>
      <c r="S202" s="210"/>
      <c r="T202" s="212">
        <f>T203+T205+T208+T226+T235</f>
        <v>0.303193</v>
      </c>
      <c r="AR202" s="213" t="s">
        <v>84</v>
      </c>
      <c r="AT202" s="214" t="s">
        <v>74</v>
      </c>
      <c r="AU202" s="214" t="s">
        <v>75</v>
      </c>
      <c r="AY202" s="213" t="s">
        <v>134</v>
      </c>
      <c r="BK202" s="215">
        <f>BK203+BK205+BK208+BK226+BK235</f>
        <v>0</v>
      </c>
    </row>
    <row r="203" spans="2:63" s="10" customFormat="1" ht="19.9" customHeight="1">
      <c r="B203" s="202"/>
      <c r="C203" s="203"/>
      <c r="D203" s="204" t="s">
        <v>74</v>
      </c>
      <c r="E203" s="216" t="s">
        <v>691</v>
      </c>
      <c r="F203" s="216" t="s">
        <v>692</v>
      </c>
      <c r="G203" s="203"/>
      <c r="H203" s="203"/>
      <c r="I203" s="206"/>
      <c r="J203" s="217">
        <f>BK203</f>
        <v>0</v>
      </c>
      <c r="K203" s="203"/>
      <c r="L203" s="208"/>
      <c r="M203" s="209"/>
      <c r="N203" s="210"/>
      <c r="O203" s="210"/>
      <c r="P203" s="211">
        <f>P204</f>
        <v>0</v>
      </c>
      <c r="Q203" s="210"/>
      <c r="R203" s="211">
        <f>R204</f>
        <v>0.00572</v>
      </c>
      <c r="S203" s="210"/>
      <c r="T203" s="212">
        <f>T204</f>
        <v>0</v>
      </c>
      <c r="AR203" s="213" t="s">
        <v>84</v>
      </c>
      <c r="AT203" s="214" t="s">
        <v>74</v>
      </c>
      <c r="AU203" s="214" t="s">
        <v>24</v>
      </c>
      <c r="AY203" s="213" t="s">
        <v>134</v>
      </c>
      <c r="BK203" s="215">
        <f>BK204</f>
        <v>0</v>
      </c>
    </row>
    <row r="204" spans="2:65" s="1" customFormat="1" ht="25.5" customHeight="1">
      <c r="B204" s="43"/>
      <c r="C204" s="218" t="s">
        <v>556</v>
      </c>
      <c r="D204" s="218" t="s">
        <v>137</v>
      </c>
      <c r="E204" s="219" t="s">
        <v>2309</v>
      </c>
      <c r="F204" s="220" t="s">
        <v>2310</v>
      </c>
      <c r="G204" s="221" t="s">
        <v>140</v>
      </c>
      <c r="H204" s="222">
        <v>4</v>
      </c>
      <c r="I204" s="223"/>
      <c r="J204" s="224">
        <f>ROUND(I204*H204,2)</f>
        <v>0</v>
      </c>
      <c r="K204" s="220" t="s">
        <v>229</v>
      </c>
      <c r="L204" s="69"/>
      <c r="M204" s="225" t="s">
        <v>22</v>
      </c>
      <c r="N204" s="226" t="s">
        <v>46</v>
      </c>
      <c r="O204" s="44"/>
      <c r="P204" s="227">
        <f>O204*H204</f>
        <v>0</v>
      </c>
      <c r="Q204" s="227">
        <v>0.00143</v>
      </c>
      <c r="R204" s="227">
        <f>Q204*H204</f>
        <v>0.00572</v>
      </c>
      <c r="S204" s="227">
        <v>0</v>
      </c>
      <c r="T204" s="228">
        <f>S204*H204</f>
        <v>0</v>
      </c>
      <c r="AR204" s="21" t="s">
        <v>287</v>
      </c>
      <c r="AT204" s="21" t="s">
        <v>137</v>
      </c>
      <c r="AU204" s="21" t="s">
        <v>84</v>
      </c>
      <c r="AY204" s="21" t="s">
        <v>134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21" t="s">
        <v>24</v>
      </c>
      <c r="BK204" s="229">
        <f>ROUND(I204*H204,2)</f>
        <v>0</v>
      </c>
      <c r="BL204" s="21" t="s">
        <v>287</v>
      </c>
      <c r="BM204" s="21" t="s">
        <v>2481</v>
      </c>
    </row>
    <row r="205" spans="2:63" s="10" customFormat="1" ht="29.85" customHeight="1">
      <c r="B205" s="202"/>
      <c r="C205" s="203"/>
      <c r="D205" s="204" t="s">
        <v>74</v>
      </c>
      <c r="E205" s="216" t="s">
        <v>2482</v>
      </c>
      <c r="F205" s="216" t="s">
        <v>2483</v>
      </c>
      <c r="G205" s="203"/>
      <c r="H205" s="203"/>
      <c r="I205" s="206"/>
      <c r="J205" s="217">
        <f>BK205</f>
        <v>0</v>
      </c>
      <c r="K205" s="203"/>
      <c r="L205" s="208"/>
      <c r="M205" s="209"/>
      <c r="N205" s="210"/>
      <c r="O205" s="210"/>
      <c r="P205" s="211">
        <f>SUM(P206:P207)</f>
        <v>0</v>
      </c>
      <c r="Q205" s="210"/>
      <c r="R205" s="211">
        <f>SUM(R206:R207)</f>
        <v>0</v>
      </c>
      <c r="S205" s="210"/>
      <c r="T205" s="212">
        <f>SUM(T206:T207)</f>
        <v>0</v>
      </c>
      <c r="AR205" s="213" t="s">
        <v>84</v>
      </c>
      <c r="AT205" s="214" t="s">
        <v>74</v>
      </c>
      <c r="AU205" s="214" t="s">
        <v>24</v>
      </c>
      <c r="AY205" s="213" t="s">
        <v>134</v>
      </c>
      <c r="BK205" s="215">
        <f>SUM(BK206:BK207)</f>
        <v>0</v>
      </c>
    </row>
    <row r="206" spans="2:65" s="1" customFormat="1" ht="16.5" customHeight="1">
      <c r="B206" s="43"/>
      <c r="C206" s="218" t="s">
        <v>470</v>
      </c>
      <c r="D206" s="218" t="s">
        <v>137</v>
      </c>
      <c r="E206" s="219" t="s">
        <v>2484</v>
      </c>
      <c r="F206" s="220" t="s">
        <v>2485</v>
      </c>
      <c r="G206" s="221" t="s">
        <v>281</v>
      </c>
      <c r="H206" s="222">
        <v>80</v>
      </c>
      <c r="I206" s="223"/>
      <c r="J206" s="224">
        <f>ROUND(I206*H206,2)</f>
        <v>0</v>
      </c>
      <c r="K206" s="220" t="s">
        <v>229</v>
      </c>
      <c r="L206" s="69"/>
      <c r="M206" s="225" t="s">
        <v>22</v>
      </c>
      <c r="N206" s="226" t="s">
        <v>46</v>
      </c>
      <c r="O206" s="44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AR206" s="21" t="s">
        <v>287</v>
      </c>
      <c r="AT206" s="21" t="s">
        <v>137</v>
      </c>
      <c r="AU206" s="21" t="s">
        <v>84</v>
      </c>
      <c r="AY206" s="21" t="s">
        <v>134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21" t="s">
        <v>24</v>
      </c>
      <c r="BK206" s="229">
        <f>ROUND(I206*H206,2)</f>
        <v>0</v>
      </c>
      <c r="BL206" s="21" t="s">
        <v>287</v>
      </c>
      <c r="BM206" s="21" t="s">
        <v>2486</v>
      </c>
    </row>
    <row r="207" spans="2:65" s="1" customFormat="1" ht="16.5" customHeight="1">
      <c r="B207" s="43"/>
      <c r="C207" s="246" t="s">
        <v>474</v>
      </c>
      <c r="D207" s="246" t="s">
        <v>268</v>
      </c>
      <c r="E207" s="247" t="s">
        <v>2487</v>
      </c>
      <c r="F207" s="248" t="s">
        <v>2488</v>
      </c>
      <c r="G207" s="249" t="s">
        <v>2489</v>
      </c>
      <c r="H207" s="250">
        <v>80</v>
      </c>
      <c r="I207" s="251"/>
      <c r="J207" s="252">
        <f>ROUND(I207*H207,2)</f>
        <v>0</v>
      </c>
      <c r="K207" s="248" t="s">
        <v>342</v>
      </c>
      <c r="L207" s="253"/>
      <c r="M207" s="254" t="s">
        <v>22</v>
      </c>
      <c r="N207" s="255" t="s">
        <v>46</v>
      </c>
      <c r="O207" s="44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AR207" s="21" t="s">
        <v>373</v>
      </c>
      <c r="AT207" s="21" t="s">
        <v>268</v>
      </c>
      <c r="AU207" s="21" t="s">
        <v>84</v>
      </c>
      <c r="AY207" s="21" t="s">
        <v>134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21" t="s">
        <v>24</v>
      </c>
      <c r="BK207" s="229">
        <f>ROUND(I207*H207,2)</f>
        <v>0</v>
      </c>
      <c r="BL207" s="21" t="s">
        <v>287</v>
      </c>
      <c r="BM207" s="21" t="s">
        <v>2490</v>
      </c>
    </row>
    <row r="208" spans="2:63" s="10" customFormat="1" ht="29.85" customHeight="1">
      <c r="B208" s="202"/>
      <c r="C208" s="203"/>
      <c r="D208" s="204" t="s">
        <v>74</v>
      </c>
      <c r="E208" s="216" t="s">
        <v>2491</v>
      </c>
      <c r="F208" s="216" t="s">
        <v>2492</v>
      </c>
      <c r="G208" s="203"/>
      <c r="H208" s="203"/>
      <c r="I208" s="206"/>
      <c r="J208" s="217">
        <f>BK208</f>
        <v>0</v>
      </c>
      <c r="K208" s="203"/>
      <c r="L208" s="208"/>
      <c r="M208" s="209"/>
      <c r="N208" s="210"/>
      <c r="O208" s="210"/>
      <c r="P208" s="211">
        <f>SUM(P209:P225)</f>
        <v>0</v>
      </c>
      <c r="Q208" s="210"/>
      <c r="R208" s="211">
        <f>SUM(R209:R225)</f>
        <v>0.4783614</v>
      </c>
      <c r="S208" s="210"/>
      <c r="T208" s="212">
        <f>SUM(T209:T225)</f>
        <v>0.303193</v>
      </c>
      <c r="AR208" s="213" t="s">
        <v>84</v>
      </c>
      <c r="AT208" s="214" t="s">
        <v>74</v>
      </c>
      <c r="AU208" s="214" t="s">
        <v>24</v>
      </c>
      <c r="AY208" s="213" t="s">
        <v>134</v>
      </c>
      <c r="BK208" s="215">
        <f>SUM(BK209:BK225)</f>
        <v>0</v>
      </c>
    </row>
    <row r="209" spans="2:65" s="1" customFormat="1" ht="16.5" customHeight="1">
      <c r="B209" s="43"/>
      <c r="C209" s="218" t="s">
        <v>412</v>
      </c>
      <c r="D209" s="218" t="s">
        <v>137</v>
      </c>
      <c r="E209" s="219" t="s">
        <v>2493</v>
      </c>
      <c r="F209" s="220" t="s">
        <v>2494</v>
      </c>
      <c r="G209" s="221" t="s">
        <v>281</v>
      </c>
      <c r="H209" s="222">
        <v>32.8</v>
      </c>
      <c r="I209" s="223"/>
      <c r="J209" s="224">
        <f>ROUND(I209*H209,2)</f>
        <v>0</v>
      </c>
      <c r="K209" s="220" t="s">
        <v>141</v>
      </c>
      <c r="L209" s="69"/>
      <c r="M209" s="225" t="s">
        <v>22</v>
      </c>
      <c r="N209" s="226" t="s">
        <v>46</v>
      </c>
      <c r="O209" s="44"/>
      <c r="P209" s="227">
        <f>O209*H209</f>
        <v>0</v>
      </c>
      <c r="Q209" s="227">
        <v>0</v>
      </c>
      <c r="R209" s="227">
        <f>Q209*H209</f>
        <v>0</v>
      </c>
      <c r="S209" s="227">
        <v>0.00191</v>
      </c>
      <c r="T209" s="228">
        <f>S209*H209</f>
        <v>0.062648</v>
      </c>
      <c r="AR209" s="21" t="s">
        <v>287</v>
      </c>
      <c r="AT209" s="21" t="s">
        <v>137</v>
      </c>
      <c r="AU209" s="21" t="s">
        <v>84</v>
      </c>
      <c r="AY209" s="21" t="s">
        <v>134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21" t="s">
        <v>24</v>
      </c>
      <c r="BK209" s="229">
        <f>ROUND(I209*H209,2)</f>
        <v>0</v>
      </c>
      <c r="BL209" s="21" t="s">
        <v>287</v>
      </c>
      <c r="BM209" s="21" t="s">
        <v>2495</v>
      </c>
    </row>
    <row r="210" spans="2:51" s="11" customFormat="1" ht="13.5">
      <c r="B210" s="234"/>
      <c r="C210" s="235"/>
      <c r="D210" s="236" t="s">
        <v>224</v>
      </c>
      <c r="E210" s="237" t="s">
        <v>22</v>
      </c>
      <c r="F210" s="238" t="s">
        <v>2496</v>
      </c>
      <c r="G210" s="235"/>
      <c r="H210" s="239">
        <v>32.8</v>
      </c>
      <c r="I210" s="240"/>
      <c r="J210" s="235"/>
      <c r="K210" s="235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224</v>
      </c>
      <c r="AU210" s="245" t="s">
        <v>84</v>
      </c>
      <c r="AV210" s="11" t="s">
        <v>84</v>
      </c>
      <c r="AW210" s="11" t="s">
        <v>39</v>
      </c>
      <c r="AX210" s="11" t="s">
        <v>24</v>
      </c>
      <c r="AY210" s="245" t="s">
        <v>134</v>
      </c>
    </row>
    <row r="211" spans="2:65" s="1" customFormat="1" ht="16.5" customHeight="1">
      <c r="B211" s="43"/>
      <c r="C211" s="218" t="s">
        <v>417</v>
      </c>
      <c r="D211" s="218" t="s">
        <v>137</v>
      </c>
      <c r="E211" s="219" t="s">
        <v>2497</v>
      </c>
      <c r="F211" s="220" t="s">
        <v>2498</v>
      </c>
      <c r="G211" s="221" t="s">
        <v>281</v>
      </c>
      <c r="H211" s="222">
        <v>31.9</v>
      </c>
      <c r="I211" s="223"/>
      <c r="J211" s="224">
        <f>ROUND(I211*H211,2)</f>
        <v>0</v>
      </c>
      <c r="K211" s="220" t="s">
        <v>141</v>
      </c>
      <c r="L211" s="69"/>
      <c r="M211" s="225" t="s">
        <v>22</v>
      </c>
      <c r="N211" s="226" t="s">
        <v>46</v>
      </c>
      <c r="O211" s="44"/>
      <c r="P211" s="227">
        <f>O211*H211</f>
        <v>0</v>
      </c>
      <c r="Q211" s="227">
        <v>0</v>
      </c>
      <c r="R211" s="227">
        <f>Q211*H211</f>
        <v>0</v>
      </c>
      <c r="S211" s="227">
        <v>0.00167</v>
      </c>
      <c r="T211" s="228">
        <f>S211*H211</f>
        <v>0.053273</v>
      </c>
      <c r="AR211" s="21" t="s">
        <v>287</v>
      </c>
      <c r="AT211" s="21" t="s">
        <v>137</v>
      </c>
      <c r="AU211" s="21" t="s">
        <v>84</v>
      </c>
      <c r="AY211" s="21" t="s">
        <v>134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21" t="s">
        <v>24</v>
      </c>
      <c r="BK211" s="229">
        <f>ROUND(I211*H211,2)</f>
        <v>0</v>
      </c>
      <c r="BL211" s="21" t="s">
        <v>287</v>
      </c>
      <c r="BM211" s="21" t="s">
        <v>2499</v>
      </c>
    </row>
    <row r="212" spans="2:51" s="11" customFormat="1" ht="13.5">
      <c r="B212" s="234"/>
      <c r="C212" s="235"/>
      <c r="D212" s="236" t="s">
        <v>224</v>
      </c>
      <c r="E212" s="237" t="s">
        <v>22</v>
      </c>
      <c r="F212" s="238" t="s">
        <v>2500</v>
      </c>
      <c r="G212" s="235"/>
      <c r="H212" s="239">
        <v>31.9</v>
      </c>
      <c r="I212" s="240"/>
      <c r="J212" s="235"/>
      <c r="K212" s="235"/>
      <c r="L212" s="241"/>
      <c r="M212" s="242"/>
      <c r="N212" s="243"/>
      <c r="O212" s="243"/>
      <c r="P212" s="243"/>
      <c r="Q212" s="243"/>
      <c r="R212" s="243"/>
      <c r="S212" s="243"/>
      <c r="T212" s="244"/>
      <c r="AT212" s="245" t="s">
        <v>224</v>
      </c>
      <c r="AU212" s="245" t="s">
        <v>84</v>
      </c>
      <c r="AV212" s="11" t="s">
        <v>84</v>
      </c>
      <c r="AW212" s="11" t="s">
        <v>39</v>
      </c>
      <c r="AX212" s="11" t="s">
        <v>24</v>
      </c>
      <c r="AY212" s="245" t="s">
        <v>134</v>
      </c>
    </row>
    <row r="213" spans="2:65" s="1" customFormat="1" ht="16.5" customHeight="1">
      <c r="B213" s="43"/>
      <c r="C213" s="218" t="s">
        <v>421</v>
      </c>
      <c r="D213" s="218" t="s">
        <v>137</v>
      </c>
      <c r="E213" s="219" t="s">
        <v>2501</v>
      </c>
      <c r="F213" s="220" t="s">
        <v>2502</v>
      </c>
      <c r="G213" s="221" t="s">
        <v>281</v>
      </c>
      <c r="H213" s="222">
        <v>41.72</v>
      </c>
      <c r="I213" s="223"/>
      <c r="J213" s="224">
        <f>ROUND(I213*H213,2)</f>
        <v>0</v>
      </c>
      <c r="K213" s="220" t="s">
        <v>141</v>
      </c>
      <c r="L213" s="69"/>
      <c r="M213" s="225" t="s">
        <v>22</v>
      </c>
      <c r="N213" s="226" t="s">
        <v>46</v>
      </c>
      <c r="O213" s="44"/>
      <c r="P213" s="227">
        <f>O213*H213</f>
        <v>0</v>
      </c>
      <c r="Q213" s="227">
        <v>0</v>
      </c>
      <c r="R213" s="227">
        <f>Q213*H213</f>
        <v>0</v>
      </c>
      <c r="S213" s="227">
        <v>0.0026</v>
      </c>
      <c r="T213" s="228">
        <f>S213*H213</f>
        <v>0.108472</v>
      </c>
      <c r="AR213" s="21" t="s">
        <v>287</v>
      </c>
      <c r="AT213" s="21" t="s">
        <v>137</v>
      </c>
      <c r="AU213" s="21" t="s">
        <v>84</v>
      </c>
      <c r="AY213" s="21" t="s">
        <v>134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21" t="s">
        <v>24</v>
      </c>
      <c r="BK213" s="229">
        <f>ROUND(I213*H213,2)</f>
        <v>0</v>
      </c>
      <c r="BL213" s="21" t="s">
        <v>287</v>
      </c>
      <c r="BM213" s="21" t="s">
        <v>2503</v>
      </c>
    </row>
    <row r="214" spans="2:51" s="11" customFormat="1" ht="13.5">
      <c r="B214" s="234"/>
      <c r="C214" s="235"/>
      <c r="D214" s="236" t="s">
        <v>224</v>
      </c>
      <c r="E214" s="237" t="s">
        <v>22</v>
      </c>
      <c r="F214" s="238" t="s">
        <v>2504</v>
      </c>
      <c r="G214" s="235"/>
      <c r="H214" s="239">
        <v>41.72</v>
      </c>
      <c r="I214" s="240"/>
      <c r="J214" s="235"/>
      <c r="K214" s="235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224</v>
      </c>
      <c r="AU214" s="245" t="s">
        <v>84</v>
      </c>
      <c r="AV214" s="11" t="s">
        <v>84</v>
      </c>
      <c r="AW214" s="11" t="s">
        <v>39</v>
      </c>
      <c r="AX214" s="11" t="s">
        <v>24</v>
      </c>
      <c r="AY214" s="245" t="s">
        <v>134</v>
      </c>
    </row>
    <row r="215" spans="2:65" s="1" customFormat="1" ht="16.5" customHeight="1">
      <c r="B215" s="43"/>
      <c r="C215" s="218" t="s">
        <v>426</v>
      </c>
      <c r="D215" s="218" t="s">
        <v>137</v>
      </c>
      <c r="E215" s="219" t="s">
        <v>2505</v>
      </c>
      <c r="F215" s="220" t="s">
        <v>2506</v>
      </c>
      <c r="G215" s="221" t="s">
        <v>281</v>
      </c>
      <c r="H215" s="222">
        <v>20</v>
      </c>
      <c r="I215" s="223"/>
      <c r="J215" s="224">
        <f>ROUND(I215*H215,2)</f>
        <v>0</v>
      </c>
      <c r="K215" s="220" t="s">
        <v>141</v>
      </c>
      <c r="L215" s="69"/>
      <c r="M215" s="225" t="s">
        <v>22</v>
      </c>
      <c r="N215" s="226" t="s">
        <v>46</v>
      </c>
      <c r="O215" s="44"/>
      <c r="P215" s="227">
        <f>O215*H215</f>
        <v>0</v>
      </c>
      <c r="Q215" s="227">
        <v>0</v>
      </c>
      <c r="R215" s="227">
        <f>Q215*H215</f>
        <v>0</v>
      </c>
      <c r="S215" s="227">
        <v>0.00394</v>
      </c>
      <c r="T215" s="228">
        <f>S215*H215</f>
        <v>0.0788</v>
      </c>
      <c r="AR215" s="21" t="s">
        <v>287</v>
      </c>
      <c r="AT215" s="21" t="s">
        <v>137</v>
      </c>
      <c r="AU215" s="21" t="s">
        <v>84</v>
      </c>
      <c r="AY215" s="21" t="s">
        <v>134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21" t="s">
        <v>24</v>
      </c>
      <c r="BK215" s="229">
        <f>ROUND(I215*H215,2)</f>
        <v>0</v>
      </c>
      <c r="BL215" s="21" t="s">
        <v>287</v>
      </c>
      <c r="BM215" s="21" t="s">
        <v>2507</v>
      </c>
    </row>
    <row r="216" spans="2:51" s="11" customFormat="1" ht="13.5">
      <c r="B216" s="234"/>
      <c r="C216" s="235"/>
      <c r="D216" s="236" t="s">
        <v>224</v>
      </c>
      <c r="E216" s="237" t="s">
        <v>22</v>
      </c>
      <c r="F216" s="238" t="s">
        <v>2508</v>
      </c>
      <c r="G216" s="235"/>
      <c r="H216" s="239">
        <v>20</v>
      </c>
      <c r="I216" s="240"/>
      <c r="J216" s="235"/>
      <c r="K216" s="235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224</v>
      </c>
      <c r="AU216" s="245" t="s">
        <v>84</v>
      </c>
      <c r="AV216" s="11" t="s">
        <v>84</v>
      </c>
      <c r="AW216" s="11" t="s">
        <v>39</v>
      </c>
      <c r="AX216" s="11" t="s">
        <v>24</v>
      </c>
      <c r="AY216" s="245" t="s">
        <v>134</v>
      </c>
    </row>
    <row r="217" spans="2:65" s="1" customFormat="1" ht="25.5" customHeight="1">
      <c r="B217" s="43"/>
      <c r="C217" s="218" t="s">
        <v>2297</v>
      </c>
      <c r="D217" s="218" t="s">
        <v>137</v>
      </c>
      <c r="E217" s="219" t="s">
        <v>2509</v>
      </c>
      <c r="F217" s="220" t="s">
        <v>2510</v>
      </c>
      <c r="G217" s="221" t="s">
        <v>281</v>
      </c>
      <c r="H217" s="222">
        <v>32.8</v>
      </c>
      <c r="I217" s="223"/>
      <c r="J217" s="224">
        <f>ROUND(I217*H217,2)</f>
        <v>0</v>
      </c>
      <c r="K217" s="220" t="s">
        <v>229</v>
      </c>
      <c r="L217" s="69"/>
      <c r="M217" s="225" t="s">
        <v>22</v>
      </c>
      <c r="N217" s="226" t="s">
        <v>46</v>
      </c>
      <c r="O217" s="44"/>
      <c r="P217" s="227">
        <f>O217*H217</f>
        <v>0</v>
      </c>
      <c r="Q217" s="227">
        <v>0.00653</v>
      </c>
      <c r="R217" s="227">
        <f>Q217*H217</f>
        <v>0.21418399999999999</v>
      </c>
      <c r="S217" s="227">
        <v>0</v>
      </c>
      <c r="T217" s="228">
        <f>S217*H217</f>
        <v>0</v>
      </c>
      <c r="AR217" s="21" t="s">
        <v>287</v>
      </c>
      <c r="AT217" s="21" t="s">
        <v>137</v>
      </c>
      <c r="AU217" s="21" t="s">
        <v>84</v>
      </c>
      <c r="AY217" s="21" t="s">
        <v>134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21" t="s">
        <v>24</v>
      </c>
      <c r="BK217" s="229">
        <f>ROUND(I217*H217,2)</f>
        <v>0</v>
      </c>
      <c r="BL217" s="21" t="s">
        <v>287</v>
      </c>
      <c r="BM217" s="21" t="s">
        <v>2511</v>
      </c>
    </row>
    <row r="218" spans="2:65" s="1" customFormat="1" ht="25.5" customHeight="1">
      <c r="B218" s="43"/>
      <c r="C218" s="218" t="s">
        <v>2301</v>
      </c>
      <c r="D218" s="218" t="s">
        <v>137</v>
      </c>
      <c r="E218" s="219" t="s">
        <v>2512</v>
      </c>
      <c r="F218" s="220" t="s">
        <v>2513</v>
      </c>
      <c r="G218" s="221" t="s">
        <v>281</v>
      </c>
      <c r="H218" s="222">
        <v>25.3</v>
      </c>
      <c r="I218" s="223"/>
      <c r="J218" s="224">
        <f>ROUND(I218*H218,2)</f>
        <v>0</v>
      </c>
      <c r="K218" s="220" t="s">
        <v>229</v>
      </c>
      <c r="L218" s="69"/>
      <c r="M218" s="225" t="s">
        <v>22</v>
      </c>
      <c r="N218" s="226" t="s">
        <v>46</v>
      </c>
      <c r="O218" s="44"/>
      <c r="P218" s="227">
        <f>O218*H218</f>
        <v>0</v>
      </c>
      <c r="Q218" s="227">
        <v>0.00291</v>
      </c>
      <c r="R218" s="227">
        <f>Q218*H218</f>
        <v>0.073623</v>
      </c>
      <c r="S218" s="227">
        <v>0</v>
      </c>
      <c r="T218" s="228">
        <f>S218*H218</f>
        <v>0</v>
      </c>
      <c r="AR218" s="21" t="s">
        <v>287</v>
      </c>
      <c r="AT218" s="21" t="s">
        <v>137</v>
      </c>
      <c r="AU218" s="21" t="s">
        <v>84</v>
      </c>
      <c r="AY218" s="21" t="s">
        <v>134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21" t="s">
        <v>24</v>
      </c>
      <c r="BK218" s="229">
        <f>ROUND(I218*H218,2)</f>
        <v>0</v>
      </c>
      <c r="BL218" s="21" t="s">
        <v>287</v>
      </c>
      <c r="BM218" s="21" t="s">
        <v>2514</v>
      </c>
    </row>
    <row r="219" spans="2:51" s="11" customFormat="1" ht="13.5">
      <c r="B219" s="234"/>
      <c r="C219" s="235"/>
      <c r="D219" s="236" t="s">
        <v>224</v>
      </c>
      <c r="E219" s="237" t="s">
        <v>22</v>
      </c>
      <c r="F219" s="238" t="s">
        <v>1267</v>
      </c>
      <c r="G219" s="235"/>
      <c r="H219" s="239">
        <v>25.3</v>
      </c>
      <c r="I219" s="240"/>
      <c r="J219" s="235"/>
      <c r="K219" s="235"/>
      <c r="L219" s="241"/>
      <c r="M219" s="242"/>
      <c r="N219" s="243"/>
      <c r="O219" s="243"/>
      <c r="P219" s="243"/>
      <c r="Q219" s="243"/>
      <c r="R219" s="243"/>
      <c r="S219" s="243"/>
      <c r="T219" s="244"/>
      <c r="AT219" s="245" t="s">
        <v>224</v>
      </c>
      <c r="AU219" s="245" t="s">
        <v>84</v>
      </c>
      <c r="AV219" s="11" t="s">
        <v>84</v>
      </c>
      <c r="AW219" s="11" t="s">
        <v>39</v>
      </c>
      <c r="AX219" s="11" t="s">
        <v>24</v>
      </c>
      <c r="AY219" s="245" t="s">
        <v>134</v>
      </c>
    </row>
    <row r="220" spans="2:65" s="1" customFormat="1" ht="16.5" customHeight="1">
      <c r="B220" s="43"/>
      <c r="C220" s="218" t="s">
        <v>570</v>
      </c>
      <c r="D220" s="218" t="s">
        <v>137</v>
      </c>
      <c r="E220" s="219" t="s">
        <v>2515</v>
      </c>
      <c r="F220" s="220" t="s">
        <v>2516</v>
      </c>
      <c r="G220" s="221" t="s">
        <v>281</v>
      </c>
      <c r="H220" s="222">
        <v>42.36</v>
      </c>
      <c r="I220" s="223"/>
      <c r="J220" s="224">
        <f>ROUND(I220*H220,2)</f>
        <v>0</v>
      </c>
      <c r="K220" s="220" t="s">
        <v>229</v>
      </c>
      <c r="L220" s="69"/>
      <c r="M220" s="225" t="s">
        <v>22</v>
      </c>
      <c r="N220" s="226" t="s">
        <v>46</v>
      </c>
      <c r="O220" s="44"/>
      <c r="P220" s="227">
        <f>O220*H220</f>
        <v>0</v>
      </c>
      <c r="Q220" s="227">
        <v>0.00294</v>
      </c>
      <c r="R220" s="227">
        <f>Q220*H220</f>
        <v>0.1245384</v>
      </c>
      <c r="S220" s="227">
        <v>0</v>
      </c>
      <c r="T220" s="228">
        <f>S220*H220</f>
        <v>0</v>
      </c>
      <c r="AR220" s="21" t="s">
        <v>287</v>
      </c>
      <c r="AT220" s="21" t="s">
        <v>137</v>
      </c>
      <c r="AU220" s="21" t="s">
        <v>84</v>
      </c>
      <c r="AY220" s="21" t="s">
        <v>134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21" t="s">
        <v>24</v>
      </c>
      <c r="BK220" s="229">
        <f>ROUND(I220*H220,2)</f>
        <v>0</v>
      </c>
      <c r="BL220" s="21" t="s">
        <v>287</v>
      </c>
      <c r="BM220" s="21" t="s">
        <v>2517</v>
      </c>
    </row>
    <row r="221" spans="2:51" s="11" customFormat="1" ht="13.5">
      <c r="B221" s="234"/>
      <c r="C221" s="235"/>
      <c r="D221" s="236" t="s">
        <v>224</v>
      </c>
      <c r="E221" s="237" t="s">
        <v>22</v>
      </c>
      <c r="F221" s="238" t="s">
        <v>2518</v>
      </c>
      <c r="G221" s="235"/>
      <c r="H221" s="239">
        <v>42.36</v>
      </c>
      <c r="I221" s="240"/>
      <c r="J221" s="235"/>
      <c r="K221" s="235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224</v>
      </c>
      <c r="AU221" s="245" t="s">
        <v>84</v>
      </c>
      <c r="AV221" s="11" t="s">
        <v>84</v>
      </c>
      <c r="AW221" s="11" t="s">
        <v>39</v>
      </c>
      <c r="AX221" s="11" t="s">
        <v>24</v>
      </c>
      <c r="AY221" s="245" t="s">
        <v>134</v>
      </c>
    </row>
    <row r="222" spans="2:65" s="1" customFormat="1" ht="16.5" customHeight="1">
      <c r="B222" s="43"/>
      <c r="C222" s="218" t="s">
        <v>574</v>
      </c>
      <c r="D222" s="218" t="s">
        <v>137</v>
      </c>
      <c r="E222" s="219" t="s">
        <v>2519</v>
      </c>
      <c r="F222" s="220" t="s">
        <v>2520</v>
      </c>
      <c r="G222" s="221" t="s">
        <v>140</v>
      </c>
      <c r="H222" s="222">
        <v>4</v>
      </c>
      <c r="I222" s="223"/>
      <c r="J222" s="224">
        <f>ROUND(I222*H222,2)</f>
        <v>0</v>
      </c>
      <c r="K222" s="220" t="s">
        <v>229</v>
      </c>
      <c r="L222" s="69"/>
      <c r="M222" s="225" t="s">
        <v>22</v>
      </c>
      <c r="N222" s="226" t="s">
        <v>46</v>
      </c>
      <c r="O222" s="44"/>
      <c r="P222" s="227">
        <f>O222*H222</f>
        <v>0</v>
      </c>
      <c r="Q222" s="227">
        <v>0.00032</v>
      </c>
      <c r="R222" s="227">
        <f>Q222*H222</f>
        <v>0.00128</v>
      </c>
      <c r="S222" s="227">
        <v>0</v>
      </c>
      <c r="T222" s="228">
        <f>S222*H222</f>
        <v>0</v>
      </c>
      <c r="AR222" s="21" t="s">
        <v>287</v>
      </c>
      <c r="AT222" s="21" t="s">
        <v>137</v>
      </c>
      <c r="AU222" s="21" t="s">
        <v>84</v>
      </c>
      <c r="AY222" s="21" t="s">
        <v>134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21" t="s">
        <v>24</v>
      </c>
      <c r="BK222" s="229">
        <f>ROUND(I222*H222,2)</f>
        <v>0</v>
      </c>
      <c r="BL222" s="21" t="s">
        <v>287</v>
      </c>
      <c r="BM222" s="21" t="s">
        <v>2521</v>
      </c>
    </row>
    <row r="223" spans="2:65" s="1" customFormat="1" ht="25.5" customHeight="1">
      <c r="B223" s="43"/>
      <c r="C223" s="218" t="s">
        <v>579</v>
      </c>
      <c r="D223" s="218" t="s">
        <v>137</v>
      </c>
      <c r="E223" s="219" t="s">
        <v>2522</v>
      </c>
      <c r="F223" s="220" t="s">
        <v>2523</v>
      </c>
      <c r="G223" s="221" t="s">
        <v>281</v>
      </c>
      <c r="H223" s="222">
        <v>22.4</v>
      </c>
      <c r="I223" s="223"/>
      <c r="J223" s="224">
        <f>ROUND(I223*H223,2)</f>
        <v>0</v>
      </c>
      <c r="K223" s="220" t="s">
        <v>229</v>
      </c>
      <c r="L223" s="69"/>
      <c r="M223" s="225" t="s">
        <v>22</v>
      </c>
      <c r="N223" s="226" t="s">
        <v>46</v>
      </c>
      <c r="O223" s="44"/>
      <c r="P223" s="227">
        <f>O223*H223</f>
        <v>0</v>
      </c>
      <c r="Q223" s="227">
        <v>0.00289</v>
      </c>
      <c r="R223" s="227">
        <f>Q223*H223</f>
        <v>0.064736</v>
      </c>
      <c r="S223" s="227">
        <v>0</v>
      </c>
      <c r="T223" s="228">
        <f>S223*H223</f>
        <v>0</v>
      </c>
      <c r="AR223" s="21" t="s">
        <v>287</v>
      </c>
      <c r="AT223" s="21" t="s">
        <v>137</v>
      </c>
      <c r="AU223" s="21" t="s">
        <v>84</v>
      </c>
      <c r="AY223" s="21" t="s">
        <v>134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21" t="s">
        <v>24</v>
      </c>
      <c r="BK223" s="229">
        <f>ROUND(I223*H223,2)</f>
        <v>0</v>
      </c>
      <c r="BL223" s="21" t="s">
        <v>287</v>
      </c>
      <c r="BM223" s="21" t="s">
        <v>2524</v>
      </c>
    </row>
    <row r="224" spans="2:51" s="11" customFormat="1" ht="13.5">
      <c r="B224" s="234"/>
      <c r="C224" s="235"/>
      <c r="D224" s="236" t="s">
        <v>224</v>
      </c>
      <c r="E224" s="237" t="s">
        <v>22</v>
      </c>
      <c r="F224" s="238" t="s">
        <v>2525</v>
      </c>
      <c r="G224" s="235"/>
      <c r="H224" s="239">
        <v>22.4</v>
      </c>
      <c r="I224" s="240"/>
      <c r="J224" s="235"/>
      <c r="K224" s="235"/>
      <c r="L224" s="241"/>
      <c r="M224" s="242"/>
      <c r="N224" s="243"/>
      <c r="O224" s="243"/>
      <c r="P224" s="243"/>
      <c r="Q224" s="243"/>
      <c r="R224" s="243"/>
      <c r="S224" s="243"/>
      <c r="T224" s="244"/>
      <c r="AT224" s="245" t="s">
        <v>224</v>
      </c>
      <c r="AU224" s="245" t="s">
        <v>84</v>
      </c>
      <c r="AV224" s="11" t="s">
        <v>84</v>
      </c>
      <c r="AW224" s="11" t="s">
        <v>39</v>
      </c>
      <c r="AX224" s="11" t="s">
        <v>24</v>
      </c>
      <c r="AY224" s="245" t="s">
        <v>134</v>
      </c>
    </row>
    <row r="225" spans="2:65" s="1" customFormat="1" ht="16.5" customHeight="1">
      <c r="B225" s="43"/>
      <c r="C225" s="218" t="s">
        <v>451</v>
      </c>
      <c r="D225" s="218" t="s">
        <v>137</v>
      </c>
      <c r="E225" s="219" t="s">
        <v>2526</v>
      </c>
      <c r="F225" s="220" t="s">
        <v>2527</v>
      </c>
      <c r="G225" s="221" t="s">
        <v>628</v>
      </c>
      <c r="H225" s="256"/>
      <c r="I225" s="223"/>
      <c r="J225" s="224">
        <f>ROUND(I225*H225,2)</f>
        <v>0</v>
      </c>
      <c r="K225" s="220" t="s">
        <v>141</v>
      </c>
      <c r="L225" s="69"/>
      <c r="M225" s="225" t="s">
        <v>22</v>
      </c>
      <c r="N225" s="226" t="s">
        <v>46</v>
      </c>
      <c r="O225" s="44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AR225" s="21" t="s">
        <v>287</v>
      </c>
      <c r="AT225" s="21" t="s">
        <v>137</v>
      </c>
      <c r="AU225" s="21" t="s">
        <v>84</v>
      </c>
      <c r="AY225" s="21" t="s">
        <v>134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1" t="s">
        <v>24</v>
      </c>
      <c r="BK225" s="229">
        <f>ROUND(I225*H225,2)</f>
        <v>0</v>
      </c>
      <c r="BL225" s="21" t="s">
        <v>287</v>
      </c>
      <c r="BM225" s="21" t="s">
        <v>2528</v>
      </c>
    </row>
    <row r="226" spans="2:63" s="10" customFormat="1" ht="29.85" customHeight="1">
      <c r="B226" s="202"/>
      <c r="C226" s="203"/>
      <c r="D226" s="204" t="s">
        <v>74</v>
      </c>
      <c r="E226" s="216" t="s">
        <v>1277</v>
      </c>
      <c r="F226" s="216" t="s">
        <v>1278</v>
      </c>
      <c r="G226" s="203"/>
      <c r="H226" s="203"/>
      <c r="I226" s="206"/>
      <c r="J226" s="217">
        <f>BK226</f>
        <v>0</v>
      </c>
      <c r="K226" s="203"/>
      <c r="L226" s="208"/>
      <c r="M226" s="209"/>
      <c r="N226" s="210"/>
      <c r="O226" s="210"/>
      <c r="P226" s="211">
        <f>SUM(P227:P234)</f>
        <v>0</v>
      </c>
      <c r="Q226" s="210"/>
      <c r="R226" s="211">
        <f>SUM(R227:R234)</f>
        <v>0.00644</v>
      </c>
      <c r="S226" s="210"/>
      <c r="T226" s="212">
        <f>SUM(T227:T234)</f>
        <v>0</v>
      </c>
      <c r="AR226" s="213" t="s">
        <v>84</v>
      </c>
      <c r="AT226" s="214" t="s">
        <v>74</v>
      </c>
      <c r="AU226" s="214" t="s">
        <v>24</v>
      </c>
      <c r="AY226" s="213" t="s">
        <v>134</v>
      </c>
      <c r="BK226" s="215">
        <f>SUM(BK227:BK234)</f>
        <v>0</v>
      </c>
    </row>
    <row r="227" spans="2:65" s="1" customFormat="1" ht="16.5" customHeight="1">
      <c r="B227" s="43"/>
      <c r="C227" s="218" t="s">
        <v>560</v>
      </c>
      <c r="D227" s="218" t="s">
        <v>137</v>
      </c>
      <c r="E227" s="219" t="s">
        <v>2529</v>
      </c>
      <c r="F227" s="220" t="s">
        <v>2530</v>
      </c>
      <c r="G227" s="221" t="s">
        <v>140</v>
      </c>
      <c r="H227" s="222">
        <v>14</v>
      </c>
      <c r="I227" s="223"/>
      <c r="J227" s="224">
        <f>ROUND(I227*H227,2)</f>
        <v>0</v>
      </c>
      <c r="K227" s="220" t="s">
        <v>229</v>
      </c>
      <c r="L227" s="69"/>
      <c r="M227" s="225" t="s">
        <v>22</v>
      </c>
      <c r="N227" s="226" t="s">
        <v>46</v>
      </c>
      <c r="O227" s="44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AR227" s="21" t="s">
        <v>287</v>
      </c>
      <c r="AT227" s="21" t="s">
        <v>137</v>
      </c>
      <c r="AU227" s="21" t="s">
        <v>84</v>
      </c>
      <c r="AY227" s="21" t="s">
        <v>134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21" t="s">
        <v>24</v>
      </c>
      <c r="BK227" s="229">
        <f>ROUND(I227*H227,2)</f>
        <v>0</v>
      </c>
      <c r="BL227" s="21" t="s">
        <v>287</v>
      </c>
      <c r="BM227" s="21" t="s">
        <v>2531</v>
      </c>
    </row>
    <row r="228" spans="2:65" s="1" customFormat="1" ht="16.5" customHeight="1">
      <c r="B228" s="43"/>
      <c r="C228" s="246" t="s">
        <v>566</v>
      </c>
      <c r="D228" s="246" t="s">
        <v>268</v>
      </c>
      <c r="E228" s="247" t="s">
        <v>2532</v>
      </c>
      <c r="F228" s="248" t="s">
        <v>2533</v>
      </c>
      <c r="G228" s="249" t="s">
        <v>140</v>
      </c>
      <c r="H228" s="250">
        <v>14</v>
      </c>
      <c r="I228" s="251"/>
      <c r="J228" s="252">
        <f>ROUND(I228*H228,2)</f>
        <v>0</v>
      </c>
      <c r="K228" s="248" t="s">
        <v>229</v>
      </c>
      <c r="L228" s="253"/>
      <c r="M228" s="254" t="s">
        <v>22</v>
      </c>
      <c r="N228" s="255" t="s">
        <v>46</v>
      </c>
      <c r="O228" s="44"/>
      <c r="P228" s="227">
        <f>O228*H228</f>
        <v>0</v>
      </c>
      <c r="Q228" s="227">
        <v>0.00046</v>
      </c>
      <c r="R228" s="227">
        <f>Q228*H228</f>
        <v>0.00644</v>
      </c>
      <c r="S228" s="227">
        <v>0</v>
      </c>
      <c r="T228" s="228">
        <f>S228*H228</f>
        <v>0</v>
      </c>
      <c r="AR228" s="21" t="s">
        <v>373</v>
      </c>
      <c r="AT228" s="21" t="s">
        <v>268</v>
      </c>
      <c r="AU228" s="21" t="s">
        <v>84</v>
      </c>
      <c r="AY228" s="21" t="s">
        <v>134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21" t="s">
        <v>24</v>
      </c>
      <c r="BK228" s="229">
        <f>ROUND(I228*H228,2)</f>
        <v>0</v>
      </c>
      <c r="BL228" s="21" t="s">
        <v>287</v>
      </c>
      <c r="BM228" s="21" t="s">
        <v>2534</v>
      </c>
    </row>
    <row r="229" spans="2:65" s="1" customFormat="1" ht="16.5" customHeight="1">
      <c r="B229" s="43"/>
      <c r="C229" s="218" t="s">
        <v>498</v>
      </c>
      <c r="D229" s="218" t="s">
        <v>137</v>
      </c>
      <c r="E229" s="219" t="s">
        <v>2535</v>
      </c>
      <c r="F229" s="220" t="s">
        <v>2536</v>
      </c>
      <c r="G229" s="221" t="s">
        <v>140</v>
      </c>
      <c r="H229" s="222">
        <v>1</v>
      </c>
      <c r="I229" s="223"/>
      <c r="J229" s="224">
        <f>ROUND(I229*H229,2)</f>
        <v>0</v>
      </c>
      <c r="K229" s="220" t="s">
        <v>342</v>
      </c>
      <c r="L229" s="69"/>
      <c r="M229" s="225" t="s">
        <v>22</v>
      </c>
      <c r="N229" s="226" t="s">
        <v>46</v>
      </c>
      <c r="O229" s="44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AR229" s="21" t="s">
        <v>287</v>
      </c>
      <c r="AT229" s="21" t="s">
        <v>137</v>
      </c>
      <c r="AU229" s="21" t="s">
        <v>84</v>
      </c>
      <c r="AY229" s="21" t="s">
        <v>134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21" t="s">
        <v>24</v>
      </c>
      <c r="BK229" s="229">
        <f>ROUND(I229*H229,2)</f>
        <v>0</v>
      </c>
      <c r="BL229" s="21" t="s">
        <v>287</v>
      </c>
      <c r="BM229" s="21" t="s">
        <v>2537</v>
      </c>
    </row>
    <row r="230" spans="2:65" s="1" customFormat="1" ht="25.5" customHeight="1">
      <c r="B230" s="43"/>
      <c r="C230" s="246" t="s">
        <v>502</v>
      </c>
      <c r="D230" s="246" t="s">
        <v>268</v>
      </c>
      <c r="E230" s="247" t="s">
        <v>2538</v>
      </c>
      <c r="F230" s="248" t="s">
        <v>2539</v>
      </c>
      <c r="G230" s="249" t="s">
        <v>140</v>
      </c>
      <c r="H230" s="250">
        <v>1</v>
      </c>
      <c r="I230" s="251"/>
      <c r="J230" s="252">
        <f>ROUND(I230*H230,2)</f>
        <v>0</v>
      </c>
      <c r="K230" s="248" t="s">
        <v>342</v>
      </c>
      <c r="L230" s="253"/>
      <c r="M230" s="254" t="s">
        <v>22</v>
      </c>
      <c r="N230" s="255" t="s">
        <v>46</v>
      </c>
      <c r="O230" s="44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AR230" s="21" t="s">
        <v>373</v>
      </c>
      <c r="AT230" s="21" t="s">
        <v>268</v>
      </c>
      <c r="AU230" s="21" t="s">
        <v>84</v>
      </c>
      <c r="AY230" s="21" t="s">
        <v>134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21" t="s">
        <v>24</v>
      </c>
      <c r="BK230" s="229">
        <f>ROUND(I230*H230,2)</f>
        <v>0</v>
      </c>
      <c r="BL230" s="21" t="s">
        <v>287</v>
      </c>
      <c r="BM230" s="21" t="s">
        <v>2540</v>
      </c>
    </row>
    <row r="231" spans="2:65" s="1" customFormat="1" ht="16.5" customHeight="1">
      <c r="B231" s="43"/>
      <c r="C231" s="218" t="s">
        <v>507</v>
      </c>
      <c r="D231" s="218" t="s">
        <v>137</v>
      </c>
      <c r="E231" s="219" t="s">
        <v>1296</v>
      </c>
      <c r="F231" s="220" t="s">
        <v>1871</v>
      </c>
      <c r="G231" s="221" t="s">
        <v>696</v>
      </c>
      <c r="H231" s="222">
        <v>10</v>
      </c>
      <c r="I231" s="223"/>
      <c r="J231" s="224">
        <f>ROUND(I231*H231,2)</f>
        <v>0</v>
      </c>
      <c r="K231" s="220" t="s">
        <v>342</v>
      </c>
      <c r="L231" s="69"/>
      <c r="M231" s="225" t="s">
        <v>22</v>
      </c>
      <c r="N231" s="226" t="s">
        <v>46</v>
      </c>
      <c r="O231" s="44"/>
      <c r="P231" s="227">
        <f>O231*H231</f>
        <v>0</v>
      </c>
      <c r="Q231" s="227">
        <v>0</v>
      </c>
      <c r="R231" s="227">
        <f>Q231*H231</f>
        <v>0</v>
      </c>
      <c r="S231" s="227">
        <v>0</v>
      </c>
      <c r="T231" s="228">
        <f>S231*H231</f>
        <v>0</v>
      </c>
      <c r="AR231" s="21" t="s">
        <v>287</v>
      </c>
      <c r="AT231" s="21" t="s">
        <v>137</v>
      </c>
      <c r="AU231" s="21" t="s">
        <v>84</v>
      </c>
      <c r="AY231" s="21" t="s">
        <v>134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21" t="s">
        <v>24</v>
      </c>
      <c r="BK231" s="229">
        <f>ROUND(I231*H231,2)</f>
        <v>0</v>
      </c>
      <c r="BL231" s="21" t="s">
        <v>287</v>
      </c>
      <c r="BM231" s="21" t="s">
        <v>2541</v>
      </c>
    </row>
    <row r="232" spans="2:65" s="1" customFormat="1" ht="16.5" customHeight="1">
      <c r="B232" s="43"/>
      <c r="C232" s="218" t="s">
        <v>512</v>
      </c>
      <c r="D232" s="218" t="s">
        <v>137</v>
      </c>
      <c r="E232" s="219" t="s">
        <v>2542</v>
      </c>
      <c r="F232" s="220" t="s">
        <v>2543</v>
      </c>
      <c r="G232" s="221" t="s">
        <v>222</v>
      </c>
      <c r="H232" s="222">
        <v>8.4</v>
      </c>
      <c r="I232" s="223"/>
      <c r="J232" s="224">
        <f>ROUND(I232*H232,2)</f>
        <v>0</v>
      </c>
      <c r="K232" s="220" t="s">
        <v>342</v>
      </c>
      <c r="L232" s="69"/>
      <c r="M232" s="225" t="s">
        <v>22</v>
      </c>
      <c r="N232" s="226" t="s">
        <v>46</v>
      </c>
      <c r="O232" s="44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AR232" s="21" t="s">
        <v>287</v>
      </c>
      <c r="AT232" s="21" t="s">
        <v>137</v>
      </c>
      <c r="AU232" s="21" t="s">
        <v>84</v>
      </c>
      <c r="AY232" s="21" t="s">
        <v>134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21" t="s">
        <v>24</v>
      </c>
      <c r="BK232" s="229">
        <f>ROUND(I232*H232,2)</f>
        <v>0</v>
      </c>
      <c r="BL232" s="21" t="s">
        <v>287</v>
      </c>
      <c r="BM232" s="21" t="s">
        <v>2544</v>
      </c>
    </row>
    <row r="233" spans="2:65" s="1" customFormat="1" ht="16.5" customHeight="1">
      <c r="B233" s="43"/>
      <c r="C233" s="246" t="s">
        <v>517</v>
      </c>
      <c r="D233" s="246" t="s">
        <v>268</v>
      </c>
      <c r="E233" s="247" t="s">
        <v>2545</v>
      </c>
      <c r="F233" s="248" t="s">
        <v>2546</v>
      </c>
      <c r="G233" s="249" t="s">
        <v>222</v>
      </c>
      <c r="H233" s="250">
        <v>8.4</v>
      </c>
      <c r="I233" s="251"/>
      <c r="J233" s="252">
        <f>ROUND(I233*H233,2)</f>
        <v>0</v>
      </c>
      <c r="K233" s="248" t="s">
        <v>342</v>
      </c>
      <c r="L233" s="253"/>
      <c r="M233" s="254" t="s">
        <v>22</v>
      </c>
      <c r="N233" s="255" t="s">
        <v>46</v>
      </c>
      <c r="O233" s="44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AR233" s="21" t="s">
        <v>373</v>
      </c>
      <c r="AT233" s="21" t="s">
        <v>268</v>
      </c>
      <c r="AU233" s="21" t="s">
        <v>84</v>
      </c>
      <c r="AY233" s="21" t="s">
        <v>134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21" t="s">
        <v>24</v>
      </c>
      <c r="BK233" s="229">
        <f>ROUND(I233*H233,2)</f>
        <v>0</v>
      </c>
      <c r="BL233" s="21" t="s">
        <v>287</v>
      </c>
      <c r="BM233" s="21" t="s">
        <v>2547</v>
      </c>
    </row>
    <row r="234" spans="2:65" s="1" customFormat="1" ht="16.5" customHeight="1">
      <c r="B234" s="43"/>
      <c r="C234" s="218" t="s">
        <v>523</v>
      </c>
      <c r="D234" s="218" t="s">
        <v>137</v>
      </c>
      <c r="E234" s="219" t="s">
        <v>2548</v>
      </c>
      <c r="F234" s="220" t="s">
        <v>2549</v>
      </c>
      <c r="G234" s="221" t="s">
        <v>628</v>
      </c>
      <c r="H234" s="256"/>
      <c r="I234" s="223"/>
      <c r="J234" s="224">
        <f>ROUND(I234*H234,2)</f>
        <v>0</v>
      </c>
      <c r="K234" s="220" t="s">
        <v>229</v>
      </c>
      <c r="L234" s="69"/>
      <c r="M234" s="225" t="s">
        <v>22</v>
      </c>
      <c r="N234" s="226" t="s">
        <v>46</v>
      </c>
      <c r="O234" s="44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AR234" s="21" t="s">
        <v>287</v>
      </c>
      <c r="AT234" s="21" t="s">
        <v>137</v>
      </c>
      <c r="AU234" s="21" t="s">
        <v>84</v>
      </c>
      <c r="AY234" s="21" t="s">
        <v>134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21" t="s">
        <v>24</v>
      </c>
      <c r="BK234" s="229">
        <f>ROUND(I234*H234,2)</f>
        <v>0</v>
      </c>
      <c r="BL234" s="21" t="s">
        <v>287</v>
      </c>
      <c r="BM234" s="21" t="s">
        <v>2550</v>
      </c>
    </row>
    <row r="235" spans="2:63" s="10" customFormat="1" ht="29.85" customHeight="1">
      <c r="B235" s="202"/>
      <c r="C235" s="203"/>
      <c r="D235" s="204" t="s">
        <v>74</v>
      </c>
      <c r="E235" s="216" t="s">
        <v>1418</v>
      </c>
      <c r="F235" s="216" t="s">
        <v>1419</v>
      </c>
      <c r="G235" s="203"/>
      <c r="H235" s="203"/>
      <c r="I235" s="206"/>
      <c r="J235" s="217">
        <f>BK235</f>
        <v>0</v>
      </c>
      <c r="K235" s="203"/>
      <c r="L235" s="208"/>
      <c r="M235" s="209"/>
      <c r="N235" s="210"/>
      <c r="O235" s="210"/>
      <c r="P235" s="211">
        <f>P236</f>
        <v>0</v>
      </c>
      <c r="Q235" s="210"/>
      <c r="R235" s="211">
        <f>R236</f>
        <v>0.03496</v>
      </c>
      <c r="S235" s="210"/>
      <c r="T235" s="212">
        <f>T236</f>
        <v>0</v>
      </c>
      <c r="AR235" s="213" t="s">
        <v>84</v>
      </c>
      <c r="AT235" s="214" t="s">
        <v>74</v>
      </c>
      <c r="AU235" s="214" t="s">
        <v>24</v>
      </c>
      <c r="AY235" s="213" t="s">
        <v>134</v>
      </c>
      <c r="BK235" s="215">
        <f>BK236</f>
        <v>0</v>
      </c>
    </row>
    <row r="236" spans="2:65" s="1" customFormat="1" ht="25.5" customHeight="1">
      <c r="B236" s="43"/>
      <c r="C236" s="218" t="s">
        <v>2295</v>
      </c>
      <c r="D236" s="218" t="s">
        <v>137</v>
      </c>
      <c r="E236" s="219" t="s">
        <v>2551</v>
      </c>
      <c r="F236" s="220" t="s">
        <v>2552</v>
      </c>
      <c r="G236" s="221" t="s">
        <v>222</v>
      </c>
      <c r="H236" s="222">
        <v>152</v>
      </c>
      <c r="I236" s="223"/>
      <c r="J236" s="224">
        <f>ROUND(I236*H236,2)</f>
        <v>0</v>
      </c>
      <c r="K236" s="220" t="s">
        <v>229</v>
      </c>
      <c r="L236" s="69"/>
      <c r="M236" s="225" t="s">
        <v>22</v>
      </c>
      <c r="N236" s="230" t="s">
        <v>46</v>
      </c>
      <c r="O236" s="231"/>
      <c r="P236" s="232">
        <f>O236*H236</f>
        <v>0</v>
      </c>
      <c r="Q236" s="232">
        <v>0.00023</v>
      </c>
      <c r="R236" s="232">
        <f>Q236*H236</f>
        <v>0.03496</v>
      </c>
      <c r="S236" s="232">
        <v>0</v>
      </c>
      <c r="T236" s="233">
        <f>S236*H236</f>
        <v>0</v>
      </c>
      <c r="AR236" s="21" t="s">
        <v>287</v>
      </c>
      <c r="AT236" s="21" t="s">
        <v>137</v>
      </c>
      <c r="AU236" s="21" t="s">
        <v>84</v>
      </c>
      <c r="AY236" s="21" t="s">
        <v>134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21" t="s">
        <v>24</v>
      </c>
      <c r="BK236" s="229">
        <f>ROUND(I236*H236,2)</f>
        <v>0</v>
      </c>
      <c r="BL236" s="21" t="s">
        <v>287</v>
      </c>
      <c r="BM236" s="21" t="s">
        <v>2553</v>
      </c>
    </row>
    <row r="237" spans="2:12" s="1" customFormat="1" ht="6.95" customHeight="1">
      <c r="B237" s="64"/>
      <c r="C237" s="65"/>
      <c r="D237" s="65"/>
      <c r="E237" s="65"/>
      <c r="F237" s="65"/>
      <c r="G237" s="65"/>
      <c r="H237" s="65"/>
      <c r="I237" s="163"/>
      <c r="J237" s="65"/>
      <c r="K237" s="65"/>
      <c r="L237" s="69"/>
    </row>
  </sheetData>
  <sheetProtection password="CC35" sheet="1" objects="1" scenarios="1" formatColumns="0" formatRows="0" autoFilter="0"/>
  <autoFilter ref="C88:K236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102</v>
      </c>
      <c r="G1" s="136" t="s">
        <v>103</v>
      </c>
      <c r="H1" s="136"/>
      <c r="I1" s="137"/>
      <c r="J1" s="136" t="s">
        <v>104</v>
      </c>
      <c r="K1" s="135" t="s">
        <v>105</v>
      </c>
      <c r="L1" s="136" t="s">
        <v>106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98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84</v>
      </c>
    </row>
    <row r="4" spans="2:46" ht="36.95" customHeight="1">
      <c r="B4" s="25"/>
      <c r="C4" s="26"/>
      <c r="D4" s="27" t="s">
        <v>107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ZŠ Úšovice - stavební úpravy školních dílen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108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2554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21</v>
      </c>
      <c r="E11" s="44"/>
      <c r="F11" s="32" t="s">
        <v>22</v>
      </c>
      <c r="G11" s="44"/>
      <c r="H11" s="44"/>
      <c r="I11" s="143" t="s">
        <v>23</v>
      </c>
      <c r="J11" s="32" t="s">
        <v>22</v>
      </c>
      <c r="K11" s="48"/>
    </row>
    <row r="12" spans="2:11" s="1" customFormat="1" ht="14.4" customHeight="1">
      <c r="B12" s="43"/>
      <c r="C12" s="44"/>
      <c r="D12" s="37" t="s">
        <v>25</v>
      </c>
      <c r="E12" s="44"/>
      <c r="F12" s="32" t="s">
        <v>26</v>
      </c>
      <c r="G12" s="44"/>
      <c r="H12" s="44"/>
      <c r="I12" s="143" t="s">
        <v>27</v>
      </c>
      <c r="J12" s="144" t="str">
        <f>'Rekapitulace stavby'!AN8</f>
        <v>22. 12. 2016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31</v>
      </c>
      <c r="E14" s="44"/>
      <c r="F14" s="44"/>
      <c r="G14" s="44"/>
      <c r="H14" s="44"/>
      <c r="I14" s="143" t="s">
        <v>32</v>
      </c>
      <c r="J14" s="32" t="s">
        <v>22</v>
      </c>
      <c r="K14" s="48"/>
    </row>
    <row r="15" spans="2:11" s="1" customFormat="1" ht="18" customHeight="1">
      <c r="B15" s="43"/>
      <c r="C15" s="44"/>
      <c r="D15" s="44"/>
      <c r="E15" s="32" t="s">
        <v>33</v>
      </c>
      <c r="F15" s="44"/>
      <c r="G15" s="44"/>
      <c r="H15" s="44"/>
      <c r="I15" s="143" t="s">
        <v>34</v>
      </c>
      <c r="J15" s="32" t="s">
        <v>22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35</v>
      </c>
      <c r="E17" s="44"/>
      <c r="F17" s="44"/>
      <c r="G17" s="44"/>
      <c r="H17" s="44"/>
      <c r="I17" s="143" t="s">
        <v>32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34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37</v>
      </c>
      <c r="E20" s="44"/>
      <c r="F20" s="44"/>
      <c r="G20" s="44"/>
      <c r="H20" s="44"/>
      <c r="I20" s="143" t="s">
        <v>32</v>
      </c>
      <c r="J20" s="32" t="s">
        <v>22</v>
      </c>
      <c r="K20" s="48"/>
    </row>
    <row r="21" spans="2:11" s="1" customFormat="1" ht="18" customHeight="1">
      <c r="B21" s="43"/>
      <c r="C21" s="44"/>
      <c r="D21" s="44"/>
      <c r="E21" s="32" t="s">
        <v>38</v>
      </c>
      <c r="F21" s="44"/>
      <c r="G21" s="44"/>
      <c r="H21" s="44"/>
      <c r="I21" s="143" t="s">
        <v>34</v>
      </c>
      <c r="J21" s="32" t="s">
        <v>22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40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22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41</v>
      </c>
      <c r="E27" s="44"/>
      <c r="F27" s="44"/>
      <c r="G27" s="44"/>
      <c r="H27" s="44"/>
      <c r="I27" s="141"/>
      <c r="J27" s="152">
        <f>ROUND(J80,2)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43</v>
      </c>
      <c r="G29" s="44"/>
      <c r="H29" s="44"/>
      <c r="I29" s="153" t="s">
        <v>42</v>
      </c>
      <c r="J29" s="49" t="s">
        <v>44</v>
      </c>
      <c r="K29" s="48"/>
    </row>
    <row r="30" spans="2:11" s="1" customFormat="1" ht="14.4" customHeight="1">
      <c r="B30" s="43"/>
      <c r="C30" s="44"/>
      <c r="D30" s="52" t="s">
        <v>45</v>
      </c>
      <c r="E30" s="52" t="s">
        <v>46</v>
      </c>
      <c r="F30" s="154">
        <f>ROUND(SUM(BE80:BE104),2)</f>
        <v>0</v>
      </c>
      <c r="G30" s="44"/>
      <c r="H30" s="44"/>
      <c r="I30" s="155">
        <v>0.21</v>
      </c>
      <c r="J30" s="154">
        <f>ROUND(ROUND((SUM(BE80:BE104)),2)*I30,2)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47</v>
      </c>
      <c r="F31" s="154">
        <f>ROUND(SUM(BF80:BF104),2)</f>
        <v>0</v>
      </c>
      <c r="G31" s="44"/>
      <c r="H31" s="44"/>
      <c r="I31" s="155">
        <v>0.15</v>
      </c>
      <c r="J31" s="154">
        <f>ROUND(ROUND((SUM(BF80:BF104)),2)*I31,2)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48</v>
      </c>
      <c r="F32" s="154">
        <f>ROUND(SUM(BG80:BG104),2)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49</v>
      </c>
      <c r="F33" s="154">
        <f>ROUND(SUM(BH80:BH104),2)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50</v>
      </c>
      <c r="F34" s="154">
        <f>ROUND(SUM(BI80:BI104),2)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51</v>
      </c>
      <c r="E36" s="95"/>
      <c r="F36" s="95"/>
      <c r="G36" s="158" t="s">
        <v>52</v>
      </c>
      <c r="H36" s="159" t="s">
        <v>53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110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ZŠ Úšovice - stavební úpravy školních dílen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108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300 - SO 03 - Rekonstrukce střechy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25</v>
      </c>
      <c r="D49" s="44"/>
      <c r="E49" s="44"/>
      <c r="F49" s="32" t="str">
        <f>F12</f>
        <v>Mariánské Lázně - Úšovice</v>
      </c>
      <c r="G49" s="44"/>
      <c r="H49" s="44"/>
      <c r="I49" s="143" t="s">
        <v>27</v>
      </c>
      <c r="J49" s="144" t="str">
        <f>IF(J12="","",J12)</f>
        <v>22. 12. 2016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31</v>
      </c>
      <c r="D51" s="44"/>
      <c r="E51" s="44"/>
      <c r="F51" s="32" t="str">
        <f>E15</f>
        <v>Město M.Lázně</v>
      </c>
      <c r="G51" s="44"/>
      <c r="H51" s="44"/>
      <c r="I51" s="143" t="s">
        <v>37</v>
      </c>
      <c r="J51" s="41" t="str">
        <f>E21</f>
        <v>Ing.Pavel Graca</v>
      </c>
      <c r="K51" s="48"/>
    </row>
    <row r="52" spans="2:11" s="1" customFormat="1" ht="14.4" customHeight="1">
      <c r="B52" s="43"/>
      <c r="C52" s="37" t="s">
        <v>35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111</v>
      </c>
      <c r="D54" s="156"/>
      <c r="E54" s="156"/>
      <c r="F54" s="156"/>
      <c r="G54" s="156"/>
      <c r="H54" s="156"/>
      <c r="I54" s="170"/>
      <c r="J54" s="171" t="s">
        <v>112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113</v>
      </c>
      <c r="D56" s="44"/>
      <c r="E56" s="44"/>
      <c r="F56" s="44"/>
      <c r="G56" s="44"/>
      <c r="H56" s="44"/>
      <c r="I56" s="141"/>
      <c r="J56" s="152">
        <f>J80</f>
        <v>0</v>
      </c>
      <c r="K56" s="48"/>
      <c r="AU56" s="21" t="s">
        <v>114</v>
      </c>
    </row>
    <row r="57" spans="2:11" s="7" customFormat="1" ht="24.95" customHeight="1">
      <c r="B57" s="174"/>
      <c r="C57" s="175"/>
      <c r="D57" s="176" t="s">
        <v>182</v>
      </c>
      <c r="E57" s="177"/>
      <c r="F57" s="177"/>
      <c r="G57" s="177"/>
      <c r="H57" s="177"/>
      <c r="I57" s="178"/>
      <c r="J57" s="179">
        <f>J81</f>
        <v>0</v>
      </c>
      <c r="K57" s="180"/>
    </row>
    <row r="58" spans="2:11" s="8" customFormat="1" ht="19.9" customHeight="1">
      <c r="B58" s="181"/>
      <c r="C58" s="182"/>
      <c r="D58" s="183" t="s">
        <v>2555</v>
      </c>
      <c r="E58" s="184"/>
      <c r="F58" s="184"/>
      <c r="G58" s="184"/>
      <c r="H58" s="184"/>
      <c r="I58" s="185"/>
      <c r="J58" s="186">
        <f>J82</f>
        <v>0</v>
      </c>
      <c r="K58" s="187"/>
    </row>
    <row r="59" spans="2:11" s="8" customFormat="1" ht="19.9" customHeight="1">
      <c r="B59" s="181"/>
      <c r="C59" s="182"/>
      <c r="D59" s="183" t="s">
        <v>184</v>
      </c>
      <c r="E59" s="184"/>
      <c r="F59" s="184"/>
      <c r="G59" s="184"/>
      <c r="H59" s="184"/>
      <c r="I59" s="185"/>
      <c r="J59" s="186">
        <f>J95</f>
        <v>0</v>
      </c>
      <c r="K59" s="187"/>
    </row>
    <row r="60" spans="2:11" s="8" customFormat="1" ht="19.9" customHeight="1">
      <c r="B60" s="181"/>
      <c r="C60" s="182"/>
      <c r="D60" s="183" t="s">
        <v>2320</v>
      </c>
      <c r="E60" s="184"/>
      <c r="F60" s="184"/>
      <c r="G60" s="184"/>
      <c r="H60" s="184"/>
      <c r="I60" s="185"/>
      <c r="J60" s="186">
        <f>J99</f>
        <v>0</v>
      </c>
      <c r="K60" s="187"/>
    </row>
    <row r="61" spans="2:11" s="1" customFormat="1" ht="21.8" customHeight="1">
      <c r="B61" s="43"/>
      <c r="C61" s="44"/>
      <c r="D61" s="44"/>
      <c r="E61" s="44"/>
      <c r="F61" s="44"/>
      <c r="G61" s="44"/>
      <c r="H61" s="44"/>
      <c r="I61" s="141"/>
      <c r="J61" s="44"/>
      <c r="K61" s="48"/>
    </row>
    <row r="62" spans="2:11" s="1" customFormat="1" ht="6.95" customHeight="1">
      <c r="B62" s="64"/>
      <c r="C62" s="65"/>
      <c r="D62" s="65"/>
      <c r="E62" s="65"/>
      <c r="F62" s="65"/>
      <c r="G62" s="65"/>
      <c r="H62" s="65"/>
      <c r="I62" s="163"/>
      <c r="J62" s="65"/>
      <c r="K62" s="66"/>
    </row>
    <row r="66" spans="2:12" s="1" customFormat="1" ht="6.95" customHeight="1">
      <c r="B66" s="67"/>
      <c r="C66" s="68"/>
      <c r="D66" s="68"/>
      <c r="E66" s="68"/>
      <c r="F66" s="68"/>
      <c r="G66" s="68"/>
      <c r="H66" s="68"/>
      <c r="I66" s="166"/>
      <c r="J66" s="68"/>
      <c r="K66" s="68"/>
      <c r="L66" s="69"/>
    </row>
    <row r="67" spans="2:12" s="1" customFormat="1" ht="36.95" customHeight="1">
      <c r="B67" s="43"/>
      <c r="C67" s="70" t="s">
        <v>118</v>
      </c>
      <c r="D67" s="71"/>
      <c r="E67" s="71"/>
      <c r="F67" s="71"/>
      <c r="G67" s="71"/>
      <c r="H67" s="71"/>
      <c r="I67" s="188"/>
      <c r="J67" s="71"/>
      <c r="K67" s="71"/>
      <c r="L67" s="69"/>
    </row>
    <row r="68" spans="2:12" s="1" customFormat="1" ht="6.95" customHeight="1">
      <c r="B68" s="43"/>
      <c r="C68" s="71"/>
      <c r="D68" s="71"/>
      <c r="E68" s="71"/>
      <c r="F68" s="71"/>
      <c r="G68" s="71"/>
      <c r="H68" s="71"/>
      <c r="I68" s="188"/>
      <c r="J68" s="71"/>
      <c r="K68" s="71"/>
      <c r="L68" s="69"/>
    </row>
    <row r="69" spans="2:12" s="1" customFormat="1" ht="14.4" customHeight="1">
      <c r="B69" s="43"/>
      <c r="C69" s="73" t="s">
        <v>18</v>
      </c>
      <c r="D69" s="71"/>
      <c r="E69" s="71"/>
      <c r="F69" s="71"/>
      <c r="G69" s="71"/>
      <c r="H69" s="71"/>
      <c r="I69" s="188"/>
      <c r="J69" s="71"/>
      <c r="K69" s="71"/>
      <c r="L69" s="69"/>
    </row>
    <row r="70" spans="2:12" s="1" customFormat="1" ht="16.5" customHeight="1">
      <c r="B70" s="43"/>
      <c r="C70" s="71"/>
      <c r="D70" s="71"/>
      <c r="E70" s="189" t="str">
        <f>E7</f>
        <v>ZŠ Úšovice - stavební úpravy školních dílen</v>
      </c>
      <c r="F70" s="73"/>
      <c r="G70" s="73"/>
      <c r="H70" s="73"/>
      <c r="I70" s="188"/>
      <c r="J70" s="71"/>
      <c r="K70" s="71"/>
      <c r="L70" s="69"/>
    </row>
    <row r="71" spans="2:12" s="1" customFormat="1" ht="14.4" customHeight="1">
      <c r="B71" s="43"/>
      <c r="C71" s="73" t="s">
        <v>108</v>
      </c>
      <c r="D71" s="71"/>
      <c r="E71" s="71"/>
      <c r="F71" s="71"/>
      <c r="G71" s="71"/>
      <c r="H71" s="71"/>
      <c r="I71" s="188"/>
      <c r="J71" s="71"/>
      <c r="K71" s="71"/>
      <c r="L71" s="69"/>
    </row>
    <row r="72" spans="2:12" s="1" customFormat="1" ht="17.25" customHeight="1">
      <c r="B72" s="43"/>
      <c r="C72" s="71"/>
      <c r="D72" s="71"/>
      <c r="E72" s="79" t="str">
        <f>E9</f>
        <v>300 - SO 03 - Rekonstrukce střechy</v>
      </c>
      <c r="F72" s="71"/>
      <c r="G72" s="71"/>
      <c r="H72" s="71"/>
      <c r="I72" s="188"/>
      <c r="J72" s="71"/>
      <c r="K72" s="71"/>
      <c r="L72" s="69"/>
    </row>
    <row r="73" spans="2:12" s="1" customFormat="1" ht="6.95" customHeight="1">
      <c r="B73" s="43"/>
      <c r="C73" s="71"/>
      <c r="D73" s="71"/>
      <c r="E73" s="71"/>
      <c r="F73" s="71"/>
      <c r="G73" s="71"/>
      <c r="H73" s="71"/>
      <c r="I73" s="188"/>
      <c r="J73" s="71"/>
      <c r="K73" s="71"/>
      <c r="L73" s="69"/>
    </row>
    <row r="74" spans="2:12" s="1" customFormat="1" ht="18" customHeight="1">
      <c r="B74" s="43"/>
      <c r="C74" s="73" t="s">
        <v>25</v>
      </c>
      <c r="D74" s="71"/>
      <c r="E74" s="71"/>
      <c r="F74" s="190" t="str">
        <f>F12</f>
        <v>Mariánské Lázně - Úšovice</v>
      </c>
      <c r="G74" s="71"/>
      <c r="H74" s="71"/>
      <c r="I74" s="191" t="s">
        <v>27</v>
      </c>
      <c r="J74" s="82" t="str">
        <f>IF(J12="","",J12)</f>
        <v>22. 12. 2016</v>
      </c>
      <c r="K74" s="71"/>
      <c r="L74" s="69"/>
    </row>
    <row r="75" spans="2:12" s="1" customFormat="1" ht="6.95" customHeight="1">
      <c r="B75" s="43"/>
      <c r="C75" s="71"/>
      <c r="D75" s="71"/>
      <c r="E75" s="71"/>
      <c r="F75" s="71"/>
      <c r="G75" s="71"/>
      <c r="H75" s="71"/>
      <c r="I75" s="188"/>
      <c r="J75" s="71"/>
      <c r="K75" s="71"/>
      <c r="L75" s="69"/>
    </row>
    <row r="76" spans="2:12" s="1" customFormat="1" ht="13.5">
      <c r="B76" s="43"/>
      <c r="C76" s="73" t="s">
        <v>31</v>
      </c>
      <c r="D76" s="71"/>
      <c r="E76" s="71"/>
      <c r="F76" s="190" t="str">
        <f>E15</f>
        <v>Město M.Lázně</v>
      </c>
      <c r="G76" s="71"/>
      <c r="H76" s="71"/>
      <c r="I76" s="191" t="s">
        <v>37</v>
      </c>
      <c r="J76" s="190" t="str">
        <f>E21</f>
        <v>Ing.Pavel Graca</v>
      </c>
      <c r="K76" s="71"/>
      <c r="L76" s="69"/>
    </row>
    <row r="77" spans="2:12" s="1" customFormat="1" ht="14.4" customHeight="1">
      <c r="B77" s="43"/>
      <c r="C77" s="73" t="s">
        <v>35</v>
      </c>
      <c r="D77" s="71"/>
      <c r="E77" s="71"/>
      <c r="F77" s="190" t="str">
        <f>IF(E18="","",E18)</f>
        <v/>
      </c>
      <c r="G77" s="71"/>
      <c r="H77" s="71"/>
      <c r="I77" s="188"/>
      <c r="J77" s="71"/>
      <c r="K77" s="71"/>
      <c r="L77" s="69"/>
    </row>
    <row r="78" spans="2:12" s="1" customFormat="1" ht="10.3" customHeight="1">
      <c r="B78" s="43"/>
      <c r="C78" s="71"/>
      <c r="D78" s="71"/>
      <c r="E78" s="71"/>
      <c r="F78" s="71"/>
      <c r="G78" s="71"/>
      <c r="H78" s="71"/>
      <c r="I78" s="188"/>
      <c r="J78" s="71"/>
      <c r="K78" s="71"/>
      <c r="L78" s="69"/>
    </row>
    <row r="79" spans="2:20" s="9" customFormat="1" ht="29.25" customHeight="1">
      <c r="B79" s="192"/>
      <c r="C79" s="193" t="s">
        <v>119</v>
      </c>
      <c r="D79" s="194" t="s">
        <v>60</v>
      </c>
      <c r="E79" s="194" t="s">
        <v>56</v>
      </c>
      <c r="F79" s="194" t="s">
        <v>120</v>
      </c>
      <c r="G79" s="194" t="s">
        <v>121</v>
      </c>
      <c r="H79" s="194" t="s">
        <v>122</v>
      </c>
      <c r="I79" s="195" t="s">
        <v>123</v>
      </c>
      <c r="J79" s="194" t="s">
        <v>112</v>
      </c>
      <c r="K79" s="196" t="s">
        <v>124</v>
      </c>
      <c r="L79" s="197"/>
      <c r="M79" s="99" t="s">
        <v>125</v>
      </c>
      <c r="N79" s="100" t="s">
        <v>45</v>
      </c>
      <c r="O79" s="100" t="s">
        <v>126</v>
      </c>
      <c r="P79" s="100" t="s">
        <v>127</v>
      </c>
      <c r="Q79" s="100" t="s">
        <v>128</v>
      </c>
      <c r="R79" s="100" t="s">
        <v>129</v>
      </c>
      <c r="S79" s="100" t="s">
        <v>130</v>
      </c>
      <c r="T79" s="101" t="s">
        <v>131</v>
      </c>
    </row>
    <row r="80" spans="2:63" s="1" customFormat="1" ht="29.25" customHeight="1">
      <c r="B80" s="43"/>
      <c r="C80" s="105" t="s">
        <v>113</v>
      </c>
      <c r="D80" s="71"/>
      <c r="E80" s="71"/>
      <c r="F80" s="71"/>
      <c r="G80" s="71"/>
      <c r="H80" s="71"/>
      <c r="I80" s="188"/>
      <c r="J80" s="198">
        <f>BK80</f>
        <v>0</v>
      </c>
      <c r="K80" s="71"/>
      <c r="L80" s="69"/>
      <c r="M80" s="102"/>
      <c r="N80" s="103"/>
      <c r="O80" s="103"/>
      <c r="P80" s="199">
        <f>P81</f>
        <v>0</v>
      </c>
      <c r="Q80" s="103"/>
      <c r="R80" s="199">
        <f>R81</f>
        <v>5.24429728</v>
      </c>
      <c r="S80" s="103"/>
      <c r="T80" s="200">
        <f>T81</f>
        <v>0.7165520000000001</v>
      </c>
      <c r="AT80" s="21" t="s">
        <v>74</v>
      </c>
      <c r="AU80" s="21" t="s">
        <v>114</v>
      </c>
      <c r="BK80" s="201">
        <f>BK81</f>
        <v>0</v>
      </c>
    </row>
    <row r="81" spans="2:63" s="10" customFormat="1" ht="37.4" customHeight="1">
      <c r="B81" s="202"/>
      <c r="C81" s="203"/>
      <c r="D81" s="204" t="s">
        <v>74</v>
      </c>
      <c r="E81" s="205" t="s">
        <v>589</v>
      </c>
      <c r="F81" s="205" t="s">
        <v>590</v>
      </c>
      <c r="G81" s="203"/>
      <c r="H81" s="203"/>
      <c r="I81" s="206"/>
      <c r="J81" s="207">
        <f>BK81</f>
        <v>0</v>
      </c>
      <c r="K81" s="203"/>
      <c r="L81" s="208"/>
      <c r="M81" s="209"/>
      <c r="N81" s="210"/>
      <c r="O81" s="210"/>
      <c r="P81" s="211">
        <f>P82+P95+P99</f>
        <v>0</v>
      </c>
      <c r="Q81" s="210"/>
      <c r="R81" s="211">
        <f>R82+R95+R99</f>
        <v>5.24429728</v>
      </c>
      <c r="S81" s="210"/>
      <c r="T81" s="212">
        <f>T82+T95+T99</f>
        <v>0.7165520000000001</v>
      </c>
      <c r="AR81" s="213" t="s">
        <v>84</v>
      </c>
      <c r="AT81" s="214" t="s">
        <v>74</v>
      </c>
      <c r="AU81" s="214" t="s">
        <v>75</v>
      </c>
      <c r="AY81" s="213" t="s">
        <v>134</v>
      </c>
      <c r="BK81" s="215">
        <f>BK82+BK95+BK99</f>
        <v>0</v>
      </c>
    </row>
    <row r="82" spans="2:63" s="10" customFormat="1" ht="19.9" customHeight="1">
      <c r="B82" s="202"/>
      <c r="C82" s="203"/>
      <c r="D82" s="204" t="s">
        <v>74</v>
      </c>
      <c r="E82" s="216" t="s">
        <v>2556</v>
      </c>
      <c r="F82" s="216" t="s">
        <v>2557</v>
      </c>
      <c r="G82" s="203"/>
      <c r="H82" s="203"/>
      <c r="I82" s="206"/>
      <c r="J82" s="217">
        <f>BK82</f>
        <v>0</v>
      </c>
      <c r="K82" s="203"/>
      <c r="L82" s="208"/>
      <c r="M82" s="209"/>
      <c r="N82" s="210"/>
      <c r="O82" s="210"/>
      <c r="P82" s="211">
        <f>SUM(P83:P94)</f>
        <v>0</v>
      </c>
      <c r="Q82" s="210"/>
      <c r="R82" s="211">
        <f>SUM(R83:R94)</f>
        <v>5.110543679999999</v>
      </c>
      <c r="S82" s="210"/>
      <c r="T82" s="212">
        <f>SUM(T83:T94)</f>
        <v>0.7165520000000001</v>
      </c>
      <c r="AR82" s="213" t="s">
        <v>84</v>
      </c>
      <c r="AT82" s="214" t="s">
        <v>74</v>
      </c>
      <c r="AU82" s="214" t="s">
        <v>24</v>
      </c>
      <c r="AY82" s="213" t="s">
        <v>134</v>
      </c>
      <c r="BK82" s="215">
        <f>SUM(BK83:BK94)</f>
        <v>0</v>
      </c>
    </row>
    <row r="83" spans="2:65" s="1" customFormat="1" ht="25.5" customHeight="1">
      <c r="B83" s="43"/>
      <c r="C83" s="218" t="s">
        <v>24</v>
      </c>
      <c r="D83" s="218" t="s">
        <v>137</v>
      </c>
      <c r="E83" s="219" t="s">
        <v>2558</v>
      </c>
      <c r="F83" s="220" t="s">
        <v>2559</v>
      </c>
      <c r="G83" s="221" t="s">
        <v>222</v>
      </c>
      <c r="H83" s="222">
        <v>358.276</v>
      </c>
      <c r="I83" s="223"/>
      <c r="J83" s="224">
        <f>ROUND(I83*H83,2)</f>
        <v>0</v>
      </c>
      <c r="K83" s="220" t="s">
        <v>229</v>
      </c>
      <c r="L83" s="69"/>
      <c r="M83" s="225" t="s">
        <v>22</v>
      </c>
      <c r="N83" s="226" t="s">
        <v>46</v>
      </c>
      <c r="O83" s="44"/>
      <c r="P83" s="227">
        <f>O83*H83</f>
        <v>0</v>
      </c>
      <c r="Q83" s="227">
        <v>0</v>
      </c>
      <c r="R83" s="227">
        <f>Q83*H83</f>
        <v>0</v>
      </c>
      <c r="S83" s="227">
        <v>0.002</v>
      </c>
      <c r="T83" s="228">
        <f>S83*H83</f>
        <v>0.7165520000000001</v>
      </c>
      <c r="AR83" s="21" t="s">
        <v>287</v>
      </c>
      <c r="AT83" s="21" t="s">
        <v>137</v>
      </c>
      <c r="AU83" s="21" t="s">
        <v>84</v>
      </c>
      <c r="AY83" s="21" t="s">
        <v>134</v>
      </c>
      <c r="BE83" s="229">
        <f>IF(N83="základní",J83,0)</f>
        <v>0</v>
      </c>
      <c r="BF83" s="229">
        <f>IF(N83="snížená",J83,0)</f>
        <v>0</v>
      </c>
      <c r="BG83" s="229">
        <f>IF(N83="zákl. přenesená",J83,0)</f>
        <v>0</v>
      </c>
      <c r="BH83" s="229">
        <f>IF(N83="sníž. přenesená",J83,0)</f>
        <v>0</v>
      </c>
      <c r="BI83" s="229">
        <f>IF(N83="nulová",J83,0)</f>
        <v>0</v>
      </c>
      <c r="BJ83" s="21" t="s">
        <v>24</v>
      </c>
      <c r="BK83" s="229">
        <f>ROUND(I83*H83,2)</f>
        <v>0</v>
      </c>
      <c r="BL83" s="21" t="s">
        <v>287</v>
      </c>
      <c r="BM83" s="21" t="s">
        <v>2560</v>
      </c>
    </row>
    <row r="84" spans="2:51" s="11" customFormat="1" ht="13.5">
      <c r="B84" s="234"/>
      <c r="C84" s="235"/>
      <c r="D84" s="236" t="s">
        <v>224</v>
      </c>
      <c r="E84" s="237" t="s">
        <v>22</v>
      </c>
      <c r="F84" s="238" t="s">
        <v>2561</v>
      </c>
      <c r="G84" s="235"/>
      <c r="H84" s="239">
        <v>358.276</v>
      </c>
      <c r="I84" s="240"/>
      <c r="J84" s="235"/>
      <c r="K84" s="235"/>
      <c r="L84" s="241"/>
      <c r="M84" s="242"/>
      <c r="N84" s="243"/>
      <c r="O84" s="243"/>
      <c r="P84" s="243"/>
      <c r="Q84" s="243"/>
      <c r="R84" s="243"/>
      <c r="S84" s="243"/>
      <c r="T84" s="244"/>
      <c r="AT84" s="245" t="s">
        <v>224</v>
      </c>
      <c r="AU84" s="245" t="s">
        <v>84</v>
      </c>
      <c r="AV84" s="11" t="s">
        <v>84</v>
      </c>
      <c r="AW84" s="11" t="s">
        <v>39</v>
      </c>
      <c r="AX84" s="11" t="s">
        <v>24</v>
      </c>
      <c r="AY84" s="245" t="s">
        <v>134</v>
      </c>
    </row>
    <row r="85" spans="2:65" s="1" customFormat="1" ht="25.5" customHeight="1">
      <c r="B85" s="43"/>
      <c r="C85" s="218" t="s">
        <v>84</v>
      </c>
      <c r="D85" s="218" t="s">
        <v>137</v>
      </c>
      <c r="E85" s="219" t="s">
        <v>2562</v>
      </c>
      <c r="F85" s="220" t="s">
        <v>2563</v>
      </c>
      <c r="G85" s="221" t="s">
        <v>222</v>
      </c>
      <c r="H85" s="222">
        <v>383.388</v>
      </c>
      <c r="I85" s="223"/>
      <c r="J85" s="224">
        <f>ROUND(I85*H85,2)</f>
        <v>0</v>
      </c>
      <c r="K85" s="220" t="s">
        <v>229</v>
      </c>
      <c r="L85" s="69"/>
      <c r="M85" s="225" t="s">
        <v>22</v>
      </c>
      <c r="N85" s="226" t="s">
        <v>46</v>
      </c>
      <c r="O85" s="44"/>
      <c r="P85" s="227">
        <f>O85*H85</f>
        <v>0</v>
      </c>
      <c r="Q85" s="227">
        <v>0</v>
      </c>
      <c r="R85" s="227">
        <f>Q85*H85</f>
        <v>0</v>
      </c>
      <c r="S85" s="227">
        <v>0</v>
      </c>
      <c r="T85" s="228">
        <f>S85*H85</f>
        <v>0</v>
      </c>
      <c r="AR85" s="21" t="s">
        <v>287</v>
      </c>
      <c r="AT85" s="21" t="s">
        <v>137</v>
      </c>
      <c r="AU85" s="21" t="s">
        <v>84</v>
      </c>
      <c r="AY85" s="21" t="s">
        <v>134</v>
      </c>
      <c r="BE85" s="229">
        <f>IF(N85="základní",J85,0)</f>
        <v>0</v>
      </c>
      <c r="BF85" s="229">
        <f>IF(N85="snížená",J85,0)</f>
        <v>0</v>
      </c>
      <c r="BG85" s="229">
        <f>IF(N85="zákl. přenesená",J85,0)</f>
        <v>0</v>
      </c>
      <c r="BH85" s="229">
        <f>IF(N85="sníž. přenesená",J85,0)</f>
        <v>0</v>
      </c>
      <c r="BI85" s="229">
        <f>IF(N85="nulová",J85,0)</f>
        <v>0</v>
      </c>
      <c r="BJ85" s="21" t="s">
        <v>24</v>
      </c>
      <c r="BK85" s="229">
        <f>ROUND(I85*H85,2)</f>
        <v>0</v>
      </c>
      <c r="BL85" s="21" t="s">
        <v>287</v>
      </c>
      <c r="BM85" s="21" t="s">
        <v>2564</v>
      </c>
    </row>
    <row r="86" spans="2:51" s="11" customFormat="1" ht="13.5">
      <c r="B86" s="234"/>
      <c r="C86" s="235"/>
      <c r="D86" s="236" t="s">
        <v>224</v>
      </c>
      <c r="E86" s="237" t="s">
        <v>22</v>
      </c>
      <c r="F86" s="238" t="s">
        <v>2561</v>
      </c>
      <c r="G86" s="235"/>
      <c r="H86" s="239">
        <v>358.276</v>
      </c>
      <c r="I86" s="240"/>
      <c r="J86" s="235"/>
      <c r="K86" s="235"/>
      <c r="L86" s="241"/>
      <c r="M86" s="242"/>
      <c r="N86" s="243"/>
      <c r="O86" s="243"/>
      <c r="P86" s="243"/>
      <c r="Q86" s="243"/>
      <c r="R86" s="243"/>
      <c r="S86" s="243"/>
      <c r="T86" s="244"/>
      <c r="AT86" s="245" t="s">
        <v>224</v>
      </c>
      <c r="AU86" s="245" t="s">
        <v>84</v>
      </c>
      <c r="AV86" s="11" t="s">
        <v>84</v>
      </c>
      <c r="AW86" s="11" t="s">
        <v>39</v>
      </c>
      <c r="AX86" s="11" t="s">
        <v>75</v>
      </c>
      <c r="AY86" s="245" t="s">
        <v>134</v>
      </c>
    </row>
    <row r="87" spans="2:51" s="11" customFormat="1" ht="13.5">
      <c r="B87" s="234"/>
      <c r="C87" s="235"/>
      <c r="D87" s="236" t="s">
        <v>224</v>
      </c>
      <c r="E87" s="237" t="s">
        <v>22</v>
      </c>
      <c r="F87" s="238" t="s">
        <v>2565</v>
      </c>
      <c r="G87" s="235"/>
      <c r="H87" s="239">
        <v>25.112</v>
      </c>
      <c r="I87" s="240"/>
      <c r="J87" s="235"/>
      <c r="K87" s="235"/>
      <c r="L87" s="241"/>
      <c r="M87" s="242"/>
      <c r="N87" s="243"/>
      <c r="O87" s="243"/>
      <c r="P87" s="243"/>
      <c r="Q87" s="243"/>
      <c r="R87" s="243"/>
      <c r="S87" s="243"/>
      <c r="T87" s="244"/>
      <c r="AT87" s="245" t="s">
        <v>224</v>
      </c>
      <c r="AU87" s="245" t="s">
        <v>84</v>
      </c>
      <c r="AV87" s="11" t="s">
        <v>84</v>
      </c>
      <c r="AW87" s="11" t="s">
        <v>39</v>
      </c>
      <c r="AX87" s="11" t="s">
        <v>75</v>
      </c>
      <c r="AY87" s="245" t="s">
        <v>134</v>
      </c>
    </row>
    <row r="88" spans="2:65" s="1" customFormat="1" ht="16.5" customHeight="1">
      <c r="B88" s="43"/>
      <c r="C88" s="246" t="s">
        <v>147</v>
      </c>
      <c r="D88" s="246" t="s">
        <v>268</v>
      </c>
      <c r="E88" s="247" t="s">
        <v>599</v>
      </c>
      <c r="F88" s="248" t="s">
        <v>2566</v>
      </c>
      <c r="G88" s="249" t="s">
        <v>260</v>
      </c>
      <c r="H88" s="250">
        <v>0.115</v>
      </c>
      <c r="I88" s="251"/>
      <c r="J88" s="252">
        <f>ROUND(I88*H88,2)</f>
        <v>0</v>
      </c>
      <c r="K88" s="248" t="s">
        <v>229</v>
      </c>
      <c r="L88" s="253"/>
      <c r="M88" s="254" t="s">
        <v>22</v>
      </c>
      <c r="N88" s="255" t="s">
        <v>46</v>
      </c>
      <c r="O88" s="44"/>
      <c r="P88" s="227">
        <f>O88*H88</f>
        <v>0</v>
      </c>
      <c r="Q88" s="227">
        <v>1</v>
      </c>
      <c r="R88" s="227">
        <f>Q88*H88</f>
        <v>0.115</v>
      </c>
      <c r="S88" s="227">
        <v>0</v>
      </c>
      <c r="T88" s="228">
        <f>S88*H88</f>
        <v>0</v>
      </c>
      <c r="AR88" s="21" t="s">
        <v>373</v>
      </c>
      <c r="AT88" s="21" t="s">
        <v>268</v>
      </c>
      <c r="AU88" s="21" t="s">
        <v>84</v>
      </c>
      <c r="AY88" s="21" t="s">
        <v>134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21" t="s">
        <v>24</v>
      </c>
      <c r="BK88" s="229">
        <f>ROUND(I88*H88,2)</f>
        <v>0</v>
      </c>
      <c r="BL88" s="21" t="s">
        <v>287</v>
      </c>
      <c r="BM88" s="21" t="s">
        <v>2567</v>
      </c>
    </row>
    <row r="89" spans="2:51" s="11" customFormat="1" ht="13.5">
      <c r="B89" s="234"/>
      <c r="C89" s="235"/>
      <c r="D89" s="236" t="s">
        <v>224</v>
      </c>
      <c r="E89" s="235"/>
      <c r="F89" s="238" t="s">
        <v>2568</v>
      </c>
      <c r="G89" s="235"/>
      <c r="H89" s="239">
        <v>0.115</v>
      </c>
      <c r="I89" s="240"/>
      <c r="J89" s="235"/>
      <c r="K89" s="235"/>
      <c r="L89" s="241"/>
      <c r="M89" s="242"/>
      <c r="N89" s="243"/>
      <c r="O89" s="243"/>
      <c r="P89" s="243"/>
      <c r="Q89" s="243"/>
      <c r="R89" s="243"/>
      <c r="S89" s="243"/>
      <c r="T89" s="244"/>
      <c r="AT89" s="245" t="s">
        <v>224</v>
      </c>
      <c r="AU89" s="245" t="s">
        <v>84</v>
      </c>
      <c r="AV89" s="11" t="s">
        <v>84</v>
      </c>
      <c r="AW89" s="11" t="s">
        <v>6</v>
      </c>
      <c r="AX89" s="11" t="s">
        <v>24</v>
      </c>
      <c r="AY89" s="245" t="s">
        <v>134</v>
      </c>
    </row>
    <row r="90" spans="2:65" s="1" customFormat="1" ht="25.5" customHeight="1">
      <c r="B90" s="43"/>
      <c r="C90" s="218" t="s">
        <v>153</v>
      </c>
      <c r="D90" s="218" t="s">
        <v>137</v>
      </c>
      <c r="E90" s="219" t="s">
        <v>2569</v>
      </c>
      <c r="F90" s="220" t="s">
        <v>2570</v>
      </c>
      <c r="G90" s="221" t="s">
        <v>222</v>
      </c>
      <c r="H90" s="222">
        <v>766.776</v>
      </c>
      <c r="I90" s="223"/>
      <c r="J90" s="224">
        <f>ROUND(I90*H90,2)</f>
        <v>0</v>
      </c>
      <c r="K90" s="220" t="s">
        <v>229</v>
      </c>
      <c r="L90" s="69"/>
      <c r="M90" s="225" t="s">
        <v>22</v>
      </c>
      <c r="N90" s="226" t="s">
        <v>46</v>
      </c>
      <c r="O90" s="44"/>
      <c r="P90" s="227">
        <f>O90*H90</f>
        <v>0</v>
      </c>
      <c r="Q90" s="227">
        <v>0.00088</v>
      </c>
      <c r="R90" s="227">
        <f>Q90*H90</f>
        <v>0.67476288</v>
      </c>
      <c r="S90" s="227">
        <v>0</v>
      </c>
      <c r="T90" s="228">
        <f>S90*H90</f>
        <v>0</v>
      </c>
      <c r="AR90" s="21" t="s">
        <v>287</v>
      </c>
      <c r="AT90" s="21" t="s">
        <v>137</v>
      </c>
      <c r="AU90" s="21" t="s">
        <v>84</v>
      </c>
      <c r="AY90" s="21" t="s">
        <v>134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1" t="s">
        <v>24</v>
      </c>
      <c r="BK90" s="229">
        <f>ROUND(I90*H90,2)</f>
        <v>0</v>
      </c>
      <c r="BL90" s="21" t="s">
        <v>287</v>
      </c>
      <c r="BM90" s="21" t="s">
        <v>2571</v>
      </c>
    </row>
    <row r="91" spans="2:51" s="11" customFormat="1" ht="13.5">
      <c r="B91" s="234"/>
      <c r="C91" s="235"/>
      <c r="D91" s="236" t="s">
        <v>224</v>
      </c>
      <c r="E91" s="237" t="s">
        <v>22</v>
      </c>
      <c r="F91" s="238" t="s">
        <v>2572</v>
      </c>
      <c r="G91" s="235"/>
      <c r="H91" s="239">
        <v>766.776</v>
      </c>
      <c r="I91" s="240"/>
      <c r="J91" s="235"/>
      <c r="K91" s="235"/>
      <c r="L91" s="241"/>
      <c r="M91" s="242"/>
      <c r="N91" s="243"/>
      <c r="O91" s="243"/>
      <c r="P91" s="243"/>
      <c r="Q91" s="243"/>
      <c r="R91" s="243"/>
      <c r="S91" s="243"/>
      <c r="T91" s="244"/>
      <c r="AT91" s="245" t="s">
        <v>224</v>
      </c>
      <c r="AU91" s="245" t="s">
        <v>84</v>
      </c>
      <c r="AV91" s="11" t="s">
        <v>84</v>
      </c>
      <c r="AW91" s="11" t="s">
        <v>39</v>
      </c>
      <c r="AX91" s="11" t="s">
        <v>24</v>
      </c>
      <c r="AY91" s="245" t="s">
        <v>134</v>
      </c>
    </row>
    <row r="92" spans="2:65" s="1" customFormat="1" ht="16.5" customHeight="1">
      <c r="B92" s="43"/>
      <c r="C92" s="246" t="s">
        <v>133</v>
      </c>
      <c r="D92" s="246" t="s">
        <v>268</v>
      </c>
      <c r="E92" s="247" t="s">
        <v>2573</v>
      </c>
      <c r="F92" s="248" t="s">
        <v>2574</v>
      </c>
      <c r="G92" s="249" t="s">
        <v>222</v>
      </c>
      <c r="H92" s="250">
        <v>881.792</v>
      </c>
      <c r="I92" s="251"/>
      <c r="J92" s="252">
        <f>ROUND(I92*H92,2)</f>
        <v>0</v>
      </c>
      <c r="K92" s="248" t="s">
        <v>229</v>
      </c>
      <c r="L92" s="253"/>
      <c r="M92" s="254" t="s">
        <v>22</v>
      </c>
      <c r="N92" s="255" t="s">
        <v>46</v>
      </c>
      <c r="O92" s="44"/>
      <c r="P92" s="227">
        <f>O92*H92</f>
        <v>0</v>
      </c>
      <c r="Q92" s="227">
        <v>0.0049</v>
      </c>
      <c r="R92" s="227">
        <f>Q92*H92</f>
        <v>4.3207808</v>
      </c>
      <c r="S92" s="227">
        <v>0</v>
      </c>
      <c r="T92" s="228">
        <f>S92*H92</f>
        <v>0</v>
      </c>
      <c r="AR92" s="21" t="s">
        <v>373</v>
      </c>
      <c r="AT92" s="21" t="s">
        <v>268</v>
      </c>
      <c r="AU92" s="21" t="s">
        <v>84</v>
      </c>
      <c r="AY92" s="21" t="s">
        <v>134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24</v>
      </c>
      <c r="BK92" s="229">
        <f>ROUND(I92*H92,2)</f>
        <v>0</v>
      </c>
      <c r="BL92" s="21" t="s">
        <v>287</v>
      </c>
      <c r="BM92" s="21" t="s">
        <v>2575</v>
      </c>
    </row>
    <row r="93" spans="2:51" s="11" customFormat="1" ht="13.5">
      <c r="B93" s="234"/>
      <c r="C93" s="235"/>
      <c r="D93" s="236" t="s">
        <v>224</v>
      </c>
      <c r="E93" s="235"/>
      <c r="F93" s="238" t="s">
        <v>2576</v>
      </c>
      <c r="G93" s="235"/>
      <c r="H93" s="239">
        <v>881.792</v>
      </c>
      <c r="I93" s="240"/>
      <c r="J93" s="235"/>
      <c r="K93" s="235"/>
      <c r="L93" s="241"/>
      <c r="M93" s="242"/>
      <c r="N93" s="243"/>
      <c r="O93" s="243"/>
      <c r="P93" s="243"/>
      <c r="Q93" s="243"/>
      <c r="R93" s="243"/>
      <c r="S93" s="243"/>
      <c r="T93" s="244"/>
      <c r="AT93" s="245" t="s">
        <v>224</v>
      </c>
      <c r="AU93" s="245" t="s">
        <v>84</v>
      </c>
      <c r="AV93" s="11" t="s">
        <v>84</v>
      </c>
      <c r="AW93" s="11" t="s">
        <v>6</v>
      </c>
      <c r="AX93" s="11" t="s">
        <v>24</v>
      </c>
      <c r="AY93" s="245" t="s">
        <v>134</v>
      </c>
    </row>
    <row r="94" spans="2:65" s="1" customFormat="1" ht="16.5" customHeight="1">
      <c r="B94" s="43"/>
      <c r="C94" s="218" t="s">
        <v>160</v>
      </c>
      <c r="D94" s="218" t="s">
        <v>137</v>
      </c>
      <c r="E94" s="219" t="s">
        <v>2577</v>
      </c>
      <c r="F94" s="220" t="s">
        <v>2578</v>
      </c>
      <c r="G94" s="221" t="s">
        <v>628</v>
      </c>
      <c r="H94" s="256"/>
      <c r="I94" s="223"/>
      <c r="J94" s="224">
        <f>ROUND(I94*H94,2)</f>
        <v>0</v>
      </c>
      <c r="K94" s="220" t="s">
        <v>229</v>
      </c>
      <c r="L94" s="69"/>
      <c r="M94" s="225" t="s">
        <v>22</v>
      </c>
      <c r="N94" s="226" t="s">
        <v>46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1" t="s">
        <v>287</v>
      </c>
      <c r="AT94" s="21" t="s">
        <v>137</v>
      </c>
      <c r="AU94" s="21" t="s">
        <v>84</v>
      </c>
      <c r="AY94" s="21" t="s">
        <v>134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24</v>
      </c>
      <c r="BK94" s="229">
        <f>ROUND(I94*H94,2)</f>
        <v>0</v>
      </c>
      <c r="BL94" s="21" t="s">
        <v>287</v>
      </c>
      <c r="BM94" s="21" t="s">
        <v>2579</v>
      </c>
    </row>
    <row r="95" spans="2:63" s="10" customFormat="1" ht="29.85" customHeight="1">
      <c r="B95" s="202"/>
      <c r="C95" s="203"/>
      <c r="D95" s="204" t="s">
        <v>74</v>
      </c>
      <c r="E95" s="216" t="s">
        <v>630</v>
      </c>
      <c r="F95" s="216" t="s">
        <v>631</v>
      </c>
      <c r="G95" s="203"/>
      <c r="H95" s="203"/>
      <c r="I95" s="206"/>
      <c r="J95" s="217">
        <f>BK95</f>
        <v>0</v>
      </c>
      <c r="K95" s="203"/>
      <c r="L95" s="208"/>
      <c r="M95" s="209"/>
      <c r="N95" s="210"/>
      <c r="O95" s="210"/>
      <c r="P95" s="211">
        <f>SUM(P96:P98)</f>
        <v>0</v>
      </c>
      <c r="Q95" s="210"/>
      <c r="R95" s="211">
        <f>SUM(R96:R98)</f>
        <v>0.003</v>
      </c>
      <c r="S95" s="210"/>
      <c r="T95" s="212">
        <f>SUM(T96:T98)</f>
        <v>0</v>
      </c>
      <c r="AR95" s="213" t="s">
        <v>84</v>
      </c>
      <c r="AT95" s="214" t="s">
        <v>74</v>
      </c>
      <c r="AU95" s="214" t="s">
        <v>24</v>
      </c>
      <c r="AY95" s="213" t="s">
        <v>134</v>
      </c>
      <c r="BK95" s="215">
        <f>SUM(BK96:BK98)</f>
        <v>0</v>
      </c>
    </row>
    <row r="96" spans="2:65" s="1" customFormat="1" ht="16.5" customHeight="1">
      <c r="B96" s="43"/>
      <c r="C96" s="218" t="s">
        <v>254</v>
      </c>
      <c r="D96" s="218" t="s">
        <v>137</v>
      </c>
      <c r="E96" s="219" t="s">
        <v>2580</v>
      </c>
      <c r="F96" s="220" t="s">
        <v>2581</v>
      </c>
      <c r="G96" s="221" t="s">
        <v>140</v>
      </c>
      <c r="H96" s="222">
        <v>2</v>
      </c>
      <c r="I96" s="223"/>
      <c r="J96" s="224">
        <f>ROUND(I96*H96,2)</f>
        <v>0</v>
      </c>
      <c r="K96" s="220" t="s">
        <v>229</v>
      </c>
      <c r="L96" s="69"/>
      <c r="M96" s="225" t="s">
        <v>22</v>
      </c>
      <c r="N96" s="226" t="s">
        <v>46</v>
      </c>
      <c r="O96" s="4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1" t="s">
        <v>287</v>
      </c>
      <c r="AT96" s="21" t="s">
        <v>137</v>
      </c>
      <c r="AU96" s="21" t="s">
        <v>84</v>
      </c>
      <c r="AY96" s="21" t="s">
        <v>134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1" t="s">
        <v>24</v>
      </c>
      <c r="BK96" s="229">
        <f>ROUND(I96*H96,2)</f>
        <v>0</v>
      </c>
      <c r="BL96" s="21" t="s">
        <v>287</v>
      </c>
      <c r="BM96" s="21" t="s">
        <v>2582</v>
      </c>
    </row>
    <row r="97" spans="2:65" s="1" customFormat="1" ht="16.5" customHeight="1">
      <c r="B97" s="43"/>
      <c r="C97" s="246" t="s">
        <v>29</v>
      </c>
      <c r="D97" s="246" t="s">
        <v>268</v>
      </c>
      <c r="E97" s="247" t="s">
        <v>2583</v>
      </c>
      <c r="F97" s="248" t="s">
        <v>2584</v>
      </c>
      <c r="G97" s="249" t="s">
        <v>140</v>
      </c>
      <c r="H97" s="250">
        <v>2</v>
      </c>
      <c r="I97" s="251"/>
      <c r="J97" s="252">
        <f>ROUND(I97*H97,2)</f>
        <v>0</v>
      </c>
      <c r="K97" s="248" t="s">
        <v>229</v>
      </c>
      <c r="L97" s="253"/>
      <c r="M97" s="254" t="s">
        <v>22</v>
      </c>
      <c r="N97" s="255" t="s">
        <v>46</v>
      </c>
      <c r="O97" s="44"/>
      <c r="P97" s="227">
        <f>O97*H97</f>
        <v>0</v>
      </c>
      <c r="Q97" s="227">
        <v>0.0015</v>
      </c>
      <c r="R97" s="227">
        <f>Q97*H97</f>
        <v>0.003</v>
      </c>
      <c r="S97" s="227">
        <v>0</v>
      </c>
      <c r="T97" s="228">
        <f>S97*H97</f>
        <v>0</v>
      </c>
      <c r="AR97" s="21" t="s">
        <v>373</v>
      </c>
      <c r="AT97" s="21" t="s">
        <v>268</v>
      </c>
      <c r="AU97" s="21" t="s">
        <v>84</v>
      </c>
      <c r="AY97" s="21" t="s">
        <v>134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24</v>
      </c>
      <c r="BK97" s="229">
        <f>ROUND(I97*H97,2)</f>
        <v>0</v>
      </c>
      <c r="BL97" s="21" t="s">
        <v>287</v>
      </c>
      <c r="BM97" s="21" t="s">
        <v>2585</v>
      </c>
    </row>
    <row r="98" spans="2:65" s="1" customFormat="1" ht="16.5" customHeight="1">
      <c r="B98" s="43"/>
      <c r="C98" s="218" t="s">
        <v>263</v>
      </c>
      <c r="D98" s="218" t="s">
        <v>137</v>
      </c>
      <c r="E98" s="219" t="s">
        <v>688</v>
      </c>
      <c r="F98" s="220" t="s">
        <v>689</v>
      </c>
      <c r="G98" s="221" t="s">
        <v>628</v>
      </c>
      <c r="H98" s="256"/>
      <c r="I98" s="223"/>
      <c r="J98" s="224">
        <f>ROUND(I98*H98,2)</f>
        <v>0</v>
      </c>
      <c r="K98" s="220" t="s">
        <v>229</v>
      </c>
      <c r="L98" s="69"/>
      <c r="M98" s="225" t="s">
        <v>22</v>
      </c>
      <c r="N98" s="226" t="s">
        <v>46</v>
      </c>
      <c r="O98" s="4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1" t="s">
        <v>287</v>
      </c>
      <c r="AT98" s="21" t="s">
        <v>137</v>
      </c>
      <c r="AU98" s="21" t="s">
        <v>84</v>
      </c>
      <c r="AY98" s="21" t="s">
        <v>134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1" t="s">
        <v>24</v>
      </c>
      <c r="BK98" s="229">
        <f>ROUND(I98*H98,2)</f>
        <v>0</v>
      </c>
      <c r="BL98" s="21" t="s">
        <v>287</v>
      </c>
      <c r="BM98" s="21" t="s">
        <v>2586</v>
      </c>
    </row>
    <row r="99" spans="2:63" s="10" customFormat="1" ht="29.85" customHeight="1">
      <c r="B99" s="202"/>
      <c r="C99" s="203"/>
      <c r="D99" s="204" t="s">
        <v>74</v>
      </c>
      <c r="E99" s="216" t="s">
        <v>2491</v>
      </c>
      <c r="F99" s="216" t="s">
        <v>2492</v>
      </c>
      <c r="G99" s="203"/>
      <c r="H99" s="203"/>
      <c r="I99" s="206"/>
      <c r="J99" s="217">
        <f>BK99</f>
        <v>0</v>
      </c>
      <c r="K99" s="203"/>
      <c r="L99" s="208"/>
      <c r="M99" s="209"/>
      <c r="N99" s="210"/>
      <c r="O99" s="210"/>
      <c r="P99" s="211">
        <f>SUM(P100:P104)</f>
        <v>0</v>
      </c>
      <c r="Q99" s="210"/>
      <c r="R99" s="211">
        <f>SUM(R100:R104)</f>
        <v>0.1307536</v>
      </c>
      <c r="S99" s="210"/>
      <c r="T99" s="212">
        <f>SUM(T100:T104)</f>
        <v>0</v>
      </c>
      <c r="AR99" s="213" t="s">
        <v>84</v>
      </c>
      <c r="AT99" s="214" t="s">
        <v>74</v>
      </c>
      <c r="AU99" s="214" t="s">
        <v>24</v>
      </c>
      <c r="AY99" s="213" t="s">
        <v>134</v>
      </c>
      <c r="BK99" s="215">
        <f>SUM(BK100:BK104)</f>
        <v>0</v>
      </c>
    </row>
    <row r="100" spans="2:65" s="1" customFormat="1" ht="16.5" customHeight="1">
      <c r="B100" s="43"/>
      <c r="C100" s="218" t="s">
        <v>273</v>
      </c>
      <c r="D100" s="218" t="s">
        <v>137</v>
      </c>
      <c r="E100" s="219" t="s">
        <v>2587</v>
      </c>
      <c r="F100" s="220" t="s">
        <v>2588</v>
      </c>
      <c r="G100" s="221" t="s">
        <v>281</v>
      </c>
      <c r="H100" s="222">
        <v>42.36</v>
      </c>
      <c r="I100" s="223"/>
      <c r="J100" s="224">
        <f>ROUND(I100*H100,2)</f>
        <v>0</v>
      </c>
      <c r="K100" s="220" t="s">
        <v>229</v>
      </c>
      <c r="L100" s="69"/>
      <c r="M100" s="225" t="s">
        <v>22</v>
      </c>
      <c r="N100" s="226" t="s">
        <v>46</v>
      </c>
      <c r="O100" s="44"/>
      <c r="P100" s="227">
        <f>O100*H100</f>
        <v>0</v>
      </c>
      <c r="Q100" s="227">
        <v>0.00296</v>
      </c>
      <c r="R100" s="227">
        <f>Q100*H100</f>
        <v>0.12538559999999999</v>
      </c>
      <c r="S100" s="227">
        <v>0</v>
      </c>
      <c r="T100" s="228">
        <f>S100*H100</f>
        <v>0</v>
      </c>
      <c r="AR100" s="21" t="s">
        <v>287</v>
      </c>
      <c r="AT100" s="21" t="s">
        <v>137</v>
      </c>
      <c r="AU100" s="21" t="s">
        <v>84</v>
      </c>
      <c r="AY100" s="21" t="s">
        <v>134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1" t="s">
        <v>24</v>
      </c>
      <c r="BK100" s="229">
        <f>ROUND(I100*H100,2)</f>
        <v>0</v>
      </c>
      <c r="BL100" s="21" t="s">
        <v>287</v>
      </c>
      <c r="BM100" s="21" t="s">
        <v>2589</v>
      </c>
    </row>
    <row r="101" spans="2:51" s="11" customFormat="1" ht="13.5">
      <c r="B101" s="234"/>
      <c r="C101" s="235"/>
      <c r="D101" s="236" t="s">
        <v>224</v>
      </c>
      <c r="E101" s="237" t="s">
        <v>22</v>
      </c>
      <c r="F101" s="238" t="s">
        <v>2518</v>
      </c>
      <c r="G101" s="235"/>
      <c r="H101" s="239">
        <v>42.36</v>
      </c>
      <c r="I101" s="240"/>
      <c r="J101" s="235"/>
      <c r="K101" s="235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224</v>
      </c>
      <c r="AU101" s="245" t="s">
        <v>84</v>
      </c>
      <c r="AV101" s="11" t="s">
        <v>84</v>
      </c>
      <c r="AW101" s="11" t="s">
        <v>39</v>
      </c>
      <c r="AX101" s="11" t="s">
        <v>24</v>
      </c>
      <c r="AY101" s="245" t="s">
        <v>134</v>
      </c>
    </row>
    <row r="102" spans="2:65" s="1" customFormat="1" ht="16.5" customHeight="1">
      <c r="B102" s="43"/>
      <c r="C102" s="218" t="s">
        <v>267</v>
      </c>
      <c r="D102" s="218" t="s">
        <v>137</v>
      </c>
      <c r="E102" s="219" t="s">
        <v>2590</v>
      </c>
      <c r="F102" s="220" t="s">
        <v>2591</v>
      </c>
      <c r="G102" s="221" t="s">
        <v>281</v>
      </c>
      <c r="H102" s="222">
        <v>2.44</v>
      </c>
      <c r="I102" s="223"/>
      <c r="J102" s="224">
        <f>ROUND(I102*H102,2)</f>
        <v>0</v>
      </c>
      <c r="K102" s="220" t="s">
        <v>229</v>
      </c>
      <c r="L102" s="69"/>
      <c r="M102" s="225" t="s">
        <v>22</v>
      </c>
      <c r="N102" s="226" t="s">
        <v>46</v>
      </c>
      <c r="O102" s="44"/>
      <c r="P102" s="227">
        <f>O102*H102</f>
        <v>0</v>
      </c>
      <c r="Q102" s="227">
        <v>0.0022</v>
      </c>
      <c r="R102" s="227">
        <f>Q102*H102</f>
        <v>0.005368</v>
      </c>
      <c r="S102" s="227">
        <v>0</v>
      </c>
      <c r="T102" s="228">
        <f>S102*H102</f>
        <v>0</v>
      </c>
      <c r="AR102" s="21" t="s">
        <v>287</v>
      </c>
      <c r="AT102" s="21" t="s">
        <v>137</v>
      </c>
      <c r="AU102" s="21" t="s">
        <v>84</v>
      </c>
      <c r="AY102" s="21" t="s">
        <v>134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1" t="s">
        <v>24</v>
      </c>
      <c r="BK102" s="229">
        <f>ROUND(I102*H102,2)</f>
        <v>0</v>
      </c>
      <c r="BL102" s="21" t="s">
        <v>287</v>
      </c>
      <c r="BM102" s="21" t="s">
        <v>2592</v>
      </c>
    </row>
    <row r="103" spans="2:51" s="11" customFormat="1" ht="13.5">
      <c r="B103" s="234"/>
      <c r="C103" s="235"/>
      <c r="D103" s="236" t="s">
        <v>224</v>
      </c>
      <c r="E103" s="237" t="s">
        <v>22</v>
      </c>
      <c r="F103" s="238" t="s">
        <v>2593</v>
      </c>
      <c r="G103" s="235"/>
      <c r="H103" s="239">
        <v>2.44</v>
      </c>
      <c r="I103" s="240"/>
      <c r="J103" s="235"/>
      <c r="K103" s="235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224</v>
      </c>
      <c r="AU103" s="245" t="s">
        <v>84</v>
      </c>
      <c r="AV103" s="11" t="s">
        <v>84</v>
      </c>
      <c r="AW103" s="11" t="s">
        <v>39</v>
      </c>
      <c r="AX103" s="11" t="s">
        <v>24</v>
      </c>
      <c r="AY103" s="245" t="s">
        <v>134</v>
      </c>
    </row>
    <row r="104" spans="2:65" s="1" customFormat="1" ht="16.5" customHeight="1">
      <c r="B104" s="43"/>
      <c r="C104" s="218" t="s">
        <v>168</v>
      </c>
      <c r="D104" s="218" t="s">
        <v>137</v>
      </c>
      <c r="E104" s="219" t="s">
        <v>2526</v>
      </c>
      <c r="F104" s="220" t="s">
        <v>2527</v>
      </c>
      <c r="G104" s="221" t="s">
        <v>628</v>
      </c>
      <c r="H104" s="256"/>
      <c r="I104" s="223"/>
      <c r="J104" s="224">
        <f>ROUND(I104*H104,2)</f>
        <v>0</v>
      </c>
      <c r="K104" s="220" t="s">
        <v>229</v>
      </c>
      <c r="L104" s="69"/>
      <c r="M104" s="225" t="s">
        <v>22</v>
      </c>
      <c r="N104" s="230" t="s">
        <v>46</v>
      </c>
      <c r="O104" s="231"/>
      <c r="P104" s="232">
        <f>O104*H104</f>
        <v>0</v>
      </c>
      <c r="Q104" s="232">
        <v>0</v>
      </c>
      <c r="R104" s="232">
        <f>Q104*H104</f>
        <v>0</v>
      </c>
      <c r="S104" s="232">
        <v>0</v>
      </c>
      <c r="T104" s="233">
        <f>S104*H104</f>
        <v>0</v>
      </c>
      <c r="AR104" s="21" t="s">
        <v>287</v>
      </c>
      <c r="AT104" s="21" t="s">
        <v>137</v>
      </c>
      <c r="AU104" s="21" t="s">
        <v>84</v>
      </c>
      <c r="AY104" s="21" t="s">
        <v>134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1" t="s">
        <v>24</v>
      </c>
      <c r="BK104" s="229">
        <f>ROUND(I104*H104,2)</f>
        <v>0</v>
      </c>
      <c r="BL104" s="21" t="s">
        <v>287</v>
      </c>
      <c r="BM104" s="21" t="s">
        <v>2594</v>
      </c>
    </row>
    <row r="105" spans="2:12" s="1" customFormat="1" ht="6.95" customHeight="1">
      <c r="B105" s="64"/>
      <c r="C105" s="65"/>
      <c r="D105" s="65"/>
      <c r="E105" s="65"/>
      <c r="F105" s="65"/>
      <c r="G105" s="65"/>
      <c r="H105" s="65"/>
      <c r="I105" s="163"/>
      <c r="J105" s="65"/>
      <c r="K105" s="65"/>
      <c r="L105" s="69"/>
    </row>
  </sheetData>
  <sheetProtection password="CC35" sheet="1" objects="1" scenarios="1" formatColumns="0" formatRows="0" autoFilter="0"/>
  <autoFilter ref="C79:K104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102</v>
      </c>
      <c r="G1" s="136" t="s">
        <v>103</v>
      </c>
      <c r="H1" s="136"/>
      <c r="I1" s="137"/>
      <c r="J1" s="136" t="s">
        <v>104</v>
      </c>
      <c r="K1" s="135" t="s">
        <v>105</v>
      </c>
      <c r="L1" s="136" t="s">
        <v>106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101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84</v>
      </c>
    </row>
    <row r="4" spans="2:46" ht="36.95" customHeight="1">
      <c r="B4" s="25"/>
      <c r="C4" s="26"/>
      <c r="D4" s="27" t="s">
        <v>107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ZŠ Úšovice - stavební úpravy školních dílen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108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2595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21</v>
      </c>
      <c r="E11" s="44"/>
      <c r="F11" s="32" t="s">
        <v>22</v>
      </c>
      <c r="G11" s="44"/>
      <c r="H11" s="44"/>
      <c r="I11" s="143" t="s">
        <v>23</v>
      </c>
      <c r="J11" s="32" t="s">
        <v>22</v>
      </c>
      <c r="K11" s="48"/>
    </row>
    <row r="12" spans="2:11" s="1" customFormat="1" ht="14.4" customHeight="1">
      <c r="B12" s="43"/>
      <c r="C12" s="44"/>
      <c r="D12" s="37" t="s">
        <v>25</v>
      </c>
      <c r="E12" s="44"/>
      <c r="F12" s="32" t="s">
        <v>26</v>
      </c>
      <c r="G12" s="44"/>
      <c r="H12" s="44"/>
      <c r="I12" s="143" t="s">
        <v>27</v>
      </c>
      <c r="J12" s="144" t="str">
        <f>'Rekapitulace stavby'!AN8</f>
        <v>22. 12. 2016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31</v>
      </c>
      <c r="E14" s="44"/>
      <c r="F14" s="44"/>
      <c r="G14" s="44"/>
      <c r="H14" s="44"/>
      <c r="I14" s="143" t="s">
        <v>32</v>
      </c>
      <c r="J14" s="32" t="s">
        <v>22</v>
      </c>
      <c r="K14" s="48"/>
    </row>
    <row r="15" spans="2:11" s="1" customFormat="1" ht="18" customHeight="1">
      <c r="B15" s="43"/>
      <c r="C15" s="44"/>
      <c r="D15" s="44"/>
      <c r="E15" s="32" t="s">
        <v>33</v>
      </c>
      <c r="F15" s="44"/>
      <c r="G15" s="44"/>
      <c r="H15" s="44"/>
      <c r="I15" s="143" t="s">
        <v>34</v>
      </c>
      <c r="J15" s="32" t="s">
        <v>22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35</v>
      </c>
      <c r="E17" s="44"/>
      <c r="F17" s="44"/>
      <c r="G17" s="44"/>
      <c r="H17" s="44"/>
      <c r="I17" s="143" t="s">
        <v>32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34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37</v>
      </c>
      <c r="E20" s="44"/>
      <c r="F20" s="44"/>
      <c r="G20" s="44"/>
      <c r="H20" s="44"/>
      <c r="I20" s="143" t="s">
        <v>32</v>
      </c>
      <c r="J20" s="32" t="s">
        <v>22</v>
      </c>
      <c r="K20" s="48"/>
    </row>
    <row r="21" spans="2:11" s="1" customFormat="1" ht="18" customHeight="1">
      <c r="B21" s="43"/>
      <c r="C21" s="44"/>
      <c r="D21" s="44"/>
      <c r="E21" s="32" t="s">
        <v>38</v>
      </c>
      <c r="F21" s="44"/>
      <c r="G21" s="44"/>
      <c r="H21" s="44"/>
      <c r="I21" s="143" t="s">
        <v>34</v>
      </c>
      <c r="J21" s="32" t="s">
        <v>22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40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22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41</v>
      </c>
      <c r="E27" s="44"/>
      <c r="F27" s="44"/>
      <c r="G27" s="44"/>
      <c r="H27" s="44"/>
      <c r="I27" s="141"/>
      <c r="J27" s="152">
        <f>ROUND(J79,2)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43</v>
      </c>
      <c r="G29" s="44"/>
      <c r="H29" s="44"/>
      <c r="I29" s="153" t="s">
        <v>42</v>
      </c>
      <c r="J29" s="49" t="s">
        <v>44</v>
      </c>
      <c r="K29" s="48"/>
    </row>
    <row r="30" spans="2:11" s="1" customFormat="1" ht="14.4" customHeight="1">
      <c r="B30" s="43"/>
      <c r="C30" s="44"/>
      <c r="D30" s="52" t="s">
        <v>45</v>
      </c>
      <c r="E30" s="52" t="s">
        <v>46</v>
      </c>
      <c r="F30" s="154">
        <f>ROUND(SUM(BE79:BE97),2)</f>
        <v>0</v>
      </c>
      <c r="G30" s="44"/>
      <c r="H30" s="44"/>
      <c r="I30" s="155">
        <v>0.21</v>
      </c>
      <c r="J30" s="154">
        <f>ROUND(ROUND((SUM(BE79:BE97)),2)*I30,2)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47</v>
      </c>
      <c r="F31" s="154">
        <f>ROUND(SUM(BF79:BF97),2)</f>
        <v>0</v>
      </c>
      <c r="G31" s="44"/>
      <c r="H31" s="44"/>
      <c r="I31" s="155">
        <v>0.15</v>
      </c>
      <c r="J31" s="154">
        <f>ROUND(ROUND((SUM(BF79:BF97)),2)*I31,2)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48</v>
      </c>
      <c r="F32" s="154">
        <f>ROUND(SUM(BG79:BG97),2)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49</v>
      </c>
      <c r="F33" s="154">
        <f>ROUND(SUM(BH79:BH97),2)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50</v>
      </c>
      <c r="F34" s="154">
        <f>ROUND(SUM(BI79:BI97),2)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51</v>
      </c>
      <c r="E36" s="95"/>
      <c r="F36" s="95"/>
      <c r="G36" s="158" t="s">
        <v>52</v>
      </c>
      <c r="H36" s="159" t="s">
        <v>53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110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ZŠ Úšovice - stavební úpravy školních dílen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108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400 - SO 04 - Připojení k Internetu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25</v>
      </c>
      <c r="D49" s="44"/>
      <c r="E49" s="44"/>
      <c r="F49" s="32" t="str">
        <f>F12</f>
        <v>Mariánské Lázně - Úšovice</v>
      </c>
      <c r="G49" s="44"/>
      <c r="H49" s="44"/>
      <c r="I49" s="143" t="s">
        <v>27</v>
      </c>
      <c r="J49" s="144" t="str">
        <f>IF(J12="","",J12)</f>
        <v>22. 12. 2016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31</v>
      </c>
      <c r="D51" s="44"/>
      <c r="E51" s="44"/>
      <c r="F51" s="32" t="str">
        <f>E15</f>
        <v>Město M.Lázně</v>
      </c>
      <c r="G51" s="44"/>
      <c r="H51" s="44"/>
      <c r="I51" s="143" t="s">
        <v>37</v>
      </c>
      <c r="J51" s="41" t="str">
        <f>E21</f>
        <v>Ing.Pavel Graca</v>
      </c>
      <c r="K51" s="48"/>
    </row>
    <row r="52" spans="2:11" s="1" customFormat="1" ht="14.4" customHeight="1">
      <c r="B52" s="43"/>
      <c r="C52" s="37" t="s">
        <v>35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111</v>
      </c>
      <c r="D54" s="156"/>
      <c r="E54" s="156"/>
      <c r="F54" s="156"/>
      <c r="G54" s="156"/>
      <c r="H54" s="156"/>
      <c r="I54" s="170"/>
      <c r="J54" s="171" t="s">
        <v>112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113</v>
      </c>
      <c r="D56" s="44"/>
      <c r="E56" s="44"/>
      <c r="F56" s="44"/>
      <c r="G56" s="44"/>
      <c r="H56" s="44"/>
      <c r="I56" s="141"/>
      <c r="J56" s="152">
        <f>J79</f>
        <v>0</v>
      </c>
      <c r="K56" s="48"/>
      <c r="AU56" s="21" t="s">
        <v>114</v>
      </c>
    </row>
    <row r="57" spans="2:11" s="7" customFormat="1" ht="24.95" customHeight="1">
      <c r="B57" s="174"/>
      <c r="C57" s="175"/>
      <c r="D57" s="176" t="s">
        <v>201</v>
      </c>
      <c r="E57" s="177"/>
      <c r="F57" s="177"/>
      <c r="G57" s="177"/>
      <c r="H57" s="177"/>
      <c r="I57" s="178"/>
      <c r="J57" s="179">
        <f>J80</f>
        <v>0</v>
      </c>
      <c r="K57" s="180"/>
    </row>
    <row r="58" spans="2:11" s="8" customFormat="1" ht="19.9" customHeight="1">
      <c r="B58" s="181"/>
      <c r="C58" s="182"/>
      <c r="D58" s="183" t="s">
        <v>211</v>
      </c>
      <c r="E58" s="184"/>
      <c r="F58" s="184"/>
      <c r="G58" s="184"/>
      <c r="H58" s="184"/>
      <c r="I58" s="185"/>
      <c r="J58" s="186">
        <f>J81</f>
        <v>0</v>
      </c>
      <c r="K58" s="187"/>
    </row>
    <row r="59" spans="2:11" s="8" customFormat="1" ht="14.85" customHeight="1">
      <c r="B59" s="181"/>
      <c r="C59" s="182"/>
      <c r="D59" s="183" t="s">
        <v>2596</v>
      </c>
      <c r="E59" s="184"/>
      <c r="F59" s="184"/>
      <c r="G59" s="184"/>
      <c r="H59" s="184"/>
      <c r="I59" s="185"/>
      <c r="J59" s="186">
        <f>J85</f>
        <v>0</v>
      </c>
      <c r="K59" s="187"/>
    </row>
    <row r="60" spans="2:11" s="1" customFormat="1" ht="21.8" customHeight="1">
      <c r="B60" s="43"/>
      <c r="C60" s="44"/>
      <c r="D60" s="44"/>
      <c r="E60" s="44"/>
      <c r="F60" s="44"/>
      <c r="G60" s="44"/>
      <c r="H60" s="44"/>
      <c r="I60" s="141"/>
      <c r="J60" s="44"/>
      <c r="K60" s="48"/>
    </row>
    <row r="61" spans="2:11" s="1" customFormat="1" ht="6.95" customHeight="1">
      <c r="B61" s="64"/>
      <c r="C61" s="65"/>
      <c r="D61" s="65"/>
      <c r="E61" s="65"/>
      <c r="F61" s="65"/>
      <c r="G61" s="65"/>
      <c r="H61" s="65"/>
      <c r="I61" s="163"/>
      <c r="J61" s="65"/>
      <c r="K61" s="66"/>
    </row>
    <row r="65" spans="2:12" s="1" customFormat="1" ht="6.95" customHeight="1">
      <c r="B65" s="67"/>
      <c r="C65" s="68"/>
      <c r="D65" s="68"/>
      <c r="E65" s="68"/>
      <c r="F65" s="68"/>
      <c r="G65" s="68"/>
      <c r="H65" s="68"/>
      <c r="I65" s="166"/>
      <c r="J65" s="68"/>
      <c r="K65" s="68"/>
      <c r="L65" s="69"/>
    </row>
    <row r="66" spans="2:12" s="1" customFormat="1" ht="36.95" customHeight="1">
      <c r="B66" s="43"/>
      <c r="C66" s="70" t="s">
        <v>118</v>
      </c>
      <c r="D66" s="71"/>
      <c r="E66" s="71"/>
      <c r="F66" s="71"/>
      <c r="G66" s="71"/>
      <c r="H66" s="71"/>
      <c r="I66" s="188"/>
      <c r="J66" s="71"/>
      <c r="K66" s="71"/>
      <c r="L66" s="69"/>
    </row>
    <row r="67" spans="2:12" s="1" customFormat="1" ht="6.95" customHeight="1">
      <c r="B67" s="43"/>
      <c r="C67" s="71"/>
      <c r="D67" s="71"/>
      <c r="E67" s="71"/>
      <c r="F67" s="71"/>
      <c r="G67" s="71"/>
      <c r="H67" s="71"/>
      <c r="I67" s="188"/>
      <c r="J67" s="71"/>
      <c r="K67" s="71"/>
      <c r="L67" s="69"/>
    </row>
    <row r="68" spans="2:12" s="1" customFormat="1" ht="14.4" customHeight="1">
      <c r="B68" s="43"/>
      <c r="C68" s="73" t="s">
        <v>18</v>
      </c>
      <c r="D68" s="71"/>
      <c r="E68" s="71"/>
      <c r="F68" s="71"/>
      <c r="G68" s="71"/>
      <c r="H68" s="71"/>
      <c r="I68" s="188"/>
      <c r="J68" s="71"/>
      <c r="K68" s="71"/>
      <c r="L68" s="69"/>
    </row>
    <row r="69" spans="2:12" s="1" customFormat="1" ht="16.5" customHeight="1">
      <c r="B69" s="43"/>
      <c r="C69" s="71"/>
      <c r="D69" s="71"/>
      <c r="E69" s="189" t="str">
        <f>E7</f>
        <v>ZŠ Úšovice - stavební úpravy školních dílen</v>
      </c>
      <c r="F69" s="73"/>
      <c r="G69" s="73"/>
      <c r="H69" s="73"/>
      <c r="I69" s="188"/>
      <c r="J69" s="71"/>
      <c r="K69" s="71"/>
      <c r="L69" s="69"/>
    </row>
    <row r="70" spans="2:12" s="1" customFormat="1" ht="14.4" customHeight="1">
      <c r="B70" s="43"/>
      <c r="C70" s="73" t="s">
        <v>108</v>
      </c>
      <c r="D70" s="71"/>
      <c r="E70" s="71"/>
      <c r="F70" s="71"/>
      <c r="G70" s="71"/>
      <c r="H70" s="71"/>
      <c r="I70" s="188"/>
      <c r="J70" s="71"/>
      <c r="K70" s="71"/>
      <c r="L70" s="69"/>
    </row>
    <row r="71" spans="2:12" s="1" customFormat="1" ht="17.25" customHeight="1">
      <c r="B71" s="43"/>
      <c r="C71" s="71"/>
      <c r="D71" s="71"/>
      <c r="E71" s="79" t="str">
        <f>E9</f>
        <v>400 - SO 04 - Připojení k Internetu</v>
      </c>
      <c r="F71" s="71"/>
      <c r="G71" s="71"/>
      <c r="H71" s="71"/>
      <c r="I71" s="188"/>
      <c r="J71" s="71"/>
      <c r="K71" s="71"/>
      <c r="L71" s="69"/>
    </row>
    <row r="72" spans="2:12" s="1" customFormat="1" ht="6.95" customHeight="1">
      <c r="B72" s="43"/>
      <c r="C72" s="71"/>
      <c r="D72" s="71"/>
      <c r="E72" s="71"/>
      <c r="F72" s="71"/>
      <c r="G72" s="71"/>
      <c r="H72" s="71"/>
      <c r="I72" s="188"/>
      <c r="J72" s="71"/>
      <c r="K72" s="71"/>
      <c r="L72" s="69"/>
    </row>
    <row r="73" spans="2:12" s="1" customFormat="1" ht="18" customHeight="1">
      <c r="B73" s="43"/>
      <c r="C73" s="73" t="s">
        <v>25</v>
      </c>
      <c r="D73" s="71"/>
      <c r="E73" s="71"/>
      <c r="F73" s="190" t="str">
        <f>F12</f>
        <v>Mariánské Lázně - Úšovice</v>
      </c>
      <c r="G73" s="71"/>
      <c r="H73" s="71"/>
      <c r="I73" s="191" t="s">
        <v>27</v>
      </c>
      <c r="J73" s="82" t="str">
        <f>IF(J12="","",J12)</f>
        <v>22. 12. 2016</v>
      </c>
      <c r="K73" s="71"/>
      <c r="L73" s="69"/>
    </row>
    <row r="74" spans="2:12" s="1" customFormat="1" ht="6.95" customHeight="1">
      <c r="B74" s="43"/>
      <c r="C74" s="71"/>
      <c r="D74" s="71"/>
      <c r="E74" s="71"/>
      <c r="F74" s="71"/>
      <c r="G74" s="71"/>
      <c r="H74" s="71"/>
      <c r="I74" s="188"/>
      <c r="J74" s="71"/>
      <c r="K74" s="71"/>
      <c r="L74" s="69"/>
    </row>
    <row r="75" spans="2:12" s="1" customFormat="1" ht="13.5">
      <c r="B75" s="43"/>
      <c r="C75" s="73" t="s">
        <v>31</v>
      </c>
      <c r="D75" s="71"/>
      <c r="E75" s="71"/>
      <c r="F75" s="190" t="str">
        <f>E15</f>
        <v>Město M.Lázně</v>
      </c>
      <c r="G75" s="71"/>
      <c r="H75" s="71"/>
      <c r="I75" s="191" t="s">
        <v>37</v>
      </c>
      <c r="J75" s="190" t="str">
        <f>E21</f>
        <v>Ing.Pavel Graca</v>
      </c>
      <c r="K75" s="71"/>
      <c r="L75" s="69"/>
    </row>
    <row r="76" spans="2:12" s="1" customFormat="1" ht="14.4" customHeight="1">
      <c r="B76" s="43"/>
      <c r="C76" s="73" t="s">
        <v>35</v>
      </c>
      <c r="D76" s="71"/>
      <c r="E76" s="71"/>
      <c r="F76" s="190" t="str">
        <f>IF(E18="","",E18)</f>
        <v/>
      </c>
      <c r="G76" s="71"/>
      <c r="H76" s="71"/>
      <c r="I76" s="188"/>
      <c r="J76" s="71"/>
      <c r="K76" s="71"/>
      <c r="L76" s="69"/>
    </row>
    <row r="77" spans="2:12" s="1" customFormat="1" ht="10.3" customHeight="1">
      <c r="B77" s="43"/>
      <c r="C77" s="71"/>
      <c r="D77" s="71"/>
      <c r="E77" s="71"/>
      <c r="F77" s="71"/>
      <c r="G77" s="71"/>
      <c r="H77" s="71"/>
      <c r="I77" s="188"/>
      <c r="J77" s="71"/>
      <c r="K77" s="71"/>
      <c r="L77" s="69"/>
    </row>
    <row r="78" spans="2:20" s="9" customFormat="1" ht="29.25" customHeight="1">
      <c r="B78" s="192"/>
      <c r="C78" s="193" t="s">
        <v>119</v>
      </c>
      <c r="D78" s="194" t="s">
        <v>60</v>
      </c>
      <c r="E78" s="194" t="s">
        <v>56</v>
      </c>
      <c r="F78" s="194" t="s">
        <v>120</v>
      </c>
      <c r="G78" s="194" t="s">
        <v>121</v>
      </c>
      <c r="H78" s="194" t="s">
        <v>122</v>
      </c>
      <c r="I78" s="195" t="s">
        <v>123</v>
      </c>
      <c r="J78" s="194" t="s">
        <v>112</v>
      </c>
      <c r="K78" s="196" t="s">
        <v>124</v>
      </c>
      <c r="L78" s="197"/>
      <c r="M78" s="99" t="s">
        <v>125</v>
      </c>
      <c r="N78" s="100" t="s">
        <v>45</v>
      </c>
      <c r="O78" s="100" t="s">
        <v>126</v>
      </c>
      <c r="P78" s="100" t="s">
        <v>127</v>
      </c>
      <c r="Q78" s="100" t="s">
        <v>128</v>
      </c>
      <c r="R78" s="100" t="s">
        <v>129</v>
      </c>
      <c r="S78" s="100" t="s">
        <v>130</v>
      </c>
      <c r="T78" s="101" t="s">
        <v>131</v>
      </c>
    </row>
    <row r="79" spans="2:63" s="1" customFormat="1" ht="29.25" customHeight="1">
      <c r="B79" s="43"/>
      <c r="C79" s="105" t="s">
        <v>113</v>
      </c>
      <c r="D79" s="71"/>
      <c r="E79" s="71"/>
      <c r="F79" s="71"/>
      <c r="G79" s="71"/>
      <c r="H79" s="71"/>
      <c r="I79" s="188"/>
      <c r="J79" s="198">
        <f>BK79</f>
        <v>0</v>
      </c>
      <c r="K79" s="71"/>
      <c r="L79" s="69"/>
      <c r="M79" s="102"/>
      <c r="N79" s="103"/>
      <c r="O79" s="103"/>
      <c r="P79" s="199">
        <f>P80</f>
        <v>0</v>
      </c>
      <c r="Q79" s="103"/>
      <c r="R79" s="199">
        <f>R80</f>
        <v>0</v>
      </c>
      <c r="S79" s="103"/>
      <c r="T79" s="200">
        <f>T80</f>
        <v>0</v>
      </c>
      <c r="AT79" s="21" t="s">
        <v>74</v>
      </c>
      <c r="AU79" s="21" t="s">
        <v>114</v>
      </c>
      <c r="BK79" s="201">
        <f>BK80</f>
        <v>0</v>
      </c>
    </row>
    <row r="80" spans="2:63" s="10" customFormat="1" ht="37.4" customHeight="1">
      <c r="B80" s="202"/>
      <c r="C80" s="203"/>
      <c r="D80" s="204" t="s">
        <v>74</v>
      </c>
      <c r="E80" s="205" t="s">
        <v>268</v>
      </c>
      <c r="F80" s="205" t="s">
        <v>1469</v>
      </c>
      <c r="G80" s="203"/>
      <c r="H80" s="203"/>
      <c r="I80" s="206"/>
      <c r="J80" s="207">
        <f>BK80</f>
        <v>0</v>
      </c>
      <c r="K80" s="203"/>
      <c r="L80" s="208"/>
      <c r="M80" s="209"/>
      <c r="N80" s="210"/>
      <c r="O80" s="210"/>
      <c r="P80" s="211">
        <f>P81</f>
        <v>0</v>
      </c>
      <c r="Q80" s="210"/>
      <c r="R80" s="211">
        <f>R81</f>
        <v>0</v>
      </c>
      <c r="S80" s="210"/>
      <c r="T80" s="212">
        <f>T81</f>
        <v>0</v>
      </c>
      <c r="AR80" s="213" t="s">
        <v>147</v>
      </c>
      <c r="AT80" s="214" t="s">
        <v>74</v>
      </c>
      <c r="AU80" s="214" t="s">
        <v>75</v>
      </c>
      <c r="AY80" s="213" t="s">
        <v>134</v>
      </c>
      <c r="BK80" s="215">
        <f>BK81</f>
        <v>0</v>
      </c>
    </row>
    <row r="81" spans="2:63" s="10" customFormat="1" ht="19.9" customHeight="1">
      <c r="B81" s="202"/>
      <c r="C81" s="203"/>
      <c r="D81" s="204" t="s">
        <v>74</v>
      </c>
      <c r="E81" s="216" t="s">
        <v>1863</v>
      </c>
      <c r="F81" s="216" t="s">
        <v>1864</v>
      </c>
      <c r="G81" s="203"/>
      <c r="H81" s="203"/>
      <c r="I81" s="206"/>
      <c r="J81" s="217">
        <f>BK81</f>
        <v>0</v>
      </c>
      <c r="K81" s="203"/>
      <c r="L81" s="208"/>
      <c r="M81" s="209"/>
      <c r="N81" s="210"/>
      <c r="O81" s="210"/>
      <c r="P81" s="211">
        <f>P82+SUM(P83:P85)</f>
        <v>0</v>
      </c>
      <c r="Q81" s="210"/>
      <c r="R81" s="211">
        <f>R82+SUM(R83:R85)</f>
        <v>0</v>
      </c>
      <c r="S81" s="210"/>
      <c r="T81" s="212">
        <f>T82+SUM(T83:T85)</f>
        <v>0</v>
      </c>
      <c r="AR81" s="213" t="s">
        <v>147</v>
      </c>
      <c r="AT81" s="214" t="s">
        <v>74</v>
      </c>
      <c r="AU81" s="214" t="s">
        <v>24</v>
      </c>
      <c r="AY81" s="213" t="s">
        <v>134</v>
      </c>
      <c r="BK81" s="215">
        <f>BK82+SUM(BK83:BK85)</f>
        <v>0</v>
      </c>
    </row>
    <row r="82" spans="2:65" s="1" customFormat="1" ht="16.5" customHeight="1">
      <c r="B82" s="43"/>
      <c r="C82" s="218" t="s">
        <v>24</v>
      </c>
      <c r="D82" s="218" t="s">
        <v>137</v>
      </c>
      <c r="E82" s="219" t="s">
        <v>1866</v>
      </c>
      <c r="F82" s="220" t="s">
        <v>1867</v>
      </c>
      <c r="G82" s="221" t="s">
        <v>696</v>
      </c>
      <c r="H82" s="222">
        <v>10</v>
      </c>
      <c r="I82" s="223"/>
      <c r="J82" s="224">
        <f>ROUND(I82*H82,2)</f>
        <v>0</v>
      </c>
      <c r="K82" s="220" t="s">
        <v>342</v>
      </c>
      <c r="L82" s="69"/>
      <c r="M82" s="225" t="s">
        <v>22</v>
      </c>
      <c r="N82" s="226" t="s">
        <v>46</v>
      </c>
      <c r="O82" s="44"/>
      <c r="P82" s="227">
        <f>O82*H82</f>
        <v>0</v>
      </c>
      <c r="Q82" s="227">
        <v>0</v>
      </c>
      <c r="R82" s="227">
        <f>Q82*H82</f>
        <v>0</v>
      </c>
      <c r="S82" s="227">
        <v>0</v>
      </c>
      <c r="T82" s="228">
        <f>S82*H82</f>
        <v>0</v>
      </c>
      <c r="AR82" s="21" t="s">
        <v>512</v>
      </c>
      <c r="AT82" s="21" t="s">
        <v>137</v>
      </c>
      <c r="AU82" s="21" t="s">
        <v>84</v>
      </c>
      <c r="AY82" s="21" t="s">
        <v>134</v>
      </c>
      <c r="BE82" s="229">
        <f>IF(N82="základní",J82,0)</f>
        <v>0</v>
      </c>
      <c r="BF82" s="229">
        <f>IF(N82="snížená",J82,0)</f>
        <v>0</v>
      </c>
      <c r="BG82" s="229">
        <f>IF(N82="zákl. přenesená",J82,0)</f>
        <v>0</v>
      </c>
      <c r="BH82" s="229">
        <f>IF(N82="sníž. přenesená",J82,0)</f>
        <v>0</v>
      </c>
      <c r="BI82" s="229">
        <f>IF(N82="nulová",J82,0)</f>
        <v>0</v>
      </c>
      <c r="BJ82" s="21" t="s">
        <v>24</v>
      </c>
      <c r="BK82" s="229">
        <f>ROUND(I82*H82,2)</f>
        <v>0</v>
      </c>
      <c r="BL82" s="21" t="s">
        <v>512</v>
      </c>
      <c r="BM82" s="21" t="s">
        <v>2597</v>
      </c>
    </row>
    <row r="83" spans="2:65" s="1" customFormat="1" ht="16.5" customHeight="1">
      <c r="B83" s="43"/>
      <c r="C83" s="218" t="s">
        <v>84</v>
      </c>
      <c r="D83" s="218" t="s">
        <v>137</v>
      </c>
      <c r="E83" s="219" t="s">
        <v>1870</v>
      </c>
      <c r="F83" s="220" t="s">
        <v>1871</v>
      </c>
      <c r="G83" s="221" t="s">
        <v>696</v>
      </c>
      <c r="H83" s="222">
        <v>5</v>
      </c>
      <c r="I83" s="223"/>
      <c r="J83" s="224">
        <f>ROUND(I83*H83,2)</f>
        <v>0</v>
      </c>
      <c r="K83" s="220" t="s">
        <v>342</v>
      </c>
      <c r="L83" s="69"/>
      <c r="M83" s="225" t="s">
        <v>22</v>
      </c>
      <c r="N83" s="226" t="s">
        <v>46</v>
      </c>
      <c r="O83" s="44"/>
      <c r="P83" s="227">
        <f>O83*H83</f>
        <v>0</v>
      </c>
      <c r="Q83" s="227">
        <v>0</v>
      </c>
      <c r="R83" s="227">
        <f>Q83*H83</f>
        <v>0</v>
      </c>
      <c r="S83" s="227">
        <v>0</v>
      </c>
      <c r="T83" s="228">
        <f>S83*H83</f>
        <v>0</v>
      </c>
      <c r="AR83" s="21" t="s">
        <v>512</v>
      </c>
      <c r="AT83" s="21" t="s">
        <v>137</v>
      </c>
      <c r="AU83" s="21" t="s">
        <v>84</v>
      </c>
      <c r="AY83" s="21" t="s">
        <v>134</v>
      </c>
      <c r="BE83" s="229">
        <f>IF(N83="základní",J83,0)</f>
        <v>0</v>
      </c>
      <c r="BF83" s="229">
        <f>IF(N83="snížená",J83,0)</f>
        <v>0</v>
      </c>
      <c r="BG83" s="229">
        <f>IF(N83="zákl. přenesená",J83,0)</f>
        <v>0</v>
      </c>
      <c r="BH83" s="229">
        <f>IF(N83="sníž. přenesená",J83,0)</f>
        <v>0</v>
      </c>
      <c r="BI83" s="229">
        <f>IF(N83="nulová",J83,0)</f>
        <v>0</v>
      </c>
      <c r="BJ83" s="21" t="s">
        <v>24</v>
      </c>
      <c r="BK83" s="229">
        <f>ROUND(I83*H83,2)</f>
        <v>0</v>
      </c>
      <c r="BL83" s="21" t="s">
        <v>512</v>
      </c>
      <c r="BM83" s="21" t="s">
        <v>2598</v>
      </c>
    </row>
    <row r="84" spans="2:65" s="1" customFormat="1" ht="16.5" customHeight="1">
      <c r="B84" s="43"/>
      <c r="C84" s="218" t="s">
        <v>147</v>
      </c>
      <c r="D84" s="218" t="s">
        <v>137</v>
      </c>
      <c r="E84" s="219" t="s">
        <v>1874</v>
      </c>
      <c r="F84" s="220" t="s">
        <v>1875</v>
      </c>
      <c r="G84" s="221" t="s">
        <v>140</v>
      </c>
      <c r="H84" s="222">
        <v>1</v>
      </c>
      <c r="I84" s="223"/>
      <c r="J84" s="224">
        <f>ROUND(I84*H84,2)</f>
        <v>0</v>
      </c>
      <c r="K84" s="220" t="s">
        <v>342</v>
      </c>
      <c r="L84" s="69"/>
      <c r="M84" s="225" t="s">
        <v>22</v>
      </c>
      <c r="N84" s="226" t="s">
        <v>46</v>
      </c>
      <c r="O84" s="44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AR84" s="21" t="s">
        <v>512</v>
      </c>
      <c r="AT84" s="21" t="s">
        <v>137</v>
      </c>
      <c r="AU84" s="21" t="s">
        <v>84</v>
      </c>
      <c r="AY84" s="21" t="s">
        <v>134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21" t="s">
        <v>24</v>
      </c>
      <c r="BK84" s="229">
        <f>ROUND(I84*H84,2)</f>
        <v>0</v>
      </c>
      <c r="BL84" s="21" t="s">
        <v>512</v>
      </c>
      <c r="BM84" s="21" t="s">
        <v>2599</v>
      </c>
    </row>
    <row r="85" spans="2:63" s="10" customFormat="1" ht="22.3" customHeight="1">
      <c r="B85" s="202"/>
      <c r="C85" s="203"/>
      <c r="D85" s="204" t="s">
        <v>74</v>
      </c>
      <c r="E85" s="216" t="s">
        <v>2600</v>
      </c>
      <c r="F85" s="216" t="s">
        <v>2601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SUM(P86:P97)</f>
        <v>0</v>
      </c>
      <c r="Q85" s="210"/>
      <c r="R85" s="211">
        <f>SUM(R86:R97)</f>
        <v>0</v>
      </c>
      <c r="S85" s="210"/>
      <c r="T85" s="212">
        <f>SUM(T86:T97)</f>
        <v>0</v>
      </c>
      <c r="AR85" s="213" t="s">
        <v>147</v>
      </c>
      <c r="AT85" s="214" t="s">
        <v>74</v>
      </c>
      <c r="AU85" s="214" t="s">
        <v>84</v>
      </c>
      <c r="AY85" s="213" t="s">
        <v>134</v>
      </c>
      <c r="BK85" s="215">
        <f>SUM(BK86:BK97)</f>
        <v>0</v>
      </c>
    </row>
    <row r="86" spans="2:65" s="1" customFormat="1" ht="16.5" customHeight="1">
      <c r="B86" s="43"/>
      <c r="C86" s="246" t="s">
        <v>153</v>
      </c>
      <c r="D86" s="246" t="s">
        <v>268</v>
      </c>
      <c r="E86" s="247" t="s">
        <v>2602</v>
      </c>
      <c r="F86" s="248" t="s">
        <v>2603</v>
      </c>
      <c r="G86" s="249" t="s">
        <v>1491</v>
      </c>
      <c r="H86" s="250">
        <v>1</v>
      </c>
      <c r="I86" s="251"/>
      <c r="J86" s="252">
        <f>ROUND(I86*H86,2)</f>
        <v>0</v>
      </c>
      <c r="K86" s="248" t="s">
        <v>342</v>
      </c>
      <c r="L86" s="253"/>
      <c r="M86" s="254" t="s">
        <v>22</v>
      </c>
      <c r="N86" s="255" t="s">
        <v>46</v>
      </c>
      <c r="O86" s="4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1" t="s">
        <v>1394</v>
      </c>
      <c r="AT86" s="21" t="s">
        <v>268</v>
      </c>
      <c r="AU86" s="21" t="s">
        <v>147</v>
      </c>
      <c r="AY86" s="21" t="s">
        <v>134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1" t="s">
        <v>24</v>
      </c>
      <c r="BK86" s="229">
        <f>ROUND(I86*H86,2)</f>
        <v>0</v>
      </c>
      <c r="BL86" s="21" t="s">
        <v>512</v>
      </c>
      <c r="BM86" s="21" t="s">
        <v>2604</v>
      </c>
    </row>
    <row r="87" spans="2:65" s="1" customFormat="1" ht="16.5" customHeight="1">
      <c r="B87" s="43"/>
      <c r="C87" s="246" t="s">
        <v>133</v>
      </c>
      <c r="D87" s="246" t="s">
        <v>268</v>
      </c>
      <c r="E87" s="247" t="s">
        <v>2605</v>
      </c>
      <c r="F87" s="248" t="s">
        <v>2606</v>
      </c>
      <c r="G87" s="249" t="s">
        <v>1491</v>
      </c>
      <c r="H87" s="250">
        <v>3</v>
      </c>
      <c r="I87" s="251"/>
      <c r="J87" s="252">
        <f>ROUND(I87*H87,2)</f>
        <v>0</v>
      </c>
      <c r="K87" s="248" t="s">
        <v>342</v>
      </c>
      <c r="L87" s="253"/>
      <c r="M87" s="254" t="s">
        <v>22</v>
      </c>
      <c r="N87" s="255" t="s">
        <v>46</v>
      </c>
      <c r="O87" s="44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AR87" s="21" t="s">
        <v>1394</v>
      </c>
      <c r="AT87" s="21" t="s">
        <v>268</v>
      </c>
      <c r="AU87" s="21" t="s">
        <v>147</v>
      </c>
      <c r="AY87" s="21" t="s">
        <v>134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21" t="s">
        <v>24</v>
      </c>
      <c r="BK87" s="229">
        <f>ROUND(I87*H87,2)</f>
        <v>0</v>
      </c>
      <c r="BL87" s="21" t="s">
        <v>512</v>
      </c>
      <c r="BM87" s="21" t="s">
        <v>2607</v>
      </c>
    </row>
    <row r="88" spans="2:65" s="1" customFormat="1" ht="16.5" customHeight="1">
      <c r="B88" s="43"/>
      <c r="C88" s="246" t="s">
        <v>160</v>
      </c>
      <c r="D88" s="246" t="s">
        <v>268</v>
      </c>
      <c r="E88" s="247" t="s">
        <v>2608</v>
      </c>
      <c r="F88" s="248" t="s">
        <v>2609</v>
      </c>
      <c r="G88" s="249" t="s">
        <v>281</v>
      </c>
      <c r="H88" s="250">
        <v>15</v>
      </c>
      <c r="I88" s="251"/>
      <c r="J88" s="252">
        <f>ROUND(I88*H88,2)</f>
        <v>0</v>
      </c>
      <c r="K88" s="248" t="s">
        <v>342</v>
      </c>
      <c r="L88" s="253"/>
      <c r="M88" s="254" t="s">
        <v>22</v>
      </c>
      <c r="N88" s="255" t="s">
        <v>46</v>
      </c>
      <c r="O88" s="4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AR88" s="21" t="s">
        <v>1394</v>
      </c>
      <c r="AT88" s="21" t="s">
        <v>268</v>
      </c>
      <c r="AU88" s="21" t="s">
        <v>147</v>
      </c>
      <c r="AY88" s="21" t="s">
        <v>134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21" t="s">
        <v>24</v>
      </c>
      <c r="BK88" s="229">
        <f>ROUND(I88*H88,2)</f>
        <v>0</v>
      </c>
      <c r="BL88" s="21" t="s">
        <v>512</v>
      </c>
      <c r="BM88" s="21" t="s">
        <v>2610</v>
      </c>
    </row>
    <row r="89" spans="2:65" s="1" customFormat="1" ht="16.5" customHeight="1">
      <c r="B89" s="43"/>
      <c r="C89" s="246" t="s">
        <v>164</v>
      </c>
      <c r="D89" s="246" t="s">
        <v>268</v>
      </c>
      <c r="E89" s="247" t="s">
        <v>2611</v>
      </c>
      <c r="F89" s="248" t="s">
        <v>1915</v>
      </c>
      <c r="G89" s="249" t="s">
        <v>281</v>
      </c>
      <c r="H89" s="250">
        <v>50</v>
      </c>
      <c r="I89" s="251"/>
      <c r="J89" s="252">
        <f>ROUND(I89*H89,2)</f>
        <v>0</v>
      </c>
      <c r="K89" s="248" t="s">
        <v>342</v>
      </c>
      <c r="L89" s="253"/>
      <c r="M89" s="254" t="s">
        <v>22</v>
      </c>
      <c r="N89" s="255" t="s">
        <v>46</v>
      </c>
      <c r="O89" s="4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1" t="s">
        <v>1394</v>
      </c>
      <c r="AT89" s="21" t="s">
        <v>268</v>
      </c>
      <c r="AU89" s="21" t="s">
        <v>147</v>
      </c>
      <c r="AY89" s="21" t="s">
        <v>134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1" t="s">
        <v>24</v>
      </c>
      <c r="BK89" s="229">
        <f>ROUND(I89*H89,2)</f>
        <v>0</v>
      </c>
      <c r="BL89" s="21" t="s">
        <v>512</v>
      </c>
      <c r="BM89" s="21" t="s">
        <v>2612</v>
      </c>
    </row>
    <row r="90" spans="2:65" s="1" customFormat="1" ht="16.5" customHeight="1">
      <c r="B90" s="43"/>
      <c r="C90" s="246" t="s">
        <v>168</v>
      </c>
      <c r="D90" s="246" t="s">
        <v>268</v>
      </c>
      <c r="E90" s="247" t="s">
        <v>2613</v>
      </c>
      <c r="F90" s="248" t="s">
        <v>2614</v>
      </c>
      <c r="G90" s="249" t="s">
        <v>1491</v>
      </c>
      <c r="H90" s="250">
        <v>1</v>
      </c>
      <c r="I90" s="251"/>
      <c r="J90" s="252">
        <f>ROUND(I90*H90,2)</f>
        <v>0</v>
      </c>
      <c r="K90" s="248" t="s">
        <v>342</v>
      </c>
      <c r="L90" s="253"/>
      <c r="M90" s="254" t="s">
        <v>22</v>
      </c>
      <c r="N90" s="255" t="s">
        <v>46</v>
      </c>
      <c r="O90" s="4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1" t="s">
        <v>1394</v>
      </c>
      <c r="AT90" s="21" t="s">
        <v>268</v>
      </c>
      <c r="AU90" s="21" t="s">
        <v>147</v>
      </c>
      <c r="AY90" s="21" t="s">
        <v>134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1" t="s">
        <v>24</v>
      </c>
      <c r="BK90" s="229">
        <f>ROUND(I90*H90,2)</f>
        <v>0</v>
      </c>
      <c r="BL90" s="21" t="s">
        <v>512</v>
      </c>
      <c r="BM90" s="21" t="s">
        <v>2615</v>
      </c>
    </row>
    <row r="91" spans="2:65" s="1" customFormat="1" ht="16.5" customHeight="1">
      <c r="B91" s="43"/>
      <c r="C91" s="246" t="s">
        <v>254</v>
      </c>
      <c r="D91" s="246" t="s">
        <v>268</v>
      </c>
      <c r="E91" s="247" t="s">
        <v>2616</v>
      </c>
      <c r="F91" s="248" t="s">
        <v>2617</v>
      </c>
      <c r="G91" s="249" t="s">
        <v>1491</v>
      </c>
      <c r="H91" s="250">
        <v>2</v>
      </c>
      <c r="I91" s="251"/>
      <c r="J91" s="252">
        <f>ROUND(I91*H91,2)</f>
        <v>0</v>
      </c>
      <c r="K91" s="248" t="s">
        <v>342</v>
      </c>
      <c r="L91" s="253"/>
      <c r="M91" s="254" t="s">
        <v>22</v>
      </c>
      <c r="N91" s="255" t="s">
        <v>46</v>
      </c>
      <c r="O91" s="44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1" t="s">
        <v>1394</v>
      </c>
      <c r="AT91" s="21" t="s">
        <v>268</v>
      </c>
      <c r="AU91" s="21" t="s">
        <v>147</v>
      </c>
      <c r="AY91" s="21" t="s">
        <v>134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1" t="s">
        <v>24</v>
      </c>
      <c r="BK91" s="229">
        <f>ROUND(I91*H91,2)</f>
        <v>0</v>
      </c>
      <c r="BL91" s="21" t="s">
        <v>512</v>
      </c>
      <c r="BM91" s="21" t="s">
        <v>2618</v>
      </c>
    </row>
    <row r="92" spans="2:65" s="1" customFormat="1" ht="16.5" customHeight="1">
      <c r="B92" s="43"/>
      <c r="C92" s="246" t="s">
        <v>29</v>
      </c>
      <c r="D92" s="246" t="s">
        <v>268</v>
      </c>
      <c r="E92" s="247" t="s">
        <v>2619</v>
      </c>
      <c r="F92" s="248" t="s">
        <v>2620</v>
      </c>
      <c r="G92" s="249" t="s">
        <v>1491</v>
      </c>
      <c r="H92" s="250">
        <v>1</v>
      </c>
      <c r="I92" s="251"/>
      <c r="J92" s="252">
        <f>ROUND(I92*H92,2)</f>
        <v>0</v>
      </c>
      <c r="K92" s="248" t="s">
        <v>342</v>
      </c>
      <c r="L92" s="253"/>
      <c r="M92" s="254" t="s">
        <v>22</v>
      </c>
      <c r="N92" s="255" t="s">
        <v>46</v>
      </c>
      <c r="O92" s="4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1" t="s">
        <v>1394</v>
      </c>
      <c r="AT92" s="21" t="s">
        <v>268</v>
      </c>
      <c r="AU92" s="21" t="s">
        <v>147</v>
      </c>
      <c r="AY92" s="21" t="s">
        <v>134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24</v>
      </c>
      <c r="BK92" s="229">
        <f>ROUND(I92*H92,2)</f>
        <v>0</v>
      </c>
      <c r="BL92" s="21" t="s">
        <v>512</v>
      </c>
      <c r="BM92" s="21" t="s">
        <v>2621</v>
      </c>
    </row>
    <row r="93" spans="2:65" s="1" customFormat="1" ht="25.5" customHeight="1">
      <c r="B93" s="43"/>
      <c r="C93" s="246" t="s">
        <v>263</v>
      </c>
      <c r="D93" s="246" t="s">
        <v>268</v>
      </c>
      <c r="E93" s="247" t="s">
        <v>2622</v>
      </c>
      <c r="F93" s="248" t="s">
        <v>2623</v>
      </c>
      <c r="G93" s="249" t="s">
        <v>1491</v>
      </c>
      <c r="H93" s="250">
        <v>3</v>
      </c>
      <c r="I93" s="251"/>
      <c r="J93" s="252">
        <f>ROUND(I93*H93,2)</f>
        <v>0</v>
      </c>
      <c r="K93" s="248" t="s">
        <v>342</v>
      </c>
      <c r="L93" s="253"/>
      <c r="M93" s="254" t="s">
        <v>22</v>
      </c>
      <c r="N93" s="255" t="s">
        <v>46</v>
      </c>
      <c r="O93" s="44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1" t="s">
        <v>1394</v>
      </c>
      <c r="AT93" s="21" t="s">
        <v>268</v>
      </c>
      <c r="AU93" s="21" t="s">
        <v>147</v>
      </c>
      <c r="AY93" s="21" t="s">
        <v>134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1" t="s">
        <v>24</v>
      </c>
      <c r="BK93" s="229">
        <f>ROUND(I93*H93,2)</f>
        <v>0</v>
      </c>
      <c r="BL93" s="21" t="s">
        <v>512</v>
      </c>
      <c r="BM93" s="21" t="s">
        <v>2624</v>
      </c>
    </row>
    <row r="94" spans="2:65" s="1" customFormat="1" ht="16.5" customHeight="1">
      <c r="B94" s="43"/>
      <c r="C94" s="246" t="s">
        <v>267</v>
      </c>
      <c r="D94" s="246" t="s">
        <v>268</v>
      </c>
      <c r="E94" s="247" t="s">
        <v>2625</v>
      </c>
      <c r="F94" s="248" t="s">
        <v>2626</v>
      </c>
      <c r="G94" s="249" t="s">
        <v>1491</v>
      </c>
      <c r="H94" s="250">
        <v>3</v>
      </c>
      <c r="I94" s="251"/>
      <c r="J94" s="252">
        <f>ROUND(I94*H94,2)</f>
        <v>0</v>
      </c>
      <c r="K94" s="248" t="s">
        <v>342</v>
      </c>
      <c r="L94" s="253"/>
      <c r="M94" s="254" t="s">
        <v>22</v>
      </c>
      <c r="N94" s="255" t="s">
        <v>46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1" t="s">
        <v>1394</v>
      </c>
      <c r="AT94" s="21" t="s">
        <v>268</v>
      </c>
      <c r="AU94" s="21" t="s">
        <v>147</v>
      </c>
      <c r="AY94" s="21" t="s">
        <v>134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24</v>
      </c>
      <c r="BK94" s="229">
        <f>ROUND(I94*H94,2)</f>
        <v>0</v>
      </c>
      <c r="BL94" s="21" t="s">
        <v>512</v>
      </c>
      <c r="BM94" s="21" t="s">
        <v>2627</v>
      </c>
    </row>
    <row r="95" spans="2:65" s="1" customFormat="1" ht="16.5" customHeight="1">
      <c r="B95" s="43"/>
      <c r="C95" s="246" t="s">
        <v>273</v>
      </c>
      <c r="D95" s="246" t="s">
        <v>268</v>
      </c>
      <c r="E95" s="247" t="s">
        <v>2628</v>
      </c>
      <c r="F95" s="248" t="s">
        <v>2629</v>
      </c>
      <c r="G95" s="249" t="s">
        <v>1491</v>
      </c>
      <c r="H95" s="250">
        <v>4</v>
      </c>
      <c r="I95" s="251"/>
      <c r="J95" s="252">
        <f>ROUND(I95*H95,2)</f>
        <v>0</v>
      </c>
      <c r="K95" s="248" t="s">
        <v>342</v>
      </c>
      <c r="L95" s="253"/>
      <c r="M95" s="254" t="s">
        <v>22</v>
      </c>
      <c r="N95" s="255" t="s">
        <v>46</v>
      </c>
      <c r="O95" s="44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1" t="s">
        <v>1394</v>
      </c>
      <c r="AT95" s="21" t="s">
        <v>268</v>
      </c>
      <c r="AU95" s="21" t="s">
        <v>147</v>
      </c>
      <c r="AY95" s="21" t="s">
        <v>134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1" t="s">
        <v>24</v>
      </c>
      <c r="BK95" s="229">
        <f>ROUND(I95*H95,2)</f>
        <v>0</v>
      </c>
      <c r="BL95" s="21" t="s">
        <v>512</v>
      </c>
      <c r="BM95" s="21" t="s">
        <v>2630</v>
      </c>
    </row>
    <row r="96" spans="2:65" s="1" customFormat="1" ht="16.5" customHeight="1">
      <c r="B96" s="43"/>
      <c r="C96" s="246" t="s">
        <v>278</v>
      </c>
      <c r="D96" s="246" t="s">
        <v>268</v>
      </c>
      <c r="E96" s="247" t="s">
        <v>2631</v>
      </c>
      <c r="F96" s="248" t="s">
        <v>2632</v>
      </c>
      <c r="G96" s="249" t="s">
        <v>1491</v>
      </c>
      <c r="H96" s="250">
        <v>4</v>
      </c>
      <c r="I96" s="251"/>
      <c r="J96" s="252">
        <f>ROUND(I96*H96,2)</f>
        <v>0</v>
      </c>
      <c r="K96" s="248" t="s">
        <v>342</v>
      </c>
      <c r="L96" s="253"/>
      <c r="M96" s="254" t="s">
        <v>22</v>
      </c>
      <c r="N96" s="255" t="s">
        <v>46</v>
      </c>
      <c r="O96" s="4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1" t="s">
        <v>1394</v>
      </c>
      <c r="AT96" s="21" t="s">
        <v>268</v>
      </c>
      <c r="AU96" s="21" t="s">
        <v>147</v>
      </c>
      <c r="AY96" s="21" t="s">
        <v>134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1" t="s">
        <v>24</v>
      </c>
      <c r="BK96" s="229">
        <f>ROUND(I96*H96,2)</f>
        <v>0</v>
      </c>
      <c r="BL96" s="21" t="s">
        <v>512</v>
      </c>
      <c r="BM96" s="21" t="s">
        <v>2633</v>
      </c>
    </row>
    <row r="97" spans="2:65" s="1" customFormat="1" ht="16.5" customHeight="1">
      <c r="B97" s="43"/>
      <c r="C97" s="246" t="s">
        <v>10</v>
      </c>
      <c r="D97" s="246" t="s">
        <v>268</v>
      </c>
      <c r="E97" s="247" t="s">
        <v>2634</v>
      </c>
      <c r="F97" s="248" t="s">
        <v>2635</v>
      </c>
      <c r="G97" s="249" t="s">
        <v>1491</v>
      </c>
      <c r="H97" s="250">
        <v>1</v>
      </c>
      <c r="I97" s="251"/>
      <c r="J97" s="252">
        <f>ROUND(I97*H97,2)</f>
        <v>0</v>
      </c>
      <c r="K97" s="248" t="s">
        <v>342</v>
      </c>
      <c r="L97" s="253"/>
      <c r="M97" s="254" t="s">
        <v>22</v>
      </c>
      <c r="N97" s="257" t="s">
        <v>46</v>
      </c>
      <c r="O97" s="231"/>
      <c r="P97" s="232">
        <f>O97*H97</f>
        <v>0</v>
      </c>
      <c r="Q97" s="232">
        <v>0</v>
      </c>
      <c r="R97" s="232">
        <f>Q97*H97</f>
        <v>0</v>
      </c>
      <c r="S97" s="232">
        <v>0</v>
      </c>
      <c r="T97" s="233">
        <f>S97*H97</f>
        <v>0</v>
      </c>
      <c r="AR97" s="21" t="s">
        <v>1394</v>
      </c>
      <c r="AT97" s="21" t="s">
        <v>268</v>
      </c>
      <c r="AU97" s="21" t="s">
        <v>147</v>
      </c>
      <c r="AY97" s="21" t="s">
        <v>134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24</v>
      </c>
      <c r="BK97" s="229">
        <f>ROUND(I97*H97,2)</f>
        <v>0</v>
      </c>
      <c r="BL97" s="21" t="s">
        <v>512</v>
      </c>
      <c r="BM97" s="21" t="s">
        <v>2636</v>
      </c>
    </row>
    <row r="98" spans="2:12" s="1" customFormat="1" ht="6.95" customHeight="1">
      <c r="B98" s="64"/>
      <c r="C98" s="65"/>
      <c r="D98" s="65"/>
      <c r="E98" s="65"/>
      <c r="F98" s="65"/>
      <c r="G98" s="65"/>
      <c r="H98" s="65"/>
      <c r="I98" s="163"/>
      <c r="J98" s="65"/>
      <c r="K98" s="65"/>
      <c r="L98" s="69"/>
    </row>
  </sheetData>
  <sheetProtection password="CC35" sheet="1" objects="1" scenarios="1" formatColumns="0" formatRows="0" autoFilter="0"/>
  <autoFilter ref="C78:K97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8" customWidth="1"/>
    <col min="2" max="2" width="1.66796875" style="258" customWidth="1"/>
    <col min="3" max="4" width="5" style="258" customWidth="1"/>
    <col min="5" max="5" width="11.66015625" style="258" customWidth="1"/>
    <col min="6" max="6" width="9.16015625" style="258" customWidth="1"/>
    <col min="7" max="7" width="5" style="258" customWidth="1"/>
    <col min="8" max="8" width="77.83203125" style="258" customWidth="1"/>
    <col min="9" max="10" width="20" style="258" customWidth="1"/>
    <col min="11" max="11" width="1.66796875" style="258" customWidth="1"/>
  </cols>
  <sheetData>
    <row r="1" ht="37.5" customHeight="1"/>
    <row r="2" spans="2:1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12" customFormat="1" ht="45" customHeight="1">
      <c r="B3" s="262"/>
      <c r="C3" s="263" t="s">
        <v>2637</v>
      </c>
      <c r="D3" s="263"/>
      <c r="E3" s="263"/>
      <c r="F3" s="263"/>
      <c r="G3" s="263"/>
      <c r="H3" s="263"/>
      <c r="I3" s="263"/>
      <c r="J3" s="263"/>
      <c r="K3" s="264"/>
    </row>
    <row r="4" spans="2:11" ht="25.5" customHeight="1">
      <c r="B4" s="265"/>
      <c r="C4" s="266" t="s">
        <v>2638</v>
      </c>
      <c r="D4" s="266"/>
      <c r="E4" s="266"/>
      <c r="F4" s="266"/>
      <c r="G4" s="266"/>
      <c r="H4" s="266"/>
      <c r="I4" s="266"/>
      <c r="J4" s="266"/>
      <c r="K4" s="267"/>
    </row>
    <row r="5" spans="2:11" ht="5.25" customHeight="1">
      <c r="B5" s="265"/>
      <c r="C5" s="268"/>
      <c r="D5" s="268"/>
      <c r="E5" s="268"/>
      <c r="F5" s="268"/>
      <c r="G5" s="268"/>
      <c r="H5" s="268"/>
      <c r="I5" s="268"/>
      <c r="J5" s="268"/>
      <c r="K5" s="267"/>
    </row>
    <row r="6" spans="2:11" ht="15" customHeight="1">
      <c r="B6" s="265"/>
      <c r="C6" s="269" t="s">
        <v>2639</v>
      </c>
      <c r="D6" s="269"/>
      <c r="E6" s="269"/>
      <c r="F6" s="269"/>
      <c r="G6" s="269"/>
      <c r="H6" s="269"/>
      <c r="I6" s="269"/>
      <c r="J6" s="269"/>
      <c r="K6" s="267"/>
    </row>
    <row r="7" spans="2:11" ht="15" customHeight="1">
      <c r="B7" s="270"/>
      <c r="C7" s="269" t="s">
        <v>2640</v>
      </c>
      <c r="D7" s="269"/>
      <c r="E7" s="269"/>
      <c r="F7" s="269"/>
      <c r="G7" s="269"/>
      <c r="H7" s="269"/>
      <c r="I7" s="269"/>
      <c r="J7" s="269"/>
      <c r="K7" s="267"/>
    </row>
    <row r="8" spans="2:1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ht="15" customHeight="1">
      <c r="B9" s="270"/>
      <c r="C9" s="269" t="s">
        <v>2641</v>
      </c>
      <c r="D9" s="269"/>
      <c r="E9" s="269"/>
      <c r="F9" s="269"/>
      <c r="G9" s="269"/>
      <c r="H9" s="269"/>
      <c r="I9" s="269"/>
      <c r="J9" s="269"/>
      <c r="K9" s="267"/>
    </row>
    <row r="10" spans="2:11" ht="15" customHeight="1">
      <c r="B10" s="270"/>
      <c r="C10" s="269"/>
      <c r="D10" s="269" t="s">
        <v>2642</v>
      </c>
      <c r="E10" s="269"/>
      <c r="F10" s="269"/>
      <c r="G10" s="269"/>
      <c r="H10" s="269"/>
      <c r="I10" s="269"/>
      <c r="J10" s="269"/>
      <c r="K10" s="267"/>
    </row>
    <row r="11" spans="2:11" ht="15" customHeight="1">
      <c r="B11" s="270"/>
      <c r="C11" s="271"/>
      <c r="D11" s="269" t="s">
        <v>2643</v>
      </c>
      <c r="E11" s="269"/>
      <c r="F11" s="269"/>
      <c r="G11" s="269"/>
      <c r="H11" s="269"/>
      <c r="I11" s="269"/>
      <c r="J11" s="269"/>
      <c r="K11" s="267"/>
    </row>
    <row r="12" spans="2:11" ht="12.75" customHeight="1">
      <c r="B12" s="270"/>
      <c r="C12" s="271"/>
      <c r="D12" s="271"/>
      <c r="E12" s="271"/>
      <c r="F12" s="271"/>
      <c r="G12" s="271"/>
      <c r="H12" s="271"/>
      <c r="I12" s="271"/>
      <c r="J12" s="271"/>
      <c r="K12" s="267"/>
    </row>
    <row r="13" spans="2:11" ht="15" customHeight="1">
      <c r="B13" s="270"/>
      <c r="C13" s="271"/>
      <c r="D13" s="269" t="s">
        <v>2644</v>
      </c>
      <c r="E13" s="269"/>
      <c r="F13" s="269"/>
      <c r="G13" s="269"/>
      <c r="H13" s="269"/>
      <c r="I13" s="269"/>
      <c r="J13" s="269"/>
      <c r="K13" s="267"/>
    </row>
    <row r="14" spans="2:11" ht="15" customHeight="1">
      <c r="B14" s="270"/>
      <c r="C14" s="271"/>
      <c r="D14" s="269" t="s">
        <v>2645</v>
      </c>
      <c r="E14" s="269"/>
      <c r="F14" s="269"/>
      <c r="G14" s="269"/>
      <c r="H14" s="269"/>
      <c r="I14" s="269"/>
      <c r="J14" s="269"/>
      <c r="K14" s="267"/>
    </row>
    <row r="15" spans="2:11" ht="15" customHeight="1">
      <c r="B15" s="270"/>
      <c r="C15" s="271"/>
      <c r="D15" s="269" t="s">
        <v>2646</v>
      </c>
      <c r="E15" s="269"/>
      <c r="F15" s="269"/>
      <c r="G15" s="269"/>
      <c r="H15" s="269"/>
      <c r="I15" s="269"/>
      <c r="J15" s="269"/>
      <c r="K15" s="267"/>
    </row>
    <row r="16" spans="2:11" ht="15" customHeight="1">
      <c r="B16" s="270"/>
      <c r="C16" s="271"/>
      <c r="D16" s="271"/>
      <c r="E16" s="272" t="s">
        <v>82</v>
      </c>
      <c r="F16" s="269" t="s">
        <v>2647</v>
      </c>
      <c r="G16" s="269"/>
      <c r="H16" s="269"/>
      <c r="I16" s="269"/>
      <c r="J16" s="269"/>
      <c r="K16" s="267"/>
    </row>
    <row r="17" spans="2:11" ht="15" customHeight="1">
      <c r="B17" s="270"/>
      <c r="C17" s="271"/>
      <c r="D17" s="271"/>
      <c r="E17" s="272" t="s">
        <v>2648</v>
      </c>
      <c r="F17" s="269" t="s">
        <v>2649</v>
      </c>
      <c r="G17" s="269"/>
      <c r="H17" s="269"/>
      <c r="I17" s="269"/>
      <c r="J17" s="269"/>
      <c r="K17" s="267"/>
    </row>
    <row r="18" spans="2:11" ht="15" customHeight="1">
      <c r="B18" s="270"/>
      <c r="C18" s="271"/>
      <c r="D18" s="271"/>
      <c r="E18" s="272" t="s">
        <v>2650</v>
      </c>
      <c r="F18" s="269" t="s">
        <v>2651</v>
      </c>
      <c r="G18" s="269"/>
      <c r="H18" s="269"/>
      <c r="I18" s="269"/>
      <c r="J18" s="269"/>
      <c r="K18" s="267"/>
    </row>
    <row r="19" spans="2:11" ht="15" customHeight="1">
      <c r="B19" s="270"/>
      <c r="C19" s="271"/>
      <c r="D19" s="271"/>
      <c r="E19" s="272" t="s">
        <v>2652</v>
      </c>
      <c r="F19" s="269" t="s">
        <v>2653</v>
      </c>
      <c r="G19" s="269"/>
      <c r="H19" s="269"/>
      <c r="I19" s="269"/>
      <c r="J19" s="269"/>
      <c r="K19" s="267"/>
    </row>
    <row r="20" spans="2:11" ht="15" customHeight="1">
      <c r="B20" s="270"/>
      <c r="C20" s="271"/>
      <c r="D20" s="271"/>
      <c r="E20" s="272" t="s">
        <v>2019</v>
      </c>
      <c r="F20" s="269" t="s">
        <v>1926</v>
      </c>
      <c r="G20" s="269"/>
      <c r="H20" s="269"/>
      <c r="I20" s="269"/>
      <c r="J20" s="269"/>
      <c r="K20" s="267"/>
    </row>
    <row r="21" spans="2:11" ht="15" customHeight="1">
      <c r="B21" s="270"/>
      <c r="C21" s="271"/>
      <c r="D21" s="271"/>
      <c r="E21" s="272" t="s">
        <v>2654</v>
      </c>
      <c r="F21" s="269" t="s">
        <v>2655</v>
      </c>
      <c r="G21" s="269"/>
      <c r="H21" s="269"/>
      <c r="I21" s="269"/>
      <c r="J21" s="269"/>
      <c r="K21" s="267"/>
    </row>
    <row r="22" spans="2:11" ht="12.75" customHeight="1">
      <c r="B22" s="270"/>
      <c r="C22" s="271"/>
      <c r="D22" s="271"/>
      <c r="E22" s="271"/>
      <c r="F22" s="271"/>
      <c r="G22" s="271"/>
      <c r="H22" s="271"/>
      <c r="I22" s="271"/>
      <c r="J22" s="271"/>
      <c r="K22" s="267"/>
    </row>
    <row r="23" spans="2:11" ht="15" customHeight="1">
      <c r="B23" s="270"/>
      <c r="C23" s="269" t="s">
        <v>2656</v>
      </c>
      <c r="D23" s="269"/>
      <c r="E23" s="269"/>
      <c r="F23" s="269"/>
      <c r="G23" s="269"/>
      <c r="H23" s="269"/>
      <c r="I23" s="269"/>
      <c r="J23" s="269"/>
      <c r="K23" s="267"/>
    </row>
    <row r="24" spans="2:11" ht="15" customHeight="1">
      <c r="B24" s="270"/>
      <c r="C24" s="269" t="s">
        <v>2657</v>
      </c>
      <c r="D24" s="269"/>
      <c r="E24" s="269"/>
      <c r="F24" s="269"/>
      <c r="G24" s="269"/>
      <c r="H24" s="269"/>
      <c r="I24" s="269"/>
      <c r="J24" s="269"/>
      <c r="K24" s="267"/>
    </row>
    <row r="25" spans="2:11" ht="15" customHeight="1">
      <c r="B25" s="270"/>
      <c r="C25" s="269"/>
      <c r="D25" s="269" t="s">
        <v>2658</v>
      </c>
      <c r="E25" s="269"/>
      <c r="F25" s="269"/>
      <c r="G25" s="269"/>
      <c r="H25" s="269"/>
      <c r="I25" s="269"/>
      <c r="J25" s="269"/>
      <c r="K25" s="267"/>
    </row>
    <row r="26" spans="2:11" ht="15" customHeight="1">
      <c r="B26" s="270"/>
      <c r="C26" s="271"/>
      <c r="D26" s="269" t="s">
        <v>2659</v>
      </c>
      <c r="E26" s="269"/>
      <c r="F26" s="269"/>
      <c r="G26" s="269"/>
      <c r="H26" s="269"/>
      <c r="I26" s="269"/>
      <c r="J26" s="269"/>
      <c r="K26" s="267"/>
    </row>
    <row r="27" spans="2:11" ht="12.75" customHeight="1">
      <c r="B27" s="270"/>
      <c r="C27" s="271"/>
      <c r="D27" s="271"/>
      <c r="E27" s="271"/>
      <c r="F27" s="271"/>
      <c r="G27" s="271"/>
      <c r="H27" s="271"/>
      <c r="I27" s="271"/>
      <c r="J27" s="271"/>
      <c r="K27" s="267"/>
    </row>
    <row r="28" spans="2:11" ht="15" customHeight="1">
      <c r="B28" s="270"/>
      <c r="C28" s="271"/>
      <c r="D28" s="269" t="s">
        <v>2660</v>
      </c>
      <c r="E28" s="269"/>
      <c r="F28" s="269"/>
      <c r="G28" s="269"/>
      <c r="H28" s="269"/>
      <c r="I28" s="269"/>
      <c r="J28" s="269"/>
      <c r="K28" s="267"/>
    </row>
    <row r="29" spans="2:11" ht="15" customHeight="1">
      <c r="B29" s="270"/>
      <c r="C29" s="271"/>
      <c r="D29" s="269" t="s">
        <v>2661</v>
      </c>
      <c r="E29" s="269"/>
      <c r="F29" s="269"/>
      <c r="G29" s="269"/>
      <c r="H29" s="269"/>
      <c r="I29" s="269"/>
      <c r="J29" s="269"/>
      <c r="K29" s="267"/>
    </row>
    <row r="30" spans="2:11" ht="12.75" customHeight="1">
      <c r="B30" s="270"/>
      <c r="C30" s="271"/>
      <c r="D30" s="271"/>
      <c r="E30" s="271"/>
      <c r="F30" s="271"/>
      <c r="G30" s="271"/>
      <c r="H30" s="271"/>
      <c r="I30" s="271"/>
      <c r="J30" s="271"/>
      <c r="K30" s="267"/>
    </row>
    <row r="31" spans="2:11" ht="15" customHeight="1">
      <c r="B31" s="270"/>
      <c r="C31" s="271"/>
      <c r="D31" s="269" t="s">
        <v>2662</v>
      </c>
      <c r="E31" s="269"/>
      <c r="F31" s="269"/>
      <c r="G31" s="269"/>
      <c r="H31" s="269"/>
      <c r="I31" s="269"/>
      <c r="J31" s="269"/>
      <c r="K31" s="267"/>
    </row>
    <row r="32" spans="2:11" ht="15" customHeight="1">
      <c r="B32" s="270"/>
      <c r="C32" s="271"/>
      <c r="D32" s="269" t="s">
        <v>2663</v>
      </c>
      <c r="E32" s="269"/>
      <c r="F32" s="269"/>
      <c r="G32" s="269"/>
      <c r="H32" s="269"/>
      <c r="I32" s="269"/>
      <c r="J32" s="269"/>
      <c r="K32" s="267"/>
    </row>
    <row r="33" spans="2:11" ht="15" customHeight="1">
      <c r="B33" s="270"/>
      <c r="C33" s="271"/>
      <c r="D33" s="269" t="s">
        <v>2664</v>
      </c>
      <c r="E33" s="269"/>
      <c r="F33" s="269"/>
      <c r="G33" s="269"/>
      <c r="H33" s="269"/>
      <c r="I33" s="269"/>
      <c r="J33" s="269"/>
      <c r="K33" s="267"/>
    </row>
    <row r="34" spans="2:11" ht="15" customHeight="1">
      <c r="B34" s="270"/>
      <c r="C34" s="271"/>
      <c r="D34" s="269"/>
      <c r="E34" s="273" t="s">
        <v>119</v>
      </c>
      <c r="F34" s="269"/>
      <c r="G34" s="269" t="s">
        <v>2665</v>
      </c>
      <c r="H34" s="269"/>
      <c r="I34" s="269"/>
      <c r="J34" s="269"/>
      <c r="K34" s="267"/>
    </row>
    <row r="35" spans="2:11" ht="30.75" customHeight="1">
      <c r="B35" s="270"/>
      <c r="C35" s="271"/>
      <c r="D35" s="269"/>
      <c r="E35" s="273" t="s">
        <v>2666</v>
      </c>
      <c r="F35" s="269"/>
      <c r="G35" s="269" t="s">
        <v>2667</v>
      </c>
      <c r="H35" s="269"/>
      <c r="I35" s="269"/>
      <c r="J35" s="269"/>
      <c r="K35" s="267"/>
    </row>
    <row r="36" spans="2:11" ht="15" customHeight="1">
      <c r="B36" s="270"/>
      <c r="C36" s="271"/>
      <c r="D36" s="269"/>
      <c r="E36" s="273" t="s">
        <v>56</v>
      </c>
      <c r="F36" s="269"/>
      <c r="G36" s="269" t="s">
        <v>2668</v>
      </c>
      <c r="H36" s="269"/>
      <c r="I36" s="269"/>
      <c r="J36" s="269"/>
      <c r="K36" s="267"/>
    </row>
    <row r="37" spans="2:11" ht="15" customHeight="1">
      <c r="B37" s="270"/>
      <c r="C37" s="271"/>
      <c r="D37" s="269"/>
      <c r="E37" s="273" t="s">
        <v>120</v>
      </c>
      <c r="F37" s="269"/>
      <c r="G37" s="269" t="s">
        <v>2669</v>
      </c>
      <c r="H37" s="269"/>
      <c r="I37" s="269"/>
      <c r="J37" s="269"/>
      <c r="K37" s="267"/>
    </row>
    <row r="38" spans="2:11" ht="15" customHeight="1">
      <c r="B38" s="270"/>
      <c r="C38" s="271"/>
      <c r="D38" s="269"/>
      <c r="E38" s="273" t="s">
        <v>121</v>
      </c>
      <c r="F38" s="269"/>
      <c r="G38" s="269" t="s">
        <v>2670</v>
      </c>
      <c r="H38" s="269"/>
      <c r="I38" s="269"/>
      <c r="J38" s="269"/>
      <c r="K38" s="267"/>
    </row>
    <row r="39" spans="2:11" ht="15" customHeight="1">
      <c r="B39" s="270"/>
      <c r="C39" s="271"/>
      <c r="D39" s="269"/>
      <c r="E39" s="273" t="s">
        <v>122</v>
      </c>
      <c r="F39" s="269"/>
      <c r="G39" s="269" t="s">
        <v>2671</v>
      </c>
      <c r="H39" s="269"/>
      <c r="I39" s="269"/>
      <c r="J39" s="269"/>
      <c r="K39" s="267"/>
    </row>
    <row r="40" spans="2:11" ht="15" customHeight="1">
      <c r="B40" s="270"/>
      <c r="C40" s="271"/>
      <c r="D40" s="269"/>
      <c r="E40" s="273" t="s">
        <v>2672</v>
      </c>
      <c r="F40" s="269"/>
      <c r="G40" s="269" t="s">
        <v>2673</v>
      </c>
      <c r="H40" s="269"/>
      <c r="I40" s="269"/>
      <c r="J40" s="269"/>
      <c r="K40" s="267"/>
    </row>
    <row r="41" spans="2:11" ht="15" customHeight="1">
      <c r="B41" s="270"/>
      <c r="C41" s="271"/>
      <c r="D41" s="269"/>
      <c r="E41" s="273"/>
      <c r="F41" s="269"/>
      <c r="G41" s="269" t="s">
        <v>2674</v>
      </c>
      <c r="H41" s="269"/>
      <c r="I41" s="269"/>
      <c r="J41" s="269"/>
      <c r="K41" s="267"/>
    </row>
    <row r="42" spans="2:11" ht="15" customHeight="1">
      <c r="B42" s="270"/>
      <c r="C42" s="271"/>
      <c r="D42" s="269"/>
      <c r="E42" s="273" t="s">
        <v>2675</v>
      </c>
      <c r="F42" s="269"/>
      <c r="G42" s="269" t="s">
        <v>2676</v>
      </c>
      <c r="H42" s="269"/>
      <c r="I42" s="269"/>
      <c r="J42" s="269"/>
      <c r="K42" s="267"/>
    </row>
    <row r="43" spans="2:11" ht="15" customHeight="1">
      <c r="B43" s="270"/>
      <c r="C43" s="271"/>
      <c r="D43" s="269"/>
      <c r="E43" s="273" t="s">
        <v>124</v>
      </c>
      <c r="F43" s="269"/>
      <c r="G43" s="269" t="s">
        <v>2677</v>
      </c>
      <c r="H43" s="269"/>
      <c r="I43" s="269"/>
      <c r="J43" s="269"/>
      <c r="K43" s="267"/>
    </row>
    <row r="44" spans="2:11" ht="12.75" customHeight="1">
      <c r="B44" s="270"/>
      <c r="C44" s="271"/>
      <c r="D44" s="269"/>
      <c r="E44" s="269"/>
      <c r="F44" s="269"/>
      <c r="G44" s="269"/>
      <c r="H44" s="269"/>
      <c r="I44" s="269"/>
      <c r="J44" s="269"/>
      <c r="K44" s="267"/>
    </row>
    <row r="45" spans="2:11" ht="15" customHeight="1">
      <c r="B45" s="270"/>
      <c r="C45" s="271"/>
      <c r="D45" s="269" t="s">
        <v>2678</v>
      </c>
      <c r="E45" s="269"/>
      <c r="F45" s="269"/>
      <c r="G45" s="269"/>
      <c r="H45" s="269"/>
      <c r="I45" s="269"/>
      <c r="J45" s="269"/>
      <c r="K45" s="267"/>
    </row>
    <row r="46" spans="2:11" ht="15" customHeight="1">
      <c r="B46" s="270"/>
      <c r="C46" s="271"/>
      <c r="D46" s="271"/>
      <c r="E46" s="269" t="s">
        <v>2679</v>
      </c>
      <c r="F46" s="269"/>
      <c r="G46" s="269"/>
      <c r="H46" s="269"/>
      <c r="I46" s="269"/>
      <c r="J46" s="269"/>
      <c r="K46" s="267"/>
    </row>
    <row r="47" spans="2:11" ht="15" customHeight="1">
      <c r="B47" s="270"/>
      <c r="C47" s="271"/>
      <c r="D47" s="271"/>
      <c r="E47" s="269" t="s">
        <v>2680</v>
      </c>
      <c r="F47" s="269"/>
      <c r="G47" s="269"/>
      <c r="H47" s="269"/>
      <c r="I47" s="269"/>
      <c r="J47" s="269"/>
      <c r="K47" s="267"/>
    </row>
    <row r="48" spans="2:11" ht="15" customHeight="1">
      <c r="B48" s="270"/>
      <c r="C48" s="271"/>
      <c r="D48" s="271"/>
      <c r="E48" s="269" t="s">
        <v>2681</v>
      </c>
      <c r="F48" s="269"/>
      <c r="G48" s="269"/>
      <c r="H48" s="269"/>
      <c r="I48" s="269"/>
      <c r="J48" s="269"/>
      <c r="K48" s="267"/>
    </row>
    <row r="49" spans="2:11" ht="15" customHeight="1">
      <c r="B49" s="270"/>
      <c r="C49" s="271"/>
      <c r="D49" s="269" t="s">
        <v>2682</v>
      </c>
      <c r="E49" s="269"/>
      <c r="F49" s="269"/>
      <c r="G49" s="269"/>
      <c r="H49" s="269"/>
      <c r="I49" s="269"/>
      <c r="J49" s="269"/>
      <c r="K49" s="267"/>
    </row>
    <row r="50" spans="2:11" ht="25.5" customHeight="1">
      <c r="B50" s="265"/>
      <c r="C50" s="266" t="s">
        <v>2683</v>
      </c>
      <c r="D50" s="266"/>
      <c r="E50" s="266"/>
      <c r="F50" s="266"/>
      <c r="G50" s="266"/>
      <c r="H50" s="266"/>
      <c r="I50" s="266"/>
      <c r="J50" s="266"/>
      <c r="K50" s="267"/>
    </row>
    <row r="51" spans="2:11" ht="5.25" customHeight="1">
      <c r="B51" s="265"/>
      <c r="C51" s="268"/>
      <c r="D51" s="268"/>
      <c r="E51" s="268"/>
      <c r="F51" s="268"/>
      <c r="G51" s="268"/>
      <c r="H51" s="268"/>
      <c r="I51" s="268"/>
      <c r="J51" s="268"/>
      <c r="K51" s="267"/>
    </row>
    <row r="52" spans="2:11" ht="15" customHeight="1">
      <c r="B52" s="265"/>
      <c r="C52" s="269" t="s">
        <v>2684</v>
      </c>
      <c r="D52" s="269"/>
      <c r="E52" s="269"/>
      <c r="F52" s="269"/>
      <c r="G52" s="269"/>
      <c r="H52" s="269"/>
      <c r="I52" s="269"/>
      <c r="J52" s="269"/>
      <c r="K52" s="267"/>
    </row>
    <row r="53" spans="2:11" ht="15" customHeight="1">
      <c r="B53" s="265"/>
      <c r="C53" s="269" t="s">
        <v>2685</v>
      </c>
      <c r="D53" s="269"/>
      <c r="E53" s="269"/>
      <c r="F53" s="269"/>
      <c r="G53" s="269"/>
      <c r="H53" s="269"/>
      <c r="I53" s="269"/>
      <c r="J53" s="269"/>
      <c r="K53" s="267"/>
    </row>
    <row r="54" spans="2:11" ht="12.75" customHeight="1">
      <c r="B54" s="265"/>
      <c r="C54" s="269"/>
      <c r="D54" s="269"/>
      <c r="E54" s="269"/>
      <c r="F54" s="269"/>
      <c r="G54" s="269"/>
      <c r="H54" s="269"/>
      <c r="I54" s="269"/>
      <c r="J54" s="269"/>
      <c r="K54" s="267"/>
    </row>
    <row r="55" spans="2:11" ht="15" customHeight="1">
      <c r="B55" s="265"/>
      <c r="C55" s="269" t="s">
        <v>2686</v>
      </c>
      <c r="D55" s="269"/>
      <c r="E55" s="269"/>
      <c r="F55" s="269"/>
      <c r="G55" s="269"/>
      <c r="H55" s="269"/>
      <c r="I55" s="269"/>
      <c r="J55" s="269"/>
      <c r="K55" s="267"/>
    </row>
    <row r="56" spans="2:11" ht="15" customHeight="1">
      <c r="B56" s="265"/>
      <c r="C56" s="271"/>
      <c r="D56" s="269" t="s">
        <v>2687</v>
      </c>
      <c r="E56" s="269"/>
      <c r="F56" s="269"/>
      <c r="G56" s="269"/>
      <c r="H56" s="269"/>
      <c r="I56" s="269"/>
      <c r="J56" s="269"/>
      <c r="K56" s="267"/>
    </row>
    <row r="57" spans="2:11" ht="15" customHeight="1">
      <c r="B57" s="265"/>
      <c r="C57" s="271"/>
      <c r="D57" s="269" t="s">
        <v>2688</v>
      </c>
      <c r="E57" s="269"/>
      <c r="F57" s="269"/>
      <c r="G57" s="269"/>
      <c r="H57" s="269"/>
      <c r="I57" s="269"/>
      <c r="J57" s="269"/>
      <c r="K57" s="267"/>
    </row>
    <row r="58" spans="2:11" ht="15" customHeight="1">
      <c r="B58" s="265"/>
      <c r="C58" s="271"/>
      <c r="D58" s="269" t="s">
        <v>2689</v>
      </c>
      <c r="E58" s="269"/>
      <c r="F58" s="269"/>
      <c r="G58" s="269"/>
      <c r="H58" s="269"/>
      <c r="I58" s="269"/>
      <c r="J58" s="269"/>
      <c r="K58" s="267"/>
    </row>
    <row r="59" spans="2:11" ht="15" customHeight="1">
      <c r="B59" s="265"/>
      <c r="C59" s="271"/>
      <c r="D59" s="269" t="s">
        <v>2690</v>
      </c>
      <c r="E59" s="269"/>
      <c r="F59" s="269"/>
      <c r="G59" s="269"/>
      <c r="H59" s="269"/>
      <c r="I59" s="269"/>
      <c r="J59" s="269"/>
      <c r="K59" s="267"/>
    </row>
    <row r="60" spans="2:11" ht="15" customHeight="1">
      <c r="B60" s="265"/>
      <c r="C60" s="271"/>
      <c r="D60" s="274" t="s">
        <v>2691</v>
      </c>
      <c r="E60" s="274"/>
      <c r="F60" s="274"/>
      <c r="G60" s="274"/>
      <c r="H60" s="274"/>
      <c r="I60" s="274"/>
      <c r="J60" s="274"/>
      <c r="K60" s="267"/>
    </row>
    <row r="61" spans="2:11" ht="15" customHeight="1">
      <c r="B61" s="265"/>
      <c r="C61" s="271"/>
      <c r="D61" s="269" t="s">
        <v>2692</v>
      </c>
      <c r="E61" s="269"/>
      <c r="F61" s="269"/>
      <c r="G61" s="269"/>
      <c r="H61" s="269"/>
      <c r="I61" s="269"/>
      <c r="J61" s="269"/>
      <c r="K61" s="267"/>
    </row>
    <row r="62" spans="2:11" ht="12.75" customHeight="1">
      <c r="B62" s="265"/>
      <c r="C62" s="271"/>
      <c r="D62" s="271"/>
      <c r="E62" s="275"/>
      <c r="F62" s="271"/>
      <c r="G62" s="271"/>
      <c r="H62" s="271"/>
      <c r="I62" s="271"/>
      <c r="J62" s="271"/>
      <c r="K62" s="267"/>
    </row>
    <row r="63" spans="2:11" ht="15" customHeight="1">
      <c r="B63" s="265"/>
      <c r="C63" s="271"/>
      <c r="D63" s="269" t="s">
        <v>2693</v>
      </c>
      <c r="E63" s="269"/>
      <c r="F63" s="269"/>
      <c r="G63" s="269"/>
      <c r="H63" s="269"/>
      <c r="I63" s="269"/>
      <c r="J63" s="269"/>
      <c r="K63" s="267"/>
    </row>
    <row r="64" spans="2:11" ht="15" customHeight="1">
      <c r="B64" s="265"/>
      <c r="C64" s="271"/>
      <c r="D64" s="274" t="s">
        <v>2694</v>
      </c>
      <c r="E64" s="274"/>
      <c r="F64" s="274"/>
      <c r="G64" s="274"/>
      <c r="H64" s="274"/>
      <c r="I64" s="274"/>
      <c r="J64" s="274"/>
      <c r="K64" s="267"/>
    </row>
    <row r="65" spans="2:11" ht="15" customHeight="1">
      <c r="B65" s="265"/>
      <c r="C65" s="271"/>
      <c r="D65" s="269" t="s">
        <v>2695</v>
      </c>
      <c r="E65" s="269"/>
      <c r="F65" s="269"/>
      <c r="G65" s="269"/>
      <c r="H65" s="269"/>
      <c r="I65" s="269"/>
      <c r="J65" s="269"/>
      <c r="K65" s="267"/>
    </row>
    <row r="66" spans="2:11" ht="15" customHeight="1">
      <c r="B66" s="265"/>
      <c r="C66" s="271"/>
      <c r="D66" s="269" t="s">
        <v>2696</v>
      </c>
      <c r="E66" s="269"/>
      <c r="F66" s="269"/>
      <c r="G66" s="269"/>
      <c r="H66" s="269"/>
      <c r="I66" s="269"/>
      <c r="J66" s="269"/>
      <c r="K66" s="267"/>
    </row>
    <row r="67" spans="2:11" ht="15" customHeight="1">
      <c r="B67" s="265"/>
      <c r="C67" s="271"/>
      <c r="D67" s="269" t="s">
        <v>2697</v>
      </c>
      <c r="E67" s="269"/>
      <c r="F67" s="269"/>
      <c r="G67" s="269"/>
      <c r="H67" s="269"/>
      <c r="I67" s="269"/>
      <c r="J67" s="269"/>
      <c r="K67" s="267"/>
    </row>
    <row r="68" spans="2:11" ht="15" customHeight="1">
      <c r="B68" s="265"/>
      <c r="C68" s="271"/>
      <c r="D68" s="269" t="s">
        <v>2698</v>
      </c>
      <c r="E68" s="269"/>
      <c r="F68" s="269"/>
      <c r="G68" s="269"/>
      <c r="H68" s="269"/>
      <c r="I68" s="269"/>
      <c r="J68" s="269"/>
      <c r="K68" s="267"/>
    </row>
    <row r="69" spans="2:11" ht="12.75" customHeight="1">
      <c r="B69" s="276"/>
      <c r="C69" s="277"/>
      <c r="D69" s="277"/>
      <c r="E69" s="277"/>
      <c r="F69" s="277"/>
      <c r="G69" s="277"/>
      <c r="H69" s="277"/>
      <c r="I69" s="277"/>
      <c r="J69" s="277"/>
      <c r="K69" s="278"/>
    </row>
    <row r="70" spans="2:11" ht="18.75" customHeight="1">
      <c r="B70" s="279"/>
      <c r="C70" s="279"/>
      <c r="D70" s="279"/>
      <c r="E70" s="279"/>
      <c r="F70" s="279"/>
      <c r="G70" s="279"/>
      <c r="H70" s="279"/>
      <c r="I70" s="279"/>
      <c r="J70" s="279"/>
      <c r="K70" s="280"/>
    </row>
    <row r="71" spans="2:11" ht="18.75" customHeight="1">
      <c r="B71" s="280"/>
      <c r="C71" s="280"/>
      <c r="D71" s="280"/>
      <c r="E71" s="280"/>
      <c r="F71" s="280"/>
      <c r="G71" s="280"/>
      <c r="H71" s="280"/>
      <c r="I71" s="280"/>
      <c r="J71" s="280"/>
      <c r="K71" s="280"/>
    </row>
    <row r="72" spans="2:11" ht="7.5" customHeight="1">
      <c r="B72" s="281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ht="45" customHeight="1">
      <c r="B73" s="284"/>
      <c r="C73" s="285" t="s">
        <v>106</v>
      </c>
      <c r="D73" s="285"/>
      <c r="E73" s="285"/>
      <c r="F73" s="285"/>
      <c r="G73" s="285"/>
      <c r="H73" s="285"/>
      <c r="I73" s="285"/>
      <c r="J73" s="285"/>
      <c r="K73" s="286"/>
    </row>
    <row r="74" spans="2:11" ht="17.25" customHeight="1">
      <c r="B74" s="284"/>
      <c r="C74" s="287" t="s">
        <v>2699</v>
      </c>
      <c r="D74" s="287"/>
      <c r="E74" s="287"/>
      <c r="F74" s="287" t="s">
        <v>2700</v>
      </c>
      <c r="G74" s="288"/>
      <c r="H74" s="287" t="s">
        <v>120</v>
      </c>
      <c r="I74" s="287" t="s">
        <v>60</v>
      </c>
      <c r="J74" s="287" t="s">
        <v>2701</v>
      </c>
      <c r="K74" s="286"/>
    </row>
    <row r="75" spans="2:11" ht="17.25" customHeight="1">
      <c r="B75" s="284"/>
      <c r="C75" s="289" t="s">
        <v>2702</v>
      </c>
      <c r="D75" s="289"/>
      <c r="E75" s="289"/>
      <c r="F75" s="290" t="s">
        <v>2703</v>
      </c>
      <c r="G75" s="291"/>
      <c r="H75" s="289"/>
      <c r="I75" s="289"/>
      <c r="J75" s="289" t="s">
        <v>2704</v>
      </c>
      <c r="K75" s="286"/>
    </row>
    <row r="76" spans="2:11" ht="5.25" customHeight="1">
      <c r="B76" s="284"/>
      <c r="C76" s="292"/>
      <c r="D76" s="292"/>
      <c r="E76" s="292"/>
      <c r="F76" s="292"/>
      <c r="G76" s="293"/>
      <c r="H76" s="292"/>
      <c r="I76" s="292"/>
      <c r="J76" s="292"/>
      <c r="K76" s="286"/>
    </row>
    <row r="77" spans="2:11" ht="15" customHeight="1">
      <c r="B77" s="284"/>
      <c r="C77" s="273" t="s">
        <v>56</v>
      </c>
      <c r="D77" s="292"/>
      <c r="E77" s="292"/>
      <c r="F77" s="294" t="s">
        <v>2705</v>
      </c>
      <c r="G77" s="293"/>
      <c r="H77" s="273" t="s">
        <v>2706</v>
      </c>
      <c r="I77" s="273" t="s">
        <v>2707</v>
      </c>
      <c r="J77" s="273">
        <v>20</v>
      </c>
      <c r="K77" s="286"/>
    </row>
    <row r="78" spans="2:11" ht="15" customHeight="1">
      <c r="B78" s="284"/>
      <c r="C78" s="273" t="s">
        <v>2708</v>
      </c>
      <c r="D78" s="273"/>
      <c r="E78" s="273"/>
      <c r="F78" s="294" t="s">
        <v>2705</v>
      </c>
      <c r="G78" s="293"/>
      <c r="H78" s="273" t="s">
        <v>2709</v>
      </c>
      <c r="I78" s="273" t="s">
        <v>2707</v>
      </c>
      <c r="J78" s="273">
        <v>120</v>
      </c>
      <c r="K78" s="286"/>
    </row>
    <row r="79" spans="2:11" ht="15" customHeight="1">
      <c r="B79" s="295"/>
      <c r="C79" s="273" t="s">
        <v>2710</v>
      </c>
      <c r="D79" s="273"/>
      <c r="E79" s="273"/>
      <c r="F79" s="294" t="s">
        <v>2711</v>
      </c>
      <c r="G79" s="293"/>
      <c r="H79" s="273" t="s">
        <v>2712</v>
      </c>
      <c r="I79" s="273" t="s">
        <v>2707</v>
      </c>
      <c r="J79" s="273">
        <v>50</v>
      </c>
      <c r="K79" s="286"/>
    </row>
    <row r="80" spans="2:11" ht="15" customHeight="1">
      <c r="B80" s="295"/>
      <c r="C80" s="273" t="s">
        <v>2713</v>
      </c>
      <c r="D80" s="273"/>
      <c r="E80" s="273"/>
      <c r="F80" s="294" t="s">
        <v>2705</v>
      </c>
      <c r="G80" s="293"/>
      <c r="H80" s="273" t="s">
        <v>2714</v>
      </c>
      <c r="I80" s="273" t="s">
        <v>2715</v>
      </c>
      <c r="J80" s="273"/>
      <c r="K80" s="286"/>
    </row>
    <row r="81" spans="2:11" ht="15" customHeight="1">
      <c r="B81" s="295"/>
      <c r="C81" s="296" t="s">
        <v>2716</v>
      </c>
      <c r="D81" s="296"/>
      <c r="E81" s="296"/>
      <c r="F81" s="297" t="s">
        <v>2711</v>
      </c>
      <c r="G81" s="296"/>
      <c r="H81" s="296" t="s">
        <v>2717</v>
      </c>
      <c r="I81" s="296" t="s">
        <v>2707</v>
      </c>
      <c r="J81" s="296">
        <v>15</v>
      </c>
      <c r="K81" s="286"/>
    </row>
    <row r="82" spans="2:11" ht="15" customHeight="1">
      <c r="B82" s="295"/>
      <c r="C82" s="296" t="s">
        <v>2718</v>
      </c>
      <c r="D82" s="296"/>
      <c r="E82" s="296"/>
      <c r="F82" s="297" t="s">
        <v>2711</v>
      </c>
      <c r="G82" s="296"/>
      <c r="H82" s="296" t="s">
        <v>2719</v>
      </c>
      <c r="I82" s="296" t="s">
        <v>2707</v>
      </c>
      <c r="J82" s="296">
        <v>15</v>
      </c>
      <c r="K82" s="286"/>
    </row>
    <row r="83" spans="2:11" ht="15" customHeight="1">
      <c r="B83" s="295"/>
      <c r="C83" s="296" t="s">
        <v>2720</v>
      </c>
      <c r="D83" s="296"/>
      <c r="E83" s="296"/>
      <c r="F83" s="297" t="s">
        <v>2711</v>
      </c>
      <c r="G83" s="296"/>
      <c r="H83" s="296" t="s">
        <v>2721</v>
      </c>
      <c r="I83" s="296" t="s">
        <v>2707</v>
      </c>
      <c r="J83" s="296">
        <v>20</v>
      </c>
      <c r="K83" s="286"/>
    </row>
    <row r="84" spans="2:11" ht="15" customHeight="1">
      <c r="B84" s="295"/>
      <c r="C84" s="296" t="s">
        <v>2722</v>
      </c>
      <c r="D84" s="296"/>
      <c r="E84" s="296"/>
      <c r="F84" s="297" t="s">
        <v>2711</v>
      </c>
      <c r="G84" s="296"/>
      <c r="H84" s="296" t="s">
        <v>2723</v>
      </c>
      <c r="I84" s="296" t="s">
        <v>2707</v>
      </c>
      <c r="J84" s="296">
        <v>20</v>
      </c>
      <c r="K84" s="286"/>
    </row>
    <row r="85" spans="2:11" ht="15" customHeight="1">
      <c r="B85" s="295"/>
      <c r="C85" s="273" t="s">
        <v>2724</v>
      </c>
      <c r="D85" s="273"/>
      <c r="E85" s="273"/>
      <c r="F85" s="294" t="s">
        <v>2711</v>
      </c>
      <c r="G85" s="293"/>
      <c r="H85" s="273" t="s">
        <v>2725</v>
      </c>
      <c r="I85" s="273" t="s">
        <v>2707</v>
      </c>
      <c r="J85" s="273">
        <v>50</v>
      </c>
      <c r="K85" s="286"/>
    </row>
    <row r="86" spans="2:11" ht="15" customHeight="1">
      <c r="B86" s="295"/>
      <c r="C86" s="273" t="s">
        <v>2726</v>
      </c>
      <c r="D86" s="273"/>
      <c r="E86" s="273"/>
      <c r="F86" s="294" t="s">
        <v>2711</v>
      </c>
      <c r="G86" s="293"/>
      <c r="H86" s="273" t="s">
        <v>2727</v>
      </c>
      <c r="I86" s="273" t="s">
        <v>2707</v>
      </c>
      <c r="J86" s="273">
        <v>20</v>
      </c>
      <c r="K86" s="286"/>
    </row>
    <row r="87" spans="2:11" ht="15" customHeight="1">
      <c r="B87" s="295"/>
      <c r="C87" s="273" t="s">
        <v>2728</v>
      </c>
      <c r="D87" s="273"/>
      <c r="E87" s="273"/>
      <c r="F87" s="294" t="s">
        <v>2711</v>
      </c>
      <c r="G87" s="293"/>
      <c r="H87" s="273" t="s">
        <v>2729</v>
      </c>
      <c r="I87" s="273" t="s">
        <v>2707</v>
      </c>
      <c r="J87" s="273">
        <v>20</v>
      </c>
      <c r="K87" s="286"/>
    </row>
    <row r="88" spans="2:11" ht="15" customHeight="1">
      <c r="B88" s="295"/>
      <c r="C88" s="273" t="s">
        <v>2730</v>
      </c>
      <c r="D88" s="273"/>
      <c r="E88" s="273"/>
      <c r="F88" s="294" t="s">
        <v>2711</v>
      </c>
      <c r="G88" s="293"/>
      <c r="H88" s="273" t="s">
        <v>2731</v>
      </c>
      <c r="I88" s="273" t="s">
        <v>2707</v>
      </c>
      <c r="J88" s="273">
        <v>50</v>
      </c>
      <c r="K88" s="286"/>
    </row>
    <row r="89" spans="2:11" ht="15" customHeight="1">
      <c r="B89" s="295"/>
      <c r="C89" s="273" t="s">
        <v>2732</v>
      </c>
      <c r="D89" s="273"/>
      <c r="E89" s="273"/>
      <c r="F89" s="294" t="s">
        <v>2711</v>
      </c>
      <c r="G89" s="293"/>
      <c r="H89" s="273" t="s">
        <v>2732</v>
      </c>
      <c r="I89" s="273" t="s">
        <v>2707</v>
      </c>
      <c r="J89" s="273">
        <v>50</v>
      </c>
      <c r="K89" s="286"/>
    </row>
    <row r="90" spans="2:11" ht="15" customHeight="1">
      <c r="B90" s="295"/>
      <c r="C90" s="273" t="s">
        <v>125</v>
      </c>
      <c r="D90" s="273"/>
      <c r="E90" s="273"/>
      <c r="F90" s="294" t="s">
        <v>2711</v>
      </c>
      <c r="G90" s="293"/>
      <c r="H90" s="273" t="s">
        <v>2733</v>
      </c>
      <c r="I90" s="273" t="s">
        <v>2707</v>
      </c>
      <c r="J90" s="273">
        <v>255</v>
      </c>
      <c r="K90" s="286"/>
    </row>
    <row r="91" spans="2:11" ht="15" customHeight="1">
      <c r="B91" s="295"/>
      <c r="C91" s="273" t="s">
        <v>2734</v>
      </c>
      <c r="D91" s="273"/>
      <c r="E91" s="273"/>
      <c r="F91" s="294" t="s">
        <v>2705</v>
      </c>
      <c r="G91" s="293"/>
      <c r="H91" s="273" t="s">
        <v>2735</v>
      </c>
      <c r="I91" s="273" t="s">
        <v>2736</v>
      </c>
      <c r="J91" s="273"/>
      <c r="K91" s="286"/>
    </row>
    <row r="92" spans="2:11" ht="15" customHeight="1">
      <c r="B92" s="295"/>
      <c r="C92" s="273" t="s">
        <v>2737</v>
      </c>
      <c r="D92" s="273"/>
      <c r="E92" s="273"/>
      <c r="F92" s="294" t="s">
        <v>2705</v>
      </c>
      <c r="G92" s="293"/>
      <c r="H92" s="273" t="s">
        <v>2738</v>
      </c>
      <c r="I92" s="273" t="s">
        <v>2739</v>
      </c>
      <c r="J92" s="273"/>
      <c r="K92" s="286"/>
    </row>
    <row r="93" spans="2:11" ht="15" customHeight="1">
      <c r="B93" s="295"/>
      <c r="C93" s="273" t="s">
        <v>2740</v>
      </c>
      <c r="D93" s="273"/>
      <c r="E93" s="273"/>
      <c r="F93" s="294" t="s">
        <v>2705</v>
      </c>
      <c r="G93" s="293"/>
      <c r="H93" s="273" t="s">
        <v>2740</v>
      </c>
      <c r="I93" s="273" t="s">
        <v>2739</v>
      </c>
      <c r="J93" s="273"/>
      <c r="K93" s="286"/>
    </row>
    <row r="94" spans="2:11" ht="15" customHeight="1">
      <c r="B94" s="295"/>
      <c r="C94" s="273" t="s">
        <v>41</v>
      </c>
      <c r="D94" s="273"/>
      <c r="E94" s="273"/>
      <c r="F94" s="294" t="s">
        <v>2705</v>
      </c>
      <c r="G94" s="293"/>
      <c r="H94" s="273" t="s">
        <v>2741</v>
      </c>
      <c r="I94" s="273" t="s">
        <v>2739</v>
      </c>
      <c r="J94" s="273"/>
      <c r="K94" s="286"/>
    </row>
    <row r="95" spans="2:11" ht="15" customHeight="1">
      <c r="B95" s="295"/>
      <c r="C95" s="273" t="s">
        <v>51</v>
      </c>
      <c r="D95" s="273"/>
      <c r="E95" s="273"/>
      <c r="F95" s="294" t="s">
        <v>2705</v>
      </c>
      <c r="G95" s="293"/>
      <c r="H95" s="273" t="s">
        <v>2742</v>
      </c>
      <c r="I95" s="273" t="s">
        <v>2739</v>
      </c>
      <c r="J95" s="273"/>
      <c r="K95" s="286"/>
    </row>
    <row r="96" spans="2:11" ht="15" customHeight="1">
      <c r="B96" s="298"/>
      <c r="C96" s="299"/>
      <c r="D96" s="299"/>
      <c r="E96" s="299"/>
      <c r="F96" s="299"/>
      <c r="G96" s="299"/>
      <c r="H96" s="299"/>
      <c r="I96" s="299"/>
      <c r="J96" s="299"/>
      <c r="K96" s="300"/>
    </row>
    <row r="97" spans="2:11" ht="18.75" customHeight="1">
      <c r="B97" s="301"/>
      <c r="C97" s="302"/>
      <c r="D97" s="302"/>
      <c r="E97" s="302"/>
      <c r="F97" s="302"/>
      <c r="G97" s="302"/>
      <c r="H97" s="302"/>
      <c r="I97" s="302"/>
      <c r="J97" s="302"/>
      <c r="K97" s="301"/>
    </row>
    <row r="98" spans="2:11" ht="18.75" customHeight="1">
      <c r="B98" s="280"/>
      <c r="C98" s="280"/>
      <c r="D98" s="280"/>
      <c r="E98" s="280"/>
      <c r="F98" s="280"/>
      <c r="G98" s="280"/>
      <c r="H98" s="280"/>
      <c r="I98" s="280"/>
      <c r="J98" s="280"/>
      <c r="K98" s="280"/>
    </row>
    <row r="99" spans="2:11" ht="7.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3"/>
    </row>
    <row r="100" spans="2:11" ht="45" customHeight="1">
      <c r="B100" s="284"/>
      <c r="C100" s="285" t="s">
        <v>2743</v>
      </c>
      <c r="D100" s="285"/>
      <c r="E100" s="285"/>
      <c r="F100" s="285"/>
      <c r="G100" s="285"/>
      <c r="H100" s="285"/>
      <c r="I100" s="285"/>
      <c r="J100" s="285"/>
      <c r="K100" s="286"/>
    </row>
    <row r="101" spans="2:11" ht="17.25" customHeight="1">
      <c r="B101" s="284"/>
      <c r="C101" s="287" t="s">
        <v>2699</v>
      </c>
      <c r="D101" s="287"/>
      <c r="E101" s="287"/>
      <c r="F101" s="287" t="s">
        <v>2700</v>
      </c>
      <c r="G101" s="288"/>
      <c r="H101" s="287" t="s">
        <v>120</v>
      </c>
      <c r="I101" s="287" t="s">
        <v>60</v>
      </c>
      <c r="J101" s="287" t="s">
        <v>2701</v>
      </c>
      <c r="K101" s="286"/>
    </row>
    <row r="102" spans="2:11" ht="17.25" customHeight="1">
      <c r="B102" s="284"/>
      <c r="C102" s="289" t="s">
        <v>2702</v>
      </c>
      <c r="D102" s="289"/>
      <c r="E102" s="289"/>
      <c r="F102" s="290" t="s">
        <v>2703</v>
      </c>
      <c r="G102" s="291"/>
      <c r="H102" s="289"/>
      <c r="I102" s="289"/>
      <c r="J102" s="289" t="s">
        <v>2704</v>
      </c>
      <c r="K102" s="286"/>
    </row>
    <row r="103" spans="2:11" ht="5.25" customHeight="1">
      <c r="B103" s="284"/>
      <c r="C103" s="287"/>
      <c r="D103" s="287"/>
      <c r="E103" s="287"/>
      <c r="F103" s="287"/>
      <c r="G103" s="303"/>
      <c r="H103" s="287"/>
      <c r="I103" s="287"/>
      <c r="J103" s="287"/>
      <c r="K103" s="286"/>
    </row>
    <row r="104" spans="2:11" ht="15" customHeight="1">
      <c r="B104" s="284"/>
      <c r="C104" s="273" t="s">
        <v>56</v>
      </c>
      <c r="D104" s="292"/>
      <c r="E104" s="292"/>
      <c r="F104" s="294" t="s">
        <v>2705</v>
      </c>
      <c r="G104" s="303"/>
      <c r="H104" s="273" t="s">
        <v>2744</v>
      </c>
      <c r="I104" s="273" t="s">
        <v>2707</v>
      </c>
      <c r="J104" s="273">
        <v>20</v>
      </c>
      <c r="K104" s="286"/>
    </row>
    <row r="105" spans="2:11" ht="15" customHeight="1">
      <c r="B105" s="284"/>
      <c r="C105" s="273" t="s">
        <v>2708</v>
      </c>
      <c r="D105" s="273"/>
      <c r="E105" s="273"/>
      <c r="F105" s="294" t="s">
        <v>2705</v>
      </c>
      <c r="G105" s="273"/>
      <c r="H105" s="273" t="s">
        <v>2744</v>
      </c>
      <c r="I105" s="273" t="s">
        <v>2707</v>
      </c>
      <c r="J105" s="273">
        <v>120</v>
      </c>
      <c r="K105" s="286"/>
    </row>
    <row r="106" spans="2:11" ht="15" customHeight="1">
      <c r="B106" s="295"/>
      <c r="C106" s="273" t="s">
        <v>2710</v>
      </c>
      <c r="D106" s="273"/>
      <c r="E106" s="273"/>
      <c r="F106" s="294" t="s">
        <v>2711</v>
      </c>
      <c r="G106" s="273"/>
      <c r="H106" s="273" t="s">
        <v>2744</v>
      </c>
      <c r="I106" s="273" t="s">
        <v>2707</v>
      </c>
      <c r="J106" s="273">
        <v>50</v>
      </c>
      <c r="K106" s="286"/>
    </row>
    <row r="107" spans="2:11" ht="15" customHeight="1">
      <c r="B107" s="295"/>
      <c r="C107" s="273" t="s">
        <v>2713</v>
      </c>
      <c r="D107" s="273"/>
      <c r="E107" s="273"/>
      <c r="F107" s="294" t="s">
        <v>2705</v>
      </c>
      <c r="G107" s="273"/>
      <c r="H107" s="273" t="s">
        <v>2744</v>
      </c>
      <c r="I107" s="273" t="s">
        <v>2715</v>
      </c>
      <c r="J107" s="273"/>
      <c r="K107" s="286"/>
    </row>
    <row r="108" spans="2:11" ht="15" customHeight="1">
      <c r="B108" s="295"/>
      <c r="C108" s="273" t="s">
        <v>2724</v>
      </c>
      <c r="D108" s="273"/>
      <c r="E108" s="273"/>
      <c r="F108" s="294" t="s">
        <v>2711</v>
      </c>
      <c r="G108" s="273"/>
      <c r="H108" s="273" t="s">
        <v>2744</v>
      </c>
      <c r="I108" s="273" t="s">
        <v>2707</v>
      </c>
      <c r="J108" s="273">
        <v>50</v>
      </c>
      <c r="K108" s="286"/>
    </row>
    <row r="109" spans="2:11" ht="15" customHeight="1">
      <c r="B109" s="295"/>
      <c r="C109" s="273" t="s">
        <v>2732</v>
      </c>
      <c r="D109" s="273"/>
      <c r="E109" s="273"/>
      <c r="F109" s="294" t="s">
        <v>2711</v>
      </c>
      <c r="G109" s="273"/>
      <c r="H109" s="273" t="s">
        <v>2744</v>
      </c>
      <c r="I109" s="273" t="s">
        <v>2707</v>
      </c>
      <c r="J109" s="273">
        <v>50</v>
      </c>
      <c r="K109" s="286"/>
    </row>
    <row r="110" spans="2:11" ht="15" customHeight="1">
      <c r="B110" s="295"/>
      <c r="C110" s="273" t="s">
        <v>2730</v>
      </c>
      <c r="D110" s="273"/>
      <c r="E110" s="273"/>
      <c r="F110" s="294" t="s">
        <v>2711</v>
      </c>
      <c r="G110" s="273"/>
      <c r="H110" s="273" t="s">
        <v>2744</v>
      </c>
      <c r="I110" s="273" t="s">
        <v>2707</v>
      </c>
      <c r="J110" s="273">
        <v>50</v>
      </c>
      <c r="K110" s="286"/>
    </row>
    <row r="111" spans="2:11" ht="15" customHeight="1">
      <c r="B111" s="295"/>
      <c r="C111" s="273" t="s">
        <v>56</v>
      </c>
      <c r="D111" s="273"/>
      <c r="E111" s="273"/>
      <c r="F111" s="294" t="s">
        <v>2705</v>
      </c>
      <c r="G111" s="273"/>
      <c r="H111" s="273" t="s">
        <v>2745</v>
      </c>
      <c r="I111" s="273" t="s">
        <v>2707</v>
      </c>
      <c r="J111" s="273">
        <v>20</v>
      </c>
      <c r="K111" s="286"/>
    </row>
    <row r="112" spans="2:11" ht="15" customHeight="1">
      <c r="B112" s="295"/>
      <c r="C112" s="273" t="s">
        <v>2746</v>
      </c>
      <c r="D112" s="273"/>
      <c r="E112" s="273"/>
      <c r="F112" s="294" t="s">
        <v>2705</v>
      </c>
      <c r="G112" s="273"/>
      <c r="H112" s="273" t="s">
        <v>2747</v>
      </c>
      <c r="I112" s="273" t="s">
        <v>2707</v>
      </c>
      <c r="J112" s="273">
        <v>120</v>
      </c>
      <c r="K112" s="286"/>
    </row>
    <row r="113" spans="2:11" ht="15" customHeight="1">
      <c r="B113" s="295"/>
      <c r="C113" s="273" t="s">
        <v>41</v>
      </c>
      <c r="D113" s="273"/>
      <c r="E113" s="273"/>
      <c r="F113" s="294" t="s">
        <v>2705</v>
      </c>
      <c r="G113" s="273"/>
      <c r="H113" s="273" t="s">
        <v>2748</v>
      </c>
      <c r="I113" s="273" t="s">
        <v>2739</v>
      </c>
      <c r="J113" s="273"/>
      <c r="K113" s="286"/>
    </row>
    <row r="114" spans="2:11" ht="15" customHeight="1">
      <c r="B114" s="295"/>
      <c r="C114" s="273" t="s">
        <v>51</v>
      </c>
      <c r="D114" s="273"/>
      <c r="E114" s="273"/>
      <c r="F114" s="294" t="s">
        <v>2705</v>
      </c>
      <c r="G114" s="273"/>
      <c r="H114" s="273" t="s">
        <v>2749</v>
      </c>
      <c r="I114" s="273" t="s">
        <v>2739</v>
      </c>
      <c r="J114" s="273"/>
      <c r="K114" s="286"/>
    </row>
    <row r="115" spans="2:11" ht="15" customHeight="1">
      <c r="B115" s="295"/>
      <c r="C115" s="273" t="s">
        <v>60</v>
      </c>
      <c r="D115" s="273"/>
      <c r="E115" s="273"/>
      <c r="F115" s="294" t="s">
        <v>2705</v>
      </c>
      <c r="G115" s="273"/>
      <c r="H115" s="273" t="s">
        <v>2750</v>
      </c>
      <c r="I115" s="273" t="s">
        <v>2751</v>
      </c>
      <c r="J115" s="273"/>
      <c r="K115" s="286"/>
    </row>
    <row r="116" spans="2:11" ht="15" customHeight="1">
      <c r="B116" s="298"/>
      <c r="C116" s="304"/>
      <c r="D116" s="304"/>
      <c r="E116" s="304"/>
      <c r="F116" s="304"/>
      <c r="G116" s="304"/>
      <c r="H116" s="304"/>
      <c r="I116" s="304"/>
      <c r="J116" s="304"/>
      <c r="K116" s="300"/>
    </row>
    <row r="117" spans="2:11" ht="18.75" customHeight="1">
      <c r="B117" s="305"/>
      <c r="C117" s="269"/>
      <c r="D117" s="269"/>
      <c r="E117" s="269"/>
      <c r="F117" s="306"/>
      <c r="G117" s="269"/>
      <c r="H117" s="269"/>
      <c r="I117" s="269"/>
      <c r="J117" s="269"/>
      <c r="K117" s="305"/>
    </row>
    <row r="118" spans="2:11" ht="18.75" customHeight="1"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</row>
    <row r="119" spans="2:11" ht="7.5" customHeight="1">
      <c r="B119" s="307"/>
      <c r="C119" s="308"/>
      <c r="D119" s="308"/>
      <c r="E119" s="308"/>
      <c r="F119" s="308"/>
      <c r="G119" s="308"/>
      <c r="H119" s="308"/>
      <c r="I119" s="308"/>
      <c r="J119" s="308"/>
      <c r="K119" s="309"/>
    </row>
    <row r="120" spans="2:11" ht="45" customHeight="1">
      <c r="B120" s="310"/>
      <c r="C120" s="263" t="s">
        <v>2752</v>
      </c>
      <c r="D120" s="263"/>
      <c r="E120" s="263"/>
      <c r="F120" s="263"/>
      <c r="G120" s="263"/>
      <c r="H120" s="263"/>
      <c r="I120" s="263"/>
      <c r="J120" s="263"/>
      <c r="K120" s="311"/>
    </row>
    <row r="121" spans="2:11" ht="17.25" customHeight="1">
      <c r="B121" s="312"/>
      <c r="C121" s="287" t="s">
        <v>2699</v>
      </c>
      <c r="D121" s="287"/>
      <c r="E121" s="287"/>
      <c r="F121" s="287" t="s">
        <v>2700</v>
      </c>
      <c r="G121" s="288"/>
      <c r="H121" s="287" t="s">
        <v>120</v>
      </c>
      <c r="I121" s="287" t="s">
        <v>60</v>
      </c>
      <c r="J121" s="287" t="s">
        <v>2701</v>
      </c>
      <c r="K121" s="313"/>
    </row>
    <row r="122" spans="2:11" ht="17.25" customHeight="1">
      <c r="B122" s="312"/>
      <c r="C122" s="289" t="s">
        <v>2702</v>
      </c>
      <c r="D122" s="289"/>
      <c r="E122" s="289"/>
      <c r="F122" s="290" t="s">
        <v>2703</v>
      </c>
      <c r="G122" s="291"/>
      <c r="H122" s="289"/>
      <c r="I122" s="289"/>
      <c r="J122" s="289" t="s">
        <v>2704</v>
      </c>
      <c r="K122" s="313"/>
    </row>
    <row r="123" spans="2:11" ht="5.25" customHeight="1">
      <c r="B123" s="314"/>
      <c r="C123" s="292"/>
      <c r="D123" s="292"/>
      <c r="E123" s="292"/>
      <c r="F123" s="292"/>
      <c r="G123" s="273"/>
      <c r="H123" s="292"/>
      <c r="I123" s="292"/>
      <c r="J123" s="292"/>
      <c r="K123" s="315"/>
    </row>
    <row r="124" spans="2:11" ht="15" customHeight="1">
      <c r="B124" s="314"/>
      <c r="C124" s="273" t="s">
        <v>2708</v>
      </c>
      <c r="D124" s="292"/>
      <c r="E124" s="292"/>
      <c r="F124" s="294" t="s">
        <v>2705</v>
      </c>
      <c r="G124" s="273"/>
      <c r="H124" s="273" t="s">
        <v>2744</v>
      </c>
      <c r="I124" s="273" t="s">
        <v>2707</v>
      </c>
      <c r="J124" s="273">
        <v>120</v>
      </c>
      <c r="K124" s="316"/>
    </row>
    <row r="125" spans="2:11" ht="15" customHeight="1">
      <c r="B125" s="314"/>
      <c r="C125" s="273" t="s">
        <v>2753</v>
      </c>
      <c r="D125" s="273"/>
      <c r="E125" s="273"/>
      <c r="F125" s="294" t="s">
        <v>2705</v>
      </c>
      <c r="G125" s="273"/>
      <c r="H125" s="273" t="s">
        <v>2754</v>
      </c>
      <c r="I125" s="273" t="s">
        <v>2707</v>
      </c>
      <c r="J125" s="273" t="s">
        <v>2755</v>
      </c>
      <c r="K125" s="316"/>
    </row>
    <row r="126" spans="2:11" ht="15" customHeight="1">
      <c r="B126" s="314"/>
      <c r="C126" s="273" t="s">
        <v>2654</v>
      </c>
      <c r="D126" s="273"/>
      <c r="E126" s="273"/>
      <c r="F126" s="294" t="s">
        <v>2705</v>
      </c>
      <c r="G126" s="273"/>
      <c r="H126" s="273" t="s">
        <v>2756</v>
      </c>
      <c r="I126" s="273" t="s">
        <v>2707</v>
      </c>
      <c r="J126" s="273" t="s">
        <v>2755</v>
      </c>
      <c r="K126" s="316"/>
    </row>
    <row r="127" spans="2:11" ht="15" customHeight="1">
      <c r="B127" s="314"/>
      <c r="C127" s="273" t="s">
        <v>2716</v>
      </c>
      <c r="D127" s="273"/>
      <c r="E127" s="273"/>
      <c r="F127" s="294" t="s">
        <v>2711</v>
      </c>
      <c r="G127" s="273"/>
      <c r="H127" s="273" t="s">
        <v>2717</v>
      </c>
      <c r="I127" s="273" t="s">
        <v>2707</v>
      </c>
      <c r="J127" s="273">
        <v>15</v>
      </c>
      <c r="K127" s="316"/>
    </row>
    <row r="128" spans="2:11" ht="15" customHeight="1">
      <c r="B128" s="314"/>
      <c r="C128" s="296" t="s">
        <v>2718</v>
      </c>
      <c r="D128" s="296"/>
      <c r="E128" s="296"/>
      <c r="F128" s="297" t="s">
        <v>2711</v>
      </c>
      <c r="G128" s="296"/>
      <c r="H128" s="296" t="s">
        <v>2719</v>
      </c>
      <c r="I128" s="296" t="s">
        <v>2707</v>
      </c>
      <c r="J128" s="296">
        <v>15</v>
      </c>
      <c r="K128" s="316"/>
    </row>
    <row r="129" spans="2:11" ht="15" customHeight="1">
      <c r="B129" s="314"/>
      <c r="C129" s="296" t="s">
        <v>2720</v>
      </c>
      <c r="D129" s="296"/>
      <c r="E129" s="296"/>
      <c r="F129" s="297" t="s">
        <v>2711</v>
      </c>
      <c r="G129" s="296"/>
      <c r="H129" s="296" t="s">
        <v>2721</v>
      </c>
      <c r="I129" s="296" t="s">
        <v>2707</v>
      </c>
      <c r="J129" s="296">
        <v>20</v>
      </c>
      <c r="K129" s="316"/>
    </row>
    <row r="130" spans="2:11" ht="15" customHeight="1">
      <c r="B130" s="314"/>
      <c r="C130" s="296" t="s">
        <v>2722</v>
      </c>
      <c r="D130" s="296"/>
      <c r="E130" s="296"/>
      <c r="F130" s="297" t="s">
        <v>2711</v>
      </c>
      <c r="G130" s="296"/>
      <c r="H130" s="296" t="s">
        <v>2723</v>
      </c>
      <c r="I130" s="296" t="s">
        <v>2707</v>
      </c>
      <c r="J130" s="296">
        <v>20</v>
      </c>
      <c r="K130" s="316"/>
    </row>
    <row r="131" spans="2:11" ht="15" customHeight="1">
      <c r="B131" s="314"/>
      <c r="C131" s="273" t="s">
        <v>2710</v>
      </c>
      <c r="D131" s="273"/>
      <c r="E131" s="273"/>
      <c r="F131" s="294" t="s">
        <v>2711</v>
      </c>
      <c r="G131" s="273"/>
      <c r="H131" s="273" t="s">
        <v>2744</v>
      </c>
      <c r="I131" s="273" t="s">
        <v>2707</v>
      </c>
      <c r="J131" s="273">
        <v>50</v>
      </c>
      <c r="K131" s="316"/>
    </row>
    <row r="132" spans="2:11" ht="15" customHeight="1">
      <c r="B132" s="314"/>
      <c r="C132" s="273" t="s">
        <v>2724</v>
      </c>
      <c r="D132" s="273"/>
      <c r="E132" s="273"/>
      <c r="F132" s="294" t="s">
        <v>2711</v>
      </c>
      <c r="G132" s="273"/>
      <c r="H132" s="273" t="s">
        <v>2744</v>
      </c>
      <c r="I132" s="273" t="s">
        <v>2707</v>
      </c>
      <c r="J132" s="273">
        <v>50</v>
      </c>
      <c r="K132" s="316"/>
    </row>
    <row r="133" spans="2:11" ht="15" customHeight="1">
      <c r="B133" s="314"/>
      <c r="C133" s="273" t="s">
        <v>2730</v>
      </c>
      <c r="D133" s="273"/>
      <c r="E133" s="273"/>
      <c r="F133" s="294" t="s">
        <v>2711</v>
      </c>
      <c r="G133" s="273"/>
      <c r="H133" s="273" t="s">
        <v>2744</v>
      </c>
      <c r="I133" s="273" t="s">
        <v>2707</v>
      </c>
      <c r="J133" s="273">
        <v>50</v>
      </c>
      <c r="K133" s="316"/>
    </row>
    <row r="134" spans="2:11" ht="15" customHeight="1">
      <c r="B134" s="314"/>
      <c r="C134" s="273" t="s">
        <v>2732</v>
      </c>
      <c r="D134" s="273"/>
      <c r="E134" s="273"/>
      <c r="F134" s="294" t="s">
        <v>2711</v>
      </c>
      <c r="G134" s="273"/>
      <c r="H134" s="273" t="s">
        <v>2744</v>
      </c>
      <c r="I134" s="273" t="s">
        <v>2707</v>
      </c>
      <c r="J134" s="273">
        <v>50</v>
      </c>
      <c r="K134" s="316"/>
    </row>
    <row r="135" spans="2:11" ht="15" customHeight="1">
      <c r="B135" s="314"/>
      <c r="C135" s="273" t="s">
        <v>125</v>
      </c>
      <c r="D135" s="273"/>
      <c r="E135" s="273"/>
      <c r="F135" s="294" t="s">
        <v>2711</v>
      </c>
      <c r="G135" s="273"/>
      <c r="H135" s="273" t="s">
        <v>2757</v>
      </c>
      <c r="I135" s="273" t="s">
        <v>2707</v>
      </c>
      <c r="J135" s="273">
        <v>255</v>
      </c>
      <c r="K135" s="316"/>
    </row>
    <row r="136" spans="2:11" ht="15" customHeight="1">
      <c r="B136" s="314"/>
      <c r="C136" s="273" t="s">
        <v>2734</v>
      </c>
      <c r="D136" s="273"/>
      <c r="E136" s="273"/>
      <c r="F136" s="294" t="s">
        <v>2705</v>
      </c>
      <c r="G136" s="273"/>
      <c r="H136" s="273" t="s">
        <v>2758</v>
      </c>
      <c r="I136" s="273" t="s">
        <v>2736</v>
      </c>
      <c r="J136" s="273"/>
      <c r="K136" s="316"/>
    </row>
    <row r="137" spans="2:11" ht="15" customHeight="1">
      <c r="B137" s="314"/>
      <c r="C137" s="273" t="s">
        <v>2737</v>
      </c>
      <c r="D137" s="273"/>
      <c r="E137" s="273"/>
      <c r="F137" s="294" t="s">
        <v>2705</v>
      </c>
      <c r="G137" s="273"/>
      <c r="H137" s="273" t="s">
        <v>2759</v>
      </c>
      <c r="I137" s="273" t="s">
        <v>2739</v>
      </c>
      <c r="J137" s="273"/>
      <c r="K137" s="316"/>
    </row>
    <row r="138" spans="2:11" ht="15" customHeight="1">
      <c r="B138" s="314"/>
      <c r="C138" s="273" t="s">
        <v>2740</v>
      </c>
      <c r="D138" s="273"/>
      <c r="E138" s="273"/>
      <c r="F138" s="294" t="s">
        <v>2705</v>
      </c>
      <c r="G138" s="273"/>
      <c r="H138" s="273" t="s">
        <v>2740</v>
      </c>
      <c r="I138" s="273" t="s">
        <v>2739</v>
      </c>
      <c r="J138" s="273"/>
      <c r="K138" s="316"/>
    </row>
    <row r="139" spans="2:11" ht="15" customHeight="1">
      <c r="B139" s="314"/>
      <c r="C139" s="273" t="s">
        <v>41</v>
      </c>
      <c r="D139" s="273"/>
      <c r="E139" s="273"/>
      <c r="F139" s="294" t="s">
        <v>2705</v>
      </c>
      <c r="G139" s="273"/>
      <c r="H139" s="273" t="s">
        <v>2760</v>
      </c>
      <c r="I139" s="273" t="s">
        <v>2739</v>
      </c>
      <c r="J139" s="273"/>
      <c r="K139" s="316"/>
    </row>
    <row r="140" spans="2:11" ht="15" customHeight="1">
      <c r="B140" s="314"/>
      <c r="C140" s="273" t="s">
        <v>2761</v>
      </c>
      <c r="D140" s="273"/>
      <c r="E140" s="273"/>
      <c r="F140" s="294" t="s">
        <v>2705</v>
      </c>
      <c r="G140" s="273"/>
      <c r="H140" s="273" t="s">
        <v>2762</v>
      </c>
      <c r="I140" s="273" t="s">
        <v>2739</v>
      </c>
      <c r="J140" s="273"/>
      <c r="K140" s="316"/>
    </row>
    <row r="141" spans="2:11" ht="15" customHeight="1">
      <c r="B141" s="317"/>
      <c r="C141" s="318"/>
      <c r="D141" s="318"/>
      <c r="E141" s="318"/>
      <c r="F141" s="318"/>
      <c r="G141" s="318"/>
      <c r="H141" s="318"/>
      <c r="I141" s="318"/>
      <c r="J141" s="318"/>
      <c r="K141" s="319"/>
    </row>
    <row r="142" spans="2:11" ht="18.75" customHeight="1">
      <c r="B142" s="269"/>
      <c r="C142" s="269"/>
      <c r="D142" s="269"/>
      <c r="E142" s="269"/>
      <c r="F142" s="306"/>
      <c r="G142" s="269"/>
      <c r="H142" s="269"/>
      <c r="I142" s="269"/>
      <c r="J142" s="269"/>
      <c r="K142" s="269"/>
    </row>
    <row r="143" spans="2:11" ht="18.75" customHeight="1">
      <c r="B143" s="280"/>
      <c r="C143" s="280"/>
      <c r="D143" s="280"/>
      <c r="E143" s="280"/>
      <c r="F143" s="280"/>
      <c r="G143" s="280"/>
      <c r="H143" s="280"/>
      <c r="I143" s="280"/>
      <c r="J143" s="280"/>
      <c r="K143" s="280"/>
    </row>
    <row r="144" spans="2:11" ht="7.5" customHeight="1">
      <c r="B144" s="281"/>
      <c r="C144" s="282"/>
      <c r="D144" s="282"/>
      <c r="E144" s="282"/>
      <c r="F144" s="282"/>
      <c r="G144" s="282"/>
      <c r="H144" s="282"/>
      <c r="I144" s="282"/>
      <c r="J144" s="282"/>
      <c r="K144" s="283"/>
    </row>
    <row r="145" spans="2:11" ht="45" customHeight="1">
      <c r="B145" s="284"/>
      <c r="C145" s="285" t="s">
        <v>2763</v>
      </c>
      <c r="D145" s="285"/>
      <c r="E145" s="285"/>
      <c r="F145" s="285"/>
      <c r="G145" s="285"/>
      <c r="H145" s="285"/>
      <c r="I145" s="285"/>
      <c r="J145" s="285"/>
      <c r="K145" s="286"/>
    </row>
    <row r="146" spans="2:11" ht="17.25" customHeight="1">
      <c r="B146" s="284"/>
      <c r="C146" s="287" t="s">
        <v>2699</v>
      </c>
      <c r="D146" s="287"/>
      <c r="E146" s="287"/>
      <c r="F146" s="287" t="s">
        <v>2700</v>
      </c>
      <c r="G146" s="288"/>
      <c r="H146" s="287" t="s">
        <v>120</v>
      </c>
      <c r="I146" s="287" t="s">
        <v>60</v>
      </c>
      <c r="J146" s="287" t="s">
        <v>2701</v>
      </c>
      <c r="K146" s="286"/>
    </row>
    <row r="147" spans="2:11" ht="17.25" customHeight="1">
      <c r="B147" s="284"/>
      <c r="C147" s="289" t="s">
        <v>2702</v>
      </c>
      <c r="D147" s="289"/>
      <c r="E147" s="289"/>
      <c r="F147" s="290" t="s">
        <v>2703</v>
      </c>
      <c r="G147" s="291"/>
      <c r="H147" s="289"/>
      <c r="I147" s="289"/>
      <c r="J147" s="289" t="s">
        <v>2704</v>
      </c>
      <c r="K147" s="286"/>
    </row>
    <row r="148" spans="2:11" ht="5.25" customHeight="1">
      <c r="B148" s="295"/>
      <c r="C148" s="292"/>
      <c r="D148" s="292"/>
      <c r="E148" s="292"/>
      <c r="F148" s="292"/>
      <c r="G148" s="293"/>
      <c r="H148" s="292"/>
      <c r="I148" s="292"/>
      <c r="J148" s="292"/>
      <c r="K148" s="316"/>
    </row>
    <row r="149" spans="2:11" ht="15" customHeight="1">
      <c r="B149" s="295"/>
      <c r="C149" s="320" t="s">
        <v>2708</v>
      </c>
      <c r="D149" s="273"/>
      <c r="E149" s="273"/>
      <c r="F149" s="321" t="s">
        <v>2705</v>
      </c>
      <c r="G149" s="273"/>
      <c r="H149" s="320" t="s">
        <v>2744</v>
      </c>
      <c r="I149" s="320" t="s">
        <v>2707</v>
      </c>
      <c r="J149" s="320">
        <v>120</v>
      </c>
      <c r="K149" s="316"/>
    </row>
    <row r="150" spans="2:11" ht="15" customHeight="1">
      <c r="B150" s="295"/>
      <c r="C150" s="320" t="s">
        <v>2753</v>
      </c>
      <c r="D150" s="273"/>
      <c r="E150" s="273"/>
      <c r="F150" s="321" t="s">
        <v>2705</v>
      </c>
      <c r="G150" s="273"/>
      <c r="H150" s="320" t="s">
        <v>2764</v>
      </c>
      <c r="I150" s="320" t="s">
        <v>2707</v>
      </c>
      <c r="J150" s="320" t="s">
        <v>2755</v>
      </c>
      <c r="K150" s="316"/>
    </row>
    <row r="151" spans="2:11" ht="15" customHeight="1">
      <c r="B151" s="295"/>
      <c r="C151" s="320" t="s">
        <v>2654</v>
      </c>
      <c r="D151" s="273"/>
      <c r="E151" s="273"/>
      <c r="F151" s="321" t="s">
        <v>2705</v>
      </c>
      <c r="G151" s="273"/>
      <c r="H151" s="320" t="s">
        <v>2765</v>
      </c>
      <c r="I151" s="320" t="s">
        <v>2707</v>
      </c>
      <c r="J151" s="320" t="s">
        <v>2755</v>
      </c>
      <c r="K151" s="316"/>
    </row>
    <row r="152" spans="2:11" ht="15" customHeight="1">
      <c r="B152" s="295"/>
      <c r="C152" s="320" t="s">
        <v>2710</v>
      </c>
      <c r="D152" s="273"/>
      <c r="E152" s="273"/>
      <c r="F152" s="321" t="s">
        <v>2711</v>
      </c>
      <c r="G152" s="273"/>
      <c r="H152" s="320" t="s">
        <v>2744</v>
      </c>
      <c r="I152" s="320" t="s">
        <v>2707</v>
      </c>
      <c r="J152" s="320">
        <v>50</v>
      </c>
      <c r="K152" s="316"/>
    </row>
    <row r="153" spans="2:11" ht="15" customHeight="1">
      <c r="B153" s="295"/>
      <c r="C153" s="320" t="s">
        <v>2713</v>
      </c>
      <c r="D153" s="273"/>
      <c r="E153" s="273"/>
      <c r="F153" s="321" t="s">
        <v>2705</v>
      </c>
      <c r="G153" s="273"/>
      <c r="H153" s="320" t="s">
        <v>2744</v>
      </c>
      <c r="I153" s="320" t="s">
        <v>2715</v>
      </c>
      <c r="J153" s="320"/>
      <c r="K153" s="316"/>
    </row>
    <row r="154" spans="2:11" ht="15" customHeight="1">
      <c r="B154" s="295"/>
      <c r="C154" s="320" t="s">
        <v>2724</v>
      </c>
      <c r="D154" s="273"/>
      <c r="E154" s="273"/>
      <c r="F154" s="321" t="s">
        <v>2711</v>
      </c>
      <c r="G154" s="273"/>
      <c r="H154" s="320" t="s">
        <v>2744</v>
      </c>
      <c r="I154" s="320" t="s">
        <v>2707</v>
      </c>
      <c r="J154" s="320">
        <v>50</v>
      </c>
      <c r="K154" s="316"/>
    </row>
    <row r="155" spans="2:11" ht="15" customHeight="1">
      <c r="B155" s="295"/>
      <c r="C155" s="320" t="s">
        <v>2732</v>
      </c>
      <c r="D155" s="273"/>
      <c r="E155" s="273"/>
      <c r="F155" s="321" t="s">
        <v>2711</v>
      </c>
      <c r="G155" s="273"/>
      <c r="H155" s="320" t="s">
        <v>2744</v>
      </c>
      <c r="I155" s="320" t="s">
        <v>2707</v>
      </c>
      <c r="J155" s="320">
        <v>50</v>
      </c>
      <c r="K155" s="316"/>
    </row>
    <row r="156" spans="2:11" ht="15" customHeight="1">
      <c r="B156" s="295"/>
      <c r="C156" s="320" t="s">
        <v>2730</v>
      </c>
      <c r="D156" s="273"/>
      <c r="E156" s="273"/>
      <c r="F156" s="321" t="s">
        <v>2711</v>
      </c>
      <c r="G156" s="273"/>
      <c r="H156" s="320" t="s">
        <v>2744</v>
      </c>
      <c r="I156" s="320" t="s">
        <v>2707</v>
      </c>
      <c r="J156" s="320">
        <v>50</v>
      </c>
      <c r="K156" s="316"/>
    </row>
    <row r="157" spans="2:11" ht="15" customHeight="1">
      <c r="B157" s="295"/>
      <c r="C157" s="320" t="s">
        <v>111</v>
      </c>
      <c r="D157" s="273"/>
      <c r="E157" s="273"/>
      <c r="F157" s="321" t="s">
        <v>2705</v>
      </c>
      <c r="G157" s="273"/>
      <c r="H157" s="320" t="s">
        <v>2766</v>
      </c>
      <c r="I157" s="320" t="s">
        <v>2707</v>
      </c>
      <c r="J157" s="320" t="s">
        <v>2767</v>
      </c>
      <c r="K157" s="316"/>
    </row>
    <row r="158" spans="2:11" ht="15" customHeight="1">
      <c r="B158" s="295"/>
      <c r="C158" s="320" t="s">
        <v>2768</v>
      </c>
      <c r="D158" s="273"/>
      <c r="E158" s="273"/>
      <c r="F158" s="321" t="s">
        <v>2705</v>
      </c>
      <c r="G158" s="273"/>
      <c r="H158" s="320" t="s">
        <v>2769</v>
      </c>
      <c r="I158" s="320" t="s">
        <v>2739</v>
      </c>
      <c r="J158" s="320"/>
      <c r="K158" s="316"/>
    </row>
    <row r="159" spans="2:11" ht="15" customHeight="1">
      <c r="B159" s="322"/>
      <c r="C159" s="304"/>
      <c r="D159" s="304"/>
      <c r="E159" s="304"/>
      <c r="F159" s="304"/>
      <c r="G159" s="304"/>
      <c r="H159" s="304"/>
      <c r="I159" s="304"/>
      <c r="J159" s="304"/>
      <c r="K159" s="323"/>
    </row>
    <row r="160" spans="2:11" ht="18.75" customHeight="1">
      <c r="B160" s="269"/>
      <c r="C160" s="273"/>
      <c r="D160" s="273"/>
      <c r="E160" s="273"/>
      <c r="F160" s="294"/>
      <c r="G160" s="273"/>
      <c r="H160" s="273"/>
      <c r="I160" s="273"/>
      <c r="J160" s="273"/>
      <c r="K160" s="269"/>
    </row>
    <row r="161" spans="2:11" ht="18.75" customHeight="1"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</row>
    <row r="162" spans="2:11" ht="7.5" customHeight="1">
      <c r="B162" s="259"/>
      <c r="C162" s="260"/>
      <c r="D162" s="260"/>
      <c r="E162" s="260"/>
      <c r="F162" s="260"/>
      <c r="G162" s="260"/>
      <c r="H162" s="260"/>
      <c r="I162" s="260"/>
      <c r="J162" s="260"/>
      <c r="K162" s="261"/>
    </row>
    <row r="163" spans="2:11" ht="45" customHeight="1">
      <c r="B163" s="262"/>
      <c r="C163" s="263" t="s">
        <v>2770</v>
      </c>
      <c r="D163" s="263"/>
      <c r="E163" s="263"/>
      <c r="F163" s="263"/>
      <c r="G163" s="263"/>
      <c r="H163" s="263"/>
      <c r="I163" s="263"/>
      <c r="J163" s="263"/>
      <c r="K163" s="264"/>
    </row>
    <row r="164" spans="2:11" ht="17.25" customHeight="1">
      <c r="B164" s="262"/>
      <c r="C164" s="287" t="s">
        <v>2699</v>
      </c>
      <c r="D164" s="287"/>
      <c r="E164" s="287"/>
      <c r="F164" s="287" t="s">
        <v>2700</v>
      </c>
      <c r="G164" s="324"/>
      <c r="H164" s="325" t="s">
        <v>120</v>
      </c>
      <c r="I164" s="325" t="s">
        <v>60</v>
      </c>
      <c r="J164" s="287" t="s">
        <v>2701</v>
      </c>
      <c r="K164" s="264"/>
    </row>
    <row r="165" spans="2:11" ht="17.25" customHeight="1">
      <c r="B165" s="265"/>
      <c r="C165" s="289" t="s">
        <v>2702</v>
      </c>
      <c r="D165" s="289"/>
      <c r="E165" s="289"/>
      <c r="F165" s="290" t="s">
        <v>2703</v>
      </c>
      <c r="G165" s="326"/>
      <c r="H165" s="327"/>
      <c r="I165" s="327"/>
      <c r="J165" s="289" t="s">
        <v>2704</v>
      </c>
      <c r="K165" s="267"/>
    </row>
    <row r="166" spans="2:11" ht="5.25" customHeight="1">
      <c r="B166" s="295"/>
      <c r="C166" s="292"/>
      <c r="D166" s="292"/>
      <c r="E166" s="292"/>
      <c r="F166" s="292"/>
      <c r="G166" s="293"/>
      <c r="H166" s="292"/>
      <c r="I166" s="292"/>
      <c r="J166" s="292"/>
      <c r="K166" s="316"/>
    </row>
    <row r="167" spans="2:11" ht="15" customHeight="1">
      <c r="B167" s="295"/>
      <c r="C167" s="273" t="s">
        <v>2708</v>
      </c>
      <c r="D167" s="273"/>
      <c r="E167" s="273"/>
      <c r="F167" s="294" t="s">
        <v>2705</v>
      </c>
      <c r="G167" s="273"/>
      <c r="H167" s="273" t="s">
        <v>2744</v>
      </c>
      <c r="I167" s="273" t="s">
        <v>2707</v>
      </c>
      <c r="J167" s="273">
        <v>120</v>
      </c>
      <c r="K167" s="316"/>
    </row>
    <row r="168" spans="2:11" ht="15" customHeight="1">
      <c r="B168" s="295"/>
      <c r="C168" s="273" t="s">
        <v>2753</v>
      </c>
      <c r="D168" s="273"/>
      <c r="E168" s="273"/>
      <c r="F168" s="294" t="s">
        <v>2705</v>
      </c>
      <c r="G168" s="273"/>
      <c r="H168" s="273" t="s">
        <v>2754</v>
      </c>
      <c r="I168" s="273" t="s">
        <v>2707</v>
      </c>
      <c r="J168" s="273" t="s">
        <v>2755</v>
      </c>
      <c r="K168" s="316"/>
    </row>
    <row r="169" spans="2:11" ht="15" customHeight="1">
      <c r="B169" s="295"/>
      <c r="C169" s="273" t="s">
        <v>2654</v>
      </c>
      <c r="D169" s="273"/>
      <c r="E169" s="273"/>
      <c r="F169" s="294" t="s">
        <v>2705</v>
      </c>
      <c r="G169" s="273"/>
      <c r="H169" s="273" t="s">
        <v>2771</v>
      </c>
      <c r="I169" s="273" t="s">
        <v>2707</v>
      </c>
      <c r="J169" s="273" t="s">
        <v>2755</v>
      </c>
      <c r="K169" s="316"/>
    </row>
    <row r="170" spans="2:11" ht="15" customHeight="1">
      <c r="B170" s="295"/>
      <c r="C170" s="273" t="s">
        <v>2710</v>
      </c>
      <c r="D170" s="273"/>
      <c r="E170" s="273"/>
      <c r="F170" s="294" t="s">
        <v>2711</v>
      </c>
      <c r="G170" s="273"/>
      <c r="H170" s="273" t="s">
        <v>2771</v>
      </c>
      <c r="I170" s="273" t="s">
        <v>2707</v>
      </c>
      <c r="J170" s="273">
        <v>50</v>
      </c>
      <c r="K170" s="316"/>
    </row>
    <row r="171" spans="2:11" ht="15" customHeight="1">
      <c r="B171" s="295"/>
      <c r="C171" s="273" t="s">
        <v>2713</v>
      </c>
      <c r="D171" s="273"/>
      <c r="E171" s="273"/>
      <c r="F171" s="294" t="s">
        <v>2705</v>
      </c>
      <c r="G171" s="273"/>
      <c r="H171" s="273" t="s">
        <v>2771</v>
      </c>
      <c r="I171" s="273" t="s">
        <v>2715</v>
      </c>
      <c r="J171" s="273"/>
      <c r="K171" s="316"/>
    </row>
    <row r="172" spans="2:11" ht="15" customHeight="1">
      <c r="B172" s="295"/>
      <c r="C172" s="273" t="s">
        <v>2724</v>
      </c>
      <c r="D172" s="273"/>
      <c r="E172" s="273"/>
      <c r="F172" s="294" t="s">
        <v>2711</v>
      </c>
      <c r="G172" s="273"/>
      <c r="H172" s="273" t="s">
        <v>2771</v>
      </c>
      <c r="I172" s="273" t="s">
        <v>2707</v>
      </c>
      <c r="J172" s="273">
        <v>50</v>
      </c>
      <c r="K172" s="316"/>
    </row>
    <row r="173" spans="2:11" ht="15" customHeight="1">
      <c r="B173" s="295"/>
      <c r="C173" s="273" t="s">
        <v>2732</v>
      </c>
      <c r="D173" s="273"/>
      <c r="E173" s="273"/>
      <c r="F173" s="294" t="s">
        <v>2711</v>
      </c>
      <c r="G173" s="273"/>
      <c r="H173" s="273" t="s">
        <v>2771</v>
      </c>
      <c r="I173" s="273" t="s">
        <v>2707</v>
      </c>
      <c r="J173" s="273">
        <v>50</v>
      </c>
      <c r="K173" s="316"/>
    </row>
    <row r="174" spans="2:11" ht="15" customHeight="1">
      <c r="B174" s="295"/>
      <c r="C174" s="273" t="s">
        <v>2730</v>
      </c>
      <c r="D174" s="273"/>
      <c r="E174" s="273"/>
      <c r="F174" s="294" t="s">
        <v>2711</v>
      </c>
      <c r="G174" s="273"/>
      <c r="H174" s="273" t="s">
        <v>2771</v>
      </c>
      <c r="I174" s="273" t="s">
        <v>2707</v>
      </c>
      <c r="J174" s="273">
        <v>50</v>
      </c>
      <c r="K174" s="316"/>
    </row>
    <row r="175" spans="2:11" ht="15" customHeight="1">
      <c r="B175" s="295"/>
      <c r="C175" s="273" t="s">
        <v>119</v>
      </c>
      <c r="D175" s="273"/>
      <c r="E175" s="273"/>
      <c r="F175" s="294" t="s">
        <v>2705</v>
      </c>
      <c r="G175" s="273"/>
      <c r="H175" s="273" t="s">
        <v>2772</v>
      </c>
      <c r="I175" s="273" t="s">
        <v>2773</v>
      </c>
      <c r="J175" s="273"/>
      <c r="K175" s="316"/>
    </row>
    <row r="176" spans="2:11" ht="15" customHeight="1">
      <c r="B176" s="295"/>
      <c r="C176" s="273" t="s">
        <v>60</v>
      </c>
      <c r="D176" s="273"/>
      <c r="E176" s="273"/>
      <c r="F176" s="294" t="s">
        <v>2705</v>
      </c>
      <c r="G176" s="273"/>
      <c r="H176" s="273" t="s">
        <v>2774</v>
      </c>
      <c r="I176" s="273" t="s">
        <v>2775</v>
      </c>
      <c r="J176" s="273">
        <v>1</v>
      </c>
      <c r="K176" s="316"/>
    </row>
    <row r="177" spans="2:11" ht="15" customHeight="1">
      <c r="B177" s="295"/>
      <c r="C177" s="273" t="s">
        <v>56</v>
      </c>
      <c r="D177" s="273"/>
      <c r="E177" s="273"/>
      <c r="F177" s="294" t="s">
        <v>2705</v>
      </c>
      <c r="G177" s="273"/>
      <c r="H177" s="273" t="s">
        <v>2776</v>
      </c>
      <c r="I177" s="273" t="s">
        <v>2707</v>
      </c>
      <c r="J177" s="273">
        <v>20</v>
      </c>
      <c r="K177" s="316"/>
    </row>
    <row r="178" spans="2:11" ht="15" customHeight="1">
      <c r="B178" s="295"/>
      <c r="C178" s="273" t="s">
        <v>120</v>
      </c>
      <c r="D178" s="273"/>
      <c r="E178" s="273"/>
      <c r="F178" s="294" t="s">
        <v>2705</v>
      </c>
      <c r="G178" s="273"/>
      <c r="H178" s="273" t="s">
        <v>2777</v>
      </c>
      <c r="I178" s="273" t="s">
        <v>2707</v>
      </c>
      <c r="J178" s="273">
        <v>255</v>
      </c>
      <c r="K178" s="316"/>
    </row>
    <row r="179" spans="2:11" ht="15" customHeight="1">
      <c r="B179" s="295"/>
      <c r="C179" s="273" t="s">
        <v>121</v>
      </c>
      <c r="D179" s="273"/>
      <c r="E179" s="273"/>
      <c r="F179" s="294" t="s">
        <v>2705</v>
      </c>
      <c r="G179" s="273"/>
      <c r="H179" s="273" t="s">
        <v>2670</v>
      </c>
      <c r="I179" s="273" t="s">
        <v>2707</v>
      </c>
      <c r="J179" s="273">
        <v>10</v>
      </c>
      <c r="K179" s="316"/>
    </row>
    <row r="180" spans="2:11" ht="15" customHeight="1">
      <c r="B180" s="295"/>
      <c r="C180" s="273" t="s">
        <v>122</v>
      </c>
      <c r="D180" s="273"/>
      <c r="E180" s="273"/>
      <c r="F180" s="294" t="s">
        <v>2705</v>
      </c>
      <c r="G180" s="273"/>
      <c r="H180" s="273" t="s">
        <v>2778</v>
      </c>
      <c r="I180" s="273" t="s">
        <v>2739</v>
      </c>
      <c r="J180" s="273"/>
      <c r="K180" s="316"/>
    </row>
    <row r="181" spans="2:11" ht="15" customHeight="1">
      <c r="B181" s="295"/>
      <c r="C181" s="273" t="s">
        <v>2779</v>
      </c>
      <c r="D181" s="273"/>
      <c r="E181" s="273"/>
      <c r="F181" s="294" t="s">
        <v>2705</v>
      </c>
      <c r="G181" s="273"/>
      <c r="H181" s="273" t="s">
        <v>2780</v>
      </c>
      <c r="I181" s="273" t="s">
        <v>2739</v>
      </c>
      <c r="J181" s="273"/>
      <c r="K181" s="316"/>
    </row>
    <row r="182" spans="2:11" ht="15" customHeight="1">
      <c r="B182" s="295"/>
      <c r="C182" s="273" t="s">
        <v>2768</v>
      </c>
      <c r="D182" s="273"/>
      <c r="E182" s="273"/>
      <c r="F182" s="294" t="s">
        <v>2705</v>
      </c>
      <c r="G182" s="273"/>
      <c r="H182" s="273" t="s">
        <v>2781</v>
      </c>
      <c r="I182" s="273" t="s">
        <v>2739</v>
      </c>
      <c r="J182" s="273"/>
      <c r="K182" s="316"/>
    </row>
    <row r="183" spans="2:11" ht="15" customHeight="1">
      <c r="B183" s="295"/>
      <c r="C183" s="273" t="s">
        <v>124</v>
      </c>
      <c r="D183" s="273"/>
      <c r="E183" s="273"/>
      <c r="F183" s="294" t="s">
        <v>2711</v>
      </c>
      <c r="G183" s="273"/>
      <c r="H183" s="273" t="s">
        <v>2782</v>
      </c>
      <c r="I183" s="273" t="s">
        <v>2707</v>
      </c>
      <c r="J183" s="273">
        <v>50</v>
      </c>
      <c r="K183" s="316"/>
    </row>
    <row r="184" spans="2:11" ht="15" customHeight="1">
      <c r="B184" s="295"/>
      <c r="C184" s="273" t="s">
        <v>2783</v>
      </c>
      <c r="D184" s="273"/>
      <c r="E184" s="273"/>
      <c r="F184" s="294" t="s">
        <v>2711</v>
      </c>
      <c r="G184" s="273"/>
      <c r="H184" s="273" t="s">
        <v>2784</v>
      </c>
      <c r="I184" s="273" t="s">
        <v>2785</v>
      </c>
      <c r="J184" s="273"/>
      <c r="K184" s="316"/>
    </row>
    <row r="185" spans="2:11" ht="15" customHeight="1">
      <c r="B185" s="295"/>
      <c r="C185" s="273" t="s">
        <v>2786</v>
      </c>
      <c r="D185" s="273"/>
      <c r="E185" s="273"/>
      <c r="F185" s="294" t="s">
        <v>2711</v>
      </c>
      <c r="G185" s="273"/>
      <c r="H185" s="273" t="s">
        <v>2787</v>
      </c>
      <c r="I185" s="273" t="s">
        <v>2785</v>
      </c>
      <c r="J185" s="273"/>
      <c r="K185" s="316"/>
    </row>
    <row r="186" spans="2:11" ht="15" customHeight="1">
      <c r="B186" s="295"/>
      <c r="C186" s="273" t="s">
        <v>2788</v>
      </c>
      <c r="D186" s="273"/>
      <c r="E186" s="273"/>
      <c r="F186" s="294" t="s">
        <v>2711</v>
      </c>
      <c r="G186" s="273"/>
      <c r="H186" s="273" t="s">
        <v>2789</v>
      </c>
      <c r="I186" s="273" t="s">
        <v>2785</v>
      </c>
      <c r="J186" s="273"/>
      <c r="K186" s="316"/>
    </row>
    <row r="187" spans="2:11" ht="15" customHeight="1">
      <c r="B187" s="295"/>
      <c r="C187" s="328" t="s">
        <v>2790</v>
      </c>
      <c r="D187" s="273"/>
      <c r="E187" s="273"/>
      <c r="F187" s="294" t="s">
        <v>2711</v>
      </c>
      <c r="G187" s="273"/>
      <c r="H187" s="273" t="s">
        <v>2791</v>
      </c>
      <c r="I187" s="273" t="s">
        <v>2792</v>
      </c>
      <c r="J187" s="329" t="s">
        <v>2793</v>
      </c>
      <c r="K187" s="316"/>
    </row>
    <row r="188" spans="2:11" ht="15" customHeight="1">
      <c r="B188" s="295"/>
      <c r="C188" s="279" t="s">
        <v>45</v>
      </c>
      <c r="D188" s="273"/>
      <c r="E188" s="273"/>
      <c r="F188" s="294" t="s">
        <v>2705</v>
      </c>
      <c r="G188" s="273"/>
      <c r="H188" s="269" t="s">
        <v>2794</v>
      </c>
      <c r="I188" s="273" t="s">
        <v>2795</v>
      </c>
      <c r="J188" s="273"/>
      <c r="K188" s="316"/>
    </row>
    <row r="189" spans="2:11" ht="15" customHeight="1">
      <c r="B189" s="295"/>
      <c r="C189" s="279" t="s">
        <v>2796</v>
      </c>
      <c r="D189" s="273"/>
      <c r="E189" s="273"/>
      <c r="F189" s="294" t="s">
        <v>2705</v>
      </c>
      <c r="G189" s="273"/>
      <c r="H189" s="273" t="s">
        <v>2797</v>
      </c>
      <c r="I189" s="273" t="s">
        <v>2739</v>
      </c>
      <c r="J189" s="273"/>
      <c r="K189" s="316"/>
    </row>
    <row r="190" spans="2:11" ht="15" customHeight="1">
      <c r="B190" s="295"/>
      <c r="C190" s="279" t="s">
        <v>2798</v>
      </c>
      <c r="D190" s="273"/>
      <c r="E190" s="273"/>
      <c r="F190" s="294" t="s">
        <v>2705</v>
      </c>
      <c r="G190" s="273"/>
      <c r="H190" s="273" t="s">
        <v>2799</v>
      </c>
      <c r="I190" s="273" t="s">
        <v>2739</v>
      </c>
      <c r="J190" s="273"/>
      <c r="K190" s="316"/>
    </row>
    <row r="191" spans="2:11" ht="15" customHeight="1">
      <c r="B191" s="295"/>
      <c r="C191" s="279" t="s">
        <v>2800</v>
      </c>
      <c r="D191" s="273"/>
      <c r="E191" s="273"/>
      <c r="F191" s="294" t="s">
        <v>2711</v>
      </c>
      <c r="G191" s="273"/>
      <c r="H191" s="273" t="s">
        <v>2801</v>
      </c>
      <c r="I191" s="273" t="s">
        <v>2739</v>
      </c>
      <c r="J191" s="273"/>
      <c r="K191" s="316"/>
    </row>
    <row r="192" spans="2:11" ht="15" customHeight="1">
      <c r="B192" s="322"/>
      <c r="C192" s="330"/>
      <c r="D192" s="304"/>
      <c r="E192" s="304"/>
      <c r="F192" s="304"/>
      <c r="G192" s="304"/>
      <c r="H192" s="304"/>
      <c r="I192" s="304"/>
      <c r="J192" s="304"/>
      <c r="K192" s="323"/>
    </row>
    <row r="193" spans="2:11" ht="18.75" customHeight="1">
      <c r="B193" s="269"/>
      <c r="C193" s="273"/>
      <c r="D193" s="273"/>
      <c r="E193" s="273"/>
      <c r="F193" s="294"/>
      <c r="G193" s="273"/>
      <c r="H193" s="273"/>
      <c r="I193" s="273"/>
      <c r="J193" s="273"/>
      <c r="K193" s="269"/>
    </row>
    <row r="194" spans="2:11" ht="18.75" customHeight="1">
      <c r="B194" s="269"/>
      <c r="C194" s="273"/>
      <c r="D194" s="273"/>
      <c r="E194" s="273"/>
      <c r="F194" s="294"/>
      <c r="G194" s="273"/>
      <c r="H194" s="273"/>
      <c r="I194" s="273"/>
      <c r="J194" s="273"/>
      <c r="K194" s="269"/>
    </row>
    <row r="195" spans="2:11" ht="18.75" customHeight="1">
      <c r="B195" s="280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ht="13.5">
      <c r="B196" s="259"/>
      <c r="C196" s="260"/>
      <c r="D196" s="260"/>
      <c r="E196" s="260"/>
      <c r="F196" s="260"/>
      <c r="G196" s="260"/>
      <c r="H196" s="260"/>
      <c r="I196" s="260"/>
      <c r="J196" s="260"/>
      <c r="K196" s="261"/>
    </row>
    <row r="197" spans="2:11" ht="21">
      <c r="B197" s="262"/>
      <c r="C197" s="263" t="s">
        <v>2802</v>
      </c>
      <c r="D197" s="263"/>
      <c r="E197" s="263"/>
      <c r="F197" s="263"/>
      <c r="G197" s="263"/>
      <c r="H197" s="263"/>
      <c r="I197" s="263"/>
      <c r="J197" s="263"/>
      <c r="K197" s="264"/>
    </row>
    <row r="198" spans="2:11" ht="25.5" customHeight="1">
      <c r="B198" s="262"/>
      <c r="C198" s="331" t="s">
        <v>2803</v>
      </c>
      <c r="D198" s="331"/>
      <c r="E198" s="331"/>
      <c r="F198" s="331" t="s">
        <v>2804</v>
      </c>
      <c r="G198" s="332"/>
      <c r="H198" s="331" t="s">
        <v>2805</v>
      </c>
      <c r="I198" s="331"/>
      <c r="J198" s="331"/>
      <c r="K198" s="264"/>
    </row>
    <row r="199" spans="2:11" ht="5.25" customHeight="1">
      <c r="B199" s="295"/>
      <c r="C199" s="292"/>
      <c r="D199" s="292"/>
      <c r="E199" s="292"/>
      <c r="F199" s="292"/>
      <c r="G199" s="273"/>
      <c r="H199" s="292"/>
      <c r="I199" s="292"/>
      <c r="J199" s="292"/>
      <c r="K199" s="316"/>
    </row>
    <row r="200" spans="2:11" ht="15" customHeight="1">
      <c r="B200" s="295"/>
      <c r="C200" s="273" t="s">
        <v>2795</v>
      </c>
      <c r="D200" s="273"/>
      <c r="E200" s="273"/>
      <c r="F200" s="294" t="s">
        <v>46</v>
      </c>
      <c r="G200" s="273"/>
      <c r="H200" s="273" t="s">
        <v>2806</v>
      </c>
      <c r="I200" s="273"/>
      <c r="J200" s="273"/>
      <c r="K200" s="316"/>
    </row>
    <row r="201" spans="2:11" ht="15" customHeight="1">
      <c r="B201" s="295"/>
      <c r="C201" s="301"/>
      <c r="D201" s="273"/>
      <c r="E201" s="273"/>
      <c r="F201" s="294" t="s">
        <v>47</v>
      </c>
      <c r="G201" s="273"/>
      <c r="H201" s="273" t="s">
        <v>2807</v>
      </c>
      <c r="I201" s="273"/>
      <c r="J201" s="273"/>
      <c r="K201" s="316"/>
    </row>
    <row r="202" spans="2:11" ht="15" customHeight="1">
      <c r="B202" s="295"/>
      <c r="C202" s="301"/>
      <c r="D202" s="273"/>
      <c r="E202" s="273"/>
      <c r="F202" s="294" t="s">
        <v>50</v>
      </c>
      <c r="G202" s="273"/>
      <c r="H202" s="273" t="s">
        <v>2808</v>
      </c>
      <c r="I202" s="273"/>
      <c r="J202" s="273"/>
      <c r="K202" s="316"/>
    </row>
    <row r="203" spans="2:11" ht="15" customHeight="1">
      <c r="B203" s="295"/>
      <c r="C203" s="273"/>
      <c r="D203" s="273"/>
      <c r="E203" s="273"/>
      <c r="F203" s="294" t="s">
        <v>48</v>
      </c>
      <c r="G203" s="273"/>
      <c r="H203" s="273" t="s">
        <v>2809</v>
      </c>
      <c r="I203" s="273"/>
      <c r="J203" s="273"/>
      <c r="K203" s="316"/>
    </row>
    <row r="204" spans="2:11" ht="15" customHeight="1">
      <c r="B204" s="295"/>
      <c r="C204" s="273"/>
      <c r="D204" s="273"/>
      <c r="E204" s="273"/>
      <c r="F204" s="294" t="s">
        <v>49</v>
      </c>
      <c r="G204" s="273"/>
      <c r="H204" s="273" t="s">
        <v>2810</v>
      </c>
      <c r="I204" s="273"/>
      <c r="J204" s="273"/>
      <c r="K204" s="316"/>
    </row>
    <row r="205" spans="2:11" ht="15" customHeight="1">
      <c r="B205" s="295"/>
      <c r="C205" s="273"/>
      <c r="D205" s="273"/>
      <c r="E205" s="273"/>
      <c r="F205" s="294"/>
      <c r="G205" s="273"/>
      <c r="H205" s="273"/>
      <c r="I205" s="273"/>
      <c r="J205" s="273"/>
      <c r="K205" s="316"/>
    </row>
    <row r="206" spans="2:11" ht="15" customHeight="1">
      <c r="B206" s="295"/>
      <c r="C206" s="273" t="s">
        <v>2751</v>
      </c>
      <c r="D206" s="273"/>
      <c r="E206" s="273"/>
      <c r="F206" s="294" t="s">
        <v>82</v>
      </c>
      <c r="G206" s="273"/>
      <c r="H206" s="273" t="s">
        <v>2811</v>
      </c>
      <c r="I206" s="273"/>
      <c r="J206" s="273"/>
      <c r="K206" s="316"/>
    </row>
    <row r="207" spans="2:11" ht="15" customHeight="1">
      <c r="B207" s="295"/>
      <c r="C207" s="301"/>
      <c r="D207" s="273"/>
      <c r="E207" s="273"/>
      <c r="F207" s="294" t="s">
        <v>2650</v>
      </c>
      <c r="G207" s="273"/>
      <c r="H207" s="273" t="s">
        <v>2651</v>
      </c>
      <c r="I207" s="273"/>
      <c r="J207" s="273"/>
      <c r="K207" s="316"/>
    </row>
    <row r="208" spans="2:11" ht="15" customHeight="1">
      <c r="B208" s="295"/>
      <c r="C208" s="273"/>
      <c r="D208" s="273"/>
      <c r="E208" s="273"/>
      <c r="F208" s="294" t="s">
        <v>2648</v>
      </c>
      <c r="G208" s="273"/>
      <c r="H208" s="273" t="s">
        <v>2812</v>
      </c>
      <c r="I208" s="273"/>
      <c r="J208" s="273"/>
      <c r="K208" s="316"/>
    </row>
    <row r="209" spans="2:11" ht="15" customHeight="1">
      <c r="B209" s="333"/>
      <c r="C209" s="301"/>
      <c r="D209" s="301"/>
      <c r="E209" s="301"/>
      <c r="F209" s="294" t="s">
        <v>2652</v>
      </c>
      <c r="G209" s="279"/>
      <c r="H209" s="320" t="s">
        <v>2653</v>
      </c>
      <c r="I209" s="320"/>
      <c r="J209" s="320"/>
      <c r="K209" s="334"/>
    </row>
    <row r="210" spans="2:11" ht="15" customHeight="1">
      <c r="B210" s="333"/>
      <c r="C210" s="301"/>
      <c r="D210" s="301"/>
      <c r="E210" s="301"/>
      <c r="F210" s="294" t="s">
        <v>2019</v>
      </c>
      <c r="G210" s="279"/>
      <c r="H210" s="320" t="s">
        <v>2813</v>
      </c>
      <c r="I210" s="320"/>
      <c r="J210" s="320"/>
      <c r="K210" s="334"/>
    </row>
    <row r="211" spans="2:11" ht="15" customHeight="1">
      <c r="B211" s="333"/>
      <c r="C211" s="301"/>
      <c r="D211" s="301"/>
      <c r="E211" s="301"/>
      <c r="F211" s="335"/>
      <c r="G211" s="279"/>
      <c r="H211" s="336"/>
      <c r="I211" s="336"/>
      <c r="J211" s="336"/>
      <c r="K211" s="334"/>
    </row>
    <row r="212" spans="2:11" ht="15" customHeight="1">
      <c r="B212" s="333"/>
      <c r="C212" s="273" t="s">
        <v>2775</v>
      </c>
      <c r="D212" s="301"/>
      <c r="E212" s="301"/>
      <c r="F212" s="294">
        <v>1</v>
      </c>
      <c r="G212" s="279"/>
      <c r="H212" s="320" t="s">
        <v>2814</v>
      </c>
      <c r="I212" s="320"/>
      <c r="J212" s="320"/>
      <c r="K212" s="334"/>
    </row>
    <row r="213" spans="2:11" ht="15" customHeight="1">
      <c r="B213" s="333"/>
      <c r="C213" s="301"/>
      <c r="D213" s="301"/>
      <c r="E213" s="301"/>
      <c r="F213" s="294">
        <v>2</v>
      </c>
      <c r="G213" s="279"/>
      <c r="H213" s="320" t="s">
        <v>2815</v>
      </c>
      <c r="I213" s="320"/>
      <c r="J213" s="320"/>
      <c r="K213" s="334"/>
    </row>
    <row r="214" spans="2:11" ht="15" customHeight="1">
      <c r="B214" s="333"/>
      <c r="C214" s="301"/>
      <c r="D214" s="301"/>
      <c r="E214" s="301"/>
      <c r="F214" s="294">
        <v>3</v>
      </c>
      <c r="G214" s="279"/>
      <c r="H214" s="320" t="s">
        <v>2816</v>
      </c>
      <c r="I214" s="320"/>
      <c r="J214" s="320"/>
      <c r="K214" s="334"/>
    </row>
    <row r="215" spans="2:11" ht="15" customHeight="1">
      <c r="B215" s="333"/>
      <c r="C215" s="301"/>
      <c r="D215" s="301"/>
      <c r="E215" s="301"/>
      <c r="F215" s="294">
        <v>4</v>
      </c>
      <c r="G215" s="279"/>
      <c r="H215" s="320" t="s">
        <v>2817</v>
      </c>
      <c r="I215" s="320"/>
      <c r="J215" s="320"/>
      <c r="K215" s="334"/>
    </row>
    <row r="216" spans="2:11" ht="12.75" customHeight="1">
      <c r="B216" s="337"/>
      <c r="C216" s="338"/>
      <c r="D216" s="338"/>
      <c r="E216" s="338"/>
      <c r="F216" s="338"/>
      <c r="G216" s="338"/>
      <c r="H216" s="338"/>
      <c r="I216" s="338"/>
      <c r="J216" s="338"/>
      <c r="K216" s="339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dcterms:created xsi:type="dcterms:W3CDTF">2018-07-10T06:07:30Z</dcterms:created>
  <dcterms:modified xsi:type="dcterms:W3CDTF">2018-07-10T06:08:04Z</dcterms:modified>
  <cp:category/>
  <cp:version/>
  <cp:contentType/>
  <cp:contentStatus/>
</cp:coreProperties>
</file>