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9960" yWindow="75" windowWidth="18510" windowHeight="14280" activeTab="0"/>
  </bookViews>
  <sheets>
    <sheet name="SO 02 - Gastrotechnologie" sheetId="3" r:id="rId1"/>
  </sheets>
  <externalReferences>
    <externalReference r:id="rId4"/>
  </externalReferences>
  <definedNames>
    <definedName name="_xlnm._FilterDatabase" localSheetId="0" hidden="1">'SO 02 - Gastrotechnologie'!$C$118:$K$207</definedName>
    <definedName name="_xlnm.Print_Area" localSheetId="0">'SO 02 - Gastrotechnologie'!$C$4:$J$76,'SO 02 - Gastrotechnologie'!$C$82:$J$100,'SO 02 - Gastrotechnologie'!$C$106:$J$207</definedName>
    <definedName name="_xlnm.Print_Titles" localSheetId="0">'SO 02 - Gastrotechnologie'!$118:$118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<sst xmlns="http://schemas.openxmlformats.org/spreadsheetml/2006/main" count="1001" uniqueCount="294">
  <si>
    <t>4</t>
  </si>
  <si>
    <t>1</t>
  </si>
  <si>
    <t>ROZPOCET</t>
  </si>
  <si>
    <t>K</t>
  </si>
  <si>
    <t>základní</t>
  </si>
  <si>
    <t/>
  </si>
  <si>
    <t>ks</t>
  </si>
  <si>
    <t>80</t>
  </si>
  <si>
    <t>78</t>
  </si>
  <si>
    <t>P</t>
  </si>
  <si>
    <t>76</t>
  </si>
  <si>
    <t>0</t>
  </si>
  <si>
    <t>D</t>
  </si>
  <si>
    <t>Pol 3.06</t>
  </si>
  <si>
    <t>74</t>
  </si>
  <si>
    <t>Pol 3.05</t>
  </si>
  <si>
    <t>kpl</t>
  </si>
  <si>
    <t>Pol 3.04</t>
  </si>
  <si>
    <t>72</t>
  </si>
  <si>
    <t>Pol 3.03</t>
  </si>
  <si>
    <t>Pol 3.02</t>
  </si>
  <si>
    <t>70</t>
  </si>
  <si>
    <t>Pol 3.01</t>
  </si>
  <si>
    <t>3</t>
  </si>
  <si>
    <t>68</t>
  </si>
  <si>
    <t>66</t>
  </si>
  <si>
    <t>64</t>
  </si>
  <si>
    <t>62</t>
  </si>
  <si>
    <t>60</t>
  </si>
  <si>
    <t>116</t>
  </si>
  <si>
    <t>58</t>
  </si>
  <si>
    <t>114</t>
  </si>
  <si>
    <t>112</t>
  </si>
  <si>
    <t>110</t>
  </si>
  <si>
    <t>108</t>
  </si>
  <si>
    <t>54</t>
  </si>
  <si>
    <t>106</t>
  </si>
  <si>
    <t>104</t>
  </si>
  <si>
    <t>52</t>
  </si>
  <si>
    <t>102</t>
  </si>
  <si>
    <t>100</t>
  </si>
  <si>
    <t>50</t>
  </si>
  <si>
    <t>98</t>
  </si>
  <si>
    <t>96</t>
  </si>
  <si>
    <t>48</t>
  </si>
  <si>
    <t>94</t>
  </si>
  <si>
    <t>Pol 2.12</t>
  </si>
  <si>
    <t>92</t>
  </si>
  <si>
    <t>Pol 2.11</t>
  </si>
  <si>
    <t>46</t>
  </si>
  <si>
    <t>90</t>
  </si>
  <si>
    <t>Pol 2.10</t>
  </si>
  <si>
    <t>88</t>
  </si>
  <si>
    <t>Pol 2.09</t>
  </si>
  <si>
    <t>44</t>
  </si>
  <si>
    <t>86</t>
  </si>
  <si>
    <t>Pol 2.08</t>
  </si>
  <si>
    <t>84</t>
  </si>
  <si>
    <t>Pol 2.07</t>
  </si>
  <si>
    <t>42</t>
  </si>
  <si>
    <t>Pol 2.06</t>
  </si>
  <si>
    <t>Pol 2.05</t>
  </si>
  <si>
    <t>40</t>
  </si>
  <si>
    <t>Pol 2.04</t>
  </si>
  <si>
    <t>Pol 2.03</t>
  </si>
  <si>
    <t>38</t>
  </si>
  <si>
    <t>Pol 2.02</t>
  </si>
  <si>
    <t>Pol 2.01</t>
  </si>
  <si>
    <t>36</t>
  </si>
  <si>
    <t>2</t>
  </si>
  <si>
    <t>34</t>
  </si>
  <si>
    <t>32</t>
  </si>
  <si>
    <t>30</t>
  </si>
  <si>
    <t>28</t>
  </si>
  <si>
    <t>Pol 1.27</t>
  </si>
  <si>
    <t>27</t>
  </si>
  <si>
    <t>Pol 1.26</t>
  </si>
  <si>
    <t>26</t>
  </si>
  <si>
    <t>Pol 1.25</t>
  </si>
  <si>
    <t>25</t>
  </si>
  <si>
    <t>Pol 1.24</t>
  </si>
  <si>
    <t>24</t>
  </si>
  <si>
    <t>Pol 1.23</t>
  </si>
  <si>
    <t>23</t>
  </si>
  <si>
    <t>Pol 1.22</t>
  </si>
  <si>
    <t>22</t>
  </si>
  <si>
    <t>Pol 1.21</t>
  </si>
  <si>
    <t>21</t>
  </si>
  <si>
    <t>Pol 1.20</t>
  </si>
  <si>
    <t>20</t>
  </si>
  <si>
    <t>Pol 1.19</t>
  </si>
  <si>
    <t>19</t>
  </si>
  <si>
    <t>Pol 1.18</t>
  </si>
  <si>
    <t>18</t>
  </si>
  <si>
    <t>Pol 1.17</t>
  </si>
  <si>
    <t>17</t>
  </si>
  <si>
    <t>Pol 1.16</t>
  </si>
  <si>
    <t>16</t>
  </si>
  <si>
    <t>Pol 1.15</t>
  </si>
  <si>
    <t>15</t>
  </si>
  <si>
    <t>Pol 1.14</t>
  </si>
  <si>
    <t>14</t>
  </si>
  <si>
    <t>Pol 1.13</t>
  </si>
  <si>
    <t>13</t>
  </si>
  <si>
    <t>Pol 1.12</t>
  </si>
  <si>
    <t>12</t>
  </si>
  <si>
    <t>Pol 1.11</t>
  </si>
  <si>
    <t>11</t>
  </si>
  <si>
    <t>Pol 1.10</t>
  </si>
  <si>
    <t>10</t>
  </si>
  <si>
    <t>Pol 1.09</t>
  </si>
  <si>
    <t>9</t>
  </si>
  <si>
    <t>Pol 1.08</t>
  </si>
  <si>
    <t>8</t>
  </si>
  <si>
    <t>Pol 1.07</t>
  </si>
  <si>
    <t>7</t>
  </si>
  <si>
    <t>Pol 1.06</t>
  </si>
  <si>
    <t>6</t>
  </si>
  <si>
    <t>Pol 1.05</t>
  </si>
  <si>
    <t>5</t>
  </si>
  <si>
    <t>Pol 1.04</t>
  </si>
  <si>
    <t>Pol 1.03</t>
  </si>
  <si>
    <t>Pol 1.02</t>
  </si>
  <si>
    <t>Pol 1.01</t>
  </si>
  <si>
    <t>-1</t>
  </si>
  <si>
    <t>Náklady soupisu celkem</t>
  </si>
  <si>
    <t>Suť Celkem [t]</t>
  </si>
  <si>
    <t>J. suť [t]</t>
  </si>
  <si>
    <t>Hmotnost celkem [t]</t>
  </si>
  <si>
    <t>J. hmotnost [t]</t>
  </si>
  <si>
    <t>Nh celkem [h]</t>
  </si>
  <si>
    <t>J. Nh [h]</t>
  </si>
  <si>
    <t>DPH</t>
  </si>
  <si>
    <t>Cenová soustava</t>
  </si>
  <si>
    <t>Cena celkem [CZK]</t>
  </si>
  <si>
    <t>J.cena [CZK]</t>
  </si>
  <si>
    <t>Množství</t>
  </si>
  <si>
    <t>MJ</t>
  </si>
  <si>
    <t>Popis</t>
  </si>
  <si>
    <t>Kód</t>
  </si>
  <si>
    <t>Typ</t>
  </si>
  <si>
    <t>PČ</t>
  </si>
  <si>
    <t>Zpracovatel:</t>
  </si>
  <si>
    <t>Zhotovitel:</t>
  </si>
  <si>
    <t>Projektant:</t>
  </si>
  <si>
    <t>Zadavatel:</t>
  </si>
  <si>
    <t>Datum:</t>
  </si>
  <si>
    <t>Místo:</t>
  </si>
  <si>
    <t>Objekt:</t>
  </si>
  <si>
    <t>Stavba:</t>
  </si>
  <si>
    <t>SOUPIS PRACÍ</t>
  </si>
  <si>
    <t>Náklady ze soupisu prací</t>
  </si>
  <si>
    <t>Kód dílu - Popis</t>
  </si>
  <si>
    <t>REKAPITULACE ČLENĚNÍ SOUPISU PRACÍ</t>
  </si>
  <si>
    <t>Razítko</t>
  </si>
  <si>
    <t>Datum a podpis:</t>
  </si>
  <si>
    <t>Zhotovitel</t>
  </si>
  <si>
    <t>Objednavatel</t>
  </si>
  <si>
    <t>Zpracovatel</t>
  </si>
  <si>
    <t>Projektant</t>
  </si>
  <si>
    <t>CZK</t>
  </si>
  <si>
    <t>v</t>
  </si>
  <si>
    <t>Cena s DPH</t>
  </si>
  <si>
    <t>nulová</t>
  </si>
  <si>
    <t>sníž. přenesená</t>
  </si>
  <si>
    <t>zákl. přenesená</t>
  </si>
  <si>
    <t>snížená</t>
  </si>
  <si>
    <t>Výše daně</t>
  </si>
  <si>
    <t>Sazba daně</t>
  </si>
  <si>
    <t>Základ daně</t>
  </si>
  <si>
    <t>Cena bez DPH</t>
  </si>
  <si>
    <t xml:space="preserve">Pokud se ve stavebním rozpočtu vyskytují obchodní názvy materiálů, slouží pouze pro vyjádření vlastností materiálů a mohou být nahrazeny materiály se stejnými nebo lepšími vlastnostmi. Při naceňování je nutné brát v úvahu celkovou projektovou dokumentaci. Jedná se o orientační výkazy výměr, které je nutno ověřit dodavatelskou firmou. V případě nesrovnalostí je nutné kontaktovat projektanta. Součástí nabídkové ceny musí být veškeré náklady, aby cena byla konečná. Každým uchazečem vyplněná položka musí obsahovat veškeré technicky a logicky dovoditélné součásti dodávky a montáže. Označení výrobků konkrétním výrobcem v projektu stavby vyjadřuje standard požadované kvality. Pokud uchazeč nabídne produkt od jiného výrobce je povinen dodržet standard a zároveň, přejímá odpovědnost za správnost náhrady - splnění všech parametrů a koordinaci se všemi navazujícími profesemi, eventuelní nutnost úpravy projektu pro výběr zhotovitele půjde k tíží uchazeče (vybraného dodavatele). Položky níže vykázané je nutné nacenit včetně přívozu, odvozu, složení, naložení, montáže, napojení, atp. </t>
  </si>
  <si>
    <t>Poznámka:</t>
  </si>
  <si>
    <t>DIČ:</t>
  </si>
  <si>
    <t>Ing. Jakub Stuchlík</t>
  </si>
  <si>
    <t>06518478</t>
  </si>
  <si>
    <t>IČ:</t>
  </si>
  <si>
    <t>CZ7509300106</t>
  </si>
  <si>
    <t>Ing. arch. Ondřej Tuček</t>
  </si>
  <si>
    <t>70735352</t>
  </si>
  <si>
    <t>CZ00254061</t>
  </si>
  <si>
    <t>Město Mariánské Lázně</t>
  </si>
  <si>
    <t>00254061</t>
  </si>
  <si>
    <t>CC-CZ:</t>
  </si>
  <si>
    <t>KSO:</t>
  </si>
  <si>
    <t>False</t>
  </si>
  <si>
    <t>v ---  níže se nacházejí doplnkové a pomocné údaje k sestavám  --- v</t>
  </si>
  <si>
    <t>KRYCÍ LIST SOUPISU PRACÍ</t>
  </si>
  <si>
    <t>&gt;&gt;  skryté sloupce  &lt;&lt;</t>
  </si>
  <si>
    <t>Pohár na vařečky, rozměr D: 12 x H: 15 x V: 12 cm, materiál z akátového dřeva, ozn. vyb 17 - viz. podrobný popis PD</t>
  </si>
  <si>
    <t>Pol 3.17</t>
  </si>
  <si>
    <t>Set vařeček (lžíce a vidlička) 2ks, rozměr D: 1 x H: 7 x V: 30 cm, materiál z akátového dřeva, ozn. vyb 16 - viz. podrobný popis PD</t>
  </si>
  <si>
    <t>Pol 3.16</t>
  </si>
  <si>
    <t>Vařečka (obracečka), rozměr D: 5 x H: 5.5 x V: 30 cm, materiál z akátového dřeva, ozn. vyb 15 - viz. podrobný popis PD</t>
  </si>
  <si>
    <t>Pol 3.15</t>
  </si>
  <si>
    <t>Servírovací kleště, rozměr D: 2.5 x H: 2.5 x V: 30 cm, materiál z akátového dřeva, ozn. vyb 14 - viz. podrobný popis PD</t>
  </si>
  <si>
    <t>Pol 3.14</t>
  </si>
  <si>
    <t>Servírovací prkénko dřevěné, rozměr D: 2 x H: 30 x V: 30 cm, materiál z akátového dřeva, ozn. vyb 13 - viz. podrobný popis PD</t>
  </si>
  <si>
    <t>Pol 3.13</t>
  </si>
  <si>
    <t>Mramorový stojan na kuchyňský papír, rozměr D: 15 x H: 15 x V: 30 cm, ozn. vyb 12 - viz. podrobný popis PD</t>
  </si>
  <si>
    <t>Pol 3.12</t>
  </si>
  <si>
    <t>Mramorový davkováč na mýdlo, rozměr D: 8 x H: 8 x V: 19 cm, ozn. vyb 11 - viz. podrobný popis PD</t>
  </si>
  <si>
    <t>Pol 3.11</t>
  </si>
  <si>
    <t>Mramorová solnička a pepřenka, rozměr D: 5 x H: 5 x V: 8 cm, ozn. vyb 10 - viz. podrobný popis PD</t>
  </si>
  <si>
    <t>Pol 3.10</t>
  </si>
  <si>
    <t>Konvička na přípravu kávy, objem 600 ml, žáruvzdorné sklo, maximální teplota 120 ℃, možné použít v myčce nádobí, ozn. vyb 09 - viz. podrobný popis PD</t>
  </si>
  <si>
    <t>Pol 3.09</t>
  </si>
  <si>
    <t>Konvička na přípravu kávy, objem 300 mlžáruvzdorné sklo, maximální teplotní rozdíl 120 ℃, možné použít v myčce nádobí, ozn. vyb 08 - viz. podrobný popis PD</t>
  </si>
  <si>
    <t>Pol 3.08</t>
  </si>
  <si>
    <t>Poznámka k položce:
nože pro profesionální kuchaře, černá rukojeť ze speciálního syntetického materiálu, klasický vzhled se třemi nýty, dobře padne do ruky, legovaná ocel X50CrMoV15, tvrdost 58 HRC Rockwellovy stupnice, nože lze mýt v myčce</t>
  </si>
  <si>
    <t>Nože z legované oceli, ozn. vyb 07 - viz. podrobný popis PD</t>
  </si>
  <si>
    <t>Pol 3.07</t>
  </si>
  <si>
    <t>Lahvička na dressing, objem 250mlžáruvzdorné sklo, maximální teplotní rozdíl 120 ℃, možné použít v myčce nádobí, ozn. vyb 06 - viz. podrobný popis PD</t>
  </si>
  <si>
    <t>Nádoba na dressing, objem 150mlžáruvzdorné sklo, maximální teplotní rozdíl 120 ℃, možné použít v myčce nádobí, ozn. vyb 05 - viz. podrobný popis PD</t>
  </si>
  <si>
    <t>Mléčenka, žáruvzdorné sklo, maximální teplotní rozdíl 120 ℃, možné použít v myčce nádobí, ozn. vyb 04 - viz. podrobný popis PD</t>
  </si>
  <si>
    <t>Karafa, objem 750 ml, žáruvzdorné sklo, maximální teplotní rozdíl 120 ℃, možné použít v myčce nádobí, ozn. vyb 03 - viz. podrobný popis PD</t>
  </si>
  <si>
    <t>Karafa, objem 1.2 l, žáruvzdorné sklo, maximální teplotní rozdíl 120 ℃, možné použít v myčce nádobí, ozn. vyb 02 - viz. podrobný popis PD</t>
  </si>
  <si>
    <t>Čajová konvice, objem 600 ml, žáruvzdorné sklo, maximální teplotní rozdíl 120 ℃, možné použití v myčce nádobí, víko z nerezové oceli, sítko z nerezové oceli, ozn. vyb 01 - viz. podrobný popis PD</t>
  </si>
  <si>
    <t>VYBAVENÍ do kuchyně</t>
  </si>
  <si>
    <t>Poznámka k položce:
obsahuje (1 ks): vidličku, nůž, lžíci, čajovou lžičku</t>
  </si>
  <si>
    <t>Příbory set nerez, ozn. nad 12 - viz. podrobný popis PD</t>
  </si>
  <si>
    <t>Sklenka na bílé víno, objem 25cl, možné použití v myčce nádobí, ozn. nad 11 - viz. podrobný popis PD</t>
  </si>
  <si>
    <t>Sklenka na červené víno, objem 67cl, možné použití v myčce nádobí, ozn. nad 11 - viz. podrobný popis PD</t>
  </si>
  <si>
    <t>Sklenice na vodu, objem 430 ml, možné použití v myčce nadobí, ozn. nad 09 - viz. podrobný popis PD</t>
  </si>
  <si>
    <t>Sklenice na vodu, objem 250 ml, možné použití v myčce nadobí, ozn. nad 08 - viz. podrobný popis PD</t>
  </si>
  <si>
    <t>Miska hluboká, materiál z vysoce pálené kameniny, rozměr Ø 150 mm, výška 65 mm, možné použití v myčce nádobí a mikrovlnné troubě, ozn. nad 07 - viz. podrobný popis PD</t>
  </si>
  <si>
    <t>Talíř hluboký velký, materiál z vysoce pálené kameniny, rozměr Ø 235 mm, výška 45 mm, možné použití v myčce nádobí a mikrovlnné troubě, ozn. nad 06 - viz. podrobný popis PD</t>
  </si>
  <si>
    <t>Talíř mělký malý, materiál z vysoce pálené kameniny, rozměr Ø 170 mm, výška 15 mm, možné použití v myčce nádobí a mikrovlnné troubě, ozn. nad 05 - viz. podrobný popis PD</t>
  </si>
  <si>
    <t>Talíř mělký velký, materiál z vysoce pálené kameniny, rozměr Ø 275 mm, výška 15 mm, možné použití v myčce nádobí a mikrovlnné troubě, ozn. nad 04 - viz. podrobný popis PD</t>
  </si>
  <si>
    <t>Hrnek, materiál z vysoce pálené kameniny, objem 400 ml, možné použití v myčce nádobí a mikrovlnné troubě, ozn. nad 03 - viz. podrobný popis PD</t>
  </si>
  <si>
    <t>Hrnek, materiál z vysoce pálené kameniny, objem 200 ml, možné použití v myčce nádobí a mikrovlnné troubě, ozn. nad 02 - viz. podrobný popis PD</t>
  </si>
  <si>
    <t>Hrnek, materiál z vysoce pálené kameniny, objem 125 ml, možné použití v myčce nádobí a mikrovlnné troubě, ozn. nad 01 - viz. podrobný popis PD</t>
  </si>
  <si>
    <t>NÁDOBÍ</t>
  </si>
  <si>
    <t>Poznámka k položce:
nerez, objem 1,5 l, regulace teploty, funkce udržení teploty, skrytá spirála, filtr, otočná základna, automatické vypnutí, LCD displej, automatické otevírání víka, úložný prostor pro kabel, příkon 1 800 W, filtr vyjímatelný</t>
  </si>
  <si>
    <t>Rychlovarná konvice, ozn. gas 05 - viz. podrobný popis PD</t>
  </si>
  <si>
    <t>Poznámka k položce:
plně automatický provoz, ovládání jedním otočným tlačítkem, maximální tlak 15 bar, kryt zásobníku pro zachování aroma, plastová tryska pro cappuccino, tryska pro dva šálky, tichý mlýnek s 13 typy zrnitosti</t>
  </si>
  <si>
    <t>Kávovar (do zaměstnaneckých kuchyněk), ozn. gas 04 - viz. podrobný popis PD</t>
  </si>
  <si>
    <t>Poznámka k položce:
- kovový regál s komaxitovým nátěrem, nosnost police 100 kg - rozměr ca 1050 x 400 x 1800 mm - umístění viz. výkres „GAS 03_GASTRO ZÁZEMÍ 1:25“</t>
  </si>
  <si>
    <t>Přípravna (m.č. B.1.04), skladový regál, gas 3.14 - viz. podrobný popis PD</t>
  </si>
  <si>
    <t>Poznámka k položce:
- bílá, plné dveře - teplotní rozsah: +1°C až +15°C - mechanické ovládání - rozměr ca 600 x 600 x 1800 mm - příkon el. ca 0,2 kW - umístění viz. výkres „GAS 03_GASTRO ZÁZEMÍ 1:25“</t>
  </si>
  <si>
    <t>Přípravna (m.č. B.1.04), chladící skříň, gas 3.13 - viz. podrobný popis PD</t>
  </si>
  <si>
    <t>Poznámka k položce:
- použitý materiál : nerezový plech tl.1mm, povrch scotchbrite, pracovní deska tl.40mm  - bez lemu - základní výška stolu 900 mm - police - zásuvka - rozměr ca 1100 x 700 x 900 mm - umístění viz. výkres „GAS 03_GASTRO ZÁZEMÍ 1:25“</t>
  </si>
  <si>
    <t>Přípravna (m.č. B.1.04), pracovní stůl, gas 3.12 - viz. podrobný popis PD</t>
  </si>
  <si>
    <t>Poznámka k položce:
- digitální display (čas a provozní hlášení) - nerezové vnitřní a vnější provedení - snadné programovatelné ovládání (20 programů) - 4 stupně mikrovlnnného výkonu - signalizace ukončení procesu - rozměr ca 500 x 400 x 300 mm - příkon el. ca 1,6 kW   - umístění viz. výkres „GAS 03_GASTRO ZÁZEMÍ 1:25“</t>
  </si>
  <si>
    <t>Přípravna (m.č. B.1.04), mikrovlnná trouba na polici, gas 3.11 - viz. podrobný popis PD</t>
  </si>
  <si>
    <t>Poznámka k položce:
- použitý materiál : nerezový plech tl.1mm, povrch scotchbrite, pracovní deska tl.40mm  - dvojitý zadní lem v=40mm - základní výška stolu 900 mm - police - rozměr ca 600 x 700 x 900 mm - umístění viz. výkres „GAS 03_GASTRO ZÁZEMÍ 1:25“</t>
  </si>
  <si>
    <t>Přípravna (m.č. B.1.04), pracovní stůl, gas 3.10 - viz. podrobný popis PD</t>
  </si>
  <si>
    <t>Poznámka k položce:
- použitý materiál : nerezový plech tl.1mm, povrch scotchbrite, pracovní deska tl.40mm  - rozměr ca 1100 x 300 mm - umístění viz. výkres „GAS 03_GASTRO ZÁZEMÍ 1:25“</t>
  </si>
  <si>
    <t>Přípravna (m.č. B.1.04), stolová nástavba, gas 3.09 - viz. podrobný popis PD</t>
  </si>
  <si>
    <t>Poznámka k položce:
- dvouplášťový - 2 programy - 2 dávkovače - 4 koše v dodávce - horní a spodní mycí ramena - odpadové čerpadlo - změkčovač vody  - rozměr cca 450 x 600 x 850 mm - příkon elektro ca 5 kW - umístění viz. výkres „GAS 03_GASTRO ZÁZEMÍ 1:25“</t>
  </si>
  <si>
    <t>Přípravna (m.č. B.1.04), mycí stroj na nádobí a sklo, gas 3.08 - viz. podrobný popis PD</t>
  </si>
  <si>
    <t>Poznámka k položce:
- použitý materiál : nerezový plech tl.1mm, povrch scotchbrite, pracovní deska tl.40mm - dřez 400 x 400 mm, vč. sprchy s baterií  - dvojitý zadní lem v=40mm - základní výška stolu 900 mm - prostor pro mycí stroj - roštová police - rozměr ca 1450 x 700 x 900 mm - umístění viz. výkres „GAS 03_GASTRO ZÁZEMÍ 1:25“</t>
  </si>
  <si>
    <t>Přípravna (m.č. B.1.04), pracovní stůl s dřezem, gas 3.07 - viz. podrobný popis PD</t>
  </si>
  <si>
    <t>Poznámka k položce:
- použitý materiál : nerezový plech tl.1mm, povrch scotchbrite - stavitelná police - rozměr ca 1500 x 300 mm - umístění viz. výkres „GAS 03_GASTRO ZÁZEMÍ 1:25“</t>
  </si>
  <si>
    <t>Přípravna (m.č. B.1.04), nástěnná police, gas 3.06 - viz. podrobný popis PD</t>
  </si>
  <si>
    <t>Poznámka k položce:
- použitý materiál : nerezový plech tl.1mm, povrch scotchbrite, pracovní deska tl.40mm - dřez 500 x 500 mm, vč. sprchy s baterií  - dvojitý zadní lem v=40mm - základní výška stolu 900 mm - roštová police - rozměr ca 950 x 700 x 900 mm - umístění viz. výkres „GAS 03_GASTRO ZÁZEMÍ 1:25“</t>
  </si>
  <si>
    <t>Přípravna (m.č. B.1.04), pracovní stůl s dřezem, gas 3.05 - viz. podrobný popis PD</t>
  </si>
  <si>
    <t>Poznámka k položce:
- použitý materiál : nerezový plech tl.1mm, povrch scotchbrite - stavitelná police - rozměr ca 900 x 300 mm - umístění viz. výkres „GAS 03_GASTRO ZÁZEMÍ 1:25“</t>
  </si>
  <si>
    <t>Přípravna (m.č. B.1.04), nástěnná police, gas 3.04 - viz. podrobný popis PD</t>
  </si>
  <si>
    <t>Poznámka k položce:
- použitý materiál : nerezový plech tl.1mm, povrch scotchbrite, pracovní deska tl.40mm - dřez 290 x 400 mm, vč. stojánkové baterie  - dvojitý zadní lem v=40mm (jen v délce zdi) - základní výška stolu 900 mm - police - zásuvka - rozměr ca 1100 x 600 x 900 mm - umístění viz. výkres „GAS 03_GASTRO ZÁZEMÍ 1:25“</t>
  </si>
  <si>
    <t>Přípravna (m.č. B.1.04), pracovní stůl s dřezem, gas 3.03 - viz. podrobný popis PD</t>
  </si>
  <si>
    <t>Poznámka k položce:
- rozsah teplot +1°C až +15°C - bílé provedení - statické chlazení - možnost přehození otvírání dveří - rozměr ca 600 x 600 x 820 mm - příkon el. ca 0,2 kW - umístění viz. výkres „GAS 03_GASTRO ZÁZEMÍ 1:25“</t>
  </si>
  <si>
    <t>Přípravna (m.č. B.1.04), chladicí skříň podstolová, gas 3.02 - viz. podrobný popis PD</t>
  </si>
  <si>
    <t>Poznámka k položce:
- použitý materiál : nerezový plech tl.1mm, povrch scotchbrite - rozměr ca 420 x 200 mm - umístění viz. výkres „GAS 03_GASTRO ZÁZEMÍ 1:25“</t>
  </si>
  <si>
    <t>Přípravna (m.č. B.1.04), nerezový doměrek, gas 3.01.01 - viz. podrobný popis PD</t>
  </si>
  <si>
    <t>Poznámka k položce:
- použitý materiál : nerezový plech tl.1mm, povrch scotchbrite, pracovní deska tl.40mm  - dvojitý zadní lem v=40mm - základní výška stolu 900 mm - prostor pro chladicí skříň - rozměr ca 1100 x 800 x 900 mm - umístění viz. výkres „GAS 03_GASTRO ZÁZEMÍ 1:25“</t>
  </si>
  <si>
    <t>Přípravna (m.č. B.1.04), pracovní stůl, gas 3.01 - viz. podrobný popis PD</t>
  </si>
  <si>
    <t>Poznámka k položce:
- obrazovka 10" na šířku - připojení přes LTE nebo WiFi - termotiskárna 58 mm - rozlišení 1280 x 800 - bluetooth - umístění viz. výkres „GAS 02_GASTRO BAR 1:25“</t>
  </si>
  <si>
    <t>Bar (m.č. B.1.06), pokladna, gas 2.07 - viz. podrobný popis PD</t>
  </si>
  <si>
    <t>Poznámka k položce:
kompletní vč. výčepních kohoutů, provedení těla nerez, světelná reklama, trafo, průměr pivního vedení nerez 8x0,5 mm, vestavěná dochlazovací smyčka 8x0,5 mm - umístění viz. výkres „GAS 02_GASTRO BAR 1:25“</t>
  </si>
  <si>
    <t>Bar (m.č. B.1.06), výčepní stojan „T“ 4xkoh., gas 2.06 - viz. podrobný popis PD</t>
  </si>
  <si>
    <t>Poznámka k položce:
- umístění viz. výkres „GAS 02_GASTRO BAR 1:25“</t>
  </si>
  <si>
    <t>Bar (m.č. B.1.06), dřez nerez se sprchou a baterií, gas 2.05 - viz. podrobný popis PD</t>
  </si>
  <si>
    <t>Poznámka k položce:
dvoupákový kávovar, příkon 3,6 kW, napětí 230 V, objem boileru 10,50 l, 4 samostatně programovatelná tlačítka výdeje kávy, tlačítko automatického výdeje kávy, automatický výdej horké vody, tryska páry, integrované rotační čerpadlo, přímé napojení na vodovodní řad, automatické dopouštění vody, indikace zapnutí stroje, sdružený manometr pro měření tlaku v bojleru a tlaku čerpadla, vestavěné motorové čerpadlo, automatický mycí cyklus, možnost led osvětlení pracovní plochy - umístění viz. výkres „GAS 02_GASTRO BAR 1:25“</t>
  </si>
  <si>
    <t>Bar (m.č. B.1.06), kávovar, gas 2.04 - viz. podrobný popis PD</t>
  </si>
  <si>
    <t>Poznámka k položce:
- objem (min.) 137 l - hlučnost 38 dB - mechanické ovládání - automatické odtávání - LED osvětlení - dveře s automatickým zavíráním - umístění viz. výkres „GAS 02_GASTRO BAR 1:25“</t>
  </si>
  <si>
    <t>Bar (m.č. B.1.06), vestavěná lednice, gas 2.03 - viz. podrobný popis PD</t>
  </si>
  <si>
    <t>Poznámka k položce:
- horní viditelná část se skládá z lepených tabulí čirého skla (3 vnější a 2 boční), skleněných pojízdných dvířek a vnitřní ocelové konstrukce - spodní část je chladící agregát dle technologie výrobce - vitrína usazena do korpusu pracovního pultu  - korpus bude uzpůsoben dle konkrétního zpracování vitríny - rozměr ca 2820 x 400 x 300 mm - umístění viz. výkres „GAS 02_GASTRO BAR 1:25“</t>
  </si>
  <si>
    <t>Bar (m.č. B.1.06), chladící vitrína, gas 2.02 - viz. podrobný popis PD</t>
  </si>
  <si>
    <t>Poznámka k položce:
- dřevěná deska (nosný podkla) tl. 20 mm: 4,41 m2 - cihlový obklad (210/50/65 mm) do lepidla: 3,08 m2 - okrajová nerez lišta tl. 1 mm: 6,81 bm - umístění viz. výkres „GAS 02_GASTRO BAR 1:25“</t>
  </si>
  <si>
    <t>Bar (m.č. B.1.06), pohledová záda pracovního pultu, gas 2.01.01 - viz. podrobný popis PD</t>
  </si>
  <si>
    <t>Poznámka k položce:
- použitý materiál : nerezový plech tl. 1mm, povrch scotchbrite, pracovní deska a dvířka tl. 20mm, konstrukce z ocelových profilů - základní výška stolu 870 mm - prostor pro chladicí agregát - prostor pro lednici a sud - vestavěný šuplík 2x - nerezová dvířka (2 křídla) 1215 x 700 mm; 1275 x 700 mm; 990 x 700 mm - rozměr ca 6590 x 600 x 870 mm - umístění viz. výkres „GAS 02_GASTRO BAR 1:25“</t>
  </si>
  <si>
    <t>Bar (m.č. B.1.06), pracovní stůl, gas 2.01 - viz. podrobný popis PD</t>
  </si>
  <si>
    <t>Poznámka k položce:
napětí/frekvence 230 V / 50 Hz, objem 152 l, energetická třída (min.) A+, materiál skříně ocel, povrch upraven práškově nanášeným lakem, materiál chladicího prostoru hliník, výkon 85 W, jmenovitý proud 0,63 A</t>
  </si>
  <si>
    <t>Mrazák, ozn. gas 1.02 - viz. podrobný popis PD</t>
  </si>
  <si>
    <t>Poznámka k položce:
napětí/frekvence 230 V / 50 Hz, objem (min.) 540 l, teplotní rozsah -2 - +8 °C, výkon 195 W, jmenovitý proud 1,60 A, energetická třída (min.) C, chladivo R600a, materiál skříně a vnitřního otvoru ušlechtilá ocel, dveře otočné, hladina hluku (max.) 45 dB, zámek ano, výškově nastavitelné nohy ano, digitální termostat ano, rozměry (DxŠxV) 85,5 x 68 x 203 cm</t>
  </si>
  <si>
    <t>Lednice, ozn. gas 1.01 - viz. podrobný popis PD</t>
  </si>
  <si>
    <t>GASTRO</t>
  </si>
  <si>
    <t>3 - VYBAVENÍ do kuchyně</t>
  </si>
  <si>
    <t>2 - NÁDOBÍ</t>
  </si>
  <si>
    <t>1 - GASTRO</t>
  </si>
  <si>
    <t xml:space="preserve"> </t>
  </si>
  <si>
    <t>SO 02 - Gastrotechnologie</t>
  </si>
  <si>
    <t>{4dcdf52d-3dce-401f-81e7-f1861d791078}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</si>
</sst>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
    <numFmt numFmtId="166" formatCode="dd\.mm\.yyyy"/>
    <numFmt numFmtId="167" formatCode="#,##0.00%"/>
  </numFmts>
  <fonts count="23">
    <font>
      <sz val="11"/>
      <color theme="1"/>
      <name val="Calibri"/>
      <family val="2"/>
      <scheme val="minor"/>
    </font>
    <font>
      <sz val="10"/>
      <name val="Arial"/>
      <family val="2"/>
    </font>
    <font>
      <sz val="9"/>
      <name val="Arial CE"/>
      <family val="2"/>
    </font>
    <font>
      <sz val="8"/>
      <name val="Arial CE"/>
      <family val="2"/>
    </font>
    <font>
      <sz val="9"/>
      <color rgb="FF969696"/>
      <name val="Arial CE"/>
      <family val="2"/>
    </font>
    <font>
      <i/>
      <sz val="7"/>
      <color rgb="FF969696"/>
      <name val="Arial CE"/>
      <family val="2"/>
    </font>
    <font>
      <sz val="7"/>
      <color rgb="FF969696"/>
      <name val="Arial CE"/>
      <family val="2"/>
    </font>
    <font>
      <sz val="8"/>
      <color rgb="FF003366"/>
      <name val="Arial CE"/>
      <family val="2"/>
    </font>
    <font>
      <sz val="12"/>
      <color rgb="FF003366"/>
      <name val="Arial CE"/>
      <family val="2"/>
    </font>
    <font>
      <b/>
      <sz val="8"/>
      <name val="Arial CE"/>
      <family val="2"/>
    </font>
    <font>
      <sz val="8"/>
      <color rgb="FF960000"/>
      <name val="Arial CE"/>
      <family val="2"/>
    </font>
    <font>
      <b/>
      <sz val="12"/>
      <color rgb="FF960000"/>
      <name val="Arial CE"/>
      <family val="2"/>
    </font>
    <font>
      <sz val="10"/>
      <name val="Arial CE"/>
      <family val="2"/>
    </font>
    <font>
      <sz val="10"/>
      <color rgb="FF969696"/>
      <name val="Arial CE"/>
      <family val="2"/>
    </font>
    <font>
      <b/>
      <sz val="11"/>
      <name val="Arial CE"/>
      <family val="2"/>
    </font>
    <font>
      <b/>
      <sz val="14"/>
      <name val="Arial CE"/>
      <family val="2"/>
    </font>
    <font>
      <b/>
      <sz val="12"/>
      <color rgb="FF800000"/>
      <name val="Arial CE"/>
      <family val="2"/>
    </font>
    <font>
      <b/>
      <sz val="10"/>
      <color rgb="FF464646"/>
      <name val="Arial CE"/>
      <family val="2"/>
    </font>
    <font>
      <b/>
      <sz val="12"/>
      <name val="Arial CE"/>
      <family val="2"/>
    </font>
    <font>
      <sz val="8"/>
      <color rgb="FF969696"/>
      <name val="Arial CE"/>
      <family val="2"/>
    </font>
    <font>
      <b/>
      <sz val="10"/>
      <name val="Arial CE"/>
      <family val="2"/>
    </font>
    <font>
      <sz val="10"/>
      <color rgb="FF3366FF"/>
      <name val="Arial CE"/>
      <family val="2"/>
    </font>
    <font>
      <sz val="8"/>
      <color rgb="FF3366FF"/>
      <name val="Arial CE"/>
      <family val="2"/>
    </font>
  </fonts>
  <fills count="4">
    <fill>
      <patternFill/>
    </fill>
    <fill>
      <patternFill patternType="gray125"/>
    </fill>
    <fill>
      <patternFill patternType="solid">
        <fgColor rgb="FFD2D2D2"/>
        <bgColor indexed="64"/>
      </patternFill>
    </fill>
    <fill>
      <patternFill patternType="solid">
        <fgColor rgb="FFC0C0C0"/>
        <bgColor indexed="64"/>
      </patternFill>
    </fill>
  </fills>
  <borders count="21">
    <border>
      <left/>
      <right/>
      <top/>
      <bottom/>
      <diagonal/>
    </border>
    <border>
      <left style="thin">
        <color rgb="FF000000"/>
      </left>
      <right/>
      <top/>
      <bottom/>
    </border>
    <border>
      <left/>
      <right/>
      <top/>
      <bottom style="thin">
        <color rgb="FF000000"/>
      </bottom>
    </border>
    <border>
      <left style="thin">
        <color rgb="FF000000"/>
      </left>
      <right/>
      <top/>
      <bottom style="thin">
        <color rgb="FF000000"/>
      </bottom>
    </border>
    <border>
      <left style="hair">
        <color rgb="FF969696"/>
      </left>
      <right style="hair">
        <color rgb="FF969696"/>
      </right>
      <top style="hair">
        <color rgb="FF969696"/>
      </top>
      <bottom style="hair">
        <color rgb="FF969696"/>
      </bottom>
    </border>
    <border>
      <left/>
      <right style="hair">
        <color rgb="FF969696"/>
      </right>
      <top/>
      <bottom/>
    </border>
    <border>
      <left style="hair">
        <color rgb="FF969696"/>
      </left>
      <right/>
      <top/>
      <bottom/>
    </border>
    <border>
      <left/>
      <right style="hair">
        <color rgb="FF969696"/>
      </right>
      <top style="hair">
        <color rgb="FF969696"/>
      </top>
      <bottom/>
    </border>
    <border>
      <left/>
      <right/>
      <top style="hair">
        <color rgb="FF969696"/>
      </top>
      <bottom/>
    </border>
    <border>
      <left style="hair">
        <color rgb="FF969696"/>
      </left>
      <right/>
      <top style="hair">
        <color rgb="FF969696"/>
      </top>
      <bottom/>
    </border>
    <border>
      <left/>
      <right style="hair">
        <color rgb="FF969696"/>
      </right>
      <top style="hair">
        <color rgb="FF969696"/>
      </top>
      <bottom style="hair">
        <color rgb="FF969696"/>
      </bottom>
    </border>
    <border>
      <left/>
      <right/>
      <top style="hair">
        <color rgb="FF969696"/>
      </top>
      <bottom style="hair">
        <color rgb="FF969696"/>
      </bottom>
    </border>
    <border>
      <left style="hair">
        <color rgb="FF969696"/>
      </left>
      <right/>
      <top style="hair">
        <color rgb="FF969696"/>
      </top>
      <bottom style="hair">
        <color rgb="FF969696"/>
      </bottom>
    </border>
    <border>
      <left/>
      <right/>
      <top style="thin">
        <color rgb="FF000000"/>
      </top>
      <bottom/>
    </border>
    <border>
      <left style="thin">
        <color rgb="FF000000"/>
      </left>
      <right/>
      <top style="thin">
        <color rgb="FF000000"/>
      </top>
      <bottom/>
    </border>
    <border>
      <left/>
      <right/>
      <top/>
      <bottom style="hair">
        <color rgb="FF969696"/>
      </bottom>
    </border>
    <border>
      <left/>
      <right/>
      <top/>
      <bottom style="hair">
        <color rgb="FF000000"/>
      </bottom>
    </border>
    <border>
      <left/>
      <right/>
      <top style="hair">
        <color rgb="FF000000"/>
      </top>
      <bottom/>
    </border>
    <border>
      <left/>
      <right style="hair">
        <color rgb="FF000000"/>
      </right>
      <top style="hair">
        <color rgb="FF000000"/>
      </top>
      <bottom style="hair">
        <color rgb="FF000000"/>
      </bottom>
    </border>
    <border>
      <left/>
      <right/>
      <top style="hair">
        <color rgb="FF000000"/>
      </top>
      <bottom style="hair">
        <color rgb="FF000000"/>
      </bottom>
    </border>
    <border>
      <left style="hair">
        <color rgb="FF000000"/>
      </left>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99">
    <xf numFmtId="0" fontId="0" fillId="0" borderId="0" xfId="0"/>
    <xf numFmtId="0" fontId="3" fillId="0" borderId="0" xfId="20">
      <alignment/>
      <protection/>
    </xf>
    <xf numFmtId="0" fontId="3" fillId="0" borderId="0" xfId="20" applyAlignment="1">
      <alignment vertical="center"/>
      <protection/>
    </xf>
    <xf numFmtId="0" fontId="3" fillId="0" borderId="1" xfId="20" applyBorder="1" applyAlignment="1">
      <alignment vertical="center"/>
      <protection/>
    </xf>
    <xf numFmtId="0" fontId="3" fillId="0" borderId="2" xfId="20" applyBorder="1" applyAlignment="1">
      <alignment vertical="center"/>
      <protection/>
    </xf>
    <xf numFmtId="0" fontId="3" fillId="0" borderId="3" xfId="20" applyBorder="1" applyAlignment="1">
      <alignment vertical="center"/>
      <protection/>
    </xf>
    <xf numFmtId="0" fontId="2" fillId="0" borderId="0" xfId="20" applyFont="1" applyAlignment="1">
      <alignment horizontal="left" vertical="center"/>
      <protection/>
    </xf>
    <xf numFmtId="0" fontId="3" fillId="0" borderId="0" xfId="20" applyAlignment="1">
      <alignment horizontal="left" vertical="center"/>
      <protection/>
    </xf>
    <xf numFmtId="4" fontId="3" fillId="0" borderId="0" xfId="20" applyNumberFormat="1" applyAlignment="1">
      <alignment vertical="center"/>
      <protection/>
    </xf>
    <xf numFmtId="0" fontId="3" fillId="0" borderId="4" xfId="20" applyBorder="1" applyAlignment="1" applyProtection="1">
      <alignment vertical="center"/>
      <protection locked="0"/>
    </xf>
    <xf numFmtId="4" fontId="2" fillId="0" borderId="4" xfId="20" applyNumberFormat="1" applyFont="1" applyBorder="1" applyAlignment="1" applyProtection="1">
      <alignment vertical="center"/>
      <protection locked="0"/>
    </xf>
    <xf numFmtId="165" fontId="2" fillId="0" borderId="4" xfId="20" applyNumberFormat="1" applyFont="1" applyBorder="1" applyAlignment="1" applyProtection="1">
      <alignment vertical="center"/>
      <protection locked="0"/>
    </xf>
    <xf numFmtId="0" fontId="2" fillId="0" borderId="4" xfId="20" applyFont="1" applyBorder="1" applyAlignment="1" applyProtection="1">
      <alignment horizontal="center" vertical="center" wrapText="1"/>
      <protection locked="0"/>
    </xf>
    <xf numFmtId="0" fontId="2" fillId="0" borderId="4" xfId="20" applyFont="1" applyBorder="1" applyAlignment="1" applyProtection="1">
      <alignment horizontal="left" vertical="center" wrapText="1"/>
      <protection locked="0"/>
    </xf>
    <xf numFmtId="49" fontId="2" fillId="0" borderId="4" xfId="20" applyNumberFormat="1" applyFont="1" applyBorder="1" applyAlignment="1" applyProtection="1">
      <alignment horizontal="left" vertical="center" wrapText="1"/>
      <protection locked="0"/>
    </xf>
    <xf numFmtId="0" fontId="2" fillId="0" borderId="4" xfId="20" applyFont="1" applyBorder="1" applyAlignment="1" applyProtection="1">
      <alignment horizontal="center" vertical="center"/>
      <protection locked="0"/>
    </xf>
    <xf numFmtId="0" fontId="3" fillId="0" borderId="1" xfId="20" applyBorder="1" applyAlignment="1" applyProtection="1">
      <alignment vertical="center"/>
      <protection locked="0"/>
    </xf>
    <xf numFmtId="164" fontId="4" fillId="0" borderId="5" xfId="20" applyNumberFormat="1" applyFont="1" applyBorder="1" applyAlignment="1">
      <alignment vertical="center"/>
      <protection/>
    </xf>
    <xf numFmtId="164" fontId="4" fillId="0" borderId="0" xfId="20" applyNumberFormat="1" applyFont="1" applyAlignment="1">
      <alignment vertical="center"/>
      <protection/>
    </xf>
    <xf numFmtId="0" fontId="4" fillId="0" borderId="0" xfId="20" applyFont="1" applyAlignment="1">
      <alignment horizontal="center" vertical="center"/>
      <protection/>
    </xf>
    <xf numFmtId="0" fontId="4" fillId="0" borderId="6" xfId="20" applyFont="1" applyBorder="1" applyAlignment="1">
      <alignment horizontal="left" vertical="center"/>
      <protection/>
    </xf>
    <xf numFmtId="0" fontId="3" fillId="0" borderId="5" xfId="20" applyBorder="1" applyAlignment="1">
      <alignment vertical="center"/>
      <protection/>
    </xf>
    <xf numFmtId="0" fontId="3" fillId="0" borderId="6" xfId="20" applyBorder="1" applyAlignment="1">
      <alignment vertical="center"/>
      <protection/>
    </xf>
    <xf numFmtId="0" fontId="5" fillId="0" borderId="0" xfId="20" applyFont="1" applyAlignment="1">
      <alignment vertical="center" wrapText="1"/>
      <protection/>
    </xf>
    <xf numFmtId="0" fontId="6" fillId="0" borderId="0" xfId="20" applyFont="1" applyAlignment="1">
      <alignment horizontal="left" vertical="center"/>
      <protection/>
    </xf>
    <xf numFmtId="0" fontId="7" fillId="0" borderId="0" xfId="20" applyFont="1">
      <alignment/>
      <protection/>
    </xf>
    <xf numFmtId="4" fontId="7" fillId="0" borderId="0" xfId="20" applyNumberFormat="1" applyFont="1" applyAlignment="1">
      <alignment vertical="center"/>
      <protection/>
    </xf>
    <xf numFmtId="0" fontId="7" fillId="0" borderId="0" xfId="20" applyFont="1" applyAlignment="1">
      <alignment horizontal="left"/>
      <protection/>
    </xf>
    <xf numFmtId="0" fontId="7" fillId="0" borderId="0" xfId="20" applyFont="1" applyAlignment="1">
      <alignment horizontal="center"/>
      <protection/>
    </xf>
    <xf numFmtId="164" fontId="7" fillId="0" borderId="5" xfId="20" applyNumberFormat="1" applyFont="1" applyBorder="1">
      <alignment/>
      <protection/>
    </xf>
    <xf numFmtId="164" fontId="7" fillId="0" borderId="0" xfId="20" applyNumberFormat="1" applyFont="1">
      <alignment/>
      <protection/>
    </xf>
    <xf numFmtId="0" fontId="7" fillId="0" borderId="6" xfId="20" applyFont="1" applyBorder="1">
      <alignment/>
      <protection/>
    </xf>
    <xf numFmtId="0" fontId="7" fillId="0" borderId="1" xfId="20" applyFont="1" applyBorder="1">
      <alignment/>
      <protection/>
    </xf>
    <xf numFmtId="4" fontId="8" fillId="0" borderId="0" xfId="20" applyNumberFormat="1" applyFont="1">
      <alignment/>
      <protection/>
    </xf>
    <xf numFmtId="0" fontId="8" fillId="0" borderId="0" xfId="20" applyFont="1" applyAlignment="1">
      <alignment horizontal="left"/>
      <protection/>
    </xf>
    <xf numFmtId="4" fontId="9" fillId="0" borderId="0" xfId="20" applyNumberFormat="1" applyFont="1" applyAlignment="1">
      <alignment vertical="center"/>
      <protection/>
    </xf>
    <xf numFmtId="164" fontId="10" fillId="0" borderId="7" xfId="20" applyNumberFormat="1" applyFont="1" applyBorder="1">
      <alignment/>
      <protection/>
    </xf>
    <xf numFmtId="0" fontId="3" fillId="0" borderId="8" xfId="20" applyBorder="1" applyAlignment="1">
      <alignment vertical="center"/>
      <protection/>
    </xf>
    <xf numFmtId="164" fontId="10" fillId="0" borderId="8" xfId="20" applyNumberFormat="1" applyFont="1" applyBorder="1">
      <alignment/>
      <protection/>
    </xf>
    <xf numFmtId="0" fontId="3" fillId="0" borderId="9" xfId="20" applyBorder="1" applyAlignment="1">
      <alignment vertical="center"/>
      <protection/>
    </xf>
    <xf numFmtId="4" fontId="11" fillId="0" borderId="0" xfId="20" applyNumberFormat="1" applyFont="1">
      <alignment/>
      <protection/>
    </xf>
    <xf numFmtId="0" fontId="11" fillId="0" borderId="0" xfId="20" applyFont="1" applyAlignment="1">
      <alignment horizontal="left" vertical="center"/>
      <protection/>
    </xf>
    <xf numFmtId="0" fontId="3" fillId="0" borderId="0" xfId="20" applyAlignment="1">
      <alignment horizontal="center" vertical="center" wrapText="1"/>
      <protection/>
    </xf>
    <xf numFmtId="0" fontId="4" fillId="0" borderId="10" xfId="20" applyFont="1" applyBorder="1" applyAlignment="1">
      <alignment horizontal="center" vertical="center" wrapText="1"/>
      <protection/>
    </xf>
    <xf numFmtId="0" fontId="4" fillId="0" borderId="11" xfId="20" applyFont="1" applyBorder="1" applyAlignment="1">
      <alignment horizontal="center" vertical="center" wrapText="1"/>
      <protection/>
    </xf>
    <xf numFmtId="0" fontId="4" fillId="0" borderId="12" xfId="20" applyFont="1" applyBorder="1" applyAlignment="1">
      <alignment horizontal="center" vertical="center" wrapText="1"/>
      <protection/>
    </xf>
    <xf numFmtId="0" fontId="3" fillId="0" borderId="1" xfId="20" applyBorder="1" applyAlignment="1">
      <alignment horizontal="center" vertical="center" wrapText="1"/>
      <protection/>
    </xf>
    <xf numFmtId="0" fontId="2" fillId="2" borderId="0" xfId="20" applyFont="1" applyFill="1" applyAlignment="1">
      <alignment horizontal="center" vertical="center" wrapText="1"/>
      <protection/>
    </xf>
    <xf numFmtId="0" fontId="2" fillId="2" borderId="10" xfId="20" applyFont="1" applyFill="1" applyBorder="1" applyAlignment="1">
      <alignment horizontal="center" vertical="center" wrapText="1"/>
      <protection/>
    </xf>
    <xf numFmtId="0" fontId="2" fillId="2" borderId="11" xfId="20" applyFont="1" applyFill="1" applyBorder="1" applyAlignment="1">
      <alignment horizontal="center" vertical="center" wrapText="1"/>
      <protection/>
    </xf>
    <xf numFmtId="0" fontId="2" fillId="2" borderId="12" xfId="20" applyFont="1" applyFill="1" applyBorder="1" applyAlignment="1">
      <alignment horizontal="center" vertical="center" wrapText="1"/>
      <protection/>
    </xf>
    <xf numFmtId="0" fontId="12" fillId="0" borderId="0" xfId="20" applyFont="1" applyAlignment="1">
      <alignment horizontal="left" vertical="center" wrapText="1"/>
      <protection/>
    </xf>
    <xf numFmtId="0" fontId="13" fillId="0" borderId="0" xfId="20" applyFont="1" applyAlignment="1">
      <alignment horizontal="left" vertical="center"/>
      <protection/>
    </xf>
    <xf numFmtId="0" fontId="12" fillId="0" borderId="0" xfId="20" applyFont="1" applyAlignment="1">
      <alignment horizontal="left" vertical="center"/>
      <protection/>
    </xf>
    <xf numFmtId="166" fontId="12" fillId="0" borderId="0" xfId="20" applyNumberFormat="1" applyFont="1" applyAlignment="1">
      <alignment horizontal="left" vertical="center"/>
      <protection/>
    </xf>
    <xf numFmtId="0" fontId="15" fillId="0" borderId="0" xfId="20" applyFont="1" applyAlignment="1">
      <alignment horizontal="left" vertical="center"/>
      <protection/>
    </xf>
    <xf numFmtId="0" fontId="3" fillId="0" borderId="13" xfId="20" applyBorder="1" applyAlignment="1">
      <alignment vertical="center"/>
      <protection/>
    </xf>
    <xf numFmtId="0" fontId="3" fillId="0" borderId="14" xfId="20" applyBorder="1" applyAlignment="1">
      <alignment vertical="center"/>
      <protection/>
    </xf>
    <xf numFmtId="0" fontId="8" fillId="0" borderId="0" xfId="20" applyFont="1" applyAlignment="1">
      <alignment vertical="center"/>
      <protection/>
    </xf>
    <xf numFmtId="0" fontId="8" fillId="0" borderId="1" xfId="20" applyFont="1" applyBorder="1" applyAlignment="1">
      <alignment vertical="center"/>
      <protection/>
    </xf>
    <xf numFmtId="4" fontId="8" fillId="0" borderId="15" xfId="20" applyNumberFormat="1" applyFont="1" applyBorder="1" applyAlignment="1">
      <alignment vertical="center"/>
      <protection/>
    </xf>
    <xf numFmtId="0" fontId="8" fillId="0" borderId="15" xfId="20" applyFont="1" applyBorder="1" applyAlignment="1">
      <alignment vertical="center"/>
      <protection/>
    </xf>
    <xf numFmtId="0" fontId="8" fillId="0" borderId="15" xfId="20" applyFont="1" applyBorder="1" applyAlignment="1">
      <alignment horizontal="left" vertical="center"/>
      <protection/>
    </xf>
    <xf numFmtId="4" fontId="11" fillId="0" borderId="0" xfId="20" applyNumberFormat="1" applyFont="1" applyAlignment="1">
      <alignment vertical="center"/>
      <protection/>
    </xf>
    <xf numFmtId="0" fontId="16" fillId="0" borderId="0" xfId="20" applyFont="1" applyAlignment="1">
      <alignment horizontal="left" vertical="center"/>
      <protection/>
    </xf>
    <xf numFmtId="0" fontId="3" fillId="2" borderId="0" xfId="20" applyFill="1" applyAlignment="1">
      <alignment vertical="center"/>
      <protection/>
    </xf>
    <xf numFmtId="0" fontId="2" fillId="2" borderId="0" xfId="20" applyFont="1" applyFill="1" applyAlignment="1">
      <alignment horizontal="right" vertical="center"/>
      <protection/>
    </xf>
    <xf numFmtId="0" fontId="2" fillId="2" borderId="0" xfId="20" applyFont="1" applyFill="1" applyAlignment="1">
      <alignment horizontal="left" vertical="center"/>
      <protection/>
    </xf>
    <xf numFmtId="0" fontId="3" fillId="0" borderId="16" xfId="20" applyBorder="1" applyAlignment="1">
      <alignment vertical="center"/>
      <protection/>
    </xf>
    <xf numFmtId="0" fontId="13" fillId="0" borderId="16" xfId="20" applyFont="1" applyBorder="1" applyAlignment="1">
      <alignment horizontal="right" vertical="center"/>
      <protection/>
    </xf>
    <xf numFmtId="0" fontId="13" fillId="0" borderId="16" xfId="20" applyFont="1" applyBorder="1" applyAlignment="1">
      <alignment horizontal="left" vertical="center"/>
      <protection/>
    </xf>
    <xf numFmtId="0" fontId="13" fillId="0" borderId="16" xfId="20" applyFont="1" applyBorder="1" applyAlignment="1">
      <alignment horizontal="center" vertical="center"/>
      <protection/>
    </xf>
    <xf numFmtId="0" fontId="3" fillId="0" borderId="1" xfId="20" applyBorder="1">
      <alignment/>
      <protection/>
    </xf>
    <xf numFmtId="0" fontId="3" fillId="0" borderId="17" xfId="20" applyBorder="1" applyAlignment="1">
      <alignment vertical="center"/>
      <protection/>
    </xf>
    <xf numFmtId="0" fontId="17" fillId="0" borderId="17" xfId="20" applyFont="1" applyBorder="1" applyAlignment="1">
      <alignment horizontal="left" vertical="center"/>
      <protection/>
    </xf>
    <xf numFmtId="0" fontId="3" fillId="2" borderId="18" xfId="20" applyFill="1" applyBorder="1" applyAlignment="1">
      <alignment vertical="center"/>
      <protection/>
    </xf>
    <xf numFmtId="4" fontId="18" fillId="2" borderId="19" xfId="20" applyNumberFormat="1" applyFont="1" applyFill="1" applyBorder="1" applyAlignment="1">
      <alignment vertical="center"/>
      <protection/>
    </xf>
    <xf numFmtId="0" fontId="3" fillId="2" borderId="19" xfId="20" applyFill="1" applyBorder="1" applyAlignment="1">
      <alignment vertical="center"/>
      <protection/>
    </xf>
    <xf numFmtId="0" fontId="18" fillId="2" borderId="19" xfId="20" applyFont="1" applyFill="1" applyBorder="1" applyAlignment="1">
      <alignment horizontal="center" vertical="center"/>
      <protection/>
    </xf>
    <xf numFmtId="0" fontId="18" fillId="2" borderId="19" xfId="20" applyFont="1" applyFill="1" applyBorder="1" applyAlignment="1">
      <alignment horizontal="right" vertical="center"/>
      <protection/>
    </xf>
    <xf numFmtId="0" fontId="18" fillId="2" borderId="20" xfId="20" applyFont="1" applyFill="1" applyBorder="1" applyAlignment="1">
      <alignment horizontal="left" vertical="center"/>
      <protection/>
    </xf>
    <xf numFmtId="4" fontId="13" fillId="0" borderId="0" xfId="20" applyNumberFormat="1" applyFont="1" applyAlignment="1">
      <alignment vertical="center"/>
      <protection/>
    </xf>
    <xf numFmtId="167" fontId="13" fillId="0" borderId="0" xfId="20" applyNumberFormat="1" applyFont="1" applyAlignment="1">
      <alignment horizontal="right" vertical="center"/>
      <protection/>
    </xf>
    <xf numFmtId="0" fontId="19" fillId="0" borderId="0" xfId="20" applyFont="1" applyAlignment="1">
      <alignment horizontal="left" vertical="center"/>
      <protection/>
    </xf>
    <xf numFmtId="0" fontId="13" fillId="0" borderId="0" xfId="20" applyFont="1" applyAlignment="1">
      <alignment horizontal="right" vertical="center"/>
      <protection/>
    </xf>
    <xf numFmtId="0" fontId="20" fillId="0" borderId="0" xfId="20" applyFont="1" applyAlignment="1">
      <alignment horizontal="left" vertical="center"/>
      <protection/>
    </xf>
    <xf numFmtId="0" fontId="3" fillId="0" borderId="0" xfId="20" applyAlignment="1">
      <alignment vertical="center" wrapText="1"/>
      <protection/>
    </xf>
    <xf numFmtId="0" fontId="3" fillId="0" borderId="1" xfId="20" applyBorder="1" applyAlignment="1">
      <alignment vertical="center" wrapText="1"/>
      <protection/>
    </xf>
    <xf numFmtId="0" fontId="21" fillId="0" borderId="0" xfId="20" applyFont="1" applyAlignment="1">
      <alignment horizontal="left" vertical="center"/>
      <protection/>
    </xf>
    <xf numFmtId="0" fontId="3" fillId="0" borderId="13" xfId="20" applyBorder="1">
      <alignment/>
      <protection/>
    </xf>
    <xf numFmtId="0" fontId="3" fillId="0" borderId="14" xfId="20" applyBorder="1">
      <alignment/>
      <protection/>
    </xf>
    <xf numFmtId="0" fontId="14" fillId="0" borderId="0" xfId="20" applyFont="1" applyAlignment="1">
      <alignment horizontal="left" vertical="center" wrapText="1"/>
      <protection/>
    </xf>
    <xf numFmtId="0" fontId="3" fillId="0" borderId="0" xfId="20" applyAlignment="1">
      <alignment vertical="center"/>
      <protection/>
    </xf>
    <xf numFmtId="0" fontId="13" fillId="0" borderId="0" xfId="20" applyFont="1" applyAlignment="1">
      <alignment horizontal="left" vertical="center" wrapText="1"/>
      <protection/>
    </xf>
    <xf numFmtId="0" fontId="13" fillId="0" borderId="0" xfId="20" applyFont="1" applyAlignment="1">
      <alignment horizontal="left" vertical="center"/>
      <protection/>
    </xf>
    <xf numFmtId="0" fontId="22" fillId="3" borderId="0" xfId="20" applyFont="1" applyFill="1" applyAlignment="1">
      <alignment horizontal="center" vertical="center"/>
      <protection/>
    </xf>
    <xf numFmtId="0" fontId="3" fillId="0" borderId="0" xfId="20">
      <alignment/>
      <protection/>
    </xf>
    <xf numFmtId="0" fontId="12" fillId="0" borderId="0" xfId="20" applyFont="1" applyAlignment="1">
      <alignment horizontal="left" vertical="center"/>
      <protection/>
    </xf>
    <xf numFmtId="0" fontId="12" fillId="0" borderId="0" xfId="20" applyFont="1" applyAlignment="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lkov&#225;%20rekonstrukce%20domu%20Chopin%20-%20interi&#233;r%20budovy%20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tavby"/>
      <sheetName val="SO 01 - Mobiliář"/>
      <sheetName val="SO 02 - Gastrotechnologie"/>
    </sheetNames>
    <sheetDataSet>
      <sheetData sheetId="0"/>
      <sheetData sheetId="1">
        <row r="6">
          <cell r="K6" t="str">
            <v>Celková rekonstrukce domu Chopin - interiér budovy B</v>
          </cell>
        </row>
        <row r="8">
          <cell r="AN8" t="str">
            <v>30. 3. 2021</v>
          </cell>
        </row>
        <row r="13">
          <cell r="AN13" t="str">
            <v/>
          </cell>
        </row>
        <row r="14">
          <cell r="E14" t="str">
            <v> </v>
          </cell>
          <cell r="AN14" t="str">
            <v/>
          </cell>
        </row>
      </sheetData>
      <sheetData sheetId="2"/>
      <sheetData sheetId="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9901F-9996-4A82-9182-73DDD99FA763}">
  <dimension ref="B2:BM208"/>
  <sheetViews>
    <sheetView showGridLines="0" tabSelected="1" view="pageBreakPreview" zoomScale="90" zoomScaleSheetLayoutView="90" workbookViewId="0" topLeftCell="A81">
      <selection activeCell="F211" sqref="F211"/>
    </sheetView>
  </sheetViews>
  <sheetFormatPr defaultColWidth="9.140625" defaultRowHeight="15"/>
  <cols>
    <col min="1" max="1" width="7.140625" style="1" customWidth="1"/>
    <col min="2" max="2" width="0.9921875" style="1" customWidth="1"/>
    <col min="3" max="3" width="3.57421875" style="1" customWidth="1"/>
    <col min="4" max="4" width="3.7109375" style="1" customWidth="1"/>
    <col min="5" max="5" width="14.7109375" style="1" customWidth="1"/>
    <col min="6" max="6" width="43.57421875" style="1" customWidth="1"/>
    <col min="7" max="7" width="6.421875" style="1" customWidth="1"/>
    <col min="8" max="8" width="9.8515625" style="1" customWidth="1"/>
    <col min="9" max="10" width="17.28125" style="1" customWidth="1"/>
    <col min="11" max="11" width="17.28125" style="1" hidden="1" customWidth="1"/>
    <col min="12" max="12" width="8.00390625" style="1" customWidth="1"/>
    <col min="13" max="13" width="9.28125" style="1" hidden="1" customWidth="1"/>
    <col min="14" max="14" width="9.140625" style="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32" max="16384" width="9.140625" style="1" customWidth="1"/>
  </cols>
  <sheetData>
    <row r="1" ht="12"/>
    <row r="2" spans="12:46" ht="36.95" customHeight="1">
      <c r="L2" s="95" t="s">
        <v>188</v>
      </c>
      <c r="M2" s="96"/>
      <c r="N2" s="96"/>
      <c r="O2" s="96"/>
      <c r="P2" s="96"/>
      <c r="Q2" s="96"/>
      <c r="R2" s="96"/>
      <c r="S2" s="96"/>
      <c r="T2" s="96"/>
      <c r="U2" s="96"/>
      <c r="V2" s="96"/>
      <c r="AT2" s="7" t="s">
        <v>293</v>
      </c>
    </row>
    <row r="3" spans="2:46" ht="6.95" customHeight="1">
      <c r="B3" s="90"/>
      <c r="C3" s="89"/>
      <c r="D3" s="89"/>
      <c r="E3" s="89"/>
      <c r="F3" s="89"/>
      <c r="G3" s="89"/>
      <c r="H3" s="89"/>
      <c r="I3" s="89"/>
      <c r="J3" s="89"/>
      <c r="K3" s="89"/>
      <c r="L3" s="72"/>
      <c r="AT3" s="7" t="s">
        <v>69</v>
      </c>
    </row>
    <row r="4" spans="2:46" ht="24.95" customHeight="1">
      <c r="B4" s="72"/>
      <c r="D4" s="55" t="s">
        <v>187</v>
      </c>
      <c r="L4" s="72"/>
      <c r="M4" s="88" t="s">
        <v>186</v>
      </c>
      <c r="AT4" s="7" t="s">
        <v>185</v>
      </c>
    </row>
    <row r="5" spans="2:12" ht="6.95" customHeight="1">
      <c r="B5" s="72"/>
      <c r="L5" s="72"/>
    </row>
    <row r="6" spans="2:12" ht="12" customHeight="1">
      <c r="B6" s="72"/>
      <c r="D6" s="52" t="s">
        <v>149</v>
      </c>
      <c r="L6" s="72"/>
    </row>
    <row r="7" spans="2:12" ht="16.5" customHeight="1">
      <c r="B7" s="72"/>
      <c r="E7" s="93" t="str">
        <f>'[1]Rekapitulace stavby'!K6</f>
        <v>Celková rekonstrukce domu Chopin - interiér budovy B</v>
      </c>
      <c r="F7" s="94"/>
      <c r="G7" s="94"/>
      <c r="H7" s="94"/>
      <c r="L7" s="72"/>
    </row>
    <row r="8" spans="2:12" s="2" customFormat="1" ht="12" customHeight="1">
      <c r="B8" s="3"/>
      <c r="D8" s="52" t="s">
        <v>148</v>
      </c>
      <c r="L8" s="3"/>
    </row>
    <row r="9" spans="2:12" s="2" customFormat="1" ht="16.5" customHeight="1">
      <c r="B9" s="3"/>
      <c r="E9" s="91" t="s">
        <v>292</v>
      </c>
      <c r="F9" s="92"/>
      <c r="G9" s="92"/>
      <c r="H9" s="92"/>
      <c r="L9" s="3"/>
    </row>
    <row r="10" spans="2:12" s="2" customFormat="1" ht="15">
      <c r="B10" s="3"/>
      <c r="L10" s="3"/>
    </row>
    <row r="11" spans="2:12" s="2" customFormat="1" ht="12" customHeight="1">
      <c r="B11" s="3"/>
      <c r="D11" s="52" t="s">
        <v>184</v>
      </c>
      <c r="F11" s="53" t="s">
        <v>5</v>
      </c>
      <c r="I11" s="52" t="s">
        <v>183</v>
      </c>
      <c r="J11" s="53" t="s">
        <v>5</v>
      </c>
      <c r="L11" s="3"/>
    </row>
    <row r="12" spans="2:12" s="2" customFormat="1" ht="12" customHeight="1">
      <c r="B12" s="3"/>
      <c r="D12" s="52" t="s">
        <v>147</v>
      </c>
      <c r="F12" s="53" t="s">
        <v>291</v>
      </c>
      <c r="I12" s="52" t="s">
        <v>146</v>
      </c>
      <c r="J12" s="54" t="str">
        <f>'[1]Rekapitulace stavby'!AN8</f>
        <v>30. 3. 2021</v>
      </c>
      <c r="L12" s="3"/>
    </row>
    <row r="13" spans="2:12" s="2" customFormat="1" ht="10.9" customHeight="1">
      <c r="B13" s="3"/>
      <c r="L13" s="3"/>
    </row>
    <row r="14" spans="2:12" s="2" customFormat="1" ht="12" customHeight="1">
      <c r="B14" s="3"/>
      <c r="D14" s="52" t="s">
        <v>145</v>
      </c>
      <c r="I14" s="52" t="s">
        <v>176</v>
      </c>
      <c r="J14" s="53" t="s">
        <v>182</v>
      </c>
      <c r="L14" s="3"/>
    </row>
    <row r="15" spans="2:12" s="2" customFormat="1" ht="18" customHeight="1">
      <c r="B15" s="3"/>
      <c r="E15" s="53" t="s">
        <v>181</v>
      </c>
      <c r="I15" s="52" t="s">
        <v>173</v>
      </c>
      <c r="J15" s="53" t="s">
        <v>180</v>
      </c>
      <c r="L15" s="3"/>
    </row>
    <row r="16" spans="2:12" s="2" customFormat="1" ht="6.95" customHeight="1">
      <c r="B16" s="3"/>
      <c r="L16" s="3"/>
    </row>
    <row r="17" spans="2:12" s="2" customFormat="1" ht="12" customHeight="1">
      <c r="B17" s="3"/>
      <c r="D17" s="52" t="s">
        <v>143</v>
      </c>
      <c r="I17" s="52" t="s">
        <v>176</v>
      </c>
      <c r="J17" s="53" t="str">
        <f>'[1]Rekapitulace stavby'!AN13</f>
        <v/>
      </c>
      <c r="L17" s="3"/>
    </row>
    <row r="18" spans="2:12" s="2" customFormat="1" ht="18" customHeight="1">
      <c r="B18" s="3"/>
      <c r="E18" s="97" t="str">
        <f>'[1]Rekapitulace stavby'!E14</f>
        <v xml:space="preserve"> </v>
      </c>
      <c r="F18" s="97"/>
      <c r="G18" s="97"/>
      <c r="H18" s="97"/>
      <c r="I18" s="52" t="s">
        <v>173</v>
      </c>
      <c r="J18" s="53" t="str">
        <f>'[1]Rekapitulace stavby'!AN14</f>
        <v/>
      </c>
      <c r="L18" s="3"/>
    </row>
    <row r="19" spans="2:12" s="2" customFormat="1" ht="6.95" customHeight="1">
      <c r="B19" s="3"/>
      <c r="L19" s="3"/>
    </row>
    <row r="20" spans="2:12" s="2" customFormat="1" ht="12" customHeight="1">
      <c r="B20" s="3"/>
      <c r="D20" s="52" t="s">
        <v>144</v>
      </c>
      <c r="I20" s="52" t="s">
        <v>176</v>
      </c>
      <c r="J20" s="53" t="s">
        <v>179</v>
      </c>
      <c r="L20" s="3"/>
    </row>
    <row r="21" spans="2:12" s="2" customFormat="1" ht="18" customHeight="1">
      <c r="B21" s="3"/>
      <c r="E21" s="53" t="s">
        <v>178</v>
      </c>
      <c r="I21" s="52" t="s">
        <v>173</v>
      </c>
      <c r="J21" s="53" t="s">
        <v>177</v>
      </c>
      <c r="L21" s="3"/>
    </row>
    <row r="22" spans="2:12" s="2" customFormat="1" ht="6.95" customHeight="1">
      <c r="B22" s="3"/>
      <c r="L22" s="3"/>
    </row>
    <row r="23" spans="2:12" s="2" customFormat="1" ht="12" customHeight="1">
      <c r="B23" s="3"/>
      <c r="D23" s="52" t="s">
        <v>142</v>
      </c>
      <c r="I23" s="52" t="s">
        <v>176</v>
      </c>
      <c r="J23" s="53" t="s">
        <v>175</v>
      </c>
      <c r="L23" s="3"/>
    </row>
    <row r="24" spans="2:12" s="2" customFormat="1" ht="18" customHeight="1">
      <c r="B24" s="3"/>
      <c r="E24" s="53" t="s">
        <v>174</v>
      </c>
      <c r="I24" s="52" t="s">
        <v>173</v>
      </c>
      <c r="J24" s="53" t="s">
        <v>5</v>
      </c>
      <c r="L24" s="3"/>
    </row>
    <row r="25" spans="2:12" s="2" customFormat="1" ht="6.95" customHeight="1">
      <c r="B25" s="3"/>
      <c r="L25" s="3"/>
    </row>
    <row r="26" spans="2:12" s="2" customFormat="1" ht="12" customHeight="1">
      <c r="B26" s="3"/>
      <c r="D26" s="52" t="s">
        <v>172</v>
      </c>
      <c r="L26" s="3"/>
    </row>
    <row r="27" spans="2:12" s="86" customFormat="1" ht="216.6" customHeight="1">
      <c r="B27" s="87"/>
      <c r="E27" s="98" t="s">
        <v>171</v>
      </c>
      <c r="F27" s="98"/>
      <c r="G27" s="98"/>
      <c r="H27" s="98"/>
      <c r="L27" s="87"/>
    </row>
    <row r="28" spans="2:12" s="2" customFormat="1" ht="6.95" customHeight="1">
      <c r="B28" s="3"/>
      <c r="L28" s="3"/>
    </row>
    <row r="29" spans="2:12" s="2" customFormat="1" ht="6.95" customHeight="1">
      <c r="B29" s="3"/>
      <c r="D29" s="37"/>
      <c r="E29" s="37"/>
      <c r="F29" s="37"/>
      <c r="G29" s="37"/>
      <c r="H29" s="37"/>
      <c r="I29" s="37"/>
      <c r="J29" s="37"/>
      <c r="K29" s="37"/>
      <c r="L29" s="3"/>
    </row>
    <row r="30" spans="2:12" s="2" customFormat="1" ht="25.35" customHeight="1">
      <c r="B30" s="3"/>
      <c r="D30" s="85" t="s">
        <v>170</v>
      </c>
      <c r="J30" s="63">
        <f>ROUND(J119,2)</f>
        <v>0</v>
      </c>
      <c r="L30" s="3"/>
    </row>
    <row r="31" spans="2:12" s="2" customFormat="1" ht="6.95" customHeight="1">
      <c r="B31" s="3"/>
      <c r="D31" s="37"/>
      <c r="E31" s="37"/>
      <c r="F31" s="37"/>
      <c r="G31" s="37"/>
      <c r="H31" s="37"/>
      <c r="I31" s="37"/>
      <c r="J31" s="37"/>
      <c r="K31" s="37"/>
      <c r="L31" s="3"/>
    </row>
    <row r="32" spans="2:12" s="2" customFormat="1" ht="14.45" customHeight="1">
      <c r="B32" s="3"/>
      <c r="F32" s="84" t="s">
        <v>169</v>
      </c>
      <c r="I32" s="84" t="s">
        <v>168</v>
      </c>
      <c r="J32" s="84" t="s">
        <v>167</v>
      </c>
      <c r="L32" s="3"/>
    </row>
    <row r="33" spans="2:12" s="2" customFormat="1" ht="14.45" customHeight="1">
      <c r="B33" s="3"/>
      <c r="D33" s="83" t="s">
        <v>132</v>
      </c>
      <c r="E33" s="52" t="s">
        <v>4</v>
      </c>
      <c r="F33" s="81">
        <f>ROUND((SUM(BE119:BE207)),2)</f>
        <v>0</v>
      </c>
      <c r="I33" s="82">
        <v>0.21</v>
      </c>
      <c r="J33" s="81">
        <f>ROUND(((SUM(BE119:BE207))*I33),2)</f>
        <v>0</v>
      </c>
      <c r="L33" s="3"/>
    </row>
    <row r="34" spans="2:12" s="2" customFormat="1" ht="14.45" customHeight="1">
      <c r="B34" s="3"/>
      <c r="E34" s="52" t="s">
        <v>166</v>
      </c>
      <c r="F34" s="81">
        <f>ROUND((SUM(BF119:BF207)),2)</f>
        <v>0</v>
      </c>
      <c r="I34" s="82">
        <v>0.15</v>
      </c>
      <c r="J34" s="81">
        <f>ROUND(((SUM(BF119:BF207))*I34),2)</f>
        <v>0</v>
      </c>
      <c r="L34" s="3"/>
    </row>
    <row r="35" spans="2:12" s="2" customFormat="1" ht="14.45" customHeight="1" hidden="1">
      <c r="B35" s="3"/>
      <c r="E35" s="52" t="s">
        <v>165</v>
      </c>
      <c r="F35" s="81">
        <f>ROUND((SUM(BG119:BG207)),2)</f>
        <v>0</v>
      </c>
      <c r="I35" s="82">
        <v>0.21</v>
      </c>
      <c r="J35" s="81">
        <f>0</f>
        <v>0</v>
      </c>
      <c r="L35" s="3"/>
    </row>
    <row r="36" spans="2:12" s="2" customFormat="1" ht="14.45" customHeight="1" hidden="1">
      <c r="B36" s="3"/>
      <c r="E36" s="52" t="s">
        <v>164</v>
      </c>
      <c r="F36" s="81">
        <f>ROUND((SUM(BH119:BH207)),2)</f>
        <v>0</v>
      </c>
      <c r="I36" s="82">
        <v>0.15</v>
      </c>
      <c r="J36" s="81">
        <f>0</f>
        <v>0</v>
      </c>
      <c r="L36" s="3"/>
    </row>
    <row r="37" spans="2:12" s="2" customFormat="1" ht="14.45" customHeight="1" hidden="1">
      <c r="B37" s="3"/>
      <c r="E37" s="52" t="s">
        <v>163</v>
      </c>
      <c r="F37" s="81">
        <f>ROUND((SUM(BI119:BI207)),2)</f>
        <v>0</v>
      </c>
      <c r="I37" s="82">
        <v>0</v>
      </c>
      <c r="J37" s="81">
        <f>0</f>
        <v>0</v>
      </c>
      <c r="L37" s="3"/>
    </row>
    <row r="38" spans="2:12" s="2" customFormat="1" ht="6.95" customHeight="1">
      <c r="B38" s="3"/>
      <c r="L38" s="3"/>
    </row>
    <row r="39" spans="2:12" s="2" customFormat="1" ht="25.35" customHeight="1">
      <c r="B39" s="3"/>
      <c r="C39" s="65"/>
      <c r="D39" s="80" t="s">
        <v>162</v>
      </c>
      <c r="E39" s="77"/>
      <c r="F39" s="77"/>
      <c r="G39" s="79" t="s">
        <v>161</v>
      </c>
      <c r="H39" s="78" t="s">
        <v>160</v>
      </c>
      <c r="I39" s="77"/>
      <c r="J39" s="76">
        <f>SUM(J30:J37)</f>
        <v>0</v>
      </c>
      <c r="K39" s="75"/>
      <c r="L39" s="3"/>
    </row>
    <row r="40" spans="2:12" s="2" customFormat="1" ht="14.45" customHeight="1">
      <c r="B40" s="3"/>
      <c r="L40" s="3"/>
    </row>
    <row r="41" spans="2:12" ht="14.45" customHeight="1">
      <c r="B41" s="72"/>
      <c r="L41" s="72"/>
    </row>
    <row r="42" spans="2:12" ht="14.45" customHeight="1">
      <c r="B42" s="72"/>
      <c r="L42" s="72"/>
    </row>
    <row r="43" spans="2:12" ht="14.45" customHeight="1">
      <c r="B43" s="72"/>
      <c r="L43" s="72"/>
    </row>
    <row r="44" spans="2:12" ht="14.45" customHeight="1">
      <c r="B44" s="72"/>
      <c r="L44" s="72"/>
    </row>
    <row r="45" spans="2:12" ht="14.45" customHeight="1">
      <c r="B45" s="72"/>
      <c r="L45" s="72"/>
    </row>
    <row r="46" spans="2:12" ht="14.45" customHeight="1">
      <c r="B46" s="72"/>
      <c r="L46" s="72"/>
    </row>
    <row r="47" spans="2:12" ht="14.45" customHeight="1">
      <c r="B47" s="72"/>
      <c r="L47" s="72"/>
    </row>
    <row r="48" spans="2:12" ht="14.45" customHeight="1">
      <c r="B48" s="72"/>
      <c r="L48" s="72"/>
    </row>
    <row r="49" spans="2:12" ht="14.45" customHeight="1">
      <c r="B49" s="72"/>
      <c r="L49" s="72"/>
    </row>
    <row r="50" spans="2:12" s="2" customFormat="1" ht="14.45" customHeight="1">
      <c r="B50" s="3"/>
      <c r="D50" s="74" t="s">
        <v>159</v>
      </c>
      <c r="E50" s="73"/>
      <c r="F50" s="73"/>
      <c r="G50" s="74" t="s">
        <v>158</v>
      </c>
      <c r="H50" s="73"/>
      <c r="I50" s="73"/>
      <c r="J50" s="73"/>
      <c r="K50" s="73"/>
      <c r="L50" s="3"/>
    </row>
    <row r="51" spans="2:12" ht="15">
      <c r="B51" s="72"/>
      <c r="L51" s="72"/>
    </row>
    <row r="52" spans="2:12" ht="15">
      <c r="B52" s="72"/>
      <c r="L52" s="72"/>
    </row>
    <row r="53" spans="2:12" ht="15">
      <c r="B53" s="72"/>
      <c r="L53" s="72"/>
    </row>
    <row r="54" spans="2:12" ht="15">
      <c r="B54" s="72"/>
      <c r="L54" s="72"/>
    </row>
    <row r="55" spans="2:12" ht="15">
      <c r="B55" s="72"/>
      <c r="L55" s="72"/>
    </row>
    <row r="56" spans="2:12" ht="15">
      <c r="B56" s="72"/>
      <c r="L56" s="72"/>
    </row>
    <row r="57" spans="2:12" ht="15">
      <c r="B57" s="72"/>
      <c r="L57" s="72"/>
    </row>
    <row r="58" spans="2:12" ht="15">
      <c r="B58" s="72"/>
      <c r="L58" s="72"/>
    </row>
    <row r="59" spans="2:12" ht="15">
      <c r="B59" s="72"/>
      <c r="L59" s="72"/>
    </row>
    <row r="60" spans="2:12" ht="15">
      <c r="B60" s="72"/>
      <c r="L60" s="72"/>
    </row>
    <row r="61" spans="2:12" s="2" customFormat="1" ht="12.75">
      <c r="B61" s="3"/>
      <c r="D61" s="70" t="s">
        <v>155</v>
      </c>
      <c r="E61" s="68"/>
      <c r="F61" s="71" t="s">
        <v>154</v>
      </c>
      <c r="G61" s="70" t="s">
        <v>155</v>
      </c>
      <c r="H61" s="68"/>
      <c r="I61" s="68"/>
      <c r="J61" s="69" t="s">
        <v>154</v>
      </c>
      <c r="K61" s="68"/>
      <c r="L61" s="3"/>
    </row>
    <row r="62" spans="2:12" ht="15">
      <c r="B62" s="72"/>
      <c r="L62" s="72"/>
    </row>
    <row r="63" spans="2:12" ht="15">
      <c r="B63" s="72"/>
      <c r="L63" s="72"/>
    </row>
    <row r="64" spans="2:12" ht="15">
      <c r="B64" s="72"/>
      <c r="L64" s="72"/>
    </row>
    <row r="65" spans="2:12" s="2" customFormat="1" ht="12.75">
      <c r="B65" s="3"/>
      <c r="D65" s="74" t="s">
        <v>157</v>
      </c>
      <c r="E65" s="73"/>
      <c r="F65" s="73"/>
      <c r="G65" s="74" t="s">
        <v>156</v>
      </c>
      <c r="H65" s="73"/>
      <c r="I65" s="73"/>
      <c r="J65" s="73"/>
      <c r="K65" s="73"/>
      <c r="L65" s="3"/>
    </row>
    <row r="66" spans="2:12" ht="15">
      <c r="B66" s="72"/>
      <c r="L66" s="72"/>
    </row>
    <row r="67" spans="2:12" ht="15">
      <c r="B67" s="72"/>
      <c r="L67" s="72"/>
    </row>
    <row r="68" spans="2:12" ht="15">
      <c r="B68" s="72"/>
      <c r="L68" s="72"/>
    </row>
    <row r="69" spans="2:12" ht="15">
      <c r="B69" s="72"/>
      <c r="L69" s="72"/>
    </row>
    <row r="70" spans="2:12" ht="15">
      <c r="B70" s="72"/>
      <c r="L70" s="72"/>
    </row>
    <row r="71" spans="2:12" ht="15">
      <c r="B71" s="72"/>
      <c r="L71" s="72"/>
    </row>
    <row r="72" spans="2:12" ht="15">
      <c r="B72" s="72"/>
      <c r="L72" s="72"/>
    </row>
    <row r="73" spans="2:12" ht="15">
      <c r="B73" s="72"/>
      <c r="L73" s="72"/>
    </row>
    <row r="74" spans="2:12" ht="15">
      <c r="B74" s="72"/>
      <c r="L74" s="72"/>
    </row>
    <row r="75" spans="2:12" ht="15">
      <c r="B75" s="72"/>
      <c r="L75" s="72"/>
    </row>
    <row r="76" spans="2:12" s="2" customFormat="1" ht="12.75">
      <c r="B76" s="3"/>
      <c r="D76" s="70" t="s">
        <v>155</v>
      </c>
      <c r="E76" s="68"/>
      <c r="F76" s="71" t="s">
        <v>154</v>
      </c>
      <c r="G76" s="70" t="s">
        <v>155</v>
      </c>
      <c r="H76" s="68"/>
      <c r="I76" s="68"/>
      <c r="J76" s="69" t="s">
        <v>154</v>
      </c>
      <c r="K76" s="68"/>
      <c r="L76" s="3"/>
    </row>
    <row r="77" spans="2:12" s="2" customFormat="1" ht="14.45" customHeight="1">
      <c r="B77" s="5"/>
      <c r="C77" s="4"/>
      <c r="D77" s="4"/>
      <c r="E77" s="4"/>
      <c r="F77" s="4"/>
      <c r="G77" s="4"/>
      <c r="H77" s="4"/>
      <c r="I77" s="4"/>
      <c r="J77" s="4"/>
      <c r="K77" s="4"/>
      <c r="L77" s="3"/>
    </row>
    <row r="81" spans="2:12" s="2" customFormat="1" ht="6.95" customHeight="1">
      <c r="B81" s="57"/>
      <c r="C81" s="56"/>
      <c r="D81" s="56"/>
      <c r="E81" s="56"/>
      <c r="F81" s="56"/>
      <c r="G81" s="56"/>
      <c r="H81" s="56"/>
      <c r="I81" s="56"/>
      <c r="J81" s="56"/>
      <c r="K81" s="56"/>
      <c r="L81" s="3"/>
    </row>
    <row r="82" spans="2:12" s="2" customFormat="1" ht="24.95" customHeight="1">
      <c r="B82" s="3"/>
      <c r="C82" s="55" t="s">
        <v>153</v>
      </c>
      <c r="L82" s="3"/>
    </row>
    <row r="83" spans="2:12" s="2" customFormat="1" ht="6.95" customHeight="1">
      <c r="B83" s="3"/>
      <c r="L83" s="3"/>
    </row>
    <row r="84" spans="2:12" s="2" customFormat="1" ht="12" customHeight="1">
      <c r="B84" s="3"/>
      <c r="C84" s="52" t="s">
        <v>149</v>
      </c>
      <c r="L84" s="3"/>
    </row>
    <row r="85" spans="2:12" s="2" customFormat="1" ht="16.5" customHeight="1">
      <c r="B85" s="3"/>
      <c r="E85" s="93" t="str">
        <f>E7</f>
        <v>Celková rekonstrukce domu Chopin - interiér budovy B</v>
      </c>
      <c r="F85" s="94"/>
      <c r="G85" s="94"/>
      <c r="H85" s="94"/>
      <c r="L85" s="3"/>
    </row>
    <row r="86" spans="2:12" s="2" customFormat="1" ht="12" customHeight="1">
      <c r="B86" s="3"/>
      <c r="C86" s="52" t="s">
        <v>148</v>
      </c>
      <c r="L86" s="3"/>
    </row>
    <row r="87" spans="2:12" s="2" customFormat="1" ht="16.5" customHeight="1">
      <c r="B87" s="3"/>
      <c r="E87" s="91" t="str">
        <f>E9</f>
        <v>SO 02 - Gastrotechnologie</v>
      </c>
      <c r="F87" s="92"/>
      <c r="G87" s="92"/>
      <c r="H87" s="92"/>
      <c r="L87" s="3"/>
    </row>
    <row r="88" spans="2:12" s="2" customFormat="1" ht="6.95" customHeight="1">
      <c r="B88" s="3"/>
      <c r="L88" s="3"/>
    </row>
    <row r="89" spans="2:12" s="2" customFormat="1" ht="12" customHeight="1">
      <c r="B89" s="3"/>
      <c r="C89" s="52" t="s">
        <v>147</v>
      </c>
      <c r="F89" s="53" t="str">
        <f>F12</f>
        <v xml:space="preserve"> </v>
      </c>
      <c r="I89" s="52" t="s">
        <v>146</v>
      </c>
      <c r="J89" s="54" t="str">
        <f>IF(J12="","",J12)</f>
        <v>30. 3. 2021</v>
      </c>
      <c r="L89" s="3"/>
    </row>
    <row r="90" spans="2:12" s="2" customFormat="1" ht="6.95" customHeight="1">
      <c r="B90" s="3"/>
      <c r="L90" s="3"/>
    </row>
    <row r="91" spans="2:12" s="2" customFormat="1" ht="25.7" customHeight="1">
      <c r="B91" s="3"/>
      <c r="C91" s="52" t="s">
        <v>145</v>
      </c>
      <c r="F91" s="53" t="str">
        <f>E15</f>
        <v>Město Mariánské Lázně</v>
      </c>
      <c r="I91" s="52" t="s">
        <v>144</v>
      </c>
      <c r="J91" s="51" t="str">
        <f>E21</f>
        <v>Ing. arch. Ondřej Tuček</v>
      </c>
      <c r="L91" s="3"/>
    </row>
    <row r="92" spans="2:12" s="2" customFormat="1" ht="15.2" customHeight="1">
      <c r="B92" s="3"/>
      <c r="C92" s="52" t="s">
        <v>143</v>
      </c>
      <c r="F92" s="53" t="str">
        <f>IF(E18="","",E18)</f>
        <v xml:space="preserve"> </v>
      </c>
      <c r="I92" s="52" t="s">
        <v>142</v>
      </c>
      <c r="J92" s="51" t="str">
        <f>E24</f>
        <v>Ing. Jakub Stuchlík</v>
      </c>
      <c r="L92" s="3"/>
    </row>
    <row r="93" spans="2:12" s="2" customFormat="1" ht="10.35" customHeight="1">
      <c r="B93" s="3"/>
      <c r="L93" s="3"/>
    </row>
    <row r="94" spans="2:12" s="2" customFormat="1" ht="29.25" customHeight="1">
      <c r="B94" s="3"/>
      <c r="C94" s="67" t="s">
        <v>152</v>
      </c>
      <c r="D94" s="65"/>
      <c r="E94" s="65"/>
      <c r="F94" s="65"/>
      <c r="G94" s="65"/>
      <c r="H94" s="65"/>
      <c r="I94" s="65"/>
      <c r="J94" s="66" t="s">
        <v>134</v>
      </c>
      <c r="K94" s="65"/>
      <c r="L94" s="3"/>
    </row>
    <row r="95" spans="2:12" s="2" customFormat="1" ht="10.35" customHeight="1">
      <c r="B95" s="3"/>
      <c r="L95" s="3"/>
    </row>
    <row r="96" spans="2:47" s="2" customFormat="1" ht="22.9" customHeight="1">
      <c r="B96" s="3"/>
      <c r="C96" s="64" t="s">
        <v>151</v>
      </c>
      <c r="J96" s="63">
        <f>J119</f>
        <v>0</v>
      </c>
      <c r="L96" s="3"/>
      <c r="AU96" s="7" t="s">
        <v>124</v>
      </c>
    </row>
    <row r="97" spans="2:12" s="58" customFormat="1" ht="24.95" customHeight="1">
      <c r="B97" s="59"/>
      <c r="D97" s="62" t="s">
        <v>290</v>
      </c>
      <c r="E97" s="61"/>
      <c r="F97" s="61"/>
      <c r="G97" s="61"/>
      <c r="H97" s="61"/>
      <c r="I97" s="61"/>
      <c r="J97" s="60">
        <f>J120</f>
        <v>0</v>
      </c>
      <c r="L97" s="59"/>
    </row>
    <row r="98" spans="2:12" s="58" customFormat="1" ht="24.95" customHeight="1">
      <c r="B98" s="59"/>
      <c r="D98" s="62" t="s">
        <v>289</v>
      </c>
      <c r="E98" s="61"/>
      <c r="F98" s="61"/>
      <c r="G98" s="61"/>
      <c r="H98" s="61"/>
      <c r="I98" s="61"/>
      <c r="J98" s="60">
        <f>J175</f>
        <v>0</v>
      </c>
      <c r="L98" s="59"/>
    </row>
    <row r="99" spans="2:12" s="58" customFormat="1" ht="24.95" customHeight="1">
      <c r="B99" s="59"/>
      <c r="D99" s="62" t="s">
        <v>288</v>
      </c>
      <c r="E99" s="61"/>
      <c r="F99" s="61"/>
      <c r="G99" s="61"/>
      <c r="H99" s="61"/>
      <c r="I99" s="61"/>
      <c r="J99" s="60">
        <f>J189</f>
        <v>0</v>
      </c>
      <c r="L99" s="59"/>
    </row>
    <row r="100" spans="2:12" s="2" customFormat="1" ht="21.75" customHeight="1">
      <c r="B100" s="3"/>
      <c r="L100" s="3"/>
    </row>
    <row r="101" spans="2:12" s="2" customFormat="1" ht="6.95" customHeight="1">
      <c r="B101" s="5"/>
      <c r="C101" s="4"/>
      <c r="D101" s="4"/>
      <c r="E101" s="4"/>
      <c r="F101" s="4"/>
      <c r="G101" s="4"/>
      <c r="H101" s="4"/>
      <c r="I101" s="4"/>
      <c r="J101" s="4"/>
      <c r="K101" s="4"/>
      <c r="L101" s="3"/>
    </row>
    <row r="105" spans="2:12" s="2" customFormat="1" ht="6.95" customHeight="1">
      <c r="B105" s="57"/>
      <c r="C105" s="56"/>
      <c r="D105" s="56"/>
      <c r="E105" s="56"/>
      <c r="F105" s="56"/>
      <c r="G105" s="56"/>
      <c r="H105" s="56"/>
      <c r="I105" s="56"/>
      <c r="J105" s="56"/>
      <c r="K105" s="56"/>
      <c r="L105" s="3"/>
    </row>
    <row r="106" spans="2:12" s="2" customFormat="1" ht="24.95" customHeight="1">
      <c r="B106" s="3"/>
      <c r="C106" s="55" t="s">
        <v>150</v>
      </c>
      <c r="L106" s="3"/>
    </row>
    <row r="107" spans="2:12" s="2" customFormat="1" ht="6.95" customHeight="1">
      <c r="B107" s="3"/>
      <c r="L107" s="3"/>
    </row>
    <row r="108" spans="2:12" s="2" customFormat="1" ht="12" customHeight="1">
      <c r="B108" s="3"/>
      <c r="C108" s="52" t="s">
        <v>149</v>
      </c>
      <c r="L108" s="3"/>
    </row>
    <row r="109" spans="2:12" s="2" customFormat="1" ht="16.5" customHeight="1">
      <c r="B109" s="3"/>
      <c r="E109" s="93" t="str">
        <f>E7</f>
        <v>Celková rekonstrukce domu Chopin - interiér budovy B</v>
      </c>
      <c r="F109" s="94"/>
      <c r="G109" s="94"/>
      <c r="H109" s="94"/>
      <c r="L109" s="3"/>
    </row>
    <row r="110" spans="2:12" s="2" customFormat="1" ht="12" customHeight="1">
      <c r="B110" s="3"/>
      <c r="C110" s="52" t="s">
        <v>148</v>
      </c>
      <c r="L110" s="3"/>
    </row>
    <row r="111" spans="2:12" s="2" customFormat="1" ht="16.5" customHeight="1">
      <c r="B111" s="3"/>
      <c r="E111" s="91" t="str">
        <f>E9</f>
        <v>SO 02 - Gastrotechnologie</v>
      </c>
      <c r="F111" s="92"/>
      <c r="G111" s="92"/>
      <c r="H111" s="92"/>
      <c r="L111" s="3"/>
    </row>
    <row r="112" spans="2:12" s="2" customFormat="1" ht="6.95" customHeight="1">
      <c r="B112" s="3"/>
      <c r="L112" s="3"/>
    </row>
    <row r="113" spans="2:12" s="2" customFormat="1" ht="12" customHeight="1">
      <c r="B113" s="3"/>
      <c r="C113" s="52" t="s">
        <v>147</v>
      </c>
      <c r="F113" s="53" t="str">
        <f>F12</f>
        <v xml:space="preserve"> </v>
      </c>
      <c r="I113" s="52" t="s">
        <v>146</v>
      </c>
      <c r="J113" s="54" t="str">
        <f>IF(J12="","",J12)</f>
        <v>30. 3. 2021</v>
      </c>
      <c r="L113" s="3"/>
    </row>
    <row r="114" spans="2:12" s="2" customFormat="1" ht="6.95" customHeight="1">
      <c r="B114" s="3"/>
      <c r="L114" s="3"/>
    </row>
    <row r="115" spans="2:12" s="2" customFormat="1" ht="25.7" customHeight="1">
      <c r="B115" s="3"/>
      <c r="C115" s="52" t="s">
        <v>145</v>
      </c>
      <c r="F115" s="53" t="str">
        <f>E15</f>
        <v>Město Mariánské Lázně</v>
      </c>
      <c r="I115" s="52" t="s">
        <v>144</v>
      </c>
      <c r="J115" s="51" t="str">
        <f>E21</f>
        <v>Ing. arch. Ondřej Tuček</v>
      </c>
      <c r="L115" s="3"/>
    </row>
    <row r="116" spans="2:12" s="2" customFormat="1" ht="15.2" customHeight="1">
      <c r="B116" s="3"/>
      <c r="C116" s="52" t="s">
        <v>143</v>
      </c>
      <c r="F116" s="53" t="str">
        <f>IF(E18="","",E18)</f>
        <v xml:space="preserve"> </v>
      </c>
      <c r="I116" s="52" t="s">
        <v>142</v>
      </c>
      <c r="J116" s="51" t="str">
        <f>E24</f>
        <v>Ing. Jakub Stuchlík</v>
      </c>
      <c r="L116" s="3"/>
    </row>
    <row r="117" spans="2:12" s="2" customFormat="1" ht="10.35" customHeight="1">
      <c r="B117" s="3"/>
      <c r="L117" s="3"/>
    </row>
    <row r="118" spans="2:20" s="42" customFormat="1" ht="29.25" customHeight="1">
      <c r="B118" s="46"/>
      <c r="C118" s="50" t="s">
        <v>141</v>
      </c>
      <c r="D118" s="49" t="s">
        <v>140</v>
      </c>
      <c r="E118" s="49" t="s">
        <v>139</v>
      </c>
      <c r="F118" s="49" t="s">
        <v>138</v>
      </c>
      <c r="G118" s="49" t="s">
        <v>137</v>
      </c>
      <c r="H118" s="49" t="s">
        <v>136</v>
      </c>
      <c r="I118" s="49" t="s">
        <v>135</v>
      </c>
      <c r="J118" s="48" t="s">
        <v>134</v>
      </c>
      <c r="K118" s="47" t="s">
        <v>133</v>
      </c>
      <c r="L118" s="46"/>
      <c r="M118" s="45" t="s">
        <v>5</v>
      </c>
      <c r="N118" s="44" t="s">
        <v>132</v>
      </c>
      <c r="O118" s="44" t="s">
        <v>131</v>
      </c>
      <c r="P118" s="44" t="s">
        <v>130</v>
      </c>
      <c r="Q118" s="44" t="s">
        <v>129</v>
      </c>
      <c r="R118" s="44" t="s">
        <v>128</v>
      </c>
      <c r="S118" s="44" t="s">
        <v>127</v>
      </c>
      <c r="T118" s="43" t="s">
        <v>126</v>
      </c>
    </row>
    <row r="119" spans="2:63" s="2" customFormat="1" ht="22.9" customHeight="1">
      <c r="B119" s="3"/>
      <c r="C119" s="41" t="s">
        <v>125</v>
      </c>
      <c r="J119" s="40">
        <f>BK119</f>
        <v>0</v>
      </c>
      <c r="L119" s="3"/>
      <c r="M119" s="39"/>
      <c r="N119" s="37"/>
      <c r="O119" s="37"/>
      <c r="P119" s="38">
        <f>P120+P175+P189</f>
        <v>0</v>
      </c>
      <c r="Q119" s="37"/>
      <c r="R119" s="38">
        <f>R120+R175+R189</f>
        <v>0</v>
      </c>
      <c r="S119" s="37"/>
      <c r="T119" s="36">
        <f>T120+T175+T189</f>
        <v>0</v>
      </c>
      <c r="AT119" s="7" t="s">
        <v>12</v>
      </c>
      <c r="AU119" s="7" t="s">
        <v>124</v>
      </c>
      <c r="BK119" s="35">
        <f>BK120+BK175+BK189</f>
        <v>0</v>
      </c>
    </row>
    <row r="120" spans="2:63" s="25" customFormat="1" ht="25.9" customHeight="1">
      <c r="B120" s="32"/>
      <c r="D120" s="27" t="s">
        <v>12</v>
      </c>
      <c r="E120" s="34" t="s">
        <v>1</v>
      </c>
      <c r="F120" s="34" t="s">
        <v>287</v>
      </c>
      <c r="J120" s="33">
        <f>BK120</f>
        <v>0</v>
      </c>
      <c r="L120" s="32"/>
      <c r="M120" s="31"/>
      <c r="P120" s="30">
        <f>SUM(P121:P174)</f>
        <v>0</v>
      </c>
      <c r="R120" s="30">
        <f>SUM(R121:R174)</f>
        <v>0</v>
      </c>
      <c r="T120" s="29">
        <f>SUM(T121:T174)</f>
        <v>0</v>
      </c>
      <c r="AR120" s="27" t="s">
        <v>1</v>
      </c>
      <c r="AT120" s="28" t="s">
        <v>12</v>
      </c>
      <c r="AU120" s="28" t="s">
        <v>11</v>
      </c>
      <c r="AY120" s="27" t="s">
        <v>2</v>
      </c>
      <c r="BK120" s="26">
        <f>SUM(BK121:BK174)</f>
        <v>0</v>
      </c>
    </row>
    <row r="121" spans="2:65" s="2" customFormat="1" ht="14.45" customHeight="1">
      <c r="B121" s="16"/>
      <c r="C121" s="15" t="s">
        <v>1</v>
      </c>
      <c r="D121" s="15" t="s">
        <v>3</v>
      </c>
      <c r="E121" s="14" t="s">
        <v>123</v>
      </c>
      <c r="F121" s="13" t="s">
        <v>286</v>
      </c>
      <c r="G121" s="12" t="s">
        <v>6</v>
      </c>
      <c r="H121" s="11">
        <v>5</v>
      </c>
      <c r="I121" s="10"/>
      <c r="J121" s="10">
        <f>ROUND(I121*H121,2)</f>
        <v>0</v>
      </c>
      <c r="K121" s="9"/>
      <c r="L121" s="3"/>
      <c r="M121" s="20" t="s">
        <v>5</v>
      </c>
      <c r="N121" s="19" t="s">
        <v>4</v>
      </c>
      <c r="O121" s="18">
        <v>0</v>
      </c>
      <c r="P121" s="18">
        <f>O121*H121</f>
        <v>0</v>
      </c>
      <c r="Q121" s="18">
        <v>0</v>
      </c>
      <c r="R121" s="18">
        <f>Q121*H121</f>
        <v>0</v>
      </c>
      <c r="S121" s="18">
        <v>0</v>
      </c>
      <c r="T121" s="17">
        <f>S121*H121</f>
        <v>0</v>
      </c>
      <c r="AR121" s="6" t="s">
        <v>0</v>
      </c>
      <c r="AT121" s="6" t="s">
        <v>3</v>
      </c>
      <c r="AU121" s="6" t="s">
        <v>1</v>
      </c>
      <c r="AY121" s="7" t="s">
        <v>2</v>
      </c>
      <c r="BE121" s="8">
        <f>IF(N121="základní",J121,0)</f>
        <v>0</v>
      </c>
      <c r="BF121" s="8">
        <f>IF(N121="snížená",J121,0)</f>
        <v>0</v>
      </c>
      <c r="BG121" s="8">
        <f>IF(N121="zákl. přenesená",J121,0)</f>
        <v>0</v>
      </c>
      <c r="BH121" s="8">
        <f>IF(N121="sníž. přenesená",J121,0)</f>
        <v>0</v>
      </c>
      <c r="BI121" s="8">
        <f>IF(N121="nulová",J121,0)</f>
        <v>0</v>
      </c>
      <c r="BJ121" s="7" t="s">
        <v>1</v>
      </c>
      <c r="BK121" s="8">
        <f>ROUND(I121*H121,2)</f>
        <v>0</v>
      </c>
      <c r="BL121" s="7" t="s">
        <v>0</v>
      </c>
      <c r="BM121" s="6" t="s">
        <v>69</v>
      </c>
    </row>
    <row r="122" spans="2:47" s="2" customFormat="1" ht="68.25">
      <c r="B122" s="3"/>
      <c r="D122" s="24" t="s">
        <v>9</v>
      </c>
      <c r="F122" s="23" t="s">
        <v>285</v>
      </c>
      <c r="L122" s="3"/>
      <c r="M122" s="22"/>
      <c r="T122" s="21"/>
      <c r="AT122" s="7" t="s">
        <v>9</v>
      </c>
      <c r="AU122" s="7" t="s">
        <v>1</v>
      </c>
    </row>
    <row r="123" spans="2:65" s="2" customFormat="1" ht="14.45" customHeight="1">
      <c r="B123" s="16"/>
      <c r="C123" s="15" t="s">
        <v>69</v>
      </c>
      <c r="D123" s="15" t="s">
        <v>3</v>
      </c>
      <c r="E123" s="14" t="s">
        <v>122</v>
      </c>
      <c r="F123" s="13" t="s">
        <v>284</v>
      </c>
      <c r="G123" s="12" t="s">
        <v>6</v>
      </c>
      <c r="H123" s="11">
        <v>1</v>
      </c>
      <c r="I123" s="10"/>
      <c r="J123" s="10">
        <f>ROUND(I123*H123,2)</f>
        <v>0</v>
      </c>
      <c r="K123" s="9"/>
      <c r="L123" s="3"/>
      <c r="M123" s="20" t="s">
        <v>5</v>
      </c>
      <c r="N123" s="19" t="s">
        <v>4</v>
      </c>
      <c r="O123" s="18">
        <v>0</v>
      </c>
      <c r="P123" s="18">
        <f>O123*H123</f>
        <v>0</v>
      </c>
      <c r="Q123" s="18">
        <v>0</v>
      </c>
      <c r="R123" s="18">
        <f>Q123*H123</f>
        <v>0</v>
      </c>
      <c r="S123" s="18">
        <v>0</v>
      </c>
      <c r="T123" s="17">
        <f>S123*H123</f>
        <v>0</v>
      </c>
      <c r="AR123" s="6" t="s">
        <v>0</v>
      </c>
      <c r="AT123" s="6" t="s">
        <v>3</v>
      </c>
      <c r="AU123" s="6" t="s">
        <v>1</v>
      </c>
      <c r="AY123" s="7" t="s">
        <v>2</v>
      </c>
      <c r="BE123" s="8">
        <f>IF(N123="základní",J123,0)</f>
        <v>0</v>
      </c>
      <c r="BF123" s="8">
        <f>IF(N123="snížená",J123,0)</f>
        <v>0</v>
      </c>
      <c r="BG123" s="8">
        <f>IF(N123="zákl. přenesená",J123,0)</f>
        <v>0</v>
      </c>
      <c r="BH123" s="8">
        <f>IF(N123="sníž. přenesená",J123,0)</f>
        <v>0</v>
      </c>
      <c r="BI123" s="8">
        <f>IF(N123="nulová",J123,0)</f>
        <v>0</v>
      </c>
      <c r="BJ123" s="7" t="s">
        <v>1</v>
      </c>
      <c r="BK123" s="8">
        <f>ROUND(I123*H123,2)</f>
        <v>0</v>
      </c>
      <c r="BL123" s="7" t="s">
        <v>0</v>
      </c>
      <c r="BM123" s="6" t="s">
        <v>0</v>
      </c>
    </row>
    <row r="124" spans="2:47" s="2" customFormat="1" ht="48.75">
      <c r="B124" s="3"/>
      <c r="D124" s="24" t="s">
        <v>9</v>
      </c>
      <c r="F124" s="23" t="s">
        <v>283</v>
      </c>
      <c r="L124" s="3"/>
      <c r="M124" s="22"/>
      <c r="T124" s="21"/>
      <c r="AT124" s="7" t="s">
        <v>9</v>
      </c>
      <c r="AU124" s="7" t="s">
        <v>1</v>
      </c>
    </row>
    <row r="125" spans="2:65" s="2" customFormat="1" ht="24.2" customHeight="1">
      <c r="B125" s="16"/>
      <c r="C125" s="15" t="s">
        <v>23</v>
      </c>
      <c r="D125" s="15" t="s">
        <v>3</v>
      </c>
      <c r="E125" s="14" t="s">
        <v>121</v>
      </c>
      <c r="F125" s="13" t="s">
        <v>282</v>
      </c>
      <c r="G125" s="12" t="s">
        <v>6</v>
      </c>
      <c r="H125" s="11">
        <v>1</v>
      </c>
      <c r="I125" s="10"/>
      <c r="J125" s="10">
        <f>ROUND(I125*H125,2)</f>
        <v>0</v>
      </c>
      <c r="K125" s="9"/>
      <c r="L125" s="3"/>
      <c r="M125" s="20" t="s">
        <v>5</v>
      </c>
      <c r="N125" s="19" t="s">
        <v>4</v>
      </c>
      <c r="O125" s="18">
        <v>0</v>
      </c>
      <c r="P125" s="18">
        <f>O125*H125</f>
        <v>0</v>
      </c>
      <c r="Q125" s="18">
        <v>0</v>
      </c>
      <c r="R125" s="18">
        <f>Q125*H125</f>
        <v>0</v>
      </c>
      <c r="S125" s="18">
        <v>0</v>
      </c>
      <c r="T125" s="17">
        <f>S125*H125</f>
        <v>0</v>
      </c>
      <c r="AR125" s="6" t="s">
        <v>0</v>
      </c>
      <c r="AT125" s="6" t="s">
        <v>3</v>
      </c>
      <c r="AU125" s="6" t="s">
        <v>1</v>
      </c>
      <c r="AY125" s="7" t="s">
        <v>2</v>
      </c>
      <c r="BE125" s="8">
        <f>IF(N125="základní",J125,0)</f>
        <v>0</v>
      </c>
      <c r="BF125" s="8">
        <f>IF(N125="snížená",J125,0)</f>
        <v>0</v>
      </c>
      <c r="BG125" s="8">
        <f>IF(N125="zákl. přenesená",J125,0)</f>
        <v>0</v>
      </c>
      <c r="BH125" s="8">
        <f>IF(N125="sníž. přenesená",J125,0)</f>
        <v>0</v>
      </c>
      <c r="BI125" s="8">
        <f>IF(N125="nulová",J125,0)</f>
        <v>0</v>
      </c>
      <c r="BJ125" s="7" t="s">
        <v>1</v>
      </c>
      <c r="BK125" s="8">
        <f>ROUND(I125*H125,2)</f>
        <v>0</v>
      </c>
      <c r="BL125" s="7" t="s">
        <v>0</v>
      </c>
      <c r="BM125" s="6" t="s">
        <v>117</v>
      </c>
    </row>
    <row r="126" spans="2:47" s="2" customFormat="1" ht="68.25">
      <c r="B126" s="3"/>
      <c r="D126" s="24" t="s">
        <v>9</v>
      </c>
      <c r="F126" s="23" t="s">
        <v>281</v>
      </c>
      <c r="L126" s="3"/>
      <c r="M126" s="22"/>
      <c r="T126" s="21"/>
      <c r="AT126" s="7" t="s">
        <v>9</v>
      </c>
      <c r="AU126" s="7" t="s">
        <v>1</v>
      </c>
    </row>
    <row r="127" spans="2:65" s="2" customFormat="1" ht="24.2" customHeight="1">
      <c r="B127" s="16"/>
      <c r="C127" s="15" t="s">
        <v>0</v>
      </c>
      <c r="D127" s="15" t="s">
        <v>3</v>
      </c>
      <c r="E127" s="14" t="s">
        <v>120</v>
      </c>
      <c r="F127" s="13" t="s">
        <v>280</v>
      </c>
      <c r="G127" s="12" t="s">
        <v>16</v>
      </c>
      <c r="H127" s="11">
        <v>1</v>
      </c>
      <c r="I127" s="10"/>
      <c r="J127" s="10">
        <f>ROUND(I127*H127,2)</f>
        <v>0</v>
      </c>
      <c r="K127" s="9"/>
      <c r="L127" s="3"/>
      <c r="M127" s="20" t="s">
        <v>5</v>
      </c>
      <c r="N127" s="19" t="s">
        <v>4</v>
      </c>
      <c r="O127" s="18">
        <v>0</v>
      </c>
      <c r="P127" s="18">
        <f>O127*H127</f>
        <v>0</v>
      </c>
      <c r="Q127" s="18">
        <v>0</v>
      </c>
      <c r="R127" s="18">
        <f>Q127*H127</f>
        <v>0</v>
      </c>
      <c r="S127" s="18">
        <v>0</v>
      </c>
      <c r="T127" s="17">
        <f>S127*H127</f>
        <v>0</v>
      </c>
      <c r="AR127" s="6" t="s">
        <v>0</v>
      </c>
      <c r="AT127" s="6" t="s">
        <v>3</v>
      </c>
      <c r="AU127" s="6" t="s">
        <v>1</v>
      </c>
      <c r="AY127" s="7" t="s">
        <v>2</v>
      </c>
      <c r="BE127" s="8">
        <f>IF(N127="základní",J127,0)</f>
        <v>0</v>
      </c>
      <c r="BF127" s="8">
        <f>IF(N127="snížená",J127,0)</f>
        <v>0</v>
      </c>
      <c r="BG127" s="8">
        <f>IF(N127="zákl. přenesená",J127,0)</f>
        <v>0</v>
      </c>
      <c r="BH127" s="8">
        <f>IF(N127="sníž. přenesená",J127,0)</f>
        <v>0</v>
      </c>
      <c r="BI127" s="8">
        <f>IF(N127="nulová",J127,0)</f>
        <v>0</v>
      </c>
      <c r="BJ127" s="7" t="s">
        <v>1</v>
      </c>
      <c r="BK127" s="8">
        <f>ROUND(I127*H127,2)</f>
        <v>0</v>
      </c>
      <c r="BL127" s="7" t="s">
        <v>0</v>
      </c>
      <c r="BM127" s="6" t="s">
        <v>113</v>
      </c>
    </row>
    <row r="128" spans="2:47" s="2" customFormat="1" ht="39">
      <c r="B128" s="3"/>
      <c r="D128" s="24" t="s">
        <v>9</v>
      </c>
      <c r="F128" s="23" t="s">
        <v>279</v>
      </c>
      <c r="L128" s="3"/>
      <c r="M128" s="22"/>
      <c r="T128" s="21"/>
      <c r="AT128" s="7" t="s">
        <v>9</v>
      </c>
      <c r="AU128" s="7" t="s">
        <v>1</v>
      </c>
    </row>
    <row r="129" spans="2:65" s="2" customFormat="1" ht="24.2" customHeight="1">
      <c r="B129" s="16"/>
      <c r="C129" s="15" t="s">
        <v>119</v>
      </c>
      <c r="D129" s="15" t="s">
        <v>3</v>
      </c>
      <c r="E129" s="14" t="s">
        <v>118</v>
      </c>
      <c r="F129" s="13" t="s">
        <v>278</v>
      </c>
      <c r="G129" s="12" t="s">
        <v>6</v>
      </c>
      <c r="H129" s="11">
        <v>1</v>
      </c>
      <c r="I129" s="10"/>
      <c r="J129" s="10">
        <f>ROUND(I129*H129,2)</f>
        <v>0</v>
      </c>
      <c r="K129" s="9"/>
      <c r="L129" s="3"/>
      <c r="M129" s="20" t="s">
        <v>5</v>
      </c>
      <c r="N129" s="19" t="s">
        <v>4</v>
      </c>
      <c r="O129" s="18">
        <v>0</v>
      </c>
      <c r="P129" s="18">
        <f>O129*H129</f>
        <v>0</v>
      </c>
      <c r="Q129" s="18">
        <v>0</v>
      </c>
      <c r="R129" s="18">
        <f>Q129*H129</f>
        <v>0</v>
      </c>
      <c r="S129" s="18">
        <v>0</v>
      </c>
      <c r="T129" s="17">
        <f>S129*H129</f>
        <v>0</v>
      </c>
      <c r="AR129" s="6" t="s">
        <v>0</v>
      </c>
      <c r="AT129" s="6" t="s">
        <v>3</v>
      </c>
      <c r="AU129" s="6" t="s">
        <v>1</v>
      </c>
      <c r="AY129" s="7" t="s">
        <v>2</v>
      </c>
      <c r="BE129" s="8">
        <f>IF(N129="základní",J129,0)</f>
        <v>0</v>
      </c>
      <c r="BF129" s="8">
        <f>IF(N129="snížená",J129,0)</f>
        <v>0</v>
      </c>
      <c r="BG129" s="8">
        <f>IF(N129="zákl. přenesená",J129,0)</f>
        <v>0</v>
      </c>
      <c r="BH129" s="8">
        <f>IF(N129="sníž. přenesená",J129,0)</f>
        <v>0</v>
      </c>
      <c r="BI129" s="8">
        <f>IF(N129="nulová",J129,0)</f>
        <v>0</v>
      </c>
      <c r="BJ129" s="7" t="s">
        <v>1</v>
      </c>
      <c r="BK129" s="8">
        <f>ROUND(I129*H129,2)</f>
        <v>0</v>
      </c>
      <c r="BL129" s="7" t="s">
        <v>0</v>
      </c>
      <c r="BM129" s="6" t="s">
        <v>109</v>
      </c>
    </row>
    <row r="130" spans="2:47" s="2" customFormat="1" ht="68.25">
      <c r="B130" s="3"/>
      <c r="D130" s="24" t="s">
        <v>9</v>
      </c>
      <c r="F130" s="23" t="s">
        <v>277</v>
      </c>
      <c r="L130" s="3"/>
      <c r="M130" s="22"/>
      <c r="T130" s="21"/>
      <c r="AT130" s="7" t="s">
        <v>9</v>
      </c>
      <c r="AU130" s="7" t="s">
        <v>1</v>
      </c>
    </row>
    <row r="131" spans="2:65" s="2" customFormat="1" ht="24.2" customHeight="1">
      <c r="B131" s="16"/>
      <c r="C131" s="15" t="s">
        <v>117</v>
      </c>
      <c r="D131" s="15" t="s">
        <v>3</v>
      </c>
      <c r="E131" s="14" t="s">
        <v>116</v>
      </c>
      <c r="F131" s="13" t="s">
        <v>276</v>
      </c>
      <c r="G131" s="12" t="s">
        <v>6</v>
      </c>
      <c r="H131" s="11">
        <v>1</v>
      </c>
      <c r="I131" s="10"/>
      <c r="J131" s="10">
        <f>ROUND(I131*H131,2)</f>
        <v>0</v>
      </c>
      <c r="K131" s="9"/>
      <c r="L131" s="3"/>
      <c r="M131" s="20" t="s">
        <v>5</v>
      </c>
      <c r="N131" s="19" t="s">
        <v>4</v>
      </c>
      <c r="O131" s="18">
        <v>0</v>
      </c>
      <c r="P131" s="18">
        <f>O131*H131</f>
        <v>0</v>
      </c>
      <c r="Q131" s="18">
        <v>0</v>
      </c>
      <c r="R131" s="18">
        <f>Q131*H131</f>
        <v>0</v>
      </c>
      <c r="S131" s="18">
        <v>0</v>
      </c>
      <c r="T131" s="17">
        <f>S131*H131</f>
        <v>0</v>
      </c>
      <c r="AR131" s="6" t="s">
        <v>0</v>
      </c>
      <c r="AT131" s="6" t="s">
        <v>3</v>
      </c>
      <c r="AU131" s="6" t="s">
        <v>1</v>
      </c>
      <c r="AY131" s="7" t="s">
        <v>2</v>
      </c>
      <c r="BE131" s="8">
        <f>IF(N131="základní",J131,0)</f>
        <v>0</v>
      </c>
      <c r="BF131" s="8">
        <f>IF(N131="snížená",J131,0)</f>
        <v>0</v>
      </c>
      <c r="BG131" s="8">
        <f>IF(N131="zákl. přenesená",J131,0)</f>
        <v>0</v>
      </c>
      <c r="BH131" s="8">
        <f>IF(N131="sníž. přenesená",J131,0)</f>
        <v>0</v>
      </c>
      <c r="BI131" s="8">
        <f>IF(N131="nulová",J131,0)</f>
        <v>0</v>
      </c>
      <c r="BJ131" s="7" t="s">
        <v>1</v>
      </c>
      <c r="BK131" s="8">
        <f>ROUND(I131*H131,2)</f>
        <v>0</v>
      </c>
      <c r="BL131" s="7" t="s">
        <v>0</v>
      </c>
      <c r="BM131" s="6" t="s">
        <v>105</v>
      </c>
    </row>
    <row r="132" spans="2:47" s="2" customFormat="1" ht="39">
      <c r="B132" s="3"/>
      <c r="D132" s="24" t="s">
        <v>9</v>
      </c>
      <c r="F132" s="23" t="s">
        <v>275</v>
      </c>
      <c r="L132" s="3"/>
      <c r="M132" s="22"/>
      <c r="T132" s="21"/>
      <c r="AT132" s="7" t="s">
        <v>9</v>
      </c>
      <c r="AU132" s="7" t="s">
        <v>1</v>
      </c>
    </row>
    <row r="133" spans="2:65" s="2" customFormat="1" ht="24.2" customHeight="1">
      <c r="B133" s="16"/>
      <c r="C133" s="15" t="s">
        <v>115</v>
      </c>
      <c r="D133" s="15" t="s">
        <v>3</v>
      </c>
      <c r="E133" s="14" t="s">
        <v>114</v>
      </c>
      <c r="F133" s="13" t="s">
        <v>274</v>
      </c>
      <c r="G133" s="12" t="s">
        <v>6</v>
      </c>
      <c r="H133" s="11">
        <v>1</v>
      </c>
      <c r="I133" s="10"/>
      <c r="J133" s="10">
        <f>ROUND(I133*H133,2)</f>
        <v>0</v>
      </c>
      <c r="K133" s="9"/>
      <c r="L133" s="3"/>
      <c r="M133" s="20" t="s">
        <v>5</v>
      </c>
      <c r="N133" s="19" t="s">
        <v>4</v>
      </c>
      <c r="O133" s="18">
        <v>0</v>
      </c>
      <c r="P133" s="18">
        <f>O133*H133</f>
        <v>0</v>
      </c>
      <c r="Q133" s="18">
        <v>0</v>
      </c>
      <c r="R133" s="18">
        <f>Q133*H133</f>
        <v>0</v>
      </c>
      <c r="S133" s="18">
        <v>0</v>
      </c>
      <c r="T133" s="17">
        <f>S133*H133</f>
        <v>0</v>
      </c>
      <c r="AR133" s="6" t="s">
        <v>0</v>
      </c>
      <c r="AT133" s="6" t="s">
        <v>3</v>
      </c>
      <c r="AU133" s="6" t="s">
        <v>1</v>
      </c>
      <c r="AY133" s="7" t="s">
        <v>2</v>
      </c>
      <c r="BE133" s="8">
        <f>IF(N133="základní",J133,0)</f>
        <v>0</v>
      </c>
      <c r="BF133" s="8">
        <f>IF(N133="snížená",J133,0)</f>
        <v>0</v>
      </c>
      <c r="BG133" s="8">
        <f>IF(N133="zákl. přenesená",J133,0)</f>
        <v>0</v>
      </c>
      <c r="BH133" s="8">
        <f>IF(N133="sníž. přenesená",J133,0)</f>
        <v>0</v>
      </c>
      <c r="BI133" s="8">
        <f>IF(N133="nulová",J133,0)</f>
        <v>0</v>
      </c>
      <c r="BJ133" s="7" t="s">
        <v>1</v>
      </c>
      <c r="BK133" s="8">
        <f>ROUND(I133*H133,2)</f>
        <v>0</v>
      </c>
      <c r="BL133" s="7" t="s">
        <v>0</v>
      </c>
      <c r="BM133" s="6" t="s">
        <v>101</v>
      </c>
    </row>
    <row r="134" spans="2:47" s="2" customFormat="1" ht="87.75">
      <c r="B134" s="3"/>
      <c r="D134" s="24" t="s">
        <v>9</v>
      </c>
      <c r="F134" s="23" t="s">
        <v>273</v>
      </c>
      <c r="L134" s="3"/>
      <c r="M134" s="22"/>
      <c r="T134" s="21"/>
      <c r="AT134" s="7" t="s">
        <v>9</v>
      </c>
      <c r="AU134" s="7" t="s">
        <v>1</v>
      </c>
    </row>
    <row r="135" spans="2:65" s="2" customFormat="1" ht="24.2" customHeight="1">
      <c r="B135" s="16"/>
      <c r="C135" s="15" t="s">
        <v>113</v>
      </c>
      <c r="D135" s="15" t="s">
        <v>3</v>
      </c>
      <c r="E135" s="14" t="s">
        <v>112</v>
      </c>
      <c r="F135" s="13" t="s">
        <v>272</v>
      </c>
      <c r="G135" s="12" t="s">
        <v>6</v>
      </c>
      <c r="H135" s="11">
        <v>1</v>
      </c>
      <c r="I135" s="10"/>
      <c r="J135" s="10">
        <f>ROUND(I135*H135,2)</f>
        <v>0</v>
      </c>
      <c r="K135" s="9"/>
      <c r="L135" s="3"/>
      <c r="M135" s="20" t="s">
        <v>5</v>
      </c>
      <c r="N135" s="19" t="s">
        <v>4</v>
      </c>
      <c r="O135" s="18">
        <v>0</v>
      </c>
      <c r="P135" s="18">
        <f>O135*H135</f>
        <v>0</v>
      </c>
      <c r="Q135" s="18">
        <v>0</v>
      </c>
      <c r="R135" s="18">
        <f>Q135*H135</f>
        <v>0</v>
      </c>
      <c r="S135" s="18">
        <v>0</v>
      </c>
      <c r="T135" s="17">
        <f>S135*H135</f>
        <v>0</v>
      </c>
      <c r="AR135" s="6" t="s">
        <v>0</v>
      </c>
      <c r="AT135" s="6" t="s">
        <v>3</v>
      </c>
      <c r="AU135" s="6" t="s">
        <v>1</v>
      </c>
      <c r="AY135" s="7" t="s">
        <v>2</v>
      </c>
      <c r="BE135" s="8">
        <f>IF(N135="základní",J135,0)</f>
        <v>0</v>
      </c>
      <c r="BF135" s="8">
        <f>IF(N135="snížená",J135,0)</f>
        <v>0</v>
      </c>
      <c r="BG135" s="8">
        <f>IF(N135="zákl. přenesená",J135,0)</f>
        <v>0</v>
      </c>
      <c r="BH135" s="8">
        <f>IF(N135="sníž. přenesená",J135,0)</f>
        <v>0</v>
      </c>
      <c r="BI135" s="8">
        <f>IF(N135="nulová",J135,0)</f>
        <v>0</v>
      </c>
      <c r="BJ135" s="7" t="s">
        <v>1</v>
      </c>
      <c r="BK135" s="8">
        <f>ROUND(I135*H135,2)</f>
        <v>0</v>
      </c>
      <c r="BL135" s="7" t="s">
        <v>0</v>
      </c>
      <c r="BM135" s="6" t="s">
        <v>97</v>
      </c>
    </row>
    <row r="136" spans="2:47" s="2" customFormat="1" ht="19.5">
      <c r="B136" s="3"/>
      <c r="D136" s="24" t="s">
        <v>9</v>
      </c>
      <c r="F136" s="23" t="s">
        <v>271</v>
      </c>
      <c r="L136" s="3"/>
      <c r="M136" s="22"/>
      <c r="T136" s="21"/>
      <c r="AT136" s="7" t="s">
        <v>9</v>
      </c>
      <c r="AU136" s="7" t="s">
        <v>1</v>
      </c>
    </row>
    <row r="137" spans="2:65" s="2" customFormat="1" ht="24.2" customHeight="1">
      <c r="B137" s="16"/>
      <c r="C137" s="15" t="s">
        <v>111</v>
      </c>
      <c r="D137" s="15" t="s">
        <v>3</v>
      </c>
      <c r="E137" s="14" t="s">
        <v>110</v>
      </c>
      <c r="F137" s="13" t="s">
        <v>270</v>
      </c>
      <c r="G137" s="12" t="s">
        <v>6</v>
      </c>
      <c r="H137" s="11">
        <v>1</v>
      </c>
      <c r="I137" s="10"/>
      <c r="J137" s="10">
        <f>ROUND(I137*H137,2)</f>
        <v>0</v>
      </c>
      <c r="K137" s="9"/>
      <c r="L137" s="3"/>
      <c r="M137" s="20" t="s">
        <v>5</v>
      </c>
      <c r="N137" s="19" t="s">
        <v>4</v>
      </c>
      <c r="O137" s="18">
        <v>0</v>
      </c>
      <c r="P137" s="18">
        <f>O137*H137</f>
        <v>0</v>
      </c>
      <c r="Q137" s="18">
        <v>0</v>
      </c>
      <c r="R137" s="18">
        <f>Q137*H137</f>
        <v>0</v>
      </c>
      <c r="S137" s="18">
        <v>0</v>
      </c>
      <c r="T137" s="17">
        <f>S137*H137</f>
        <v>0</v>
      </c>
      <c r="AR137" s="6" t="s">
        <v>0</v>
      </c>
      <c r="AT137" s="6" t="s">
        <v>3</v>
      </c>
      <c r="AU137" s="6" t="s">
        <v>1</v>
      </c>
      <c r="AY137" s="7" t="s">
        <v>2</v>
      </c>
      <c r="BE137" s="8">
        <f>IF(N137="základní",J137,0)</f>
        <v>0</v>
      </c>
      <c r="BF137" s="8">
        <f>IF(N137="snížená",J137,0)</f>
        <v>0</v>
      </c>
      <c r="BG137" s="8">
        <f>IF(N137="zákl. přenesená",J137,0)</f>
        <v>0</v>
      </c>
      <c r="BH137" s="8">
        <f>IF(N137="sníž. přenesená",J137,0)</f>
        <v>0</v>
      </c>
      <c r="BI137" s="8">
        <f>IF(N137="nulová",J137,0)</f>
        <v>0</v>
      </c>
      <c r="BJ137" s="7" t="s">
        <v>1</v>
      </c>
      <c r="BK137" s="8">
        <f>ROUND(I137*H137,2)</f>
        <v>0</v>
      </c>
      <c r="BL137" s="7" t="s">
        <v>0</v>
      </c>
      <c r="BM137" s="6" t="s">
        <v>93</v>
      </c>
    </row>
    <row r="138" spans="2:47" s="2" customFormat="1" ht="48.75">
      <c r="B138" s="3"/>
      <c r="D138" s="24" t="s">
        <v>9</v>
      </c>
      <c r="F138" s="23" t="s">
        <v>269</v>
      </c>
      <c r="L138" s="3"/>
      <c r="M138" s="22"/>
      <c r="T138" s="21"/>
      <c r="AT138" s="7" t="s">
        <v>9</v>
      </c>
      <c r="AU138" s="7" t="s">
        <v>1</v>
      </c>
    </row>
    <row r="139" spans="2:65" s="2" customFormat="1" ht="24.2" customHeight="1">
      <c r="B139" s="16"/>
      <c r="C139" s="15" t="s">
        <v>109</v>
      </c>
      <c r="D139" s="15" t="s">
        <v>3</v>
      </c>
      <c r="E139" s="14" t="s">
        <v>108</v>
      </c>
      <c r="F139" s="13" t="s">
        <v>268</v>
      </c>
      <c r="G139" s="12" t="s">
        <v>6</v>
      </c>
      <c r="H139" s="11">
        <v>1</v>
      </c>
      <c r="I139" s="10"/>
      <c r="J139" s="10">
        <f>ROUND(I139*H139,2)</f>
        <v>0</v>
      </c>
      <c r="K139" s="9"/>
      <c r="L139" s="3"/>
      <c r="M139" s="20" t="s">
        <v>5</v>
      </c>
      <c r="N139" s="19" t="s">
        <v>4</v>
      </c>
      <c r="O139" s="18">
        <v>0</v>
      </c>
      <c r="P139" s="18">
        <f>O139*H139</f>
        <v>0</v>
      </c>
      <c r="Q139" s="18">
        <v>0</v>
      </c>
      <c r="R139" s="18">
        <f>Q139*H139</f>
        <v>0</v>
      </c>
      <c r="S139" s="18">
        <v>0</v>
      </c>
      <c r="T139" s="17">
        <f>S139*H139</f>
        <v>0</v>
      </c>
      <c r="AR139" s="6" t="s">
        <v>0</v>
      </c>
      <c r="AT139" s="6" t="s">
        <v>3</v>
      </c>
      <c r="AU139" s="6" t="s">
        <v>1</v>
      </c>
      <c r="AY139" s="7" t="s">
        <v>2</v>
      </c>
      <c r="BE139" s="8">
        <f>IF(N139="základní",J139,0)</f>
        <v>0</v>
      </c>
      <c r="BF139" s="8">
        <f>IF(N139="snížená",J139,0)</f>
        <v>0</v>
      </c>
      <c r="BG139" s="8">
        <f>IF(N139="zákl. přenesená",J139,0)</f>
        <v>0</v>
      </c>
      <c r="BH139" s="8">
        <f>IF(N139="sníž. přenesená",J139,0)</f>
        <v>0</v>
      </c>
      <c r="BI139" s="8">
        <f>IF(N139="nulová",J139,0)</f>
        <v>0</v>
      </c>
      <c r="BJ139" s="7" t="s">
        <v>1</v>
      </c>
      <c r="BK139" s="8">
        <f>ROUND(I139*H139,2)</f>
        <v>0</v>
      </c>
      <c r="BL139" s="7" t="s">
        <v>0</v>
      </c>
      <c r="BM139" s="6" t="s">
        <v>89</v>
      </c>
    </row>
    <row r="140" spans="2:47" s="2" customFormat="1" ht="39">
      <c r="B140" s="3"/>
      <c r="D140" s="24" t="s">
        <v>9</v>
      </c>
      <c r="F140" s="23" t="s">
        <v>267</v>
      </c>
      <c r="L140" s="3"/>
      <c r="M140" s="22"/>
      <c r="T140" s="21"/>
      <c r="AT140" s="7" t="s">
        <v>9</v>
      </c>
      <c r="AU140" s="7" t="s">
        <v>1</v>
      </c>
    </row>
    <row r="141" spans="2:65" s="2" customFormat="1" ht="24.2" customHeight="1">
      <c r="B141" s="16"/>
      <c r="C141" s="15" t="s">
        <v>107</v>
      </c>
      <c r="D141" s="15" t="s">
        <v>3</v>
      </c>
      <c r="E141" s="14" t="s">
        <v>106</v>
      </c>
      <c r="F141" s="13" t="s">
        <v>266</v>
      </c>
      <c r="G141" s="12" t="s">
        <v>6</v>
      </c>
      <c r="H141" s="11">
        <v>1</v>
      </c>
      <c r="I141" s="10"/>
      <c r="J141" s="10">
        <f>ROUND(I141*H141,2)</f>
        <v>0</v>
      </c>
      <c r="K141" s="9"/>
      <c r="L141" s="3"/>
      <c r="M141" s="20" t="s">
        <v>5</v>
      </c>
      <c r="N141" s="19" t="s">
        <v>4</v>
      </c>
      <c r="O141" s="18">
        <v>0</v>
      </c>
      <c r="P141" s="18">
        <f>O141*H141</f>
        <v>0</v>
      </c>
      <c r="Q141" s="18">
        <v>0</v>
      </c>
      <c r="R141" s="18">
        <f>Q141*H141</f>
        <v>0</v>
      </c>
      <c r="S141" s="18">
        <v>0</v>
      </c>
      <c r="T141" s="17">
        <f>S141*H141</f>
        <v>0</v>
      </c>
      <c r="AR141" s="6" t="s">
        <v>0</v>
      </c>
      <c r="AT141" s="6" t="s">
        <v>3</v>
      </c>
      <c r="AU141" s="6" t="s">
        <v>1</v>
      </c>
      <c r="AY141" s="7" t="s">
        <v>2</v>
      </c>
      <c r="BE141" s="8">
        <f>IF(N141="základní",J141,0)</f>
        <v>0</v>
      </c>
      <c r="BF141" s="8">
        <f>IF(N141="snížená",J141,0)</f>
        <v>0</v>
      </c>
      <c r="BG141" s="8">
        <f>IF(N141="zákl. přenesená",J141,0)</f>
        <v>0</v>
      </c>
      <c r="BH141" s="8">
        <f>IF(N141="sníž. přenesená",J141,0)</f>
        <v>0</v>
      </c>
      <c r="BI141" s="8">
        <f>IF(N141="nulová",J141,0)</f>
        <v>0</v>
      </c>
      <c r="BJ141" s="7" t="s">
        <v>1</v>
      </c>
      <c r="BK141" s="8">
        <f>ROUND(I141*H141,2)</f>
        <v>0</v>
      </c>
      <c r="BL141" s="7" t="s">
        <v>0</v>
      </c>
      <c r="BM141" s="6" t="s">
        <v>85</v>
      </c>
    </row>
    <row r="142" spans="2:47" s="2" customFormat="1" ht="48.75">
      <c r="B142" s="3"/>
      <c r="D142" s="24" t="s">
        <v>9</v>
      </c>
      <c r="F142" s="23" t="s">
        <v>265</v>
      </c>
      <c r="L142" s="3"/>
      <c r="M142" s="22"/>
      <c r="T142" s="21"/>
      <c r="AT142" s="7" t="s">
        <v>9</v>
      </c>
      <c r="AU142" s="7" t="s">
        <v>1</v>
      </c>
    </row>
    <row r="143" spans="2:65" s="2" customFormat="1" ht="24.2" customHeight="1">
      <c r="B143" s="16"/>
      <c r="C143" s="15" t="s">
        <v>105</v>
      </c>
      <c r="D143" s="15" t="s">
        <v>3</v>
      </c>
      <c r="E143" s="14" t="s">
        <v>104</v>
      </c>
      <c r="F143" s="13" t="s">
        <v>264</v>
      </c>
      <c r="G143" s="12" t="s">
        <v>6</v>
      </c>
      <c r="H143" s="11">
        <v>1</v>
      </c>
      <c r="I143" s="10"/>
      <c r="J143" s="10">
        <f>ROUND(I143*H143,2)</f>
        <v>0</v>
      </c>
      <c r="K143" s="9"/>
      <c r="L143" s="3"/>
      <c r="M143" s="20" t="s">
        <v>5</v>
      </c>
      <c r="N143" s="19" t="s">
        <v>4</v>
      </c>
      <c r="O143" s="18">
        <v>0</v>
      </c>
      <c r="P143" s="18">
        <f>O143*H143</f>
        <v>0</v>
      </c>
      <c r="Q143" s="18">
        <v>0</v>
      </c>
      <c r="R143" s="18">
        <f>Q143*H143</f>
        <v>0</v>
      </c>
      <c r="S143" s="18">
        <v>0</v>
      </c>
      <c r="T143" s="17">
        <f>S143*H143</f>
        <v>0</v>
      </c>
      <c r="AR143" s="6" t="s">
        <v>0</v>
      </c>
      <c r="AT143" s="6" t="s">
        <v>3</v>
      </c>
      <c r="AU143" s="6" t="s">
        <v>1</v>
      </c>
      <c r="AY143" s="7" t="s">
        <v>2</v>
      </c>
      <c r="BE143" s="8">
        <f>IF(N143="základní",J143,0)</f>
        <v>0</v>
      </c>
      <c r="BF143" s="8">
        <f>IF(N143="snížená",J143,0)</f>
        <v>0</v>
      </c>
      <c r="BG143" s="8">
        <f>IF(N143="zákl. přenesená",J143,0)</f>
        <v>0</v>
      </c>
      <c r="BH143" s="8">
        <f>IF(N143="sníž. přenesená",J143,0)</f>
        <v>0</v>
      </c>
      <c r="BI143" s="8">
        <f>IF(N143="nulová",J143,0)</f>
        <v>0</v>
      </c>
      <c r="BJ143" s="7" t="s">
        <v>1</v>
      </c>
      <c r="BK143" s="8">
        <f>ROUND(I143*H143,2)</f>
        <v>0</v>
      </c>
      <c r="BL143" s="7" t="s">
        <v>0</v>
      </c>
      <c r="BM143" s="6" t="s">
        <v>81</v>
      </c>
    </row>
    <row r="144" spans="2:47" s="2" customFormat="1" ht="39">
      <c r="B144" s="3"/>
      <c r="D144" s="24" t="s">
        <v>9</v>
      </c>
      <c r="F144" s="23" t="s">
        <v>263</v>
      </c>
      <c r="L144" s="3"/>
      <c r="M144" s="22"/>
      <c r="T144" s="21"/>
      <c r="AT144" s="7" t="s">
        <v>9</v>
      </c>
      <c r="AU144" s="7" t="s">
        <v>1</v>
      </c>
    </row>
    <row r="145" spans="2:65" s="2" customFormat="1" ht="24.2" customHeight="1">
      <c r="B145" s="16"/>
      <c r="C145" s="15" t="s">
        <v>103</v>
      </c>
      <c r="D145" s="15" t="s">
        <v>3</v>
      </c>
      <c r="E145" s="14" t="s">
        <v>102</v>
      </c>
      <c r="F145" s="13" t="s">
        <v>262</v>
      </c>
      <c r="G145" s="12" t="s">
        <v>6</v>
      </c>
      <c r="H145" s="11">
        <v>1</v>
      </c>
      <c r="I145" s="10"/>
      <c r="J145" s="10">
        <f>ROUND(I145*H145,2)</f>
        <v>0</v>
      </c>
      <c r="K145" s="9"/>
      <c r="L145" s="3"/>
      <c r="M145" s="20" t="s">
        <v>5</v>
      </c>
      <c r="N145" s="19" t="s">
        <v>4</v>
      </c>
      <c r="O145" s="18">
        <v>0</v>
      </c>
      <c r="P145" s="18">
        <f>O145*H145</f>
        <v>0</v>
      </c>
      <c r="Q145" s="18">
        <v>0</v>
      </c>
      <c r="R145" s="18">
        <f>Q145*H145</f>
        <v>0</v>
      </c>
      <c r="S145" s="18">
        <v>0</v>
      </c>
      <c r="T145" s="17">
        <f>S145*H145</f>
        <v>0</v>
      </c>
      <c r="AR145" s="6" t="s">
        <v>0</v>
      </c>
      <c r="AT145" s="6" t="s">
        <v>3</v>
      </c>
      <c r="AU145" s="6" t="s">
        <v>1</v>
      </c>
      <c r="AY145" s="7" t="s">
        <v>2</v>
      </c>
      <c r="BE145" s="8">
        <f>IF(N145="základní",J145,0)</f>
        <v>0</v>
      </c>
      <c r="BF145" s="8">
        <f>IF(N145="snížená",J145,0)</f>
        <v>0</v>
      </c>
      <c r="BG145" s="8">
        <f>IF(N145="zákl. přenesená",J145,0)</f>
        <v>0</v>
      </c>
      <c r="BH145" s="8">
        <f>IF(N145="sníž. přenesená",J145,0)</f>
        <v>0</v>
      </c>
      <c r="BI145" s="8">
        <f>IF(N145="nulová",J145,0)</f>
        <v>0</v>
      </c>
      <c r="BJ145" s="7" t="s">
        <v>1</v>
      </c>
      <c r="BK145" s="8">
        <f>ROUND(I145*H145,2)</f>
        <v>0</v>
      </c>
      <c r="BL145" s="7" t="s">
        <v>0</v>
      </c>
      <c r="BM145" s="6" t="s">
        <v>77</v>
      </c>
    </row>
    <row r="146" spans="2:47" s="2" customFormat="1" ht="48.75">
      <c r="B146" s="3"/>
      <c r="D146" s="24" t="s">
        <v>9</v>
      </c>
      <c r="F146" s="23" t="s">
        <v>261</v>
      </c>
      <c r="L146" s="3"/>
      <c r="M146" s="22"/>
      <c r="T146" s="21"/>
      <c r="AT146" s="7" t="s">
        <v>9</v>
      </c>
      <c r="AU146" s="7" t="s">
        <v>1</v>
      </c>
    </row>
    <row r="147" spans="2:65" s="2" customFormat="1" ht="24.2" customHeight="1">
      <c r="B147" s="16"/>
      <c r="C147" s="15" t="s">
        <v>101</v>
      </c>
      <c r="D147" s="15" t="s">
        <v>3</v>
      </c>
      <c r="E147" s="14" t="s">
        <v>100</v>
      </c>
      <c r="F147" s="13" t="s">
        <v>260</v>
      </c>
      <c r="G147" s="12" t="s">
        <v>6</v>
      </c>
      <c r="H147" s="11">
        <v>1</v>
      </c>
      <c r="I147" s="10"/>
      <c r="J147" s="10">
        <f>ROUND(I147*H147,2)</f>
        <v>0</v>
      </c>
      <c r="K147" s="9"/>
      <c r="L147" s="3"/>
      <c r="M147" s="20" t="s">
        <v>5</v>
      </c>
      <c r="N147" s="19" t="s">
        <v>4</v>
      </c>
      <c r="O147" s="18">
        <v>0</v>
      </c>
      <c r="P147" s="18">
        <f>O147*H147</f>
        <v>0</v>
      </c>
      <c r="Q147" s="18">
        <v>0</v>
      </c>
      <c r="R147" s="18">
        <f>Q147*H147</f>
        <v>0</v>
      </c>
      <c r="S147" s="18">
        <v>0</v>
      </c>
      <c r="T147" s="17">
        <f>S147*H147</f>
        <v>0</v>
      </c>
      <c r="AR147" s="6" t="s">
        <v>0</v>
      </c>
      <c r="AT147" s="6" t="s">
        <v>3</v>
      </c>
      <c r="AU147" s="6" t="s">
        <v>1</v>
      </c>
      <c r="AY147" s="7" t="s">
        <v>2</v>
      </c>
      <c r="BE147" s="8">
        <f>IF(N147="základní",J147,0)</f>
        <v>0</v>
      </c>
      <c r="BF147" s="8">
        <f>IF(N147="snížená",J147,0)</f>
        <v>0</v>
      </c>
      <c r="BG147" s="8">
        <f>IF(N147="zákl. přenesená",J147,0)</f>
        <v>0</v>
      </c>
      <c r="BH147" s="8">
        <f>IF(N147="sníž. přenesená",J147,0)</f>
        <v>0</v>
      </c>
      <c r="BI147" s="8">
        <f>IF(N147="nulová",J147,0)</f>
        <v>0</v>
      </c>
      <c r="BJ147" s="7" t="s">
        <v>1</v>
      </c>
      <c r="BK147" s="8">
        <f>ROUND(I147*H147,2)</f>
        <v>0</v>
      </c>
      <c r="BL147" s="7" t="s">
        <v>0</v>
      </c>
      <c r="BM147" s="6" t="s">
        <v>73</v>
      </c>
    </row>
    <row r="148" spans="2:47" s="2" customFormat="1" ht="58.5">
      <c r="B148" s="3"/>
      <c r="D148" s="24" t="s">
        <v>9</v>
      </c>
      <c r="F148" s="23" t="s">
        <v>259</v>
      </c>
      <c r="L148" s="3"/>
      <c r="M148" s="22"/>
      <c r="T148" s="21"/>
      <c r="AT148" s="7" t="s">
        <v>9</v>
      </c>
      <c r="AU148" s="7" t="s">
        <v>1</v>
      </c>
    </row>
    <row r="149" spans="2:65" s="2" customFormat="1" ht="24.2" customHeight="1">
      <c r="B149" s="16"/>
      <c r="C149" s="15" t="s">
        <v>99</v>
      </c>
      <c r="D149" s="15" t="s">
        <v>3</v>
      </c>
      <c r="E149" s="14" t="s">
        <v>98</v>
      </c>
      <c r="F149" s="13" t="s">
        <v>258</v>
      </c>
      <c r="G149" s="12" t="s">
        <v>6</v>
      </c>
      <c r="H149" s="11">
        <v>1</v>
      </c>
      <c r="I149" s="10"/>
      <c r="J149" s="10">
        <f>ROUND(I149*H149,2)</f>
        <v>0</v>
      </c>
      <c r="K149" s="9"/>
      <c r="L149" s="3"/>
      <c r="M149" s="20" t="s">
        <v>5</v>
      </c>
      <c r="N149" s="19" t="s">
        <v>4</v>
      </c>
      <c r="O149" s="18">
        <v>0</v>
      </c>
      <c r="P149" s="18">
        <f>O149*H149</f>
        <v>0</v>
      </c>
      <c r="Q149" s="18">
        <v>0</v>
      </c>
      <c r="R149" s="18">
        <f>Q149*H149</f>
        <v>0</v>
      </c>
      <c r="S149" s="18">
        <v>0</v>
      </c>
      <c r="T149" s="17">
        <f>S149*H149</f>
        <v>0</v>
      </c>
      <c r="AR149" s="6" t="s">
        <v>0</v>
      </c>
      <c r="AT149" s="6" t="s">
        <v>3</v>
      </c>
      <c r="AU149" s="6" t="s">
        <v>1</v>
      </c>
      <c r="AY149" s="7" t="s">
        <v>2</v>
      </c>
      <c r="BE149" s="8">
        <f>IF(N149="základní",J149,0)</f>
        <v>0</v>
      </c>
      <c r="BF149" s="8">
        <f>IF(N149="snížená",J149,0)</f>
        <v>0</v>
      </c>
      <c r="BG149" s="8">
        <f>IF(N149="zákl. přenesená",J149,0)</f>
        <v>0</v>
      </c>
      <c r="BH149" s="8">
        <f>IF(N149="sníž. přenesená",J149,0)</f>
        <v>0</v>
      </c>
      <c r="BI149" s="8">
        <f>IF(N149="nulová",J149,0)</f>
        <v>0</v>
      </c>
      <c r="BJ149" s="7" t="s">
        <v>1</v>
      </c>
      <c r="BK149" s="8">
        <f>ROUND(I149*H149,2)</f>
        <v>0</v>
      </c>
      <c r="BL149" s="7" t="s">
        <v>0</v>
      </c>
      <c r="BM149" s="6" t="s">
        <v>72</v>
      </c>
    </row>
    <row r="150" spans="2:47" s="2" customFormat="1" ht="39">
      <c r="B150" s="3"/>
      <c r="D150" s="24" t="s">
        <v>9</v>
      </c>
      <c r="F150" s="23" t="s">
        <v>257</v>
      </c>
      <c r="L150" s="3"/>
      <c r="M150" s="22"/>
      <c r="T150" s="21"/>
      <c r="AT150" s="7" t="s">
        <v>9</v>
      </c>
      <c r="AU150" s="7" t="s">
        <v>1</v>
      </c>
    </row>
    <row r="151" spans="2:65" s="2" customFormat="1" ht="24.2" customHeight="1">
      <c r="B151" s="16"/>
      <c r="C151" s="15" t="s">
        <v>97</v>
      </c>
      <c r="D151" s="15" t="s">
        <v>3</v>
      </c>
      <c r="E151" s="14" t="s">
        <v>96</v>
      </c>
      <c r="F151" s="13" t="s">
        <v>256</v>
      </c>
      <c r="G151" s="12" t="s">
        <v>6</v>
      </c>
      <c r="H151" s="11">
        <v>1</v>
      </c>
      <c r="I151" s="10"/>
      <c r="J151" s="10">
        <f>ROUND(I151*H151,2)</f>
        <v>0</v>
      </c>
      <c r="K151" s="9"/>
      <c r="L151" s="3"/>
      <c r="M151" s="20" t="s">
        <v>5</v>
      </c>
      <c r="N151" s="19" t="s">
        <v>4</v>
      </c>
      <c r="O151" s="18">
        <v>0</v>
      </c>
      <c r="P151" s="18">
        <f>O151*H151</f>
        <v>0</v>
      </c>
      <c r="Q151" s="18">
        <v>0</v>
      </c>
      <c r="R151" s="18">
        <f>Q151*H151</f>
        <v>0</v>
      </c>
      <c r="S151" s="18">
        <v>0</v>
      </c>
      <c r="T151" s="17">
        <f>S151*H151</f>
        <v>0</v>
      </c>
      <c r="AR151" s="6" t="s">
        <v>0</v>
      </c>
      <c r="AT151" s="6" t="s">
        <v>3</v>
      </c>
      <c r="AU151" s="6" t="s">
        <v>1</v>
      </c>
      <c r="AY151" s="7" t="s">
        <v>2</v>
      </c>
      <c r="BE151" s="8">
        <f>IF(N151="základní",J151,0)</f>
        <v>0</v>
      </c>
      <c r="BF151" s="8">
        <f>IF(N151="snížená",J151,0)</f>
        <v>0</v>
      </c>
      <c r="BG151" s="8">
        <f>IF(N151="zákl. přenesená",J151,0)</f>
        <v>0</v>
      </c>
      <c r="BH151" s="8">
        <f>IF(N151="sníž. přenesená",J151,0)</f>
        <v>0</v>
      </c>
      <c r="BI151" s="8">
        <f>IF(N151="nulová",J151,0)</f>
        <v>0</v>
      </c>
      <c r="BJ151" s="7" t="s">
        <v>1</v>
      </c>
      <c r="BK151" s="8">
        <f>ROUND(I151*H151,2)</f>
        <v>0</v>
      </c>
      <c r="BL151" s="7" t="s">
        <v>0</v>
      </c>
      <c r="BM151" s="6" t="s">
        <v>71</v>
      </c>
    </row>
    <row r="152" spans="2:47" s="2" customFormat="1" ht="58.5">
      <c r="B152" s="3"/>
      <c r="D152" s="24" t="s">
        <v>9</v>
      </c>
      <c r="F152" s="23" t="s">
        <v>255</v>
      </c>
      <c r="L152" s="3"/>
      <c r="M152" s="22"/>
      <c r="T152" s="21"/>
      <c r="AT152" s="7" t="s">
        <v>9</v>
      </c>
      <c r="AU152" s="7" t="s">
        <v>1</v>
      </c>
    </row>
    <row r="153" spans="2:65" s="2" customFormat="1" ht="24.2" customHeight="1">
      <c r="B153" s="16"/>
      <c r="C153" s="15" t="s">
        <v>95</v>
      </c>
      <c r="D153" s="15" t="s">
        <v>3</v>
      </c>
      <c r="E153" s="14" t="s">
        <v>94</v>
      </c>
      <c r="F153" s="13" t="s">
        <v>254</v>
      </c>
      <c r="G153" s="12" t="s">
        <v>6</v>
      </c>
      <c r="H153" s="11">
        <v>1</v>
      </c>
      <c r="I153" s="10"/>
      <c r="J153" s="10">
        <f>ROUND(I153*H153,2)</f>
        <v>0</v>
      </c>
      <c r="K153" s="9"/>
      <c r="L153" s="3"/>
      <c r="M153" s="20" t="s">
        <v>5</v>
      </c>
      <c r="N153" s="19" t="s">
        <v>4</v>
      </c>
      <c r="O153" s="18">
        <v>0</v>
      </c>
      <c r="P153" s="18">
        <f>O153*H153</f>
        <v>0</v>
      </c>
      <c r="Q153" s="18">
        <v>0</v>
      </c>
      <c r="R153" s="18">
        <f>Q153*H153</f>
        <v>0</v>
      </c>
      <c r="S153" s="18">
        <v>0</v>
      </c>
      <c r="T153" s="17">
        <f>S153*H153</f>
        <v>0</v>
      </c>
      <c r="AR153" s="6" t="s">
        <v>0</v>
      </c>
      <c r="AT153" s="6" t="s">
        <v>3</v>
      </c>
      <c r="AU153" s="6" t="s">
        <v>1</v>
      </c>
      <c r="AY153" s="7" t="s">
        <v>2</v>
      </c>
      <c r="BE153" s="8">
        <f>IF(N153="základní",J153,0)</f>
        <v>0</v>
      </c>
      <c r="BF153" s="8">
        <f>IF(N153="snížená",J153,0)</f>
        <v>0</v>
      </c>
      <c r="BG153" s="8">
        <f>IF(N153="zákl. přenesená",J153,0)</f>
        <v>0</v>
      </c>
      <c r="BH153" s="8">
        <f>IF(N153="sníž. přenesená",J153,0)</f>
        <v>0</v>
      </c>
      <c r="BI153" s="8">
        <f>IF(N153="nulová",J153,0)</f>
        <v>0</v>
      </c>
      <c r="BJ153" s="7" t="s">
        <v>1</v>
      </c>
      <c r="BK153" s="8">
        <f>ROUND(I153*H153,2)</f>
        <v>0</v>
      </c>
      <c r="BL153" s="7" t="s">
        <v>0</v>
      </c>
      <c r="BM153" s="6" t="s">
        <v>70</v>
      </c>
    </row>
    <row r="154" spans="2:47" s="2" customFormat="1" ht="39">
      <c r="B154" s="3"/>
      <c r="D154" s="24" t="s">
        <v>9</v>
      </c>
      <c r="F154" s="23" t="s">
        <v>253</v>
      </c>
      <c r="L154" s="3"/>
      <c r="M154" s="22"/>
      <c r="T154" s="21"/>
      <c r="AT154" s="7" t="s">
        <v>9</v>
      </c>
      <c r="AU154" s="7" t="s">
        <v>1</v>
      </c>
    </row>
    <row r="155" spans="2:65" s="2" customFormat="1" ht="24.2" customHeight="1">
      <c r="B155" s="16"/>
      <c r="C155" s="15" t="s">
        <v>93</v>
      </c>
      <c r="D155" s="15" t="s">
        <v>3</v>
      </c>
      <c r="E155" s="14" t="s">
        <v>92</v>
      </c>
      <c r="F155" s="13" t="s">
        <v>252</v>
      </c>
      <c r="G155" s="12" t="s">
        <v>6</v>
      </c>
      <c r="H155" s="11">
        <v>1</v>
      </c>
      <c r="I155" s="10"/>
      <c r="J155" s="10">
        <f>ROUND(I155*H155,2)</f>
        <v>0</v>
      </c>
      <c r="K155" s="9"/>
      <c r="L155" s="3"/>
      <c r="M155" s="20" t="s">
        <v>5</v>
      </c>
      <c r="N155" s="19" t="s">
        <v>4</v>
      </c>
      <c r="O155" s="18">
        <v>0</v>
      </c>
      <c r="P155" s="18">
        <f>O155*H155</f>
        <v>0</v>
      </c>
      <c r="Q155" s="18">
        <v>0</v>
      </c>
      <c r="R155" s="18">
        <f>Q155*H155</f>
        <v>0</v>
      </c>
      <c r="S155" s="18">
        <v>0</v>
      </c>
      <c r="T155" s="17">
        <f>S155*H155</f>
        <v>0</v>
      </c>
      <c r="AR155" s="6" t="s">
        <v>0</v>
      </c>
      <c r="AT155" s="6" t="s">
        <v>3</v>
      </c>
      <c r="AU155" s="6" t="s">
        <v>1</v>
      </c>
      <c r="AY155" s="7" t="s">
        <v>2</v>
      </c>
      <c r="BE155" s="8">
        <f>IF(N155="základní",J155,0)</f>
        <v>0</v>
      </c>
      <c r="BF155" s="8">
        <f>IF(N155="snížená",J155,0)</f>
        <v>0</v>
      </c>
      <c r="BG155" s="8">
        <f>IF(N155="zákl. přenesená",J155,0)</f>
        <v>0</v>
      </c>
      <c r="BH155" s="8">
        <f>IF(N155="sníž. přenesená",J155,0)</f>
        <v>0</v>
      </c>
      <c r="BI155" s="8">
        <f>IF(N155="nulová",J155,0)</f>
        <v>0</v>
      </c>
      <c r="BJ155" s="7" t="s">
        <v>1</v>
      </c>
      <c r="BK155" s="8">
        <f>ROUND(I155*H155,2)</f>
        <v>0</v>
      </c>
      <c r="BL155" s="7" t="s">
        <v>0</v>
      </c>
      <c r="BM155" s="6" t="s">
        <v>68</v>
      </c>
    </row>
    <row r="156" spans="2:47" s="2" customFormat="1" ht="58.5">
      <c r="B156" s="3"/>
      <c r="D156" s="24" t="s">
        <v>9</v>
      </c>
      <c r="F156" s="23" t="s">
        <v>251</v>
      </c>
      <c r="L156" s="3"/>
      <c r="M156" s="22"/>
      <c r="T156" s="21"/>
      <c r="AT156" s="7" t="s">
        <v>9</v>
      </c>
      <c r="AU156" s="7" t="s">
        <v>1</v>
      </c>
    </row>
    <row r="157" spans="2:65" s="2" customFormat="1" ht="24.2" customHeight="1">
      <c r="B157" s="16"/>
      <c r="C157" s="15" t="s">
        <v>91</v>
      </c>
      <c r="D157" s="15" t="s">
        <v>3</v>
      </c>
      <c r="E157" s="14" t="s">
        <v>90</v>
      </c>
      <c r="F157" s="13" t="s">
        <v>250</v>
      </c>
      <c r="G157" s="12" t="s">
        <v>6</v>
      </c>
      <c r="H157" s="11">
        <v>1</v>
      </c>
      <c r="I157" s="10"/>
      <c r="J157" s="10">
        <f>ROUND(I157*H157,2)</f>
        <v>0</v>
      </c>
      <c r="K157" s="9"/>
      <c r="L157" s="3"/>
      <c r="M157" s="20" t="s">
        <v>5</v>
      </c>
      <c r="N157" s="19" t="s">
        <v>4</v>
      </c>
      <c r="O157" s="18">
        <v>0</v>
      </c>
      <c r="P157" s="18">
        <f>O157*H157</f>
        <v>0</v>
      </c>
      <c r="Q157" s="18">
        <v>0</v>
      </c>
      <c r="R157" s="18">
        <f>Q157*H157</f>
        <v>0</v>
      </c>
      <c r="S157" s="18">
        <v>0</v>
      </c>
      <c r="T157" s="17">
        <f>S157*H157</f>
        <v>0</v>
      </c>
      <c r="AR157" s="6" t="s">
        <v>0</v>
      </c>
      <c r="AT157" s="6" t="s">
        <v>3</v>
      </c>
      <c r="AU157" s="6" t="s">
        <v>1</v>
      </c>
      <c r="AY157" s="7" t="s">
        <v>2</v>
      </c>
      <c r="BE157" s="8">
        <f>IF(N157="základní",J157,0)</f>
        <v>0</v>
      </c>
      <c r="BF157" s="8">
        <f>IF(N157="snížená",J157,0)</f>
        <v>0</v>
      </c>
      <c r="BG157" s="8">
        <f>IF(N157="zákl. přenesená",J157,0)</f>
        <v>0</v>
      </c>
      <c r="BH157" s="8">
        <f>IF(N157="sníž. přenesená",J157,0)</f>
        <v>0</v>
      </c>
      <c r="BI157" s="8">
        <f>IF(N157="nulová",J157,0)</f>
        <v>0</v>
      </c>
      <c r="BJ157" s="7" t="s">
        <v>1</v>
      </c>
      <c r="BK157" s="8">
        <f>ROUND(I157*H157,2)</f>
        <v>0</v>
      </c>
      <c r="BL157" s="7" t="s">
        <v>0</v>
      </c>
      <c r="BM157" s="6" t="s">
        <v>65</v>
      </c>
    </row>
    <row r="158" spans="2:47" s="2" customFormat="1" ht="48.75">
      <c r="B158" s="3"/>
      <c r="D158" s="24" t="s">
        <v>9</v>
      </c>
      <c r="F158" s="23" t="s">
        <v>249</v>
      </c>
      <c r="L158" s="3"/>
      <c r="M158" s="22"/>
      <c r="T158" s="21"/>
      <c r="AT158" s="7" t="s">
        <v>9</v>
      </c>
      <c r="AU158" s="7" t="s">
        <v>1</v>
      </c>
    </row>
    <row r="159" spans="2:65" s="2" customFormat="1" ht="24.2" customHeight="1">
      <c r="B159" s="16"/>
      <c r="C159" s="15" t="s">
        <v>89</v>
      </c>
      <c r="D159" s="15" t="s">
        <v>3</v>
      </c>
      <c r="E159" s="14" t="s">
        <v>88</v>
      </c>
      <c r="F159" s="13" t="s">
        <v>248</v>
      </c>
      <c r="G159" s="12" t="s">
        <v>6</v>
      </c>
      <c r="H159" s="11">
        <v>1</v>
      </c>
      <c r="I159" s="10"/>
      <c r="J159" s="10">
        <f>ROUND(I159*H159,2)</f>
        <v>0</v>
      </c>
      <c r="K159" s="9"/>
      <c r="L159" s="3"/>
      <c r="M159" s="20" t="s">
        <v>5</v>
      </c>
      <c r="N159" s="19" t="s">
        <v>4</v>
      </c>
      <c r="O159" s="18">
        <v>0</v>
      </c>
      <c r="P159" s="18">
        <f>O159*H159</f>
        <v>0</v>
      </c>
      <c r="Q159" s="18">
        <v>0</v>
      </c>
      <c r="R159" s="18">
        <f>Q159*H159</f>
        <v>0</v>
      </c>
      <c r="S159" s="18">
        <v>0</v>
      </c>
      <c r="T159" s="17">
        <f>S159*H159</f>
        <v>0</v>
      </c>
      <c r="AR159" s="6" t="s">
        <v>0</v>
      </c>
      <c r="AT159" s="6" t="s">
        <v>3</v>
      </c>
      <c r="AU159" s="6" t="s">
        <v>1</v>
      </c>
      <c r="AY159" s="7" t="s">
        <v>2</v>
      </c>
      <c r="BE159" s="8">
        <f>IF(N159="základní",J159,0)</f>
        <v>0</v>
      </c>
      <c r="BF159" s="8">
        <f>IF(N159="snížená",J159,0)</f>
        <v>0</v>
      </c>
      <c r="BG159" s="8">
        <f>IF(N159="zákl. přenesená",J159,0)</f>
        <v>0</v>
      </c>
      <c r="BH159" s="8">
        <f>IF(N159="sníž. přenesená",J159,0)</f>
        <v>0</v>
      </c>
      <c r="BI159" s="8">
        <f>IF(N159="nulová",J159,0)</f>
        <v>0</v>
      </c>
      <c r="BJ159" s="7" t="s">
        <v>1</v>
      </c>
      <c r="BK159" s="8">
        <f>ROUND(I159*H159,2)</f>
        <v>0</v>
      </c>
      <c r="BL159" s="7" t="s">
        <v>0</v>
      </c>
      <c r="BM159" s="6" t="s">
        <v>62</v>
      </c>
    </row>
    <row r="160" spans="2:47" s="2" customFormat="1" ht="39">
      <c r="B160" s="3"/>
      <c r="D160" s="24" t="s">
        <v>9</v>
      </c>
      <c r="F160" s="23" t="s">
        <v>247</v>
      </c>
      <c r="L160" s="3"/>
      <c r="M160" s="22"/>
      <c r="T160" s="21"/>
      <c r="AT160" s="7" t="s">
        <v>9</v>
      </c>
      <c r="AU160" s="7" t="s">
        <v>1</v>
      </c>
    </row>
    <row r="161" spans="2:65" s="2" customFormat="1" ht="24.2" customHeight="1">
      <c r="B161" s="16"/>
      <c r="C161" s="15" t="s">
        <v>87</v>
      </c>
      <c r="D161" s="15" t="s">
        <v>3</v>
      </c>
      <c r="E161" s="14" t="s">
        <v>86</v>
      </c>
      <c r="F161" s="13" t="s">
        <v>246</v>
      </c>
      <c r="G161" s="12" t="s">
        <v>6</v>
      </c>
      <c r="H161" s="11">
        <v>1</v>
      </c>
      <c r="I161" s="10"/>
      <c r="J161" s="10">
        <f>ROUND(I161*H161,2)</f>
        <v>0</v>
      </c>
      <c r="K161" s="9"/>
      <c r="L161" s="3"/>
      <c r="M161" s="20" t="s">
        <v>5</v>
      </c>
      <c r="N161" s="19" t="s">
        <v>4</v>
      </c>
      <c r="O161" s="18">
        <v>0</v>
      </c>
      <c r="P161" s="18">
        <f>O161*H161</f>
        <v>0</v>
      </c>
      <c r="Q161" s="18">
        <v>0</v>
      </c>
      <c r="R161" s="18">
        <f>Q161*H161</f>
        <v>0</v>
      </c>
      <c r="S161" s="18">
        <v>0</v>
      </c>
      <c r="T161" s="17">
        <f>S161*H161</f>
        <v>0</v>
      </c>
      <c r="AR161" s="6" t="s">
        <v>0</v>
      </c>
      <c r="AT161" s="6" t="s">
        <v>3</v>
      </c>
      <c r="AU161" s="6" t="s">
        <v>1</v>
      </c>
      <c r="AY161" s="7" t="s">
        <v>2</v>
      </c>
      <c r="BE161" s="8">
        <f>IF(N161="základní",J161,0)</f>
        <v>0</v>
      </c>
      <c r="BF161" s="8">
        <f>IF(N161="snížená",J161,0)</f>
        <v>0</v>
      </c>
      <c r="BG161" s="8">
        <f>IF(N161="zákl. přenesená",J161,0)</f>
        <v>0</v>
      </c>
      <c r="BH161" s="8">
        <f>IF(N161="sníž. přenesená",J161,0)</f>
        <v>0</v>
      </c>
      <c r="BI161" s="8">
        <f>IF(N161="nulová",J161,0)</f>
        <v>0</v>
      </c>
      <c r="BJ161" s="7" t="s">
        <v>1</v>
      </c>
      <c r="BK161" s="8">
        <f>ROUND(I161*H161,2)</f>
        <v>0</v>
      </c>
      <c r="BL161" s="7" t="s">
        <v>0</v>
      </c>
      <c r="BM161" s="6" t="s">
        <v>59</v>
      </c>
    </row>
    <row r="162" spans="2:47" s="2" customFormat="1" ht="48.75">
      <c r="B162" s="3"/>
      <c r="D162" s="24" t="s">
        <v>9</v>
      </c>
      <c r="F162" s="23" t="s">
        <v>245</v>
      </c>
      <c r="L162" s="3"/>
      <c r="M162" s="22"/>
      <c r="T162" s="21"/>
      <c r="AT162" s="7" t="s">
        <v>9</v>
      </c>
      <c r="AU162" s="7" t="s">
        <v>1</v>
      </c>
    </row>
    <row r="163" spans="2:65" s="2" customFormat="1" ht="24.2" customHeight="1">
      <c r="B163" s="16"/>
      <c r="C163" s="15" t="s">
        <v>85</v>
      </c>
      <c r="D163" s="15" t="s">
        <v>3</v>
      </c>
      <c r="E163" s="14" t="s">
        <v>84</v>
      </c>
      <c r="F163" s="13" t="s">
        <v>244</v>
      </c>
      <c r="G163" s="12" t="s">
        <v>6</v>
      </c>
      <c r="H163" s="11">
        <v>1</v>
      </c>
      <c r="I163" s="10"/>
      <c r="J163" s="10">
        <f>ROUND(I163*H163,2)</f>
        <v>0</v>
      </c>
      <c r="K163" s="9"/>
      <c r="L163" s="3"/>
      <c r="M163" s="20" t="s">
        <v>5</v>
      </c>
      <c r="N163" s="19" t="s">
        <v>4</v>
      </c>
      <c r="O163" s="18">
        <v>0</v>
      </c>
      <c r="P163" s="18">
        <f>O163*H163</f>
        <v>0</v>
      </c>
      <c r="Q163" s="18">
        <v>0</v>
      </c>
      <c r="R163" s="18">
        <f>Q163*H163</f>
        <v>0</v>
      </c>
      <c r="S163" s="18">
        <v>0</v>
      </c>
      <c r="T163" s="17">
        <f>S163*H163</f>
        <v>0</v>
      </c>
      <c r="AR163" s="6" t="s">
        <v>0</v>
      </c>
      <c r="AT163" s="6" t="s">
        <v>3</v>
      </c>
      <c r="AU163" s="6" t="s">
        <v>1</v>
      </c>
      <c r="AY163" s="7" t="s">
        <v>2</v>
      </c>
      <c r="BE163" s="8">
        <f>IF(N163="základní",J163,0)</f>
        <v>0</v>
      </c>
      <c r="BF163" s="8">
        <f>IF(N163="snížená",J163,0)</f>
        <v>0</v>
      </c>
      <c r="BG163" s="8">
        <f>IF(N163="zákl. přenesená",J163,0)</f>
        <v>0</v>
      </c>
      <c r="BH163" s="8">
        <f>IF(N163="sníž. přenesená",J163,0)</f>
        <v>0</v>
      </c>
      <c r="BI163" s="8">
        <f>IF(N163="nulová",J163,0)</f>
        <v>0</v>
      </c>
      <c r="BJ163" s="7" t="s">
        <v>1</v>
      </c>
      <c r="BK163" s="8">
        <f>ROUND(I163*H163,2)</f>
        <v>0</v>
      </c>
      <c r="BL163" s="7" t="s">
        <v>0</v>
      </c>
      <c r="BM163" s="6" t="s">
        <v>54</v>
      </c>
    </row>
    <row r="164" spans="2:47" s="2" customFormat="1" ht="58.5">
      <c r="B164" s="3"/>
      <c r="D164" s="24" t="s">
        <v>9</v>
      </c>
      <c r="F164" s="23" t="s">
        <v>243</v>
      </c>
      <c r="L164" s="3"/>
      <c r="M164" s="22"/>
      <c r="T164" s="21"/>
      <c r="AT164" s="7" t="s">
        <v>9</v>
      </c>
      <c r="AU164" s="7" t="s">
        <v>1</v>
      </c>
    </row>
    <row r="165" spans="2:65" s="2" customFormat="1" ht="24.2" customHeight="1">
      <c r="B165" s="16"/>
      <c r="C165" s="15" t="s">
        <v>83</v>
      </c>
      <c r="D165" s="15" t="s">
        <v>3</v>
      </c>
      <c r="E165" s="14" t="s">
        <v>82</v>
      </c>
      <c r="F165" s="13" t="s">
        <v>242</v>
      </c>
      <c r="G165" s="12" t="s">
        <v>6</v>
      </c>
      <c r="H165" s="11">
        <v>1</v>
      </c>
      <c r="I165" s="10"/>
      <c r="J165" s="10">
        <f>ROUND(I165*H165,2)</f>
        <v>0</v>
      </c>
      <c r="K165" s="9"/>
      <c r="L165" s="3"/>
      <c r="M165" s="20" t="s">
        <v>5</v>
      </c>
      <c r="N165" s="19" t="s">
        <v>4</v>
      </c>
      <c r="O165" s="18">
        <v>0</v>
      </c>
      <c r="P165" s="18">
        <f>O165*H165</f>
        <v>0</v>
      </c>
      <c r="Q165" s="18">
        <v>0</v>
      </c>
      <c r="R165" s="18">
        <f>Q165*H165</f>
        <v>0</v>
      </c>
      <c r="S165" s="18">
        <v>0</v>
      </c>
      <c r="T165" s="17">
        <f>S165*H165</f>
        <v>0</v>
      </c>
      <c r="AR165" s="6" t="s">
        <v>0</v>
      </c>
      <c r="AT165" s="6" t="s">
        <v>3</v>
      </c>
      <c r="AU165" s="6" t="s">
        <v>1</v>
      </c>
      <c r="AY165" s="7" t="s">
        <v>2</v>
      </c>
      <c r="BE165" s="8">
        <f>IF(N165="základní",J165,0)</f>
        <v>0</v>
      </c>
      <c r="BF165" s="8">
        <f>IF(N165="snížená",J165,0)</f>
        <v>0</v>
      </c>
      <c r="BG165" s="8">
        <f>IF(N165="zákl. přenesená",J165,0)</f>
        <v>0</v>
      </c>
      <c r="BH165" s="8">
        <f>IF(N165="sníž. přenesená",J165,0)</f>
        <v>0</v>
      </c>
      <c r="BI165" s="8">
        <f>IF(N165="nulová",J165,0)</f>
        <v>0</v>
      </c>
      <c r="BJ165" s="7" t="s">
        <v>1</v>
      </c>
      <c r="BK165" s="8">
        <f>ROUND(I165*H165,2)</f>
        <v>0</v>
      </c>
      <c r="BL165" s="7" t="s">
        <v>0</v>
      </c>
      <c r="BM165" s="6" t="s">
        <v>49</v>
      </c>
    </row>
    <row r="166" spans="2:47" s="2" customFormat="1" ht="48.75">
      <c r="B166" s="3"/>
      <c r="D166" s="24" t="s">
        <v>9</v>
      </c>
      <c r="F166" s="23" t="s">
        <v>241</v>
      </c>
      <c r="L166" s="3"/>
      <c r="M166" s="22"/>
      <c r="T166" s="21"/>
      <c r="AT166" s="7" t="s">
        <v>9</v>
      </c>
      <c r="AU166" s="7" t="s">
        <v>1</v>
      </c>
    </row>
    <row r="167" spans="2:65" s="2" customFormat="1" ht="24.2" customHeight="1">
      <c r="B167" s="16"/>
      <c r="C167" s="15" t="s">
        <v>81</v>
      </c>
      <c r="D167" s="15" t="s">
        <v>3</v>
      </c>
      <c r="E167" s="14" t="s">
        <v>80</v>
      </c>
      <c r="F167" s="13" t="s">
        <v>240</v>
      </c>
      <c r="G167" s="12" t="s">
        <v>6</v>
      </c>
      <c r="H167" s="11">
        <v>1</v>
      </c>
      <c r="I167" s="10"/>
      <c r="J167" s="10">
        <f>ROUND(I167*H167,2)</f>
        <v>0</v>
      </c>
      <c r="K167" s="9"/>
      <c r="L167" s="3"/>
      <c r="M167" s="20" t="s">
        <v>5</v>
      </c>
      <c r="N167" s="19" t="s">
        <v>4</v>
      </c>
      <c r="O167" s="18">
        <v>0</v>
      </c>
      <c r="P167" s="18">
        <f>O167*H167</f>
        <v>0</v>
      </c>
      <c r="Q167" s="18">
        <v>0</v>
      </c>
      <c r="R167" s="18">
        <f>Q167*H167</f>
        <v>0</v>
      </c>
      <c r="S167" s="18">
        <v>0</v>
      </c>
      <c r="T167" s="17">
        <f>S167*H167</f>
        <v>0</v>
      </c>
      <c r="AR167" s="6" t="s">
        <v>0</v>
      </c>
      <c r="AT167" s="6" t="s">
        <v>3</v>
      </c>
      <c r="AU167" s="6" t="s">
        <v>1</v>
      </c>
      <c r="AY167" s="7" t="s">
        <v>2</v>
      </c>
      <c r="BE167" s="8">
        <f>IF(N167="základní",J167,0)</f>
        <v>0</v>
      </c>
      <c r="BF167" s="8">
        <f>IF(N167="snížená",J167,0)</f>
        <v>0</v>
      </c>
      <c r="BG167" s="8">
        <f>IF(N167="zákl. přenesená",J167,0)</f>
        <v>0</v>
      </c>
      <c r="BH167" s="8">
        <f>IF(N167="sníž. přenesená",J167,0)</f>
        <v>0</v>
      </c>
      <c r="BI167" s="8">
        <f>IF(N167="nulová",J167,0)</f>
        <v>0</v>
      </c>
      <c r="BJ167" s="7" t="s">
        <v>1</v>
      </c>
      <c r="BK167" s="8">
        <f>ROUND(I167*H167,2)</f>
        <v>0</v>
      </c>
      <c r="BL167" s="7" t="s">
        <v>0</v>
      </c>
      <c r="BM167" s="6" t="s">
        <v>44</v>
      </c>
    </row>
    <row r="168" spans="2:47" s="2" customFormat="1" ht="39">
      <c r="B168" s="3"/>
      <c r="D168" s="24" t="s">
        <v>9</v>
      </c>
      <c r="F168" s="23" t="s">
        <v>239</v>
      </c>
      <c r="L168" s="3"/>
      <c r="M168" s="22"/>
      <c r="T168" s="21"/>
      <c r="AT168" s="7" t="s">
        <v>9</v>
      </c>
      <c r="AU168" s="7" t="s">
        <v>1</v>
      </c>
    </row>
    <row r="169" spans="2:65" s="2" customFormat="1" ht="24.2" customHeight="1">
      <c r="B169" s="16"/>
      <c r="C169" s="15" t="s">
        <v>79</v>
      </c>
      <c r="D169" s="15" t="s">
        <v>3</v>
      </c>
      <c r="E169" s="14" t="s">
        <v>78</v>
      </c>
      <c r="F169" s="13" t="s">
        <v>238</v>
      </c>
      <c r="G169" s="12" t="s">
        <v>6</v>
      </c>
      <c r="H169" s="11">
        <v>1</v>
      </c>
      <c r="I169" s="10"/>
      <c r="J169" s="10">
        <f>ROUND(I169*H169,2)</f>
        <v>0</v>
      </c>
      <c r="K169" s="9"/>
      <c r="L169" s="3"/>
      <c r="M169" s="20" t="s">
        <v>5</v>
      </c>
      <c r="N169" s="19" t="s">
        <v>4</v>
      </c>
      <c r="O169" s="18">
        <v>0</v>
      </c>
      <c r="P169" s="18">
        <f>O169*H169</f>
        <v>0</v>
      </c>
      <c r="Q169" s="18">
        <v>0</v>
      </c>
      <c r="R169" s="18">
        <f>Q169*H169</f>
        <v>0</v>
      </c>
      <c r="S169" s="18">
        <v>0</v>
      </c>
      <c r="T169" s="17">
        <f>S169*H169</f>
        <v>0</v>
      </c>
      <c r="AR169" s="6" t="s">
        <v>0</v>
      </c>
      <c r="AT169" s="6" t="s">
        <v>3</v>
      </c>
      <c r="AU169" s="6" t="s">
        <v>1</v>
      </c>
      <c r="AY169" s="7" t="s">
        <v>2</v>
      </c>
      <c r="BE169" s="8">
        <f>IF(N169="základní",J169,0)</f>
        <v>0</v>
      </c>
      <c r="BF169" s="8">
        <f>IF(N169="snížená",J169,0)</f>
        <v>0</v>
      </c>
      <c r="BG169" s="8">
        <f>IF(N169="zákl. přenesená",J169,0)</f>
        <v>0</v>
      </c>
      <c r="BH169" s="8">
        <f>IF(N169="sníž. přenesená",J169,0)</f>
        <v>0</v>
      </c>
      <c r="BI169" s="8">
        <f>IF(N169="nulová",J169,0)</f>
        <v>0</v>
      </c>
      <c r="BJ169" s="7" t="s">
        <v>1</v>
      </c>
      <c r="BK169" s="8">
        <f>ROUND(I169*H169,2)</f>
        <v>0</v>
      </c>
      <c r="BL169" s="7" t="s">
        <v>0</v>
      </c>
      <c r="BM169" s="6" t="s">
        <v>41</v>
      </c>
    </row>
    <row r="170" spans="2:47" s="2" customFormat="1" ht="39">
      <c r="B170" s="3"/>
      <c r="D170" s="24" t="s">
        <v>9</v>
      </c>
      <c r="F170" s="23" t="s">
        <v>237</v>
      </c>
      <c r="L170" s="3"/>
      <c r="M170" s="22"/>
      <c r="T170" s="21"/>
      <c r="AT170" s="7" t="s">
        <v>9</v>
      </c>
      <c r="AU170" s="7" t="s">
        <v>1</v>
      </c>
    </row>
    <row r="171" spans="2:65" s="2" customFormat="1" ht="24.2" customHeight="1">
      <c r="B171" s="16"/>
      <c r="C171" s="15" t="s">
        <v>77</v>
      </c>
      <c r="D171" s="15" t="s">
        <v>3</v>
      </c>
      <c r="E171" s="14" t="s">
        <v>76</v>
      </c>
      <c r="F171" s="13" t="s">
        <v>236</v>
      </c>
      <c r="G171" s="12" t="s">
        <v>6</v>
      </c>
      <c r="H171" s="11">
        <v>2</v>
      </c>
      <c r="I171" s="10"/>
      <c r="J171" s="10">
        <f>ROUND(I171*H171,2)</f>
        <v>0</v>
      </c>
      <c r="K171" s="9"/>
      <c r="L171" s="3"/>
      <c r="M171" s="20" t="s">
        <v>5</v>
      </c>
      <c r="N171" s="19" t="s">
        <v>4</v>
      </c>
      <c r="O171" s="18">
        <v>0</v>
      </c>
      <c r="P171" s="18">
        <f>O171*H171</f>
        <v>0</v>
      </c>
      <c r="Q171" s="18">
        <v>0</v>
      </c>
      <c r="R171" s="18">
        <f>Q171*H171</f>
        <v>0</v>
      </c>
      <c r="S171" s="18">
        <v>0</v>
      </c>
      <c r="T171" s="17">
        <f>S171*H171</f>
        <v>0</v>
      </c>
      <c r="AR171" s="6" t="s">
        <v>0</v>
      </c>
      <c r="AT171" s="6" t="s">
        <v>3</v>
      </c>
      <c r="AU171" s="6" t="s">
        <v>1</v>
      </c>
      <c r="AY171" s="7" t="s">
        <v>2</v>
      </c>
      <c r="BE171" s="8">
        <f>IF(N171="základní",J171,0)</f>
        <v>0</v>
      </c>
      <c r="BF171" s="8">
        <f>IF(N171="snížená",J171,0)</f>
        <v>0</v>
      </c>
      <c r="BG171" s="8">
        <f>IF(N171="zákl. přenesená",J171,0)</f>
        <v>0</v>
      </c>
      <c r="BH171" s="8">
        <f>IF(N171="sníž. přenesená",J171,0)</f>
        <v>0</v>
      </c>
      <c r="BI171" s="8">
        <f>IF(N171="nulová",J171,0)</f>
        <v>0</v>
      </c>
      <c r="BJ171" s="7" t="s">
        <v>1</v>
      </c>
      <c r="BK171" s="8">
        <f>ROUND(I171*H171,2)</f>
        <v>0</v>
      </c>
      <c r="BL171" s="7" t="s">
        <v>0</v>
      </c>
      <c r="BM171" s="6" t="s">
        <v>38</v>
      </c>
    </row>
    <row r="172" spans="2:47" s="2" customFormat="1" ht="48.75">
      <c r="B172" s="3"/>
      <c r="D172" s="24" t="s">
        <v>9</v>
      </c>
      <c r="F172" s="23" t="s">
        <v>235</v>
      </c>
      <c r="L172" s="3"/>
      <c r="M172" s="22"/>
      <c r="T172" s="21"/>
      <c r="AT172" s="7" t="s">
        <v>9</v>
      </c>
      <c r="AU172" s="7" t="s">
        <v>1</v>
      </c>
    </row>
    <row r="173" spans="2:65" s="2" customFormat="1" ht="24.2" customHeight="1">
      <c r="B173" s="16"/>
      <c r="C173" s="15" t="s">
        <v>75</v>
      </c>
      <c r="D173" s="15" t="s">
        <v>3</v>
      </c>
      <c r="E173" s="14" t="s">
        <v>74</v>
      </c>
      <c r="F173" s="13" t="s">
        <v>234</v>
      </c>
      <c r="G173" s="12" t="s">
        <v>6</v>
      </c>
      <c r="H173" s="11">
        <v>3</v>
      </c>
      <c r="I173" s="10"/>
      <c r="J173" s="10">
        <f>ROUND(I173*H173,2)</f>
        <v>0</v>
      </c>
      <c r="K173" s="9"/>
      <c r="L173" s="3"/>
      <c r="M173" s="20" t="s">
        <v>5</v>
      </c>
      <c r="N173" s="19" t="s">
        <v>4</v>
      </c>
      <c r="O173" s="18">
        <v>0</v>
      </c>
      <c r="P173" s="18">
        <f>O173*H173</f>
        <v>0</v>
      </c>
      <c r="Q173" s="18">
        <v>0</v>
      </c>
      <c r="R173" s="18">
        <f>Q173*H173</f>
        <v>0</v>
      </c>
      <c r="S173" s="18">
        <v>0</v>
      </c>
      <c r="T173" s="17">
        <f>S173*H173</f>
        <v>0</v>
      </c>
      <c r="AR173" s="6" t="s">
        <v>0</v>
      </c>
      <c r="AT173" s="6" t="s">
        <v>3</v>
      </c>
      <c r="AU173" s="6" t="s">
        <v>1</v>
      </c>
      <c r="AY173" s="7" t="s">
        <v>2</v>
      </c>
      <c r="BE173" s="8">
        <f>IF(N173="základní",J173,0)</f>
        <v>0</v>
      </c>
      <c r="BF173" s="8">
        <f>IF(N173="snížená",J173,0)</f>
        <v>0</v>
      </c>
      <c r="BG173" s="8">
        <f>IF(N173="zákl. přenesená",J173,0)</f>
        <v>0</v>
      </c>
      <c r="BH173" s="8">
        <f>IF(N173="sníž. přenesená",J173,0)</f>
        <v>0</v>
      </c>
      <c r="BI173" s="8">
        <f>IF(N173="nulová",J173,0)</f>
        <v>0</v>
      </c>
      <c r="BJ173" s="7" t="s">
        <v>1</v>
      </c>
      <c r="BK173" s="8">
        <f>ROUND(I173*H173,2)</f>
        <v>0</v>
      </c>
      <c r="BL173" s="7" t="s">
        <v>0</v>
      </c>
      <c r="BM173" s="6" t="s">
        <v>35</v>
      </c>
    </row>
    <row r="174" spans="2:47" s="2" customFormat="1" ht="48.75">
      <c r="B174" s="3"/>
      <c r="D174" s="24" t="s">
        <v>9</v>
      </c>
      <c r="F174" s="23" t="s">
        <v>233</v>
      </c>
      <c r="L174" s="3"/>
      <c r="M174" s="22"/>
      <c r="T174" s="21"/>
      <c r="AT174" s="7" t="s">
        <v>9</v>
      </c>
      <c r="AU174" s="7" t="s">
        <v>1</v>
      </c>
    </row>
    <row r="175" spans="2:63" s="25" customFormat="1" ht="25.9" customHeight="1">
      <c r="B175" s="32"/>
      <c r="D175" s="27" t="s">
        <v>12</v>
      </c>
      <c r="E175" s="34" t="s">
        <v>69</v>
      </c>
      <c r="F175" s="34" t="s">
        <v>232</v>
      </c>
      <c r="J175" s="33">
        <f>BK175</f>
        <v>0</v>
      </c>
      <c r="L175" s="32"/>
      <c r="M175" s="31"/>
      <c r="P175" s="30">
        <f>SUM(P176:P188)</f>
        <v>0</v>
      </c>
      <c r="R175" s="30">
        <f>SUM(R176:R188)</f>
        <v>0</v>
      </c>
      <c r="T175" s="29">
        <f>SUM(T176:T188)</f>
        <v>0</v>
      </c>
      <c r="AR175" s="27" t="s">
        <v>1</v>
      </c>
      <c r="AT175" s="28" t="s">
        <v>12</v>
      </c>
      <c r="AU175" s="28" t="s">
        <v>11</v>
      </c>
      <c r="AY175" s="27" t="s">
        <v>2</v>
      </c>
      <c r="BK175" s="26">
        <f>SUM(BK176:BK188)</f>
        <v>0</v>
      </c>
    </row>
    <row r="176" spans="2:65" s="2" customFormat="1" ht="36">
      <c r="B176" s="16"/>
      <c r="C176" s="15">
        <f>C173+1</f>
        <v>28</v>
      </c>
      <c r="D176" s="15" t="s">
        <v>3</v>
      </c>
      <c r="E176" s="14" t="s">
        <v>67</v>
      </c>
      <c r="F176" s="13" t="s">
        <v>231</v>
      </c>
      <c r="G176" s="12" t="s">
        <v>6</v>
      </c>
      <c r="H176" s="11">
        <v>40</v>
      </c>
      <c r="I176" s="10"/>
      <c r="J176" s="10">
        <f aca="true" t="shared" si="0" ref="J176:J187">ROUND(I176*H176,2)</f>
        <v>0</v>
      </c>
      <c r="K176" s="9"/>
      <c r="L176" s="3"/>
      <c r="M176" s="20" t="s">
        <v>5</v>
      </c>
      <c r="N176" s="19" t="s">
        <v>4</v>
      </c>
      <c r="O176" s="18">
        <v>0</v>
      </c>
      <c r="P176" s="18">
        <f aca="true" t="shared" si="1" ref="P176:P187">O176*H176</f>
        <v>0</v>
      </c>
      <c r="Q176" s="18">
        <v>0</v>
      </c>
      <c r="R176" s="18">
        <f aca="true" t="shared" si="2" ref="R176:R187">Q176*H176</f>
        <v>0</v>
      </c>
      <c r="S176" s="18">
        <v>0</v>
      </c>
      <c r="T176" s="17">
        <f aca="true" t="shared" si="3" ref="T176:T187">S176*H176</f>
        <v>0</v>
      </c>
      <c r="AR176" s="6" t="s">
        <v>0</v>
      </c>
      <c r="AT176" s="6" t="s">
        <v>3</v>
      </c>
      <c r="AU176" s="6" t="s">
        <v>1</v>
      </c>
      <c r="AY176" s="7" t="s">
        <v>2</v>
      </c>
      <c r="BE176" s="8">
        <f aca="true" t="shared" si="4" ref="BE176:BE187">IF(N176="základní",J176,0)</f>
        <v>0</v>
      </c>
      <c r="BF176" s="8">
        <f aca="true" t="shared" si="5" ref="BF176:BF187">IF(N176="snížená",J176,0)</f>
        <v>0</v>
      </c>
      <c r="BG176" s="8">
        <f aca="true" t="shared" si="6" ref="BG176:BG187">IF(N176="zákl. přenesená",J176,0)</f>
        <v>0</v>
      </c>
      <c r="BH176" s="8">
        <f aca="true" t="shared" si="7" ref="BH176:BH187">IF(N176="sníž. přenesená",J176,0)</f>
        <v>0</v>
      </c>
      <c r="BI176" s="8">
        <f aca="true" t="shared" si="8" ref="BI176:BI187">IF(N176="nulová",J176,0)</f>
        <v>0</v>
      </c>
      <c r="BJ176" s="7" t="s">
        <v>1</v>
      </c>
      <c r="BK176" s="8">
        <f aca="true" t="shared" si="9" ref="BK176:BK187">ROUND(I176*H176,2)</f>
        <v>0</v>
      </c>
      <c r="BL176" s="7" t="s">
        <v>0</v>
      </c>
      <c r="BM176" s="6" t="s">
        <v>30</v>
      </c>
    </row>
    <row r="177" spans="2:65" s="2" customFormat="1" ht="36">
      <c r="B177" s="16"/>
      <c r="C177" s="15">
        <f>C176+1</f>
        <v>29</v>
      </c>
      <c r="D177" s="15" t="s">
        <v>3</v>
      </c>
      <c r="E177" s="14" t="s">
        <v>66</v>
      </c>
      <c r="F177" s="13" t="s">
        <v>230</v>
      </c>
      <c r="G177" s="12" t="s">
        <v>6</v>
      </c>
      <c r="H177" s="11">
        <v>40</v>
      </c>
      <c r="I177" s="10"/>
      <c r="J177" s="10">
        <f t="shared" si="0"/>
        <v>0</v>
      </c>
      <c r="K177" s="9"/>
      <c r="L177" s="3"/>
      <c r="M177" s="20" t="s">
        <v>5</v>
      </c>
      <c r="N177" s="19" t="s">
        <v>4</v>
      </c>
      <c r="O177" s="18">
        <v>0</v>
      </c>
      <c r="P177" s="18">
        <f t="shared" si="1"/>
        <v>0</v>
      </c>
      <c r="Q177" s="18">
        <v>0</v>
      </c>
      <c r="R177" s="18">
        <f t="shared" si="2"/>
        <v>0</v>
      </c>
      <c r="S177" s="18">
        <v>0</v>
      </c>
      <c r="T177" s="17">
        <f t="shared" si="3"/>
        <v>0</v>
      </c>
      <c r="AR177" s="6" t="s">
        <v>0</v>
      </c>
      <c r="AT177" s="6" t="s">
        <v>3</v>
      </c>
      <c r="AU177" s="6" t="s">
        <v>1</v>
      </c>
      <c r="AY177" s="7" t="s">
        <v>2</v>
      </c>
      <c r="BE177" s="8">
        <f t="shared" si="4"/>
        <v>0</v>
      </c>
      <c r="BF177" s="8">
        <f t="shared" si="5"/>
        <v>0</v>
      </c>
      <c r="BG177" s="8">
        <f t="shared" si="6"/>
        <v>0</v>
      </c>
      <c r="BH177" s="8">
        <f t="shared" si="7"/>
        <v>0</v>
      </c>
      <c r="BI177" s="8">
        <f t="shared" si="8"/>
        <v>0</v>
      </c>
      <c r="BJ177" s="7" t="s">
        <v>1</v>
      </c>
      <c r="BK177" s="8">
        <f t="shared" si="9"/>
        <v>0</v>
      </c>
      <c r="BL177" s="7" t="s">
        <v>0</v>
      </c>
      <c r="BM177" s="6" t="s">
        <v>28</v>
      </c>
    </row>
    <row r="178" spans="2:65" s="2" customFormat="1" ht="36">
      <c r="B178" s="16"/>
      <c r="C178" s="15">
        <f aca="true" t="shared" si="10" ref="C178:C187">C177+1</f>
        <v>30</v>
      </c>
      <c r="D178" s="15" t="s">
        <v>3</v>
      </c>
      <c r="E178" s="14" t="s">
        <v>64</v>
      </c>
      <c r="F178" s="13" t="s">
        <v>229</v>
      </c>
      <c r="G178" s="12" t="s">
        <v>6</v>
      </c>
      <c r="H178" s="11">
        <v>40</v>
      </c>
      <c r="I178" s="10"/>
      <c r="J178" s="10">
        <f t="shared" si="0"/>
        <v>0</v>
      </c>
      <c r="K178" s="9"/>
      <c r="L178" s="3"/>
      <c r="M178" s="20" t="s">
        <v>5</v>
      </c>
      <c r="N178" s="19" t="s">
        <v>4</v>
      </c>
      <c r="O178" s="18">
        <v>0</v>
      </c>
      <c r="P178" s="18">
        <f t="shared" si="1"/>
        <v>0</v>
      </c>
      <c r="Q178" s="18">
        <v>0</v>
      </c>
      <c r="R178" s="18">
        <f t="shared" si="2"/>
        <v>0</v>
      </c>
      <c r="S178" s="18">
        <v>0</v>
      </c>
      <c r="T178" s="17">
        <f t="shared" si="3"/>
        <v>0</v>
      </c>
      <c r="AR178" s="6" t="s">
        <v>0</v>
      </c>
      <c r="AT178" s="6" t="s">
        <v>3</v>
      </c>
      <c r="AU178" s="6" t="s">
        <v>1</v>
      </c>
      <c r="AY178" s="7" t="s">
        <v>2</v>
      </c>
      <c r="BE178" s="8">
        <f t="shared" si="4"/>
        <v>0</v>
      </c>
      <c r="BF178" s="8">
        <f t="shared" si="5"/>
        <v>0</v>
      </c>
      <c r="BG178" s="8">
        <f t="shared" si="6"/>
        <v>0</v>
      </c>
      <c r="BH178" s="8">
        <f t="shared" si="7"/>
        <v>0</v>
      </c>
      <c r="BI178" s="8">
        <f t="shared" si="8"/>
        <v>0</v>
      </c>
      <c r="BJ178" s="7" t="s">
        <v>1</v>
      </c>
      <c r="BK178" s="8">
        <f t="shared" si="9"/>
        <v>0</v>
      </c>
      <c r="BL178" s="7" t="s">
        <v>0</v>
      </c>
      <c r="BM178" s="6" t="s">
        <v>27</v>
      </c>
    </row>
    <row r="179" spans="2:65" s="2" customFormat="1" ht="48">
      <c r="B179" s="16"/>
      <c r="C179" s="15">
        <f t="shared" si="10"/>
        <v>31</v>
      </c>
      <c r="D179" s="15" t="s">
        <v>3</v>
      </c>
      <c r="E179" s="14" t="s">
        <v>63</v>
      </c>
      <c r="F179" s="13" t="s">
        <v>228</v>
      </c>
      <c r="G179" s="12" t="s">
        <v>6</v>
      </c>
      <c r="H179" s="11">
        <v>40</v>
      </c>
      <c r="I179" s="10"/>
      <c r="J179" s="10">
        <f t="shared" si="0"/>
        <v>0</v>
      </c>
      <c r="K179" s="9"/>
      <c r="L179" s="3"/>
      <c r="M179" s="20" t="s">
        <v>5</v>
      </c>
      <c r="N179" s="19" t="s">
        <v>4</v>
      </c>
      <c r="O179" s="18">
        <v>0</v>
      </c>
      <c r="P179" s="18">
        <f t="shared" si="1"/>
        <v>0</v>
      </c>
      <c r="Q179" s="18">
        <v>0</v>
      </c>
      <c r="R179" s="18">
        <f t="shared" si="2"/>
        <v>0</v>
      </c>
      <c r="S179" s="18">
        <v>0</v>
      </c>
      <c r="T179" s="17">
        <f t="shared" si="3"/>
        <v>0</v>
      </c>
      <c r="AR179" s="6" t="s">
        <v>0</v>
      </c>
      <c r="AT179" s="6" t="s">
        <v>3</v>
      </c>
      <c r="AU179" s="6" t="s">
        <v>1</v>
      </c>
      <c r="AY179" s="7" t="s">
        <v>2</v>
      </c>
      <c r="BE179" s="8">
        <f t="shared" si="4"/>
        <v>0</v>
      </c>
      <c r="BF179" s="8">
        <f t="shared" si="5"/>
        <v>0</v>
      </c>
      <c r="BG179" s="8">
        <f t="shared" si="6"/>
        <v>0</v>
      </c>
      <c r="BH179" s="8">
        <f t="shared" si="7"/>
        <v>0</v>
      </c>
      <c r="BI179" s="8">
        <f t="shared" si="8"/>
        <v>0</v>
      </c>
      <c r="BJ179" s="7" t="s">
        <v>1</v>
      </c>
      <c r="BK179" s="8">
        <f t="shared" si="9"/>
        <v>0</v>
      </c>
      <c r="BL179" s="7" t="s">
        <v>0</v>
      </c>
      <c r="BM179" s="6" t="s">
        <v>26</v>
      </c>
    </row>
    <row r="180" spans="2:65" s="2" customFormat="1" ht="48">
      <c r="B180" s="16"/>
      <c r="C180" s="15">
        <f t="shared" si="10"/>
        <v>32</v>
      </c>
      <c r="D180" s="15" t="s">
        <v>3</v>
      </c>
      <c r="E180" s="14" t="s">
        <v>61</v>
      </c>
      <c r="F180" s="13" t="s">
        <v>227</v>
      </c>
      <c r="G180" s="12" t="s">
        <v>6</v>
      </c>
      <c r="H180" s="11">
        <v>40</v>
      </c>
      <c r="I180" s="10"/>
      <c r="J180" s="10">
        <f t="shared" si="0"/>
        <v>0</v>
      </c>
      <c r="K180" s="9"/>
      <c r="L180" s="3"/>
      <c r="M180" s="20" t="s">
        <v>5</v>
      </c>
      <c r="N180" s="19" t="s">
        <v>4</v>
      </c>
      <c r="O180" s="18">
        <v>0</v>
      </c>
      <c r="P180" s="18">
        <f t="shared" si="1"/>
        <v>0</v>
      </c>
      <c r="Q180" s="18">
        <v>0</v>
      </c>
      <c r="R180" s="18">
        <f t="shared" si="2"/>
        <v>0</v>
      </c>
      <c r="S180" s="18">
        <v>0</v>
      </c>
      <c r="T180" s="17">
        <f t="shared" si="3"/>
        <v>0</v>
      </c>
      <c r="AR180" s="6" t="s">
        <v>0</v>
      </c>
      <c r="AT180" s="6" t="s">
        <v>3</v>
      </c>
      <c r="AU180" s="6" t="s">
        <v>1</v>
      </c>
      <c r="AY180" s="7" t="s">
        <v>2</v>
      </c>
      <c r="BE180" s="8">
        <f t="shared" si="4"/>
        <v>0</v>
      </c>
      <c r="BF180" s="8">
        <f t="shared" si="5"/>
        <v>0</v>
      </c>
      <c r="BG180" s="8">
        <f t="shared" si="6"/>
        <v>0</v>
      </c>
      <c r="BH180" s="8">
        <f t="shared" si="7"/>
        <v>0</v>
      </c>
      <c r="BI180" s="8">
        <f t="shared" si="8"/>
        <v>0</v>
      </c>
      <c r="BJ180" s="7" t="s">
        <v>1</v>
      </c>
      <c r="BK180" s="8">
        <f t="shared" si="9"/>
        <v>0</v>
      </c>
      <c r="BL180" s="7" t="s">
        <v>0</v>
      </c>
      <c r="BM180" s="6" t="s">
        <v>25</v>
      </c>
    </row>
    <row r="181" spans="2:65" s="2" customFormat="1" ht="48">
      <c r="B181" s="16"/>
      <c r="C181" s="15">
        <f t="shared" si="10"/>
        <v>33</v>
      </c>
      <c r="D181" s="15" t="s">
        <v>3</v>
      </c>
      <c r="E181" s="14" t="s">
        <v>60</v>
      </c>
      <c r="F181" s="13" t="s">
        <v>226</v>
      </c>
      <c r="G181" s="12" t="s">
        <v>6</v>
      </c>
      <c r="H181" s="11">
        <v>40</v>
      </c>
      <c r="I181" s="10"/>
      <c r="J181" s="10">
        <f t="shared" si="0"/>
        <v>0</v>
      </c>
      <c r="K181" s="9"/>
      <c r="L181" s="3"/>
      <c r="M181" s="20" t="s">
        <v>5</v>
      </c>
      <c r="N181" s="19" t="s">
        <v>4</v>
      </c>
      <c r="O181" s="18">
        <v>0</v>
      </c>
      <c r="P181" s="18">
        <f t="shared" si="1"/>
        <v>0</v>
      </c>
      <c r="Q181" s="18">
        <v>0</v>
      </c>
      <c r="R181" s="18">
        <f t="shared" si="2"/>
        <v>0</v>
      </c>
      <c r="S181" s="18">
        <v>0</v>
      </c>
      <c r="T181" s="17">
        <f t="shared" si="3"/>
        <v>0</v>
      </c>
      <c r="AR181" s="6" t="s">
        <v>0</v>
      </c>
      <c r="AT181" s="6" t="s">
        <v>3</v>
      </c>
      <c r="AU181" s="6" t="s">
        <v>1</v>
      </c>
      <c r="AY181" s="7" t="s">
        <v>2</v>
      </c>
      <c r="BE181" s="8">
        <f t="shared" si="4"/>
        <v>0</v>
      </c>
      <c r="BF181" s="8">
        <f t="shared" si="5"/>
        <v>0</v>
      </c>
      <c r="BG181" s="8">
        <f t="shared" si="6"/>
        <v>0</v>
      </c>
      <c r="BH181" s="8">
        <f t="shared" si="7"/>
        <v>0</v>
      </c>
      <c r="BI181" s="8">
        <f t="shared" si="8"/>
        <v>0</v>
      </c>
      <c r="BJ181" s="7" t="s">
        <v>1</v>
      </c>
      <c r="BK181" s="8">
        <f t="shared" si="9"/>
        <v>0</v>
      </c>
      <c r="BL181" s="7" t="s">
        <v>0</v>
      </c>
      <c r="BM181" s="6" t="s">
        <v>24</v>
      </c>
    </row>
    <row r="182" spans="2:65" s="2" customFormat="1" ht="48">
      <c r="B182" s="16"/>
      <c r="C182" s="15">
        <f t="shared" si="10"/>
        <v>34</v>
      </c>
      <c r="D182" s="15" t="s">
        <v>3</v>
      </c>
      <c r="E182" s="14" t="s">
        <v>58</v>
      </c>
      <c r="F182" s="13" t="s">
        <v>225</v>
      </c>
      <c r="G182" s="12" t="s">
        <v>6</v>
      </c>
      <c r="H182" s="11">
        <v>40</v>
      </c>
      <c r="I182" s="10"/>
      <c r="J182" s="10">
        <f t="shared" si="0"/>
        <v>0</v>
      </c>
      <c r="K182" s="9"/>
      <c r="L182" s="3"/>
      <c r="M182" s="20" t="s">
        <v>5</v>
      </c>
      <c r="N182" s="19" t="s">
        <v>4</v>
      </c>
      <c r="O182" s="18">
        <v>0</v>
      </c>
      <c r="P182" s="18">
        <f t="shared" si="1"/>
        <v>0</v>
      </c>
      <c r="Q182" s="18">
        <v>0</v>
      </c>
      <c r="R182" s="18">
        <f t="shared" si="2"/>
        <v>0</v>
      </c>
      <c r="S182" s="18">
        <v>0</v>
      </c>
      <c r="T182" s="17">
        <f t="shared" si="3"/>
        <v>0</v>
      </c>
      <c r="AR182" s="6" t="s">
        <v>0</v>
      </c>
      <c r="AT182" s="6" t="s">
        <v>3</v>
      </c>
      <c r="AU182" s="6" t="s">
        <v>1</v>
      </c>
      <c r="AY182" s="7" t="s">
        <v>2</v>
      </c>
      <c r="BE182" s="8">
        <f t="shared" si="4"/>
        <v>0</v>
      </c>
      <c r="BF182" s="8">
        <f t="shared" si="5"/>
        <v>0</v>
      </c>
      <c r="BG182" s="8">
        <f t="shared" si="6"/>
        <v>0</v>
      </c>
      <c r="BH182" s="8">
        <f t="shared" si="7"/>
        <v>0</v>
      </c>
      <c r="BI182" s="8">
        <f t="shared" si="8"/>
        <v>0</v>
      </c>
      <c r="BJ182" s="7" t="s">
        <v>1</v>
      </c>
      <c r="BK182" s="8">
        <f t="shared" si="9"/>
        <v>0</v>
      </c>
      <c r="BL182" s="7" t="s">
        <v>0</v>
      </c>
      <c r="BM182" s="6" t="s">
        <v>21</v>
      </c>
    </row>
    <row r="183" spans="2:65" s="2" customFormat="1" ht="24">
      <c r="B183" s="16"/>
      <c r="C183" s="15">
        <f t="shared" si="10"/>
        <v>35</v>
      </c>
      <c r="D183" s="15" t="s">
        <v>3</v>
      </c>
      <c r="E183" s="14" t="s">
        <v>56</v>
      </c>
      <c r="F183" s="13" t="s">
        <v>224</v>
      </c>
      <c r="G183" s="12" t="s">
        <v>6</v>
      </c>
      <c r="H183" s="11">
        <v>40</v>
      </c>
      <c r="I183" s="10"/>
      <c r="J183" s="10">
        <f t="shared" si="0"/>
        <v>0</v>
      </c>
      <c r="K183" s="9"/>
      <c r="L183" s="3"/>
      <c r="M183" s="20" t="s">
        <v>5</v>
      </c>
      <c r="N183" s="19" t="s">
        <v>4</v>
      </c>
      <c r="O183" s="18">
        <v>0</v>
      </c>
      <c r="P183" s="18">
        <f t="shared" si="1"/>
        <v>0</v>
      </c>
      <c r="Q183" s="18">
        <v>0</v>
      </c>
      <c r="R183" s="18">
        <f t="shared" si="2"/>
        <v>0</v>
      </c>
      <c r="S183" s="18">
        <v>0</v>
      </c>
      <c r="T183" s="17">
        <f t="shared" si="3"/>
        <v>0</v>
      </c>
      <c r="AR183" s="6" t="s">
        <v>0</v>
      </c>
      <c r="AT183" s="6" t="s">
        <v>3</v>
      </c>
      <c r="AU183" s="6" t="s">
        <v>1</v>
      </c>
      <c r="AY183" s="7" t="s">
        <v>2</v>
      </c>
      <c r="BE183" s="8">
        <f t="shared" si="4"/>
        <v>0</v>
      </c>
      <c r="BF183" s="8">
        <f t="shared" si="5"/>
        <v>0</v>
      </c>
      <c r="BG183" s="8">
        <f t="shared" si="6"/>
        <v>0</v>
      </c>
      <c r="BH183" s="8">
        <f t="shared" si="7"/>
        <v>0</v>
      </c>
      <c r="BI183" s="8">
        <f t="shared" si="8"/>
        <v>0</v>
      </c>
      <c r="BJ183" s="7" t="s">
        <v>1</v>
      </c>
      <c r="BK183" s="8">
        <f t="shared" si="9"/>
        <v>0</v>
      </c>
      <c r="BL183" s="7" t="s">
        <v>0</v>
      </c>
      <c r="BM183" s="6" t="s">
        <v>18</v>
      </c>
    </row>
    <row r="184" spans="2:65" s="2" customFormat="1" ht="24">
      <c r="B184" s="16"/>
      <c r="C184" s="15">
        <f t="shared" si="10"/>
        <v>36</v>
      </c>
      <c r="D184" s="15" t="s">
        <v>3</v>
      </c>
      <c r="E184" s="14" t="s">
        <v>53</v>
      </c>
      <c r="F184" s="13" t="s">
        <v>223</v>
      </c>
      <c r="G184" s="12" t="s">
        <v>6</v>
      </c>
      <c r="H184" s="11">
        <v>40</v>
      </c>
      <c r="I184" s="10"/>
      <c r="J184" s="10">
        <f t="shared" si="0"/>
        <v>0</v>
      </c>
      <c r="K184" s="9"/>
      <c r="L184" s="3"/>
      <c r="M184" s="20" t="s">
        <v>5</v>
      </c>
      <c r="N184" s="19" t="s">
        <v>4</v>
      </c>
      <c r="O184" s="18">
        <v>0</v>
      </c>
      <c r="P184" s="18">
        <f t="shared" si="1"/>
        <v>0</v>
      </c>
      <c r="Q184" s="18">
        <v>0</v>
      </c>
      <c r="R184" s="18">
        <f t="shared" si="2"/>
        <v>0</v>
      </c>
      <c r="S184" s="18">
        <v>0</v>
      </c>
      <c r="T184" s="17">
        <f t="shared" si="3"/>
        <v>0</v>
      </c>
      <c r="AR184" s="6" t="s">
        <v>0</v>
      </c>
      <c r="AT184" s="6" t="s">
        <v>3</v>
      </c>
      <c r="AU184" s="6" t="s">
        <v>1</v>
      </c>
      <c r="AY184" s="7" t="s">
        <v>2</v>
      </c>
      <c r="BE184" s="8">
        <f t="shared" si="4"/>
        <v>0</v>
      </c>
      <c r="BF184" s="8">
        <f t="shared" si="5"/>
        <v>0</v>
      </c>
      <c r="BG184" s="8">
        <f t="shared" si="6"/>
        <v>0</v>
      </c>
      <c r="BH184" s="8">
        <f t="shared" si="7"/>
        <v>0</v>
      </c>
      <c r="BI184" s="8">
        <f t="shared" si="8"/>
        <v>0</v>
      </c>
      <c r="BJ184" s="7" t="s">
        <v>1</v>
      </c>
      <c r="BK184" s="8">
        <f t="shared" si="9"/>
        <v>0</v>
      </c>
      <c r="BL184" s="7" t="s">
        <v>0</v>
      </c>
      <c r="BM184" s="6" t="s">
        <v>14</v>
      </c>
    </row>
    <row r="185" spans="2:65" s="2" customFormat="1" ht="24">
      <c r="B185" s="16"/>
      <c r="C185" s="15">
        <f t="shared" si="10"/>
        <v>37</v>
      </c>
      <c r="D185" s="15" t="s">
        <v>3</v>
      </c>
      <c r="E185" s="14" t="s">
        <v>51</v>
      </c>
      <c r="F185" s="13" t="s">
        <v>222</v>
      </c>
      <c r="G185" s="12" t="s">
        <v>6</v>
      </c>
      <c r="H185" s="11">
        <v>40</v>
      </c>
      <c r="I185" s="10"/>
      <c r="J185" s="10">
        <f t="shared" si="0"/>
        <v>0</v>
      </c>
      <c r="K185" s="9"/>
      <c r="L185" s="3"/>
      <c r="M185" s="20" t="s">
        <v>5</v>
      </c>
      <c r="N185" s="19" t="s">
        <v>4</v>
      </c>
      <c r="O185" s="18">
        <v>0</v>
      </c>
      <c r="P185" s="18">
        <f t="shared" si="1"/>
        <v>0</v>
      </c>
      <c r="Q185" s="18">
        <v>0</v>
      </c>
      <c r="R185" s="18">
        <f t="shared" si="2"/>
        <v>0</v>
      </c>
      <c r="S185" s="18">
        <v>0</v>
      </c>
      <c r="T185" s="17">
        <f t="shared" si="3"/>
        <v>0</v>
      </c>
      <c r="AR185" s="6" t="s">
        <v>0</v>
      </c>
      <c r="AT185" s="6" t="s">
        <v>3</v>
      </c>
      <c r="AU185" s="6" t="s">
        <v>1</v>
      </c>
      <c r="AY185" s="7" t="s">
        <v>2</v>
      </c>
      <c r="BE185" s="8">
        <f t="shared" si="4"/>
        <v>0</v>
      </c>
      <c r="BF185" s="8">
        <f t="shared" si="5"/>
        <v>0</v>
      </c>
      <c r="BG185" s="8">
        <f t="shared" si="6"/>
        <v>0</v>
      </c>
      <c r="BH185" s="8">
        <f t="shared" si="7"/>
        <v>0</v>
      </c>
      <c r="BI185" s="8">
        <f t="shared" si="8"/>
        <v>0</v>
      </c>
      <c r="BJ185" s="7" t="s">
        <v>1</v>
      </c>
      <c r="BK185" s="8">
        <f t="shared" si="9"/>
        <v>0</v>
      </c>
      <c r="BL185" s="7" t="s">
        <v>0</v>
      </c>
      <c r="BM185" s="6" t="s">
        <v>10</v>
      </c>
    </row>
    <row r="186" spans="2:65" s="2" customFormat="1" ht="24">
      <c r="B186" s="16"/>
      <c r="C186" s="15">
        <f t="shared" si="10"/>
        <v>38</v>
      </c>
      <c r="D186" s="15" t="s">
        <v>3</v>
      </c>
      <c r="E186" s="14" t="s">
        <v>48</v>
      </c>
      <c r="F186" s="13" t="s">
        <v>221</v>
      </c>
      <c r="G186" s="12" t="s">
        <v>6</v>
      </c>
      <c r="H186" s="11">
        <v>40</v>
      </c>
      <c r="I186" s="10"/>
      <c r="J186" s="10">
        <f t="shared" si="0"/>
        <v>0</v>
      </c>
      <c r="K186" s="9"/>
      <c r="L186" s="3"/>
      <c r="M186" s="20" t="s">
        <v>5</v>
      </c>
      <c r="N186" s="19" t="s">
        <v>4</v>
      </c>
      <c r="O186" s="18">
        <v>0</v>
      </c>
      <c r="P186" s="18">
        <f t="shared" si="1"/>
        <v>0</v>
      </c>
      <c r="Q186" s="18">
        <v>0</v>
      </c>
      <c r="R186" s="18">
        <f t="shared" si="2"/>
        <v>0</v>
      </c>
      <c r="S186" s="18">
        <v>0</v>
      </c>
      <c r="T186" s="17">
        <f t="shared" si="3"/>
        <v>0</v>
      </c>
      <c r="AR186" s="6" t="s">
        <v>0</v>
      </c>
      <c r="AT186" s="6" t="s">
        <v>3</v>
      </c>
      <c r="AU186" s="6" t="s">
        <v>1</v>
      </c>
      <c r="AY186" s="7" t="s">
        <v>2</v>
      </c>
      <c r="BE186" s="8">
        <f t="shared" si="4"/>
        <v>0</v>
      </c>
      <c r="BF186" s="8">
        <f t="shared" si="5"/>
        <v>0</v>
      </c>
      <c r="BG186" s="8">
        <f t="shared" si="6"/>
        <v>0</v>
      </c>
      <c r="BH186" s="8">
        <f t="shared" si="7"/>
        <v>0</v>
      </c>
      <c r="BI186" s="8">
        <f t="shared" si="8"/>
        <v>0</v>
      </c>
      <c r="BJ186" s="7" t="s">
        <v>1</v>
      </c>
      <c r="BK186" s="8">
        <f t="shared" si="9"/>
        <v>0</v>
      </c>
      <c r="BL186" s="7" t="s">
        <v>0</v>
      </c>
      <c r="BM186" s="6" t="s">
        <v>8</v>
      </c>
    </row>
    <row r="187" spans="2:65" s="2" customFormat="1" ht="24">
      <c r="B187" s="16"/>
      <c r="C187" s="15">
        <f t="shared" si="10"/>
        <v>39</v>
      </c>
      <c r="D187" s="15" t="s">
        <v>3</v>
      </c>
      <c r="E187" s="14" t="s">
        <v>46</v>
      </c>
      <c r="F187" s="13" t="s">
        <v>220</v>
      </c>
      <c r="G187" s="12" t="s">
        <v>16</v>
      </c>
      <c r="H187" s="11">
        <v>40</v>
      </c>
      <c r="I187" s="10"/>
      <c r="J187" s="10">
        <f t="shared" si="0"/>
        <v>0</v>
      </c>
      <c r="K187" s="9"/>
      <c r="L187" s="3"/>
      <c r="M187" s="20" t="s">
        <v>5</v>
      </c>
      <c r="N187" s="19" t="s">
        <v>4</v>
      </c>
      <c r="O187" s="18">
        <v>0</v>
      </c>
      <c r="P187" s="18">
        <f t="shared" si="1"/>
        <v>0</v>
      </c>
      <c r="Q187" s="18">
        <v>0</v>
      </c>
      <c r="R187" s="18">
        <f t="shared" si="2"/>
        <v>0</v>
      </c>
      <c r="S187" s="18">
        <v>0</v>
      </c>
      <c r="T187" s="17">
        <f t="shared" si="3"/>
        <v>0</v>
      </c>
      <c r="AR187" s="6" t="s">
        <v>0</v>
      </c>
      <c r="AT187" s="6" t="s">
        <v>3</v>
      </c>
      <c r="AU187" s="6" t="s">
        <v>1</v>
      </c>
      <c r="AY187" s="7" t="s">
        <v>2</v>
      </c>
      <c r="BE187" s="8">
        <f t="shared" si="4"/>
        <v>0</v>
      </c>
      <c r="BF187" s="8">
        <f t="shared" si="5"/>
        <v>0</v>
      </c>
      <c r="BG187" s="8">
        <f t="shared" si="6"/>
        <v>0</v>
      </c>
      <c r="BH187" s="8">
        <f t="shared" si="7"/>
        <v>0</v>
      </c>
      <c r="BI187" s="8">
        <f t="shared" si="8"/>
        <v>0</v>
      </c>
      <c r="BJ187" s="7" t="s">
        <v>1</v>
      </c>
      <c r="BK187" s="8">
        <f t="shared" si="9"/>
        <v>0</v>
      </c>
      <c r="BL187" s="7" t="s">
        <v>0</v>
      </c>
      <c r="BM187" s="6" t="s">
        <v>7</v>
      </c>
    </row>
    <row r="188" spans="2:47" s="2" customFormat="1" ht="19.5">
      <c r="B188" s="3"/>
      <c r="D188" s="24" t="s">
        <v>9</v>
      </c>
      <c r="F188" s="23" t="s">
        <v>219</v>
      </c>
      <c r="L188" s="3"/>
      <c r="M188" s="22"/>
      <c r="T188" s="21"/>
      <c r="AT188" s="7" t="s">
        <v>9</v>
      </c>
      <c r="AU188" s="7" t="s">
        <v>1</v>
      </c>
    </row>
    <row r="189" spans="2:63" s="25" customFormat="1" ht="25.9" customHeight="1">
      <c r="B189" s="32"/>
      <c r="D189" s="27" t="s">
        <v>12</v>
      </c>
      <c r="E189" s="34" t="s">
        <v>23</v>
      </c>
      <c r="F189" s="34" t="s">
        <v>218</v>
      </c>
      <c r="J189" s="33">
        <f>BK189</f>
        <v>0</v>
      </c>
      <c r="L189" s="32"/>
      <c r="M189" s="31"/>
      <c r="P189" s="30">
        <f>SUM(P190:P207)</f>
        <v>0</v>
      </c>
      <c r="R189" s="30">
        <f>SUM(R190:R207)</f>
        <v>0</v>
      </c>
      <c r="T189" s="29">
        <f>SUM(T190:T207)</f>
        <v>0</v>
      </c>
      <c r="AR189" s="27" t="s">
        <v>1</v>
      </c>
      <c r="AT189" s="28" t="s">
        <v>12</v>
      </c>
      <c r="AU189" s="28" t="s">
        <v>11</v>
      </c>
      <c r="AY189" s="27" t="s">
        <v>2</v>
      </c>
      <c r="BK189" s="26">
        <f>SUM(BK190:BK207)</f>
        <v>0</v>
      </c>
    </row>
    <row r="190" spans="2:65" s="2" customFormat="1" ht="48">
      <c r="B190" s="16"/>
      <c r="C190" s="15">
        <f>C187+1</f>
        <v>40</v>
      </c>
      <c r="D190" s="15" t="s">
        <v>3</v>
      </c>
      <c r="E190" s="14" t="s">
        <v>22</v>
      </c>
      <c r="F190" s="13" t="s">
        <v>217</v>
      </c>
      <c r="G190" s="12" t="s">
        <v>6</v>
      </c>
      <c r="H190" s="11">
        <v>10</v>
      </c>
      <c r="I190" s="10"/>
      <c r="J190" s="10">
        <f aca="true" t="shared" si="11" ref="J190:J196">ROUND(I190*H190,2)</f>
        <v>0</v>
      </c>
      <c r="K190" s="9"/>
      <c r="L190" s="3"/>
      <c r="M190" s="20" t="s">
        <v>5</v>
      </c>
      <c r="N190" s="19" t="s">
        <v>4</v>
      </c>
      <c r="O190" s="18">
        <v>0</v>
      </c>
      <c r="P190" s="18">
        <f aca="true" t="shared" si="12" ref="P190:P196">O190*H190</f>
        <v>0</v>
      </c>
      <c r="Q190" s="18">
        <v>0</v>
      </c>
      <c r="R190" s="18">
        <f aca="true" t="shared" si="13" ref="R190:R196">Q190*H190</f>
        <v>0</v>
      </c>
      <c r="S190" s="18">
        <v>0</v>
      </c>
      <c r="T190" s="17">
        <f aca="true" t="shared" si="14" ref="T190:T196">S190*H190</f>
        <v>0</v>
      </c>
      <c r="AR190" s="6" t="s">
        <v>0</v>
      </c>
      <c r="AT190" s="6" t="s">
        <v>3</v>
      </c>
      <c r="AU190" s="6" t="s">
        <v>1</v>
      </c>
      <c r="AY190" s="7" t="s">
        <v>2</v>
      </c>
      <c r="BE190" s="8">
        <f aca="true" t="shared" si="15" ref="BE190:BE196">IF(N190="základní",J190,0)</f>
        <v>0</v>
      </c>
      <c r="BF190" s="8">
        <f aca="true" t="shared" si="16" ref="BF190:BF196">IF(N190="snížená",J190,0)</f>
        <v>0</v>
      </c>
      <c r="BG190" s="8">
        <f aca="true" t="shared" si="17" ref="BG190:BG196">IF(N190="zákl. přenesená",J190,0)</f>
        <v>0</v>
      </c>
      <c r="BH190" s="8">
        <f aca="true" t="shared" si="18" ref="BH190:BH196">IF(N190="sníž. přenesená",J190,0)</f>
        <v>0</v>
      </c>
      <c r="BI190" s="8">
        <f aca="true" t="shared" si="19" ref="BI190:BI196">IF(N190="nulová",J190,0)</f>
        <v>0</v>
      </c>
      <c r="BJ190" s="7" t="s">
        <v>1</v>
      </c>
      <c r="BK190" s="8">
        <f aca="true" t="shared" si="20" ref="BK190:BK196">ROUND(I190*H190,2)</f>
        <v>0</v>
      </c>
      <c r="BL190" s="7" t="s">
        <v>0</v>
      </c>
      <c r="BM190" s="6" t="s">
        <v>57</v>
      </c>
    </row>
    <row r="191" spans="2:65" s="2" customFormat="1" ht="36">
      <c r="B191" s="16"/>
      <c r="C191" s="15">
        <f aca="true" t="shared" si="21" ref="C191:C196">C190+1</f>
        <v>41</v>
      </c>
      <c r="D191" s="15" t="s">
        <v>3</v>
      </c>
      <c r="E191" s="14" t="s">
        <v>20</v>
      </c>
      <c r="F191" s="13" t="s">
        <v>216</v>
      </c>
      <c r="G191" s="12" t="s">
        <v>6</v>
      </c>
      <c r="H191" s="11">
        <v>5</v>
      </c>
      <c r="I191" s="10"/>
      <c r="J191" s="10">
        <f t="shared" si="11"/>
        <v>0</v>
      </c>
      <c r="K191" s="9"/>
      <c r="L191" s="3"/>
      <c r="M191" s="20" t="s">
        <v>5</v>
      </c>
      <c r="N191" s="19" t="s">
        <v>4</v>
      </c>
      <c r="O191" s="18">
        <v>0</v>
      </c>
      <c r="P191" s="18">
        <f t="shared" si="12"/>
        <v>0</v>
      </c>
      <c r="Q191" s="18">
        <v>0</v>
      </c>
      <c r="R191" s="18">
        <f t="shared" si="13"/>
        <v>0</v>
      </c>
      <c r="S191" s="18">
        <v>0</v>
      </c>
      <c r="T191" s="17">
        <f t="shared" si="14"/>
        <v>0</v>
      </c>
      <c r="AR191" s="6" t="s">
        <v>0</v>
      </c>
      <c r="AT191" s="6" t="s">
        <v>3</v>
      </c>
      <c r="AU191" s="6" t="s">
        <v>1</v>
      </c>
      <c r="AY191" s="7" t="s">
        <v>2</v>
      </c>
      <c r="BE191" s="8">
        <f t="shared" si="15"/>
        <v>0</v>
      </c>
      <c r="BF191" s="8">
        <f t="shared" si="16"/>
        <v>0</v>
      </c>
      <c r="BG191" s="8">
        <f t="shared" si="17"/>
        <v>0</v>
      </c>
      <c r="BH191" s="8">
        <f t="shared" si="18"/>
        <v>0</v>
      </c>
      <c r="BI191" s="8">
        <f t="shared" si="19"/>
        <v>0</v>
      </c>
      <c r="BJ191" s="7" t="s">
        <v>1</v>
      </c>
      <c r="BK191" s="8">
        <f t="shared" si="20"/>
        <v>0</v>
      </c>
      <c r="BL191" s="7" t="s">
        <v>0</v>
      </c>
      <c r="BM191" s="6" t="s">
        <v>55</v>
      </c>
    </row>
    <row r="192" spans="2:65" s="2" customFormat="1" ht="36">
      <c r="B192" s="16"/>
      <c r="C192" s="15">
        <f t="shared" si="21"/>
        <v>42</v>
      </c>
      <c r="D192" s="15" t="s">
        <v>3</v>
      </c>
      <c r="E192" s="14" t="s">
        <v>19</v>
      </c>
      <c r="F192" s="13" t="s">
        <v>215</v>
      </c>
      <c r="G192" s="12" t="s">
        <v>6</v>
      </c>
      <c r="H192" s="11">
        <v>5</v>
      </c>
      <c r="I192" s="10"/>
      <c r="J192" s="10">
        <f t="shared" si="11"/>
        <v>0</v>
      </c>
      <c r="K192" s="9"/>
      <c r="L192" s="3"/>
      <c r="M192" s="20" t="s">
        <v>5</v>
      </c>
      <c r="N192" s="19" t="s">
        <v>4</v>
      </c>
      <c r="O192" s="18">
        <v>0</v>
      </c>
      <c r="P192" s="18">
        <f t="shared" si="12"/>
        <v>0</v>
      </c>
      <c r="Q192" s="18">
        <v>0</v>
      </c>
      <c r="R192" s="18">
        <f t="shared" si="13"/>
        <v>0</v>
      </c>
      <c r="S192" s="18">
        <v>0</v>
      </c>
      <c r="T192" s="17">
        <f t="shared" si="14"/>
        <v>0</v>
      </c>
      <c r="AR192" s="6" t="s">
        <v>0</v>
      </c>
      <c r="AT192" s="6" t="s">
        <v>3</v>
      </c>
      <c r="AU192" s="6" t="s">
        <v>1</v>
      </c>
      <c r="AY192" s="7" t="s">
        <v>2</v>
      </c>
      <c r="BE192" s="8">
        <f t="shared" si="15"/>
        <v>0</v>
      </c>
      <c r="BF192" s="8">
        <f t="shared" si="16"/>
        <v>0</v>
      </c>
      <c r="BG192" s="8">
        <f t="shared" si="17"/>
        <v>0</v>
      </c>
      <c r="BH192" s="8">
        <f t="shared" si="18"/>
        <v>0</v>
      </c>
      <c r="BI192" s="8">
        <f t="shared" si="19"/>
        <v>0</v>
      </c>
      <c r="BJ192" s="7" t="s">
        <v>1</v>
      </c>
      <c r="BK192" s="8">
        <f t="shared" si="20"/>
        <v>0</v>
      </c>
      <c r="BL192" s="7" t="s">
        <v>0</v>
      </c>
      <c r="BM192" s="6" t="s">
        <v>52</v>
      </c>
    </row>
    <row r="193" spans="2:65" s="2" customFormat="1" ht="36">
      <c r="B193" s="16"/>
      <c r="C193" s="15">
        <f t="shared" si="21"/>
        <v>43</v>
      </c>
      <c r="D193" s="15" t="s">
        <v>3</v>
      </c>
      <c r="E193" s="14" t="s">
        <v>17</v>
      </c>
      <c r="F193" s="13" t="s">
        <v>214</v>
      </c>
      <c r="G193" s="12" t="s">
        <v>6</v>
      </c>
      <c r="H193" s="11">
        <v>10</v>
      </c>
      <c r="I193" s="10"/>
      <c r="J193" s="10">
        <f t="shared" si="11"/>
        <v>0</v>
      </c>
      <c r="K193" s="9"/>
      <c r="L193" s="3"/>
      <c r="M193" s="20" t="s">
        <v>5</v>
      </c>
      <c r="N193" s="19" t="s">
        <v>4</v>
      </c>
      <c r="O193" s="18">
        <v>0</v>
      </c>
      <c r="P193" s="18">
        <f t="shared" si="12"/>
        <v>0</v>
      </c>
      <c r="Q193" s="18">
        <v>0</v>
      </c>
      <c r="R193" s="18">
        <f t="shared" si="13"/>
        <v>0</v>
      </c>
      <c r="S193" s="18">
        <v>0</v>
      </c>
      <c r="T193" s="17">
        <f t="shared" si="14"/>
        <v>0</v>
      </c>
      <c r="AR193" s="6" t="s">
        <v>0</v>
      </c>
      <c r="AT193" s="6" t="s">
        <v>3</v>
      </c>
      <c r="AU193" s="6" t="s">
        <v>1</v>
      </c>
      <c r="AY193" s="7" t="s">
        <v>2</v>
      </c>
      <c r="BE193" s="8">
        <f t="shared" si="15"/>
        <v>0</v>
      </c>
      <c r="BF193" s="8">
        <f t="shared" si="16"/>
        <v>0</v>
      </c>
      <c r="BG193" s="8">
        <f t="shared" si="17"/>
        <v>0</v>
      </c>
      <c r="BH193" s="8">
        <f t="shared" si="18"/>
        <v>0</v>
      </c>
      <c r="BI193" s="8">
        <f t="shared" si="19"/>
        <v>0</v>
      </c>
      <c r="BJ193" s="7" t="s">
        <v>1</v>
      </c>
      <c r="BK193" s="8">
        <f t="shared" si="20"/>
        <v>0</v>
      </c>
      <c r="BL193" s="7" t="s">
        <v>0</v>
      </c>
      <c r="BM193" s="6" t="s">
        <v>50</v>
      </c>
    </row>
    <row r="194" spans="2:65" s="2" customFormat="1" ht="36">
      <c r="B194" s="16"/>
      <c r="C194" s="15">
        <f t="shared" si="21"/>
        <v>44</v>
      </c>
      <c r="D194" s="15" t="s">
        <v>3</v>
      </c>
      <c r="E194" s="14" t="s">
        <v>15</v>
      </c>
      <c r="F194" s="13" t="s">
        <v>213</v>
      </c>
      <c r="G194" s="12" t="s">
        <v>6</v>
      </c>
      <c r="H194" s="11">
        <v>10</v>
      </c>
      <c r="I194" s="10"/>
      <c r="J194" s="10">
        <f t="shared" si="11"/>
        <v>0</v>
      </c>
      <c r="K194" s="9"/>
      <c r="L194" s="3"/>
      <c r="M194" s="20" t="s">
        <v>5</v>
      </c>
      <c r="N194" s="19" t="s">
        <v>4</v>
      </c>
      <c r="O194" s="18">
        <v>0</v>
      </c>
      <c r="P194" s="18">
        <f t="shared" si="12"/>
        <v>0</v>
      </c>
      <c r="Q194" s="18">
        <v>0</v>
      </c>
      <c r="R194" s="18">
        <f t="shared" si="13"/>
        <v>0</v>
      </c>
      <c r="S194" s="18">
        <v>0</v>
      </c>
      <c r="T194" s="17">
        <f t="shared" si="14"/>
        <v>0</v>
      </c>
      <c r="AR194" s="6" t="s">
        <v>0</v>
      </c>
      <c r="AT194" s="6" t="s">
        <v>3</v>
      </c>
      <c r="AU194" s="6" t="s">
        <v>1</v>
      </c>
      <c r="AY194" s="7" t="s">
        <v>2</v>
      </c>
      <c r="BE194" s="8">
        <f t="shared" si="15"/>
        <v>0</v>
      </c>
      <c r="BF194" s="8">
        <f t="shared" si="16"/>
        <v>0</v>
      </c>
      <c r="BG194" s="8">
        <f t="shared" si="17"/>
        <v>0</v>
      </c>
      <c r="BH194" s="8">
        <f t="shared" si="18"/>
        <v>0</v>
      </c>
      <c r="BI194" s="8">
        <f t="shared" si="19"/>
        <v>0</v>
      </c>
      <c r="BJ194" s="7" t="s">
        <v>1</v>
      </c>
      <c r="BK194" s="8">
        <f t="shared" si="20"/>
        <v>0</v>
      </c>
      <c r="BL194" s="7" t="s">
        <v>0</v>
      </c>
      <c r="BM194" s="6" t="s">
        <v>47</v>
      </c>
    </row>
    <row r="195" spans="2:65" s="2" customFormat="1" ht="36">
      <c r="B195" s="16"/>
      <c r="C195" s="15">
        <f t="shared" si="21"/>
        <v>45</v>
      </c>
      <c r="D195" s="15" t="s">
        <v>3</v>
      </c>
      <c r="E195" s="14" t="s">
        <v>13</v>
      </c>
      <c r="F195" s="13" t="s">
        <v>212</v>
      </c>
      <c r="G195" s="12" t="s">
        <v>6</v>
      </c>
      <c r="H195" s="11">
        <v>10</v>
      </c>
      <c r="I195" s="10"/>
      <c r="J195" s="10">
        <f t="shared" si="11"/>
        <v>0</v>
      </c>
      <c r="K195" s="9"/>
      <c r="L195" s="3"/>
      <c r="M195" s="20" t="s">
        <v>5</v>
      </c>
      <c r="N195" s="19" t="s">
        <v>4</v>
      </c>
      <c r="O195" s="18">
        <v>0</v>
      </c>
      <c r="P195" s="18">
        <f t="shared" si="12"/>
        <v>0</v>
      </c>
      <c r="Q195" s="18">
        <v>0</v>
      </c>
      <c r="R195" s="18">
        <f t="shared" si="13"/>
        <v>0</v>
      </c>
      <c r="S195" s="18">
        <v>0</v>
      </c>
      <c r="T195" s="17">
        <f t="shared" si="14"/>
        <v>0</v>
      </c>
      <c r="AR195" s="6" t="s">
        <v>0</v>
      </c>
      <c r="AT195" s="6" t="s">
        <v>3</v>
      </c>
      <c r="AU195" s="6" t="s">
        <v>1</v>
      </c>
      <c r="AY195" s="7" t="s">
        <v>2</v>
      </c>
      <c r="BE195" s="8">
        <f t="shared" si="15"/>
        <v>0</v>
      </c>
      <c r="BF195" s="8">
        <f t="shared" si="16"/>
        <v>0</v>
      </c>
      <c r="BG195" s="8">
        <f t="shared" si="17"/>
        <v>0</v>
      </c>
      <c r="BH195" s="8">
        <f t="shared" si="18"/>
        <v>0</v>
      </c>
      <c r="BI195" s="8">
        <f t="shared" si="19"/>
        <v>0</v>
      </c>
      <c r="BJ195" s="7" t="s">
        <v>1</v>
      </c>
      <c r="BK195" s="8">
        <f t="shared" si="20"/>
        <v>0</v>
      </c>
      <c r="BL195" s="7" t="s">
        <v>0</v>
      </c>
      <c r="BM195" s="6" t="s">
        <v>45</v>
      </c>
    </row>
    <row r="196" spans="2:65" s="2" customFormat="1" ht="24">
      <c r="B196" s="16"/>
      <c r="C196" s="15">
        <f t="shared" si="21"/>
        <v>46</v>
      </c>
      <c r="D196" s="15" t="s">
        <v>3</v>
      </c>
      <c r="E196" s="14" t="s">
        <v>211</v>
      </c>
      <c r="F196" s="13" t="s">
        <v>210</v>
      </c>
      <c r="G196" s="12" t="s">
        <v>6</v>
      </c>
      <c r="H196" s="11">
        <v>10</v>
      </c>
      <c r="I196" s="10"/>
      <c r="J196" s="10">
        <f t="shared" si="11"/>
        <v>0</v>
      </c>
      <c r="K196" s="9"/>
      <c r="L196" s="3"/>
      <c r="M196" s="20" t="s">
        <v>5</v>
      </c>
      <c r="N196" s="19" t="s">
        <v>4</v>
      </c>
      <c r="O196" s="18">
        <v>0</v>
      </c>
      <c r="P196" s="18">
        <f t="shared" si="12"/>
        <v>0</v>
      </c>
      <c r="Q196" s="18">
        <v>0</v>
      </c>
      <c r="R196" s="18">
        <f t="shared" si="13"/>
        <v>0</v>
      </c>
      <c r="S196" s="18">
        <v>0</v>
      </c>
      <c r="T196" s="17">
        <f t="shared" si="14"/>
        <v>0</v>
      </c>
      <c r="AR196" s="6" t="s">
        <v>0</v>
      </c>
      <c r="AT196" s="6" t="s">
        <v>3</v>
      </c>
      <c r="AU196" s="6" t="s">
        <v>1</v>
      </c>
      <c r="AY196" s="7" t="s">
        <v>2</v>
      </c>
      <c r="BE196" s="8">
        <f t="shared" si="15"/>
        <v>0</v>
      </c>
      <c r="BF196" s="8">
        <f t="shared" si="16"/>
        <v>0</v>
      </c>
      <c r="BG196" s="8">
        <f t="shared" si="17"/>
        <v>0</v>
      </c>
      <c r="BH196" s="8">
        <f t="shared" si="18"/>
        <v>0</v>
      </c>
      <c r="BI196" s="8">
        <f t="shared" si="19"/>
        <v>0</v>
      </c>
      <c r="BJ196" s="7" t="s">
        <v>1</v>
      </c>
      <c r="BK196" s="8">
        <f t="shared" si="20"/>
        <v>0</v>
      </c>
      <c r="BL196" s="7" t="s">
        <v>0</v>
      </c>
      <c r="BM196" s="6" t="s">
        <v>43</v>
      </c>
    </row>
    <row r="197" spans="2:47" s="2" customFormat="1" ht="48.75">
      <c r="B197" s="3"/>
      <c r="D197" s="24" t="s">
        <v>9</v>
      </c>
      <c r="F197" s="23" t="s">
        <v>209</v>
      </c>
      <c r="L197" s="3"/>
      <c r="M197" s="22"/>
      <c r="T197" s="21"/>
      <c r="AT197" s="7" t="s">
        <v>9</v>
      </c>
      <c r="AU197" s="7" t="s">
        <v>1</v>
      </c>
    </row>
    <row r="198" spans="2:65" s="2" customFormat="1" ht="36">
      <c r="B198" s="16"/>
      <c r="C198" s="15">
        <f>C196+1</f>
        <v>47</v>
      </c>
      <c r="D198" s="15" t="s">
        <v>3</v>
      </c>
      <c r="E198" s="14" t="s">
        <v>208</v>
      </c>
      <c r="F198" s="13" t="s">
        <v>207</v>
      </c>
      <c r="G198" s="12" t="s">
        <v>6</v>
      </c>
      <c r="H198" s="11">
        <v>2</v>
      </c>
      <c r="I198" s="10"/>
      <c r="J198" s="10">
        <f aca="true" t="shared" si="22" ref="J198:J207">ROUND(I198*H198,2)</f>
        <v>0</v>
      </c>
      <c r="K198" s="9"/>
      <c r="L198" s="3"/>
      <c r="M198" s="20" t="s">
        <v>5</v>
      </c>
      <c r="N198" s="19" t="s">
        <v>4</v>
      </c>
      <c r="O198" s="18">
        <v>0</v>
      </c>
      <c r="P198" s="18">
        <f aca="true" t="shared" si="23" ref="P198:P207">O198*H198</f>
        <v>0</v>
      </c>
      <c r="Q198" s="18">
        <v>0</v>
      </c>
      <c r="R198" s="18">
        <f aca="true" t="shared" si="24" ref="R198:R207">Q198*H198</f>
        <v>0</v>
      </c>
      <c r="S198" s="18">
        <v>0</v>
      </c>
      <c r="T198" s="17">
        <f aca="true" t="shared" si="25" ref="T198:T207">S198*H198</f>
        <v>0</v>
      </c>
      <c r="AR198" s="6" t="s">
        <v>0</v>
      </c>
      <c r="AT198" s="6" t="s">
        <v>3</v>
      </c>
      <c r="AU198" s="6" t="s">
        <v>1</v>
      </c>
      <c r="AY198" s="7" t="s">
        <v>2</v>
      </c>
      <c r="BE198" s="8">
        <f aca="true" t="shared" si="26" ref="BE198:BE207">IF(N198="základní",J198,0)</f>
        <v>0</v>
      </c>
      <c r="BF198" s="8">
        <f aca="true" t="shared" si="27" ref="BF198:BF207">IF(N198="snížená",J198,0)</f>
        <v>0</v>
      </c>
      <c r="BG198" s="8">
        <f aca="true" t="shared" si="28" ref="BG198:BG207">IF(N198="zákl. přenesená",J198,0)</f>
        <v>0</v>
      </c>
      <c r="BH198" s="8">
        <f aca="true" t="shared" si="29" ref="BH198:BH207">IF(N198="sníž. přenesená",J198,0)</f>
        <v>0</v>
      </c>
      <c r="BI198" s="8">
        <f aca="true" t="shared" si="30" ref="BI198:BI207">IF(N198="nulová",J198,0)</f>
        <v>0</v>
      </c>
      <c r="BJ198" s="7" t="s">
        <v>1</v>
      </c>
      <c r="BK198" s="8">
        <f aca="true" t="shared" si="31" ref="BK198:BK207">ROUND(I198*H198,2)</f>
        <v>0</v>
      </c>
      <c r="BL198" s="7" t="s">
        <v>0</v>
      </c>
      <c r="BM198" s="6" t="s">
        <v>42</v>
      </c>
    </row>
    <row r="199" spans="2:65" s="2" customFormat="1" ht="48">
      <c r="B199" s="16"/>
      <c r="C199" s="15">
        <f aca="true" t="shared" si="32" ref="C199:C207">C198+1</f>
        <v>48</v>
      </c>
      <c r="D199" s="15" t="s">
        <v>3</v>
      </c>
      <c r="E199" s="14" t="s">
        <v>206</v>
      </c>
      <c r="F199" s="13" t="s">
        <v>205</v>
      </c>
      <c r="G199" s="12" t="s">
        <v>6</v>
      </c>
      <c r="H199" s="11">
        <v>2</v>
      </c>
      <c r="I199" s="10"/>
      <c r="J199" s="10">
        <f t="shared" si="22"/>
        <v>0</v>
      </c>
      <c r="K199" s="9"/>
      <c r="L199" s="3"/>
      <c r="M199" s="20" t="s">
        <v>5</v>
      </c>
      <c r="N199" s="19" t="s">
        <v>4</v>
      </c>
      <c r="O199" s="18">
        <v>0</v>
      </c>
      <c r="P199" s="18">
        <f t="shared" si="23"/>
        <v>0</v>
      </c>
      <c r="Q199" s="18">
        <v>0</v>
      </c>
      <c r="R199" s="18">
        <f t="shared" si="24"/>
        <v>0</v>
      </c>
      <c r="S199" s="18">
        <v>0</v>
      </c>
      <c r="T199" s="17">
        <f t="shared" si="25"/>
        <v>0</v>
      </c>
      <c r="AR199" s="6" t="s">
        <v>0</v>
      </c>
      <c r="AT199" s="6" t="s">
        <v>3</v>
      </c>
      <c r="AU199" s="6" t="s">
        <v>1</v>
      </c>
      <c r="AY199" s="7" t="s">
        <v>2</v>
      </c>
      <c r="BE199" s="8">
        <f t="shared" si="26"/>
        <v>0</v>
      </c>
      <c r="BF199" s="8">
        <f t="shared" si="27"/>
        <v>0</v>
      </c>
      <c r="BG199" s="8">
        <f t="shared" si="28"/>
        <v>0</v>
      </c>
      <c r="BH199" s="8">
        <f t="shared" si="29"/>
        <v>0</v>
      </c>
      <c r="BI199" s="8">
        <f t="shared" si="30"/>
        <v>0</v>
      </c>
      <c r="BJ199" s="7" t="s">
        <v>1</v>
      </c>
      <c r="BK199" s="8">
        <f t="shared" si="31"/>
        <v>0</v>
      </c>
      <c r="BL199" s="7" t="s">
        <v>0</v>
      </c>
      <c r="BM199" s="6" t="s">
        <v>40</v>
      </c>
    </row>
    <row r="200" spans="2:65" s="2" customFormat="1" ht="24">
      <c r="B200" s="16"/>
      <c r="C200" s="15">
        <f t="shared" si="32"/>
        <v>49</v>
      </c>
      <c r="D200" s="15" t="s">
        <v>3</v>
      </c>
      <c r="E200" s="14" t="s">
        <v>204</v>
      </c>
      <c r="F200" s="13" t="s">
        <v>203</v>
      </c>
      <c r="G200" s="12" t="s">
        <v>6</v>
      </c>
      <c r="H200" s="11">
        <v>10</v>
      </c>
      <c r="I200" s="10"/>
      <c r="J200" s="10">
        <f t="shared" si="22"/>
        <v>0</v>
      </c>
      <c r="K200" s="9"/>
      <c r="L200" s="3"/>
      <c r="M200" s="20" t="s">
        <v>5</v>
      </c>
      <c r="N200" s="19" t="s">
        <v>4</v>
      </c>
      <c r="O200" s="18">
        <v>0</v>
      </c>
      <c r="P200" s="18">
        <f t="shared" si="23"/>
        <v>0</v>
      </c>
      <c r="Q200" s="18">
        <v>0</v>
      </c>
      <c r="R200" s="18">
        <f t="shared" si="24"/>
        <v>0</v>
      </c>
      <c r="S200" s="18">
        <v>0</v>
      </c>
      <c r="T200" s="17">
        <f t="shared" si="25"/>
        <v>0</v>
      </c>
      <c r="AR200" s="6" t="s">
        <v>0</v>
      </c>
      <c r="AT200" s="6" t="s">
        <v>3</v>
      </c>
      <c r="AU200" s="6" t="s">
        <v>1</v>
      </c>
      <c r="AY200" s="7" t="s">
        <v>2</v>
      </c>
      <c r="BE200" s="8">
        <f t="shared" si="26"/>
        <v>0</v>
      </c>
      <c r="BF200" s="8">
        <f t="shared" si="27"/>
        <v>0</v>
      </c>
      <c r="BG200" s="8">
        <f t="shared" si="28"/>
        <v>0</v>
      </c>
      <c r="BH200" s="8">
        <f t="shared" si="29"/>
        <v>0</v>
      </c>
      <c r="BI200" s="8">
        <f t="shared" si="30"/>
        <v>0</v>
      </c>
      <c r="BJ200" s="7" t="s">
        <v>1</v>
      </c>
      <c r="BK200" s="8">
        <f t="shared" si="31"/>
        <v>0</v>
      </c>
      <c r="BL200" s="7" t="s">
        <v>0</v>
      </c>
      <c r="BM200" s="6" t="s">
        <v>39</v>
      </c>
    </row>
    <row r="201" spans="2:65" s="2" customFormat="1" ht="24">
      <c r="B201" s="16"/>
      <c r="C201" s="15">
        <f t="shared" si="32"/>
        <v>50</v>
      </c>
      <c r="D201" s="15" t="s">
        <v>3</v>
      </c>
      <c r="E201" s="14" t="s">
        <v>202</v>
      </c>
      <c r="F201" s="13" t="s">
        <v>201</v>
      </c>
      <c r="G201" s="12" t="s">
        <v>6</v>
      </c>
      <c r="H201" s="11">
        <v>2</v>
      </c>
      <c r="I201" s="10"/>
      <c r="J201" s="10">
        <f t="shared" si="22"/>
        <v>0</v>
      </c>
      <c r="K201" s="9"/>
      <c r="L201" s="3"/>
      <c r="M201" s="20" t="s">
        <v>5</v>
      </c>
      <c r="N201" s="19" t="s">
        <v>4</v>
      </c>
      <c r="O201" s="18">
        <v>0</v>
      </c>
      <c r="P201" s="18">
        <f t="shared" si="23"/>
        <v>0</v>
      </c>
      <c r="Q201" s="18">
        <v>0</v>
      </c>
      <c r="R201" s="18">
        <f t="shared" si="24"/>
        <v>0</v>
      </c>
      <c r="S201" s="18">
        <v>0</v>
      </c>
      <c r="T201" s="17">
        <f t="shared" si="25"/>
        <v>0</v>
      </c>
      <c r="AR201" s="6" t="s">
        <v>0</v>
      </c>
      <c r="AT201" s="6" t="s">
        <v>3</v>
      </c>
      <c r="AU201" s="6" t="s">
        <v>1</v>
      </c>
      <c r="AY201" s="7" t="s">
        <v>2</v>
      </c>
      <c r="BE201" s="8">
        <f t="shared" si="26"/>
        <v>0</v>
      </c>
      <c r="BF201" s="8">
        <f t="shared" si="27"/>
        <v>0</v>
      </c>
      <c r="BG201" s="8">
        <f t="shared" si="28"/>
        <v>0</v>
      </c>
      <c r="BH201" s="8">
        <f t="shared" si="29"/>
        <v>0</v>
      </c>
      <c r="BI201" s="8">
        <f t="shared" si="30"/>
        <v>0</v>
      </c>
      <c r="BJ201" s="7" t="s">
        <v>1</v>
      </c>
      <c r="BK201" s="8">
        <f t="shared" si="31"/>
        <v>0</v>
      </c>
      <c r="BL201" s="7" t="s">
        <v>0</v>
      </c>
      <c r="BM201" s="6" t="s">
        <v>37</v>
      </c>
    </row>
    <row r="202" spans="2:65" s="2" customFormat="1" ht="24">
      <c r="B202" s="16"/>
      <c r="C202" s="15">
        <f t="shared" si="32"/>
        <v>51</v>
      </c>
      <c r="D202" s="15" t="s">
        <v>3</v>
      </c>
      <c r="E202" s="14" t="s">
        <v>200</v>
      </c>
      <c r="F202" s="13" t="s">
        <v>199</v>
      </c>
      <c r="G202" s="12" t="s">
        <v>6</v>
      </c>
      <c r="H202" s="11">
        <v>1</v>
      </c>
      <c r="I202" s="10"/>
      <c r="J202" s="10">
        <f t="shared" si="22"/>
        <v>0</v>
      </c>
      <c r="K202" s="9"/>
      <c r="L202" s="3"/>
      <c r="M202" s="20" t="s">
        <v>5</v>
      </c>
      <c r="N202" s="19" t="s">
        <v>4</v>
      </c>
      <c r="O202" s="18">
        <v>0</v>
      </c>
      <c r="P202" s="18">
        <f t="shared" si="23"/>
        <v>0</v>
      </c>
      <c r="Q202" s="18">
        <v>0</v>
      </c>
      <c r="R202" s="18">
        <f t="shared" si="24"/>
        <v>0</v>
      </c>
      <c r="S202" s="18">
        <v>0</v>
      </c>
      <c r="T202" s="17">
        <f t="shared" si="25"/>
        <v>0</v>
      </c>
      <c r="AR202" s="6" t="s">
        <v>0</v>
      </c>
      <c r="AT202" s="6" t="s">
        <v>3</v>
      </c>
      <c r="AU202" s="6" t="s">
        <v>1</v>
      </c>
      <c r="AY202" s="7" t="s">
        <v>2</v>
      </c>
      <c r="BE202" s="8">
        <f t="shared" si="26"/>
        <v>0</v>
      </c>
      <c r="BF202" s="8">
        <f t="shared" si="27"/>
        <v>0</v>
      </c>
      <c r="BG202" s="8">
        <f t="shared" si="28"/>
        <v>0</v>
      </c>
      <c r="BH202" s="8">
        <f t="shared" si="29"/>
        <v>0</v>
      </c>
      <c r="BI202" s="8">
        <f t="shared" si="30"/>
        <v>0</v>
      </c>
      <c r="BJ202" s="7" t="s">
        <v>1</v>
      </c>
      <c r="BK202" s="8">
        <f t="shared" si="31"/>
        <v>0</v>
      </c>
      <c r="BL202" s="7" t="s">
        <v>0</v>
      </c>
      <c r="BM202" s="6" t="s">
        <v>36</v>
      </c>
    </row>
    <row r="203" spans="2:65" s="2" customFormat="1" ht="36">
      <c r="B203" s="16"/>
      <c r="C203" s="15">
        <f t="shared" si="32"/>
        <v>52</v>
      </c>
      <c r="D203" s="15" t="s">
        <v>3</v>
      </c>
      <c r="E203" s="14" t="s">
        <v>198</v>
      </c>
      <c r="F203" s="13" t="s">
        <v>197</v>
      </c>
      <c r="G203" s="12" t="s">
        <v>6</v>
      </c>
      <c r="H203" s="11">
        <v>4</v>
      </c>
      <c r="I203" s="10"/>
      <c r="J203" s="10">
        <f t="shared" si="22"/>
        <v>0</v>
      </c>
      <c r="K203" s="9"/>
      <c r="L203" s="3"/>
      <c r="M203" s="20" t="s">
        <v>5</v>
      </c>
      <c r="N203" s="19" t="s">
        <v>4</v>
      </c>
      <c r="O203" s="18">
        <v>0</v>
      </c>
      <c r="P203" s="18">
        <f t="shared" si="23"/>
        <v>0</v>
      </c>
      <c r="Q203" s="18">
        <v>0</v>
      </c>
      <c r="R203" s="18">
        <f t="shared" si="24"/>
        <v>0</v>
      </c>
      <c r="S203" s="18">
        <v>0</v>
      </c>
      <c r="T203" s="17">
        <f t="shared" si="25"/>
        <v>0</v>
      </c>
      <c r="AR203" s="6" t="s">
        <v>0</v>
      </c>
      <c r="AT203" s="6" t="s">
        <v>3</v>
      </c>
      <c r="AU203" s="6" t="s">
        <v>1</v>
      </c>
      <c r="AY203" s="7" t="s">
        <v>2</v>
      </c>
      <c r="BE203" s="8">
        <f t="shared" si="26"/>
        <v>0</v>
      </c>
      <c r="BF203" s="8">
        <f t="shared" si="27"/>
        <v>0</v>
      </c>
      <c r="BG203" s="8">
        <f t="shared" si="28"/>
        <v>0</v>
      </c>
      <c r="BH203" s="8">
        <f t="shared" si="29"/>
        <v>0</v>
      </c>
      <c r="BI203" s="8">
        <f t="shared" si="30"/>
        <v>0</v>
      </c>
      <c r="BJ203" s="7" t="s">
        <v>1</v>
      </c>
      <c r="BK203" s="8">
        <f t="shared" si="31"/>
        <v>0</v>
      </c>
      <c r="BL203" s="7" t="s">
        <v>0</v>
      </c>
      <c r="BM203" s="6" t="s">
        <v>34</v>
      </c>
    </row>
    <row r="204" spans="2:65" s="2" customFormat="1" ht="36">
      <c r="B204" s="16"/>
      <c r="C204" s="15">
        <f t="shared" si="32"/>
        <v>53</v>
      </c>
      <c r="D204" s="15" t="s">
        <v>3</v>
      </c>
      <c r="E204" s="14" t="s">
        <v>196</v>
      </c>
      <c r="F204" s="13" t="s">
        <v>195</v>
      </c>
      <c r="G204" s="12" t="s">
        <v>6</v>
      </c>
      <c r="H204" s="11">
        <v>2</v>
      </c>
      <c r="I204" s="10"/>
      <c r="J204" s="10">
        <f t="shared" si="22"/>
        <v>0</v>
      </c>
      <c r="K204" s="9"/>
      <c r="L204" s="3"/>
      <c r="M204" s="20" t="s">
        <v>5</v>
      </c>
      <c r="N204" s="19" t="s">
        <v>4</v>
      </c>
      <c r="O204" s="18">
        <v>0</v>
      </c>
      <c r="P204" s="18">
        <f t="shared" si="23"/>
        <v>0</v>
      </c>
      <c r="Q204" s="18">
        <v>0</v>
      </c>
      <c r="R204" s="18">
        <f t="shared" si="24"/>
        <v>0</v>
      </c>
      <c r="S204" s="18">
        <v>0</v>
      </c>
      <c r="T204" s="17">
        <f t="shared" si="25"/>
        <v>0</v>
      </c>
      <c r="AR204" s="6" t="s">
        <v>0</v>
      </c>
      <c r="AT204" s="6" t="s">
        <v>3</v>
      </c>
      <c r="AU204" s="6" t="s">
        <v>1</v>
      </c>
      <c r="AY204" s="7" t="s">
        <v>2</v>
      </c>
      <c r="BE204" s="8">
        <f t="shared" si="26"/>
        <v>0</v>
      </c>
      <c r="BF204" s="8">
        <f t="shared" si="27"/>
        <v>0</v>
      </c>
      <c r="BG204" s="8">
        <f t="shared" si="28"/>
        <v>0</v>
      </c>
      <c r="BH204" s="8">
        <f t="shared" si="29"/>
        <v>0</v>
      </c>
      <c r="BI204" s="8">
        <f t="shared" si="30"/>
        <v>0</v>
      </c>
      <c r="BJ204" s="7" t="s">
        <v>1</v>
      </c>
      <c r="BK204" s="8">
        <f t="shared" si="31"/>
        <v>0</v>
      </c>
      <c r="BL204" s="7" t="s">
        <v>0</v>
      </c>
      <c r="BM204" s="6" t="s">
        <v>33</v>
      </c>
    </row>
    <row r="205" spans="2:65" s="2" customFormat="1" ht="36">
      <c r="B205" s="16"/>
      <c r="C205" s="15">
        <f t="shared" si="32"/>
        <v>54</v>
      </c>
      <c r="D205" s="15" t="s">
        <v>3</v>
      </c>
      <c r="E205" s="14" t="s">
        <v>194</v>
      </c>
      <c r="F205" s="13" t="s">
        <v>193</v>
      </c>
      <c r="G205" s="12" t="s">
        <v>6</v>
      </c>
      <c r="H205" s="11">
        <v>10</v>
      </c>
      <c r="I205" s="10"/>
      <c r="J205" s="10">
        <f t="shared" si="22"/>
        <v>0</v>
      </c>
      <c r="K205" s="9"/>
      <c r="L205" s="3"/>
      <c r="M205" s="20" t="s">
        <v>5</v>
      </c>
      <c r="N205" s="19" t="s">
        <v>4</v>
      </c>
      <c r="O205" s="18">
        <v>0</v>
      </c>
      <c r="P205" s="18">
        <f t="shared" si="23"/>
        <v>0</v>
      </c>
      <c r="Q205" s="18">
        <v>0</v>
      </c>
      <c r="R205" s="18">
        <f t="shared" si="24"/>
        <v>0</v>
      </c>
      <c r="S205" s="18">
        <v>0</v>
      </c>
      <c r="T205" s="17">
        <f t="shared" si="25"/>
        <v>0</v>
      </c>
      <c r="AR205" s="6" t="s">
        <v>0</v>
      </c>
      <c r="AT205" s="6" t="s">
        <v>3</v>
      </c>
      <c r="AU205" s="6" t="s">
        <v>1</v>
      </c>
      <c r="AY205" s="7" t="s">
        <v>2</v>
      </c>
      <c r="BE205" s="8">
        <f t="shared" si="26"/>
        <v>0</v>
      </c>
      <c r="BF205" s="8">
        <f t="shared" si="27"/>
        <v>0</v>
      </c>
      <c r="BG205" s="8">
        <f t="shared" si="28"/>
        <v>0</v>
      </c>
      <c r="BH205" s="8">
        <f t="shared" si="29"/>
        <v>0</v>
      </c>
      <c r="BI205" s="8">
        <f t="shared" si="30"/>
        <v>0</v>
      </c>
      <c r="BJ205" s="7" t="s">
        <v>1</v>
      </c>
      <c r="BK205" s="8">
        <f t="shared" si="31"/>
        <v>0</v>
      </c>
      <c r="BL205" s="7" t="s">
        <v>0</v>
      </c>
      <c r="BM205" s="6" t="s">
        <v>32</v>
      </c>
    </row>
    <row r="206" spans="2:65" s="2" customFormat="1" ht="36">
      <c r="B206" s="16"/>
      <c r="C206" s="15">
        <f t="shared" si="32"/>
        <v>55</v>
      </c>
      <c r="D206" s="15" t="s">
        <v>3</v>
      </c>
      <c r="E206" s="14" t="s">
        <v>192</v>
      </c>
      <c r="F206" s="13" t="s">
        <v>191</v>
      </c>
      <c r="G206" s="12" t="s">
        <v>6</v>
      </c>
      <c r="H206" s="11">
        <v>10</v>
      </c>
      <c r="I206" s="10"/>
      <c r="J206" s="10">
        <f t="shared" si="22"/>
        <v>0</v>
      </c>
      <c r="K206" s="9"/>
      <c r="L206" s="3"/>
      <c r="M206" s="20" t="s">
        <v>5</v>
      </c>
      <c r="N206" s="19" t="s">
        <v>4</v>
      </c>
      <c r="O206" s="18">
        <v>0</v>
      </c>
      <c r="P206" s="18">
        <f t="shared" si="23"/>
        <v>0</v>
      </c>
      <c r="Q206" s="18">
        <v>0</v>
      </c>
      <c r="R206" s="18">
        <f t="shared" si="24"/>
        <v>0</v>
      </c>
      <c r="S206" s="18">
        <v>0</v>
      </c>
      <c r="T206" s="17">
        <f t="shared" si="25"/>
        <v>0</v>
      </c>
      <c r="AR206" s="6" t="s">
        <v>0</v>
      </c>
      <c r="AT206" s="6" t="s">
        <v>3</v>
      </c>
      <c r="AU206" s="6" t="s">
        <v>1</v>
      </c>
      <c r="AY206" s="7" t="s">
        <v>2</v>
      </c>
      <c r="BE206" s="8">
        <f t="shared" si="26"/>
        <v>0</v>
      </c>
      <c r="BF206" s="8">
        <f t="shared" si="27"/>
        <v>0</v>
      </c>
      <c r="BG206" s="8">
        <f t="shared" si="28"/>
        <v>0</v>
      </c>
      <c r="BH206" s="8">
        <f t="shared" si="29"/>
        <v>0</v>
      </c>
      <c r="BI206" s="8">
        <f t="shared" si="30"/>
        <v>0</v>
      </c>
      <c r="BJ206" s="7" t="s">
        <v>1</v>
      </c>
      <c r="BK206" s="8">
        <f t="shared" si="31"/>
        <v>0</v>
      </c>
      <c r="BL206" s="7" t="s">
        <v>0</v>
      </c>
      <c r="BM206" s="6" t="s">
        <v>31</v>
      </c>
    </row>
    <row r="207" spans="2:65" s="2" customFormat="1" ht="36">
      <c r="B207" s="16"/>
      <c r="C207" s="15">
        <f t="shared" si="32"/>
        <v>56</v>
      </c>
      <c r="D207" s="15" t="s">
        <v>3</v>
      </c>
      <c r="E207" s="14" t="s">
        <v>190</v>
      </c>
      <c r="F207" s="13" t="s">
        <v>189</v>
      </c>
      <c r="G207" s="12" t="s">
        <v>6</v>
      </c>
      <c r="H207" s="11">
        <v>3</v>
      </c>
      <c r="I207" s="10"/>
      <c r="J207" s="10">
        <f t="shared" si="22"/>
        <v>0</v>
      </c>
      <c r="K207" s="9"/>
      <c r="L207" s="3"/>
      <c r="M207" s="20" t="s">
        <v>5</v>
      </c>
      <c r="N207" s="19" t="s">
        <v>4</v>
      </c>
      <c r="O207" s="18">
        <v>0</v>
      </c>
      <c r="P207" s="18">
        <f t="shared" si="23"/>
        <v>0</v>
      </c>
      <c r="Q207" s="18">
        <v>0</v>
      </c>
      <c r="R207" s="18">
        <f t="shared" si="24"/>
        <v>0</v>
      </c>
      <c r="S207" s="18">
        <v>0</v>
      </c>
      <c r="T207" s="17">
        <f t="shared" si="25"/>
        <v>0</v>
      </c>
      <c r="AR207" s="6" t="s">
        <v>0</v>
      </c>
      <c r="AT207" s="6" t="s">
        <v>3</v>
      </c>
      <c r="AU207" s="6" t="s">
        <v>1</v>
      </c>
      <c r="AY207" s="7" t="s">
        <v>2</v>
      </c>
      <c r="BE207" s="8">
        <f t="shared" si="26"/>
        <v>0</v>
      </c>
      <c r="BF207" s="8">
        <f t="shared" si="27"/>
        <v>0</v>
      </c>
      <c r="BG207" s="8">
        <f t="shared" si="28"/>
        <v>0</v>
      </c>
      <c r="BH207" s="8">
        <f t="shared" si="29"/>
        <v>0</v>
      </c>
      <c r="BI207" s="8">
        <f t="shared" si="30"/>
        <v>0</v>
      </c>
      <c r="BJ207" s="7" t="s">
        <v>1</v>
      </c>
      <c r="BK207" s="8">
        <f t="shared" si="31"/>
        <v>0</v>
      </c>
      <c r="BL207" s="7" t="s">
        <v>0</v>
      </c>
      <c r="BM207" s="6" t="s">
        <v>29</v>
      </c>
    </row>
    <row r="208" spans="2:12" s="2" customFormat="1" ht="6.95" customHeight="1">
      <c r="B208" s="5"/>
      <c r="C208" s="4"/>
      <c r="D208" s="4"/>
      <c r="E208" s="4"/>
      <c r="F208" s="4"/>
      <c r="G208" s="4"/>
      <c r="H208" s="4"/>
      <c r="I208" s="4"/>
      <c r="J208" s="4"/>
      <c r="K208" s="4"/>
      <c r="L208" s="3"/>
    </row>
  </sheetData>
  <autoFilter ref="C118:K207"/>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horizontalDpi="600" verticalDpi="600" orientation="portrait" paperSize="9" scale="68" r:id="rId2"/>
  <headerFooter>
    <oddFooter>&amp;CStrana &amp;P z &amp;N</oddFooter>
  </headerFooter>
  <rowBreaks count="1" manualBreakCount="1">
    <brk id="174" min="2" max="16383" man="1"/>
  </rowBreak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1C5CD1134F1D4C882AD830CB5F620B" ma:contentTypeVersion="10" ma:contentTypeDescription="Vytvoří nový dokument" ma:contentTypeScope="" ma:versionID="653befe13baa0c61160c3ecef0ce0f75">
  <xsd:schema xmlns:xsd="http://www.w3.org/2001/XMLSchema" xmlns:xs="http://www.w3.org/2001/XMLSchema" xmlns:p="http://schemas.microsoft.com/office/2006/metadata/properties" xmlns:ns2="1cda8c2f-adf4-4f6d-8522-20368568434c" targetNamespace="http://schemas.microsoft.com/office/2006/metadata/properties" ma:root="true" ma:fieldsID="cb3740ba9d9e0f27da0b2d591807edaf" ns2:_="">
    <xsd:import namespace="1cda8c2f-adf4-4f6d-8522-2036856843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a8c2f-adf4-4f6d-8522-2036856843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CA7814-225E-4F7F-AB38-E86A05770452}"/>
</file>

<file path=customXml/itemProps2.xml><?xml version="1.0" encoding="utf-8"?>
<ds:datastoreItem xmlns:ds="http://schemas.openxmlformats.org/officeDocument/2006/customXml" ds:itemID="{A0F43F6B-7522-47D9-BFA5-8A5FA8F33F34}"/>
</file>

<file path=customXml/itemProps3.xml><?xml version="1.0" encoding="utf-8"?>
<ds:datastoreItem xmlns:ds="http://schemas.openxmlformats.org/officeDocument/2006/customXml" ds:itemID="{60987983-F1D7-4F32-B977-9890BB65F13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Pajer Stanislav</dc:creator>
  <cp:keywords/>
  <dc:description/>
  <cp:lastModifiedBy>Pajer Stanislav</cp:lastModifiedBy>
  <dcterms:created xsi:type="dcterms:W3CDTF">2022-03-15T07:35:26Z</dcterms:created>
  <dcterms:modified xsi:type="dcterms:W3CDTF">2022-03-15T07:45:15Z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0x0101006D1C5CD1134F1D4C882AD830CB5F620B</vt:lpwstr>
  </property>
</Properties>
</file>