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UNIART\2023\ML_divadlo\"/>
    </mc:Choice>
  </mc:AlternateContent>
  <bookViews>
    <workbookView xWindow="0" yWindow="0" windowWidth="0" windowHeight="0"/>
  </bookViews>
  <sheets>
    <sheet name="Rekapitulace stavby" sheetId="1" r:id="rId1"/>
    <sheet name="SO 701 - Oprava šatny pro..." sheetId="2" r:id="rId2"/>
    <sheet name="SO 701d - Dodatek - výměn..." sheetId="3" r:id="rId3"/>
    <sheet name="SO 702 - Oprava šatny pro..." sheetId="4" r:id="rId4"/>
    <sheet name="SO 731 - Vytápění" sheetId="5" r:id="rId5"/>
    <sheet name="SO 741 - Elektroinstalace" sheetId="6" r:id="rId6"/>
    <sheet name="SO 751 - VZT" sheetId="7" r:id="rId7"/>
    <sheet name="VRN - Vedlejší a ostatní ..." sheetId="8" r:id="rId8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'SO 701 - Oprava šatny pro...'!$C$134:$K$271</definedName>
    <definedName name="_xlnm.Print_Area" localSheetId="1">'SO 701 - Oprava šatny pro...'!$C$4:$J$76,'SO 701 - Oprava šatny pro...'!$C$82:$J$116,'SO 701 - Oprava šatny pro...'!$C$122:$K$271</definedName>
    <definedName name="_xlnm.Print_Titles" localSheetId="1">'SO 701 - Oprava šatny pro...'!$134:$134</definedName>
    <definedName name="_xlnm._FilterDatabase" localSheetId="2" hidden="1">'SO 701d - Dodatek - výměn...'!$C$128:$K$163</definedName>
    <definedName name="_xlnm.Print_Area" localSheetId="2">'SO 701d - Dodatek - výměn...'!$C$4:$J$76,'SO 701d - Dodatek - výměn...'!$C$82:$J$108,'SO 701d - Dodatek - výměn...'!$C$114:$K$163</definedName>
    <definedName name="_xlnm.Print_Titles" localSheetId="2">'SO 701d - Dodatek - výměn...'!$128:$128</definedName>
    <definedName name="_xlnm._FilterDatabase" localSheetId="3" hidden="1">'SO 702 - Oprava šatny pro...'!$C$123:$K$201</definedName>
    <definedName name="_xlnm.Print_Area" localSheetId="3">'SO 702 - Oprava šatny pro...'!$C$4:$J$76,'SO 702 - Oprava šatny pro...'!$C$82:$J$105,'SO 702 - Oprava šatny pro...'!$C$111:$K$201</definedName>
    <definedName name="_xlnm.Print_Titles" localSheetId="3">'SO 702 - Oprava šatny pro...'!$123:$123</definedName>
    <definedName name="_xlnm._FilterDatabase" localSheetId="4" hidden="1">'SO 731 - Vytápění'!$C$120:$K$156</definedName>
    <definedName name="_xlnm.Print_Area" localSheetId="4">'SO 731 - Vytápění'!$C$4:$J$76,'SO 731 - Vytápění'!$C$82:$J$102,'SO 731 - Vytápění'!$C$108:$K$156</definedName>
    <definedName name="_xlnm.Print_Titles" localSheetId="4">'SO 731 - Vytápění'!$120:$120</definedName>
    <definedName name="_xlnm._FilterDatabase" localSheetId="5" hidden="1">'SO 741 - Elektroinstalace'!$C$117:$K$146</definedName>
    <definedName name="_xlnm.Print_Area" localSheetId="5">'SO 741 - Elektroinstalace'!$C$4:$J$76,'SO 741 - Elektroinstalace'!$C$82:$J$99,'SO 741 - Elektroinstalace'!$C$105:$K$146</definedName>
    <definedName name="_xlnm.Print_Titles" localSheetId="5">'SO 741 - Elektroinstalace'!$117:$117</definedName>
    <definedName name="_xlnm._FilterDatabase" localSheetId="6" hidden="1">'SO 751 - VZT'!$C$119:$K$169</definedName>
    <definedName name="_xlnm.Print_Area" localSheetId="6">'SO 751 - VZT'!$C$4:$J$76,'SO 751 - VZT'!$C$82:$J$101,'SO 751 - VZT'!$C$107:$K$169</definedName>
    <definedName name="_xlnm.Print_Titles" localSheetId="6">'SO 751 - VZT'!$119:$119</definedName>
    <definedName name="_xlnm._FilterDatabase" localSheetId="7" hidden="1">'VRN - Vedlejší a ostatní ...'!$C$120:$K$133</definedName>
    <definedName name="_xlnm.Print_Area" localSheetId="7">'VRN - Vedlejší a ostatní ...'!$C$4:$J$76,'VRN - Vedlejší a ostatní ...'!$C$82:$J$102,'VRN - Vedlejší a ostatní ...'!$C$108:$K$133</definedName>
    <definedName name="_xlnm.Print_Titles" localSheetId="7">'VRN - Vedlejší a ostatní ...'!$120:$120</definedName>
  </definedNames>
  <calcPr/>
</workbook>
</file>

<file path=xl/calcChain.xml><?xml version="1.0" encoding="utf-8"?>
<calcChain xmlns="http://schemas.openxmlformats.org/spreadsheetml/2006/main">
  <c i="8" l="1" r="J37"/>
  <c r="J36"/>
  <c i="1" r="AY102"/>
  <c i="8" r="J35"/>
  <c i="1" r="AX102"/>
  <c i="8"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7" r="J37"/>
  <c r="J36"/>
  <c i="1" r="AY101"/>
  <c i="7" r="J35"/>
  <c i="1" r="AX101"/>
  <c i="7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89"/>
  <c r="E7"/>
  <c r="E110"/>
  <c i="6" r="J37"/>
  <c r="J36"/>
  <c i="1" r="AY100"/>
  <c i="6" r="J35"/>
  <c i="1" r="AX100"/>
  <c i="6"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5" r="J37"/>
  <c r="J36"/>
  <c i="1" r="AY99"/>
  <c i="5" r="J35"/>
  <c i="1" r="AX99"/>
  <c i="5"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91"/>
  <c r="J14"/>
  <c r="J12"/>
  <c r="J89"/>
  <c r="E7"/>
  <c r="E111"/>
  <c i="4" r="J37"/>
  <c r="J36"/>
  <c i="1" r="AY98"/>
  <c i="4" r="J35"/>
  <c i="1" r="AX98"/>
  <c i="4"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3" r="J39"/>
  <c r="J38"/>
  <c i="1" r="AY97"/>
  <c i="3" r="J37"/>
  <c i="1" r="AX97"/>
  <c i="3"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2" r="J37"/>
  <c r="J36"/>
  <c i="1" r="AY96"/>
  <c i="2" r="J35"/>
  <c i="1" r="AX96"/>
  <c i="2"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T232"/>
  <c r="R233"/>
  <c r="R232"/>
  <c r="P233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92"/>
  <c r="J17"/>
  <c r="J12"/>
  <c r="J129"/>
  <c r="E7"/>
  <c r="E125"/>
  <c i="1" r="L90"/>
  <c r="AM90"/>
  <c r="AM89"/>
  <c r="L89"/>
  <c r="AM87"/>
  <c r="L87"/>
  <c r="L85"/>
  <c r="L84"/>
  <c i="2" r="BK270"/>
  <c r="J258"/>
  <c r="J245"/>
  <c r="J230"/>
  <c r="J222"/>
  <c r="J210"/>
  <c r="BK188"/>
  <c r="J182"/>
  <c r="J176"/>
  <c r="BK164"/>
  <c r="BK156"/>
  <c r="J256"/>
  <c r="J242"/>
  <c r="BK214"/>
  <c r="J205"/>
  <c r="J171"/>
  <c r="J150"/>
  <c r="J262"/>
  <c r="J247"/>
  <c r="BK237"/>
  <c r="BK218"/>
  <c r="BK201"/>
  <c r="BK184"/>
  <c r="BK173"/>
  <c r="J156"/>
  <c r="J140"/>
  <c r="BK247"/>
  <c r="J231"/>
  <c r="J209"/>
  <c r="BK183"/>
  <c r="J169"/>
  <c r="J161"/>
  <c r="BK154"/>
  <c r="J138"/>
  <c i="3" r="J160"/>
  <c r="J156"/>
  <c r="J146"/>
  <c r="BK139"/>
  <c r="BK162"/>
  <c r="BK156"/>
  <c r="BK150"/>
  <c r="J143"/>
  <c r="J137"/>
  <c r="BK132"/>
  <c i="4" r="J171"/>
  <c r="BK150"/>
  <c r="BK133"/>
  <c r="J186"/>
  <c r="BK168"/>
  <c r="J159"/>
  <c r="BK130"/>
  <c r="BK193"/>
  <c r="J178"/>
  <c r="BK171"/>
  <c r="BK163"/>
  <c r="J155"/>
  <c r="J130"/>
  <c r="BK186"/>
  <c r="BK178"/>
  <c r="J144"/>
  <c i="5" r="BK155"/>
  <c r="BK148"/>
  <c r="J138"/>
  <c r="J125"/>
  <c r="BK131"/>
  <c r="J127"/>
  <c r="J146"/>
  <c r="BK138"/>
  <c r="J134"/>
  <c r="BK130"/>
  <c r="BK125"/>
  <c r="J148"/>
  <c r="BK124"/>
  <c i="6" r="J140"/>
  <c r="BK127"/>
  <c r="BK121"/>
  <c r="BK141"/>
  <c r="BK136"/>
  <c r="J130"/>
  <c r="J124"/>
  <c r="BK140"/>
  <c r="BK132"/>
  <c r="J126"/>
  <c i="7" r="BK168"/>
  <c r="J158"/>
  <c r="J153"/>
  <c r="J147"/>
  <c r="J142"/>
  <c r="J135"/>
  <c r="BK125"/>
  <c r="BK165"/>
  <c r="BK159"/>
  <c r="J152"/>
  <c r="BK144"/>
  <c r="J140"/>
  <c r="J132"/>
  <c r="J127"/>
  <c r="BK164"/>
  <c r="BK157"/>
  <c r="J139"/>
  <c r="J134"/>
  <c r="J130"/>
  <c r="BK167"/>
  <c r="J159"/>
  <c r="BK153"/>
  <c r="BK147"/>
  <c r="J133"/>
  <c i="8" r="BK130"/>
  <c r="J133"/>
  <c i="2" r="J266"/>
  <c r="BK262"/>
  <c r="J251"/>
  <c r="BK233"/>
  <c r="BK227"/>
  <c r="J212"/>
  <c r="J203"/>
  <c r="BK179"/>
  <c r="J174"/>
  <c r="BK162"/>
  <c r="BK150"/>
  <c r="BK268"/>
  <c r="J236"/>
  <c r="J220"/>
  <c r="BK211"/>
  <c r="BK182"/>
  <c r="BK152"/>
  <c r="BK266"/>
  <c r="BK258"/>
  <c r="J244"/>
  <c r="BK222"/>
  <c r="BK205"/>
  <c r="BK193"/>
  <c r="J183"/>
  <c r="BK167"/>
  <c r="J152"/>
  <c r="J254"/>
  <c r="BK244"/>
  <c r="J237"/>
  <c r="BK223"/>
  <c r="J218"/>
  <c r="J199"/>
  <c r="J179"/>
  <c r="J166"/>
  <c r="J159"/>
  <c r="BK144"/>
  <c i="3" r="J163"/>
  <c r="J159"/>
  <c r="BK153"/>
  <c r="J150"/>
  <c r="BK143"/>
  <c r="BK137"/>
  <c r="J132"/>
  <c r="J158"/>
  <c r="J153"/>
  <c r="BK146"/>
  <c r="J138"/>
  <c i="4" r="J197"/>
  <c r="BK188"/>
  <c r="J157"/>
  <c r="J137"/>
  <c r="J129"/>
  <c r="J165"/>
  <c r="BK144"/>
  <c r="BK137"/>
  <c r="J127"/>
  <c r="BK197"/>
  <c r="J180"/>
  <c r="BK175"/>
  <c r="BK165"/>
  <c r="BK157"/>
  <c r="BK141"/>
  <c r="J199"/>
  <c r="J182"/>
  <c r="BK155"/>
  <c r="J142"/>
  <c r="BK136"/>
  <c i="5" r="BK151"/>
  <c r="BK139"/>
  <c r="BK135"/>
  <c r="BK147"/>
  <c r="J129"/>
  <c r="J152"/>
  <c r="J144"/>
  <c r="J137"/>
  <c r="BK133"/>
  <c r="BK129"/>
  <c r="J126"/>
  <c r="BK156"/>
  <c r="J147"/>
  <c r="BK134"/>
  <c i="6" r="J143"/>
  <c r="BK138"/>
  <c r="BK124"/>
  <c r="J145"/>
  <c r="J138"/>
  <c r="J132"/>
  <c r="BK125"/>
  <c r="BK143"/>
  <c r="J139"/>
  <c r="J127"/>
  <c r="J121"/>
  <c i="7" r="BK161"/>
  <c r="BK151"/>
  <c r="J143"/>
  <c r="BK137"/>
  <c r="BK126"/>
  <c r="J122"/>
  <c r="J167"/>
  <c r="J157"/>
  <c r="J146"/>
  <c r="BK142"/>
  <c r="BK134"/>
  <c r="BK128"/>
  <c r="J162"/>
  <c r="J151"/>
  <c r="J137"/>
  <c r="BK127"/>
  <c r="BK162"/>
  <c r="J154"/>
  <c r="J148"/>
  <c r="J136"/>
  <c r="BK122"/>
  <c i="8" r="J129"/>
  <c r="BK126"/>
  <c r="BK129"/>
  <c r="BK124"/>
  <c i="2" r="J270"/>
  <c r="BK260"/>
  <c r="BK249"/>
  <c r="BK238"/>
  <c r="BK225"/>
  <c r="BK219"/>
  <c r="BK209"/>
  <c r="J184"/>
  <c r="J173"/>
  <c r="BK159"/>
  <c r="BK142"/>
  <c r="BK252"/>
  <c r="BK231"/>
  <c r="J225"/>
  <c r="BK195"/>
  <c r="BK166"/>
  <c r="J147"/>
  <c r="BK264"/>
  <c r="BK251"/>
  <c r="J238"/>
  <c r="J214"/>
  <c r="BK203"/>
  <c r="J191"/>
  <c r="BK176"/>
  <c r="BK161"/>
  <c r="J142"/>
  <c r="J252"/>
  <c r="J240"/>
  <c r="J233"/>
  <c r="BK220"/>
  <c r="J219"/>
  <c r="BK207"/>
  <c r="BK186"/>
  <c r="J167"/>
  <c r="J158"/>
  <c r="BK140"/>
  <c i="3" r="J162"/>
  <c r="BK158"/>
  <c r="J155"/>
  <c r="J148"/>
  <c r="BK141"/>
  <c r="BK135"/>
  <c r="BK160"/>
  <c r="BK155"/>
  <c r="BK148"/>
  <c r="J141"/>
  <c r="J134"/>
  <c i="4" r="J193"/>
  <c r="BK180"/>
  <c r="J161"/>
  <c r="BK148"/>
  <c r="BK131"/>
  <c r="J184"/>
  <c r="BK166"/>
  <c r="J150"/>
  <c r="J133"/>
  <c r="BK169"/>
  <c r="BK161"/>
  <c r="BK142"/>
  <c r="BK129"/>
  <c r="BK184"/>
  <c r="J175"/>
  <c r="J146"/>
  <c r="J139"/>
  <c i="5" r="BK153"/>
  <c r="BK143"/>
  <c r="BK137"/>
  <c r="BK126"/>
  <c r="J155"/>
  <c r="J130"/>
  <c r="J156"/>
  <c r="J150"/>
  <c r="J139"/>
  <c r="J135"/>
  <c r="J128"/>
  <c r="J123"/>
  <c r="J153"/>
  <c r="BK146"/>
  <c r="J133"/>
  <c i="6" r="J141"/>
  <c r="BK130"/>
  <c r="BK123"/>
  <c r="BK146"/>
  <c r="BK139"/>
  <c r="BK134"/>
  <c r="J128"/>
  <c r="BK145"/>
  <c r="J136"/>
  <c r="BK128"/>
  <c r="J123"/>
  <c i="7" r="J163"/>
  <c r="BK154"/>
  <c r="BK148"/>
  <c r="J145"/>
  <c r="BK139"/>
  <c r="J131"/>
  <c r="BK124"/>
  <c r="J169"/>
  <c r="J160"/>
  <c r="J155"/>
  <c r="BK143"/>
  <c r="BK135"/>
  <c r="BK130"/>
  <c r="J165"/>
  <c r="J161"/>
  <c r="BK145"/>
  <c r="BK136"/>
  <c r="J125"/>
  <c r="BK163"/>
  <c r="J156"/>
  <c r="BK150"/>
  <c r="J144"/>
  <c r="J126"/>
  <c i="8" r="J126"/>
  <c r="J130"/>
  <c r="BK128"/>
  <c i="2" r="J268"/>
  <c r="J264"/>
  <c r="BK254"/>
  <c r="BK240"/>
  <c r="BK229"/>
  <c r="J223"/>
  <c r="J211"/>
  <c r="J201"/>
  <c r="J197"/>
  <c r="J195"/>
  <c r="J193"/>
  <c r="BK191"/>
  <c r="J186"/>
  <c r="J177"/>
  <c r="BK171"/>
  <c r="BK158"/>
  <c r="BK138"/>
  <c r="J249"/>
  <c r="J227"/>
  <c r="BK212"/>
  <c r="J188"/>
  <c r="BK169"/>
  <c r="J144"/>
  <c r="BK256"/>
  <c r="BK245"/>
  <c r="J229"/>
  <c r="J207"/>
  <c r="BK199"/>
  <c r="BK174"/>
  <c r="J162"/>
  <c r="J154"/>
  <c r="J260"/>
  <c r="BK242"/>
  <c r="BK236"/>
  <c r="BK230"/>
  <c r="BK210"/>
  <c r="BK197"/>
  <c r="BK177"/>
  <c r="J164"/>
  <c r="BK147"/>
  <c i="1" r="AS95"/>
  <c i="3" r="BK151"/>
  <c r="BK138"/>
  <c r="BK134"/>
  <c r="BK159"/>
  <c r="J151"/>
  <c r="J139"/>
  <c r="J135"/>
  <c r="BK163"/>
  <c i="4" r="J190"/>
  <c r="J166"/>
  <c r="BK146"/>
  <c r="BK190"/>
  <c r="J169"/>
  <c r="J163"/>
  <c r="BK139"/>
  <c r="J131"/>
  <c r="BK199"/>
  <c r="BK182"/>
  <c r="J176"/>
  <c r="J168"/>
  <c r="BK159"/>
  <c r="J136"/>
  <c r="J188"/>
  <c r="BK176"/>
  <c r="J148"/>
  <c r="J141"/>
  <c r="BK127"/>
  <c i="5" r="BK150"/>
  <c r="BK141"/>
  <c r="BK136"/>
  <c r="BK123"/>
  <c r="BK144"/>
  <c r="BK128"/>
  <c r="J151"/>
  <c r="J141"/>
  <c r="J136"/>
  <c r="J131"/>
  <c r="BK127"/>
  <c r="J124"/>
  <c r="BK152"/>
  <c r="J143"/>
  <c i="6" r="J146"/>
  <c r="J134"/>
  <c r="BK126"/>
  <c r="F35"/>
  <c r="J125"/>
  <c i="7" r="J164"/>
  <c r="BK155"/>
  <c r="BK152"/>
  <c r="BK146"/>
  <c r="J141"/>
  <c r="J128"/>
  <c r="J123"/>
  <c r="J168"/>
  <c r="BK156"/>
  <c r="J150"/>
  <c r="BK141"/>
  <c r="BK133"/>
  <c r="BK123"/>
  <c r="BK160"/>
  <c r="J149"/>
  <c r="BK132"/>
  <c r="BK131"/>
  <c r="BK169"/>
  <c r="BK158"/>
  <c r="BK149"/>
  <c r="BK140"/>
  <c r="J124"/>
  <c i="8" r="BK133"/>
  <c r="J128"/>
  <c r="J124"/>
  <c i="2" l="1" r="P137"/>
  <c r="T149"/>
  <c r="R172"/>
  <c r="R181"/>
  <c r="P190"/>
  <c r="R196"/>
  <c r="BK208"/>
  <c r="J208"/>
  <c r="J108"/>
  <c r="T208"/>
  <c r="T213"/>
  <c r="T235"/>
  <c r="T239"/>
  <c r="T248"/>
  <c r="T263"/>
  <c r="T267"/>
  <c i="3" r="BK133"/>
  <c r="J133"/>
  <c r="J101"/>
  <c r="BK136"/>
  <c r="J136"/>
  <c r="J102"/>
  <c r="BK145"/>
  <c r="T145"/>
  <c r="T149"/>
  <c r="T154"/>
  <c i="4" r="P128"/>
  <c r="P125"/>
  <c r="T128"/>
  <c r="T125"/>
  <c r="P135"/>
  <c r="BK158"/>
  <c r="J158"/>
  <c r="J102"/>
  <c r="T158"/>
  <c r="P164"/>
  <c r="T164"/>
  <c r="P170"/>
  <c i="5" r="P122"/>
  <c r="P132"/>
  <c r="R145"/>
  <c r="R149"/>
  <c r="P154"/>
  <c i="6" r="P120"/>
  <c r="P119"/>
  <c r="P118"/>
  <c i="1" r="AU100"/>
  <c i="7" r="BK121"/>
  <c r="J121"/>
  <c r="J97"/>
  <c r="R129"/>
  <c r="R138"/>
  <c r="R166"/>
  <c i="8" r="BK127"/>
  <c r="J127"/>
  <c r="J100"/>
  <c i="2" r="R137"/>
  <c r="BK149"/>
  <c r="J149"/>
  <c r="J100"/>
  <c r="P172"/>
  <c r="P181"/>
  <c r="BK190"/>
  <c r="J190"/>
  <c r="J105"/>
  <c r="BK196"/>
  <c r="J196"/>
  <c r="J106"/>
  <c r="BK202"/>
  <c r="J202"/>
  <c r="J107"/>
  <c r="T202"/>
  <c r="BK213"/>
  <c r="J213"/>
  <c r="J109"/>
  <c r="BK235"/>
  <c r="J235"/>
  <c r="J111"/>
  <c r="BK239"/>
  <c r="J239"/>
  <c r="J112"/>
  <c r="P248"/>
  <c r="P263"/>
  <c r="P267"/>
  <c i="3" r="R133"/>
  <c r="R130"/>
  <c r="R129"/>
  <c r="T136"/>
  <c r="BK149"/>
  <c r="J149"/>
  <c r="J106"/>
  <c r="P154"/>
  <c i="5" r="R122"/>
  <c r="R132"/>
  <c r="P145"/>
  <c r="P149"/>
  <c r="BK154"/>
  <c r="J154"/>
  <c r="J101"/>
  <c i="6" r="T120"/>
  <c r="T119"/>
  <c r="T118"/>
  <c i="7" r="P121"/>
  <c r="T129"/>
  <c r="T138"/>
  <c r="T166"/>
  <c i="8" r="R127"/>
  <c r="R122"/>
  <c r="R121"/>
  <c i="2" r="T137"/>
  <c r="P149"/>
  <c r="BK172"/>
  <c r="J172"/>
  <c r="J101"/>
  <c r="BK181"/>
  <c r="J181"/>
  <c r="J102"/>
  <c r="R190"/>
  <c r="P196"/>
  <c r="P202"/>
  <c r="R208"/>
  <c r="P213"/>
  <c r="R235"/>
  <c r="R239"/>
  <c r="R248"/>
  <c r="R263"/>
  <c r="R267"/>
  <c i="3" r="P133"/>
  <c r="P130"/>
  <c r="P129"/>
  <c i="1" r="AU97"/>
  <c i="3" r="P136"/>
  <c r="R145"/>
  <c r="R144"/>
  <c r="R149"/>
  <c r="R154"/>
  <c i="4" r="BK128"/>
  <c r="J128"/>
  <c r="J99"/>
  <c r="R128"/>
  <c r="R125"/>
  <c r="R135"/>
  <c r="R158"/>
  <c r="BK164"/>
  <c r="J164"/>
  <c r="J103"/>
  <c r="R164"/>
  <c r="R170"/>
  <c i="5" r="T122"/>
  <c r="T132"/>
  <c r="T145"/>
  <c r="T149"/>
  <c r="R154"/>
  <c i="6" r="R120"/>
  <c r="R119"/>
  <c r="R118"/>
  <c i="7" r="R121"/>
  <c r="R120"/>
  <c r="BK129"/>
  <c r="J129"/>
  <c r="J98"/>
  <c r="BK138"/>
  <c r="J138"/>
  <c r="J99"/>
  <c r="BK166"/>
  <c r="J166"/>
  <c r="J100"/>
  <c i="8" r="P127"/>
  <c r="P122"/>
  <c r="P121"/>
  <c i="1" r="AU102"/>
  <c i="2" r="BK137"/>
  <c r="J137"/>
  <c r="J98"/>
  <c r="R149"/>
  <c r="T172"/>
  <c r="T181"/>
  <c r="T190"/>
  <c r="T189"/>
  <c r="T196"/>
  <c r="R202"/>
  <c r="P208"/>
  <c r="R213"/>
  <c r="P235"/>
  <c r="P239"/>
  <c r="BK248"/>
  <c r="J248"/>
  <c r="J113"/>
  <c r="BK263"/>
  <c r="J263"/>
  <c r="J114"/>
  <c r="BK267"/>
  <c r="J267"/>
  <c r="J115"/>
  <c i="3" r="T133"/>
  <c r="T130"/>
  <c r="R136"/>
  <c r="P145"/>
  <c r="P144"/>
  <c r="P149"/>
  <c r="BK154"/>
  <c r="J154"/>
  <c r="J107"/>
  <c i="4" r="BK135"/>
  <c r="T135"/>
  <c r="P158"/>
  <c r="BK170"/>
  <c r="J170"/>
  <c r="J104"/>
  <c r="T170"/>
  <c i="5" r="BK122"/>
  <c r="J122"/>
  <c r="J97"/>
  <c r="BK132"/>
  <c r="J132"/>
  <c r="J98"/>
  <c r="BK145"/>
  <c r="J145"/>
  <c r="J99"/>
  <c r="BK149"/>
  <c r="J149"/>
  <c r="J100"/>
  <c r="T154"/>
  <c i="6" r="BK120"/>
  <c r="J120"/>
  <c r="J98"/>
  <c i="7" r="T121"/>
  <c r="T120"/>
  <c r="P129"/>
  <c r="P138"/>
  <c r="P166"/>
  <c i="8" r="T127"/>
  <c r="T122"/>
  <c r="T121"/>
  <c i="2" r="BK232"/>
  <c r="J232"/>
  <c r="J110"/>
  <c i="3" r="BK131"/>
  <c r="J131"/>
  <c r="J100"/>
  <c i="2" r="BK187"/>
  <c r="J187"/>
  <c r="J103"/>
  <c i="3" r="BK142"/>
  <c r="J142"/>
  <c r="J103"/>
  <c i="8" r="BK125"/>
  <c r="J125"/>
  <c r="J99"/>
  <c i="2" r="BK146"/>
  <c r="J146"/>
  <c r="J99"/>
  <c i="4" r="BK126"/>
  <c r="J126"/>
  <c r="J98"/>
  <c i="8" r="BK123"/>
  <c r="BK122"/>
  <c r="BK121"/>
  <c r="J121"/>
  <c r="BK132"/>
  <c r="J132"/>
  <c r="J101"/>
  <c r="J89"/>
  <c r="E111"/>
  <c r="F118"/>
  <c r="BE129"/>
  <c r="BE126"/>
  <c r="BE128"/>
  <c r="BE133"/>
  <c r="BE124"/>
  <c r="BE130"/>
  <c i="7" r="E85"/>
  <c r="F91"/>
  <c r="F92"/>
  <c r="BE125"/>
  <c r="BE127"/>
  <c r="BE128"/>
  <c r="BE130"/>
  <c r="BE134"/>
  <c r="BE135"/>
  <c r="BE141"/>
  <c r="BE145"/>
  <c r="BE156"/>
  <c r="BE161"/>
  <c r="BE168"/>
  <c r="J114"/>
  <c r="BE123"/>
  <c r="BE124"/>
  <c r="BE139"/>
  <c r="BE140"/>
  <c r="BE142"/>
  <c r="BE143"/>
  <c r="BE144"/>
  <c r="BE146"/>
  <c r="BE149"/>
  <c r="BE151"/>
  <c r="BE152"/>
  <c r="BE153"/>
  <c r="BE154"/>
  <c r="BE155"/>
  <c r="BE158"/>
  <c r="BE163"/>
  <c r="BE164"/>
  <c r="BE167"/>
  <c r="BE169"/>
  <c r="J117"/>
  <c r="BE122"/>
  <c r="BE126"/>
  <c r="BE136"/>
  <c r="BE137"/>
  <c r="BE147"/>
  <c r="BE148"/>
  <c r="BE160"/>
  <c r="BE162"/>
  <c r="J91"/>
  <c r="BE131"/>
  <c r="BE132"/>
  <c r="BE133"/>
  <c r="BE150"/>
  <c r="BE157"/>
  <c r="BE159"/>
  <c r="BE165"/>
  <c i="6" r="E85"/>
  <c r="J89"/>
  <c r="F91"/>
  <c r="J92"/>
  <c r="BE127"/>
  <c r="BE130"/>
  <c r="BE134"/>
  <c r="BE138"/>
  <c r="BE145"/>
  <c r="J91"/>
  <c r="BE123"/>
  <c r="BE124"/>
  <c r="BE136"/>
  <c r="BE140"/>
  <c r="BE143"/>
  <c i="1" r="BB100"/>
  <c i="6" r="F92"/>
  <c r="BE121"/>
  <c r="BE125"/>
  <c r="BE126"/>
  <c r="BE128"/>
  <c r="BE132"/>
  <c r="BE139"/>
  <c r="BE141"/>
  <c r="BE146"/>
  <c i="4" r="J135"/>
  <c r="J101"/>
  <c i="5" r="J91"/>
  <c r="J115"/>
  <c r="J118"/>
  <c r="BE125"/>
  <c r="BE127"/>
  <c r="BE128"/>
  <c r="BE135"/>
  <c r="BE136"/>
  <c r="BE148"/>
  <c r="BE151"/>
  <c r="E85"/>
  <c r="F117"/>
  <c r="BE126"/>
  <c r="BE130"/>
  <c r="BE143"/>
  <c r="BE146"/>
  <c r="BE147"/>
  <c r="BE156"/>
  <c i="4" r="BK125"/>
  <c i="5" r="F92"/>
  <c r="BE124"/>
  <c r="BE133"/>
  <c r="BE134"/>
  <c r="BE137"/>
  <c r="BE138"/>
  <c r="BE139"/>
  <c r="BE141"/>
  <c r="BE144"/>
  <c r="BE150"/>
  <c r="BE152"/>
  <c r="BE153"/>
  <c r="BE155"/>
  <c r="BE123"/>
  <c r="BE129"/>
  <c r="BE131"/>
  <c i="3" r="J145"/>
  <c r="J105"/>
  <c i="4" r="BE129"/>
  <c r="BE131"/>
  <c r="BE133"/>
  <c r="BE157"/>
  <c r="BE159"/>
  <c r="BE161"/>
  <c r="BE163"/>
  <c r="BE165"/>
  <c r="BE168"/>
  <c r="BE169"/>
  <c r="BE190"/>
  <c r="F92"/>
  <c r="J118"/>
  <c r="BE127"/>
  <c r="BE130"/>
  <c r="BE139"/>
  <c r="BE144"/>
  <c r="BE199"/>
  <c r="E85"/>
  <c r="BE136"/>
  <c r="BE146"/>
  <c r="BE148"/>
  <c r="BE150"/>
  <c r="BE155"/>
  <c r="BE171"/>
  <c r="BE175"/>
  <c r="BE176"/>
  <c r="BE180"/>
  <c r="BE186"/>
  <c r="BE188"/>
  <c r="BE193"/>
  <c r="BE197"/>
  <c r="BE137"/>
  <c r="BE141"/>
  <c r="BE142"/>
  <c r="BE166"/>
  <c r="BE178"/>
  <c r="BE182"/>
  <c r="BE184"/>
  <c i="3" r="J91"/>
  <c r="F94"/>
  <c r="E117"/>
  <c r="BE132"/>
  <c r="BE135"/>
  <c r="BE139"/>
  <c r="BE143"/>
  <c r="BE146"/>
  <c r="BE150"/>
  <c r="BE151"/>
  <c r="BE153"/>
  <c r="BE158"/>
  <c r="BE160"/>
  <c r="BE162"/>
  <c r="BE163"/>
  <c i="2" r="BK189"/>
  <c r="J189"/>
  <c r="J104"/>
  <c i="3" r="BE134"/>
  <c r="BE137"/>
  <c r="BE138"/>
  <c r="BE141"/>
  <c r="BE148"/>
  <c r="BE155"/>
  <c r="BE156"/>
  <c r="BE159"/>
  <c i="2" r="E85"/>
  <c r="BE147"/>
  <c r="BE150"/>
  <c r="BE152"/>
  <c r="BE166"/>
  <c r="BE182"/>
  <c r="BE186"/>
  <c r="BE188"/>
  <c r="BE193"/>
  <c r="BE212"/>
  <c r="BE227"/>
  <c r="BE237"/>
  <c r="BE245"/>
  <c r="BE251"/>
  <c r="BE262"/>
  <c r="BE268"/>
  <c r="J89"/>
  <c r="F132"/>
  <c r="BE142"/>
  <c r="BE144"/>
  <c r="BE156"/>
  <c r="BE158"/>
  <c r="BE162"/>
  <c r="BE164"/>
  <c r="BE177"/>
  <c r="BE179"/>
  <c r="BE184"/>
  <c r="BE195"/>
  <c r="BE210"/>
  <c r="BE211"/>
  <c r="BE219"/>
  <c r="BE225"/>
  <c r="BE229"/>
  <c r="BE231"/>
  <c r="BE233"/>
  <c r="BE236"/>
  <c r="BE242"/>
  <c r="BE244"/>
  <c r="BE247"/>
  <c r="BE249"/>
  <c r="BE252"/>
  <c r="BE260"/>
  <c r="BE138"/>
  <c r="BE140"/>
  <c r="BE159"/>
  <c r="BE169"/>
  <c r="BE171"/>
  <c r="BE173"/>
  <c r="BE176"/>
  <c r="BE191"/>
  <c r="BE197"/>
  <c r="BE201"/>
  <c r="BE207"/>
  <c r="BE209"/>
  <c r="BE218"/>
  <c r="BE222"/>
  <c r="BE223"/>
  <c r="BE238"/>
  <c r="BE240"/>
  <c r="BE256"/>
  <c r="BE258"/>
  <c r="BE264"/>
  <c r="BE154"/>
  <c r="BE161"/>
  <c r="BE167"/>
  <c r="BE174"/>
  <c r="BE183"/>
  <c r="BE199"/>
  <c r="BE203"/>
  <c r="BE205"/>
  <c r="BE214"/>
  <c r="BE220"/>
  <c r="BE230"/>
  <c r="BE254"/>
  <c r="BE266"/>
  <c r="BE270"/>
  <c r="F34"/>
  <c i="1" r="BA96"/>
  <c r="AS94"/>
  <c i="3" r="J36"/>
  <c i="1" r="AW97"/>
  <c i="4" r="F36"/>
  <c i="1" r="BC98"/>
  <c i="4" r="F37"/>
  <c i="1" r="BD98"/>
  <c i="6" r="J34"/>
  <c i="1" r="AW100"/>
  <c i="7" r="J34"/>
  <c i="1" r="AW101"/>
  <c i="7" r="F37"/>
  <c i="1" r="BD101"/>
  <c i="2" r="F37"/>
  <c i="1" r="BD96"/>
  <c i="2" r="F36"/>
  <c i="1" r="BC96"/>
  <c i="5" r="F37"/>
  <c i="1" r="BD99"/>
  <c i="6" r="F36"/>
  <c i="1" r="BC100"/>
  <c i="7" r="F35"/>
  <c i="1" r="BB101"/>
  <c i="8" r="F37"/>
  <c i="1" r="BD102"/>
  <c i="8" r="F36"/>
  <c i="1" r="BC102"/>
  <c i="2" r="F35"/>
  <c i="1" r="BB96"/>
  <c i="3" r="F39"/>
  <c i="1" r="BD97"/>
  <c i="3" r="F38"/>
  <c i="1" r="BC97"/>
  <c i="4" r="F35"/>
  <c i="1" r="BB98"/>
  <c i="5" r="F34"/>
  <c i="1" r="BA99"/>
  <c i="5" r="F35"/>
  <c i="1" r="BB99"/>
  <c i="6" r="F37"/>
  <c i="1" r="BD100"/>
  <c i="8" r="J34"/>
  <c i="1" r="AW102"/>
  <c i="8" r="J30"/>
  <c i="2" r="J34"/>
  <c i="1" r="AW96"/>
  <c i="3" r="F37"/>
  <c i="1" r="BB97"/>
  <c i="3" r="F36"/>
  <c i="1" r="BA97"/>
  <c i="4" r="J34"/>
  <c i="1" r="AW98"/>
  <c i="4" r="F34"/>
  <c i="1" r="BA98"/>
  <c i="5" r="J34"/>
  <c i="1" r="AW99"/>
  <c i="5" r="F36"/>
  <c i="1" r="BC99"/>
  <c i="6" r="F34"/>
  <c i="1" r="BA100"/>
  <c i="7" r="F36"/>
  <c i="1" r="BC101"/>
  <c i="7" r="F34"/>
  <c i="1" r="BA101"/>
  <c i="8" r="F35"/>
  <c i="1" r="BB102"/>
  <c i="8" r="F34"/>
  <c i="1" r="BA102"/>
  <c i="2" l="1" r="R189"/>
  <c i="5" r="T121"/>
  <c r="R121"/>
  <c i="2" r="R136"/>
  <c r="R135"/>
  <c i="4" r="T134"/>
  <c r="T124"/>
  <c r="R134"/>
  <c r="R124"/>
  <c r="P134"/>
  <c r="P124"/>
  <c i="1" r="AU98"/>
  <c i="3" r="T144"/>
  <c r="T129"/>
  <c i="4" r="BK134"/>
  <c r="J134"/>
  <c r="J100"/>
  <c i="2" r="T136"/>
  <c r="T135"/>
  <c i="7" r="P120"/>
  <c i="1" r="AU101"/>
  <c i="5" r="P121"/>
  <c i="1" r="AU99"/>
  <c i="3" r="BK144"/>
  <c i="2" r="P189"/>
  <c r="P136"/>
  <c i="1" r="AG102"/>
  <c i="7" r="BK120"/>
  <c r="J120"/>
  <c i="8" r="J96"/>
  <c i="5" r="BK121"/>
  <c r="J121"/>
  <c r="J96"/>
  <c i="6" r="BK119"/>
  <c r="J119"/>
  <c r="J97"/>
  <c i="8" r="J122"/>
  <c r="J97"/>
  <c r="J123"/>
  <c r="J98"/>
  <c i="2" r="BK136"/>
  <c r="J136"/>
  <c r="J97"/>
  <c i="3" r="BK130"/>
  <c r="J130"/>
  <c r="J99"/>
  <c i="4" r="J125"/>
  <c r="J97"/>
  <c i="2" r="BK135"/>
  <c r="J135"/>
  <c r="F33"/>
  <c i="1" r="AZ96"/>
  <c i="6" r="F33"/>
  <c i="1" r="AZ100"/>
  <c i="8" r="F33"/>
  <c i="1" r="AZ102"/>
  <c i="7" r="J30"/>
  <c i="1" r="AG101"/>
  <c r="BB95"/>
  <c r="AX95"/>
  <c i="2" r="J30"/>
  <c i="1" r="AG96"/>
  <c i="3" r="J35"/>
  <c i="1" r="AV97"/>
  <c r="AT97"/>
  <c r="BC95"/>
  <c i="4" r="F33"/>
  <c i="1" r="AZ98"/>
  <c i="5" r="F33"/>
  <c i="1" r="AZ99"/>
  <c i="7" r="J33"/>
  <c i="1" r="AV101"/>
  <c r="AT101"/>
  <c r="AN101"/>
  <c i="2" r="J33"/>
  <c i="1" r="AV96"/>
  <c r="AT96"/>
  <c i="5" r="J33"/>
  <c i="1" r="AV99"/>
  <c r="AT99"/>
  <c i="7" r="F33"/>
  <c i="1" r="AZ101"/>
  <c r="BA95"/>
  <c r="BD95"/>
  <c i="3" r="F35"/>
  <c i="1" r="AZ97"/>
  <c i="4" r="J33"/>
  <c i="1" r="AV98"/>
  <c r="AT98"/>
  <c i="6" r="J33"/>
  <c i="1" r="AV100"/>
  <c r="AT100"/>
  <c i="8" r="J33"/>
  <c i="1" r="AV102"/>
  <c r="AT102"/>
  <c r="AN102"/>
  <c i="2" l="1" r="P135"/>
  <c i="1" r="AU96"/>
  <c i="3" r="BK129"/>
  <c r="J129"/>
  <c r="J98"/>
  <c i="7" r="J96"/>
  <c i="4" r="BK124"/>
  <c r="J124"/>
  <c r="J96"/>
  <c i="3" r="J144"/>
  <c r="J104"/>
  <c i="6" r="BK118"/>
  <c r="J118"/>
  <c i="8" r="J39"/>
  <c i="7" r="J39"/>
  <c i="1" r="AN96"/>
  <c i="2" r="J96"/>
  <c r="J39"/>
  <c i="1" r="AU95"/>
  <c r="AU94"/>
  <c i="5" r="J30"/>
  <c i="1" r="AG99"/>
  <c r="BB94"/>
  <c r="W31"/>
  <c r="BC94"/>
  <c r="W32"/>
  <c r="BD94"/>
  <c r="W33"/>
  <c i="6" r="J30"/>
  <c i="1" r="AG100"/>
  <c r="AY95"/>
  <c r="BA94"/>
  <c r="AW94"/>
  <c r="AK30"/>
  <c r="AZ95"/>
  <c r="AW95"/>
  <c i="6" l="1" r="J39"/>
  <c i="5" r="J39"/>
  <c i="6" r="J96"/>
  <c i="1" r="AN99"/>
  <c r="AN100"/>
  <c r="W30"/>
  <c r="AY94"/>
  <c r="AZ94"/>
  <c r="W29"/>
  <c i="3" r="J32"/>
  <c i="1" r="AG97"/>
  <c r="AG95"/>
  <c i="4" r="J30"/>
  <c i="1" r="AG98"/>
  <c r="AN98"/>
  <c r="AX94"/>
  <c r="AV95"/>
  <c r="AT95"/>
  <c r="AN95"/>
  <c i="4" l="1" r="J39"/>
  <c i="3" r="J41"/>
  <c i="1" r="AN97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<sst xmlns="http://schemas.openxmlformats.org/spreadsheetml/2006/main">
  <si>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</si>
  <si>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</si>
  <si>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</si>
  <si>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</si>
  <si>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{6e38f939-607d-49e7-8a85-54d5f8c07d5e}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</si>
  <si>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</si>
  <si>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</si>
  <si>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</si>
  <si>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</si>
  <si>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</si>
  <si>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</si>
  <si>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</si>
  <si>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</si>
  <si>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</si>
  <si>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50/22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</si>
  <si>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</si>
  <si>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</si>
  <si>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Mariánské Lázně - Městské divadlo, Třebízského č.p.106</t>
  </si>
  <si>
    <t>KSO:</t>
  </si>
  <si>
    <t>CC-CZ:</t>
  </si>
  <si>
    <t>Místo:</t>
  </si>
  <si>
    <t>Mariánské Lázně</t>
  </si>
  <si>
    <t>Datum:</t>
  </si>
  <si>
    <t>19. 4. 2023</t>
  </si>
  <si>
    <t>Zadavatel:</t>
  </si>
  <si>
    <t>IČ:</t>
  </si>
  <si>
    <t>Město Mariánské Lázně</t>
  </si>
  <si>
    <t>DIČ:</t>
  </si>
  <si>
    <t>Uchazeč:</t>
  </si>
  <si>
    <t>Vyplň údaj</t>
  </si>
  <si>
    <t>Projektant:</t>
  </si>
  <si>
    <t>UNIART - projektová kancelář</t>
  </si>
  <si>
    <t>True</t>
  </si>
  <si>
    <t>Zpracovatel:</t>
  </si>
  <si>
    <t>13891871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</si>
  <si>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</si>
  <si>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</si>
  <si>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</si>
  <si>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</si>
  <si>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</si>
  <si>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</si>
  <si>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</si>
  <si>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</si>
  <si>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</si>
  <si>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</si>
  <si>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</si>
  <si>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</si>
  <si>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</si>
  <si>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</si>
  <si>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</si>
  <si>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</si>
  <si>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</si>
  <si>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</si>
  <si>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</si>
  <si>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</si>
  <si>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</si>
  <si>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</si>
  <si>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</si>
  <si>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</si>
  <si>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</si>
  <si>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</si>
  <si>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</si>
  <si>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</si>
  <si>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</si>
  <si>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</si>
  <si>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</si>
  <si>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</si>
  <si>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</si>
  <si>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</si>
  <si>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</si>
  <si>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</si>
  <si>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</si>
  <si>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</si>
  <si>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</si>
  <si>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</si>
  <si>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</si>
  <si>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</si>
  <si>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</si>
  <si>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</si>
  <si>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</si>
  <si>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</si>
  <si>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701</t>
  </si>
  <si>
    <t>Oprava šatny pro diváky - stavební řešení</t>
  </si>
  <si>
    <t>STA</t>
  </si>
  <si>
    <t>1</t>
  </si>
  <si>
    <t>{0dc9e534-93e3-4a29-afd3-b9fec5bae2ae}</t>
  </si>
  <si>
    <t>2</t>
  </si>
  <si>
    <t>/</t>
  </si>
  <si>
    <t>Soupis</t>
  </si>
  <si>
    <t>###NOINSERT###</t>
  </si>
  <si>
    <t>SO 701d</t>
  </si>
  <si>
    <t>Dodatek - výměna soklu</t>
  </si>
  <si>
    <t>{6e4cc2f3-0a6e-4941-990b-eef31d9a1b6c}</t>
  </si>
  <si>
    <t>SO 702</t>
  </si>
  <si>
    <t>Oprava šatny pro diváky - řešení interieru</t>
  </si>
  <si>
    <t>{5d6cf2be-7037-4a7f-969d-82bfe914d426}</t>
  </si>
  <si>
    <t>SO 731</t>
  </si>
  <si>
    <t>Vytápění</t>
  </si>
  <si>
    <t>{38f41162-17cb-44a1-956d-b959fdb883dc}</t>
  </si>
  <si>
    <t>SO 741</t>
  </si>
  <si>
    <t>Elektroinstalace</t>
  </si>
  <si>
    <t>{400fa695-0c95-4b0c-98be-62257f2c899c}</t>
  </si>
  <si>
    <t>SO 751</t>
  </si>
  <si>
    <t>VZT</t>
  </si>
  <si>
    <t>{3e8c4e24-264a-4323-b0e8-d8508ec7c2e5}</t>
  </si>
  <si>
    <t>VRN</t>
  </si>
  <si>
    <t>Vedlejší a ostatní rozpočtové náklady</t>
  </si>
  <si>
    <t>{4df27ee9-0f01-4b94-a86d-353aadfdfce3}</t>
  </si>
  <si>
    <t>KRYCÍ LIST SOUPISU PRACÍ</t>
  </si>
  <si>
    <t>Objekt:</t>
  </si>
  <si>
    <t>SO 701 - Oprava šatny pro diváky -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</si>
  <si>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</si>
  <si>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</si>
  <si>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</si>
  <si>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</si>
  <si>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</si>
  <si>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</si>
  <si>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</si>
  <si>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</si>
  <si>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</si>
  <si>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</si>
  <si>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</si>
  <si>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</si>
  <si>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</si>
  <si>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</si>
  <si>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</si>
  <si>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715 - Izolace proti chemickým vlivům</t>
  </si>
  <si>
    <t xml:space="preserve">    721 - Zdravotechnika - vnitřní kanalizace</t>
  </si>
  <si>
    <t xml:space="preserve">    763 - Konstrukce suché výstavby</t>
  </si>
  <si>
    <t xml:space="preserve">    767 - Konstrukce zámečnické</t>
  </si>
  <si>
    <t xml:space="preserve">    772 - Podlahy z kamene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</si>
  <si>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</si>
  <si>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</si>
  <si>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</si>
  <si>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</si>
  <si>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</si>
  <si>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</si>
  <si>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</si>
  <si>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</si>
  <si>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</si>
  <si>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</si>
  <si>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</si>
  <si>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</si>
  <si>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</si>
  <si>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</si>
  <si>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</si>
  <si>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</si>
  <si>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</si>
  <si>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</si>
  <si>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</si>
  <si>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</si>
  <si>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</si>
  <si>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</si>
  <si>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</si>
  <si>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</si>
  <si>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z cihel pálených na MC</t>
  </si>
  <si>
    <t>m3</t>
  </si>
  <si>
    <t>CS ÚRS 2023 01</t>
  </si>
  <si>
    <t>4</t>
  </si>
  <si>
    <t>417358859</t>
  </si>
  <si>
    <t>VV</t>
  </si>
  <si>
    <t>0,85*0,8*0,1*2</t>
  </si>
  <si>
    <t>317944321</t>
  </si>
  <si>
    <t>Válcované nosníky do č.12 dodatečně osazované do připravených otvorů</t>
  </si>
  <si>
    <t>t</t>
  </si>
  <si>
    <t>-1777842863</t>
  </si>
  <si>
    <t>5*0,85*8,1*2*0,001</t>
  </si>
  <si>
    <t>319202114</t>
  </si>
  <si>
    <t>Dodatečná izolace zdiva tl přes 450 do 600 mm nízkotlakou injektáží silikonovou mikroemulzí</t>
  </si>
  <si>
    <t>m</t>
  </si>
  <si>
    <t>-1173671565</t>
  </si>
  <si>
    <t>9,862+9,862+4,675+1,225+1,111+3,11</t>
  </si>
  <si>
    <t>346244381</t>
  </si>
  <si>
    <t>Plentování jednostranné v do 200 mm válcovaných nosníků cihlami</t>
  </si>
  <si>
    <t>m2</t>
  </si>
  <si>
    <t>487026474</t>
  </si>
  <si>
    <t>0,85*0,1*2*2</t>
  </si>
  <si>
    <t>Vodorovné konstrukce</t>
  </si>
  <si>
    <t>5</t>
  </si>
  <si>
    <t>413232211</t>
  </si>
  <si>
    <t>Zazdívka zhlaví válcovaných nosníků v do 150 mm</t>
  </si>
  <si>
    <t>kus</t>
  </si>
  <si>
    <t>-1729903763</t>
  </si>
  <si>
    <t>5*2*2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</si>
  <si>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</si>
  <si>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</si>
  <si>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</si>
  <si>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</si>
  <si>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1541233191</t>
  </si>
  <si>
    <t>0,75*4*0,8*2</t>
  </si>
  <si>
    <t>7</t>
  </si>
  <si>
    <t>612321131</t>
  </si>
  <si>
    <t>Potažení vnitřních stěn vápenocementovým štukem tloušťky do 3 mm</t>
  </si>
  <si>
    <t>1167506299</t>
  </si>
  <si>
    <t>(3,04*2+2,045+2,1)*2,4-0,6*1,97</t>
  </si>
  <si>
    <t>8</t>
  </si>
  <si>
    <t>612321141</t>
  </si>
  <si>
    <t>Vápenocementová omítka štuková dvouvrstvá vnitřních stěn nanášená ručně</t>
  </si>
  <si>
    <t>1203704125</t>
  </si>
  <si>
    <t>(1,907+3,3+1,65+0,962)*2,3</t>
  </si>
  <si>
    <t>9</t>
  </si>
  <si>
    <t>612324111</t>
  </si>
  <si>
    <t>Sanační omítka podkladní vnitřních stěn nanášená ručně</t>
  </si>
  <si>
    <t>-1505691651</t>
  </si>
  <si>
    <t>19,25+19,25+(4,675+1,225+1,111+3,11)*2,3</t>
  </si>
  <si>
    <t>10</t>
  </si>
  <si>
    <t>612325131</t>
  </si>
  <si>
    <t>Omítka sanační jádrová vnitřních stěn nanášená ručně</t>
  </si>
  <si>
    <t>-747930448</t>
  </si>
  <si>
    <t>11</t>
  </si>
  <si>
    <t>612325302</t>
  </si>
  <si>
    <t>Vápenocementová štuková omítka ostění nebo nadpraží</t>
  </si>
  <si>
    <t>1416237792</t>
  </si>
  <si>
    <t>12</t>
  </si>
  <si>
    <t>612326121</t>
  </si>
  <si>
    <t>Sanační omítka jednovrstvá vnitřních stěn nanášená ručně</t>
  </si>
  <si>
    <t>-1427795547</t>
  </si>
  <si>
    <t>13</t>
  </si>
  <si>
    <t>613131121</t>
  </si>
  <si>
    <t>Penetrační disperzní nátěr vnitřních pilířů nebo sloupů nanášený ručně</t>
  </si>
  <si>
    <t>-779761160</t>
  </si>
  <si>
    <t>"povrch sloupu"0,215*3,14*(2,4+2,7+3,2+3,48)*2</t>
  </si>
  <si>
    <t>14</t>
  </si>
  <si>
    <t>613142001</t>
  </si>
  <si>
    <t>Potažení vnitřních pilířů nebo sloupů sklovláknitým pletivem vtlačeným do tenkovrstvé hmoty</t>
  </si>
  <si>
    <t>1096861304</t>
  </si>
  <si>
    <t>613181001</t>
  </si>
  <si>
    <t>Sádrová stěrka tl.do 3 mm vnitřních pilířů nebo sloupů</t>
  </si>
  <si>
    <t>1558604723</t>
  </si>
  <si>
    <t>16</t>
  </si>
  <si>
    <t>631311115</t>
  </si>
  <si>
    <t>Mazanina tl přes 50 do 80 mm z betonu prostého bez zvýšených nároků na prostředí tř. C 20/25</t>
  </si>
  <si>
    <t>-1143162273</t>
  </si>
  <si>
    <t>(6+2)*0,07</t>
  </si>
  <si>
    <t>17</t>
  </si>
  <si>
    <t>632450131</t>
  </si>
  <si>
    <t>Vyrovnávací cementový potěr tl přes 10 do 20 mm ze suchých směsí provedený v ploše</t>
  </si>
  <si>
    <t>-1787028085</t>
  </si>
  <si>
    <t>6+2</t>
  </si>
  <si>
    <t>18</t>
  </si>
  <si>
    <t>632451111</t>
  </si>
  <si>
    <t>Cementový samonivelační potěr ze suchých směsí tl přes 25 do 30 mm</t>
  </si>
  <si>
    <t>-268220601</t>
  </si>
  <si>
    <t>Ostatní konstrukce a práce, bourání</t>
  </si>
  <si>
    <t>19</t>
  </si>
  <si>
    <t>949101111</t>
  </si>
  <si>
    <t>Lešení pomocné pro objekty pozemních staveb s lešeňovou podlahou v do 1,9 m zatížení do 150 kg/m2</t>
  </si>
  <si>
    <t>-749578952</t>
  </si>
  <si>
    <t>20</t>
  </si>
  <si>
    <t>965042141</t>
  </si>
  <si>
    <t>Bourání podkladů pod dlažby nebo mazanin betonových nebo z litého asfaltu tl do 100 mm pl přes 4 m2</t>
  </si>
  <si>
    <t>-454067443</t>
  </si>
  <si>
    <t>(6+2)*0,1</t>
  </si>
  <si>
    <t>971033481</t>
  </si>
  <si>
    <t>Vybourání otvorů ve zdivu cihelném pl do 0,25 m2 na MVC nebo MV tl do 900 mm</t>
  </si>
  <si>
    <t>727285965</t>
  </si>
  <si>
    <t>22</t>
  </si>
  <si>
    <t>978013191</t>
  </si>
  <si>
    <t>Otlučení (osekání) vnitřní vápenné nebo vápenocementové omítky stěn v rozsahu přes 50 do 100 %</t>
  </si>
  <si>
    <t>1515123205</t>
  </si>
  <si>
    <t>19,25+19,25+(4,675+1,225+1,111+3,11+1,907+3,3+1,65+0,962)*2,3</t>
  </si>
  <si>
    <t>23</t>
  </si>
  <si>
    <t>985231112</t>
  </si>
  <si>
    <t>Spárování zdiva aktivovanou maltou spára hl do 40 mm dl přes 6 do 12 m/m2</t>
  </si>
  <si>
    <t>1363098496</t>
  </si>
  <si>
    <t>997</t>
  </si>
  <si>
    <t>Přesun sutě</t>
  </si>
  <si>
    <t>24</t>
  </si>
  <si>
    <t>997013211</t>
  </si>
  <si>
    <t>Vnitrostaveništní doprava suti a vybouraných hmot pro budovy v do 6 m ručně</t>
  </si>
  <si>
    <t>-1478890221</t>
  </si>
  <si>
    <t>25</t>
  </si>
  <si>
    <t>997013501</t>
  </si>
  <si>
    <t>Odvoz suti a vybouraných hmot na skládku nebo meziskládku do 1 km se složením</t>
  </si>
  <si>
    <t>-1197716775</t>
  </si>
  <si>
    <t>26</t>
  </si>
  <si>
    <t>997013509</t>
  </si>
  <si>
    <t>Příplatek k odvozu suti a vybouraných hmot na skládku ZKD 1 km přes 1 km</t>
  </si>
  <si>
    <t>-89370655</t>
  </si>
  <si>
    <t>6,774*24 'Přepočtené koeficientem množství</t>
  </si>
  <si>
    <t>27</t>
  </si>
  <si>
    <t>997013871</t>
  </si>
  <si>
    <t>Poplatek za uložení stavebního odpadu na recyklační skládce (skládkovné) směsného stavebního a demoličního kód odpadu 17 09 04</t>
  </si>
  <si>
    <t>168776793</t>
  </si>
  <si>
    <t>998</t>
  </si>
  <si>
    <t>Přesun hmot</t>
  </si>
  <si>
    <t>28</t>
  </si>
  <si>
    <t>998018001</t>
  </si>
  <si>
    <t>Přesun hmot ruční pro budovy v do 6 m</t>
  </si>
  <si>
    <t>-2129751348</t>
  </si>
  <si>
    <t>PSV</t>
  </si>
  <si>
    <t>Práce a dodávky PSV</t>
  </si>
  <si>
    <t>711</t>
  </si>
  <si>
    <t>Izolace proti vodě, vlhkosti a plynům</t>
  </si>
  <si>
    <t>29</t>
  </si>
  <si>
    <t>711113117</t>
  </si>
  <si>
    <t>Izolace proti vlhkosti vodorovná za studena těsnicí stěrkou jednosložkovou na bázi cementu</t>
  </si>
  <si>
    <t>-1280898534</t>
  </si>
  <si>
    <t>30</t>
  </si>
  <si>
    <t>711113127</t>
  </si>
  <si>
    <t>Izolace proti vlhkosti svislá za studena těsnicí stěrkou jednosložkovou na bázi cementu</t>
  </si>
  <si>
    <t>1840843867</t>
  </si>
  <si>
    <t>31</t>
  </si>
  <si>
    <t>998711101</t>
  </si>
  <si>
    <t>Přesun hmot tonážní pro izolace proti vodě, vlhkosti a plynům v objektech v do 6 m</t>
  </si>
  <si>
    <t>-2079765453</t>
  </si>
  <si>
    <t>713</t>
  </si>
  <si>
    <t>Izolace tepelné</t>
  </si>
  <si>
    <t>32</t>
  </si>
  <si>
    <t>713521111</t>
  </si>
  <si>
    <t>Montáž izolace tepelné protipožárním obkladem sloupů deskami 1 vrstva</t>
  </si>
  <si>
    <t>-548892169</t>
  </si>
  <si>
    <t>"povrch sloupu"0,165*3,14*(2,4+2,7+3,2+3,48)*2</t>
  </si>
  <si>
    <t>33</t>
  </si>
  <si>
    <t>M</t>
  </si>
  <si>
    <t>63141792</t>
  </si>
  <si>
    <t>rohož izolační z minerální vlny lamelová s Al fólií 65kg/m3 tl 20mm</t>
  </si>
  <si>
    <t>-835594342</t>
  </si>
  <si>
    <t>12,206*1,02 'Přepočtené koeficientem množství</t>
  </si>
  <si>
    <t>34</t>
  </si>
  <si>
    <t>998713101</t>
  </si>
  <si>
    <t>Přesun hmot tonážní pro izolace tepelné v objektech v do 6 m</t>
  </si>
  <si>
    <t>1831483088</t>
  </si>
  <si>
    <t>715</t>
  </si>
  <si>
    <t>Izolace proti chemickým vlivům</t>
  </si>
  <si>
    <t>35</t>
  </si>
  <si>
    <t>715121002</t>
  </si>
  <si>
    <t>Provedení izolace proti chemickým vlivům konstrukce svislé za studena</t>
  </si>
  <si>
    <t>-1263822377</t>
  </si>
  <si>
    <t>36</t>
  </si>
  <si>
    <t>58581001</t>
  </si>
  <si>
    <t>stěrka hydroizolační cementová síranovzdorná pro dodatečné utěsnění sklepa a zasolených podkladů</t>
  </si>
  <si>
    <t>kg</t>
  </si>
  <si>
    <t>-475938217</t>
  </si>
  <si>
    <t>61,778*0,5 'Přepočtené koeficientem množství</t>
  </si>
  <si>
    <t>37</t>
  </si>
  <si>
    <t>998715101</t>
  </si>
  <si>
    <t>Přesun hmot tonážní pro izolace proti chemickým vlivům v objektech v do 6 m</t>
  </si>
  <si>
    <t>-585272997</t>
  </si>
  <si>
    <t>721</t>
  </si>
  <si>
    <t>Zdravotechnika - vnitřní kanalizace</t>
  </si>
  <si>
    <t>38</t>
  </si>
  <si>
    <t>721171915</t>
  </si>
  <si>
    <t>Potrubí z PP propojení potrubí DN 110</t>
  </si>
  <si>
    <t>-2103728468</t>
  </si>
  <si>
    <t>39</t>
  </si>
  <si>
    <t>721210813</t>
  </si>
  <si>
    <t>Demontáž vpustí podlahových z kyselinovzdorné kameniny DN 100</t>
  </si>
  <si>
    <t>1120333901</t>
  </si>
  <si>
    <t>40</t>
  </si>
  <si>
    <t>721211422</t>
  </si>
  <si>
    <t>Vpusť podlahová se svislým odtokem DN 50/75/110 mřížka nerez 138x138</t>
  </si>
  <si>
    <t>271477741</t>
  </si>
  <si>
    <t>41</t>
  </si>
  <si>
    <t>998721101</t>
  </si>
  <si>
    <t>Přesun hmot tonážní pro vnitřní kanalizace v objektech v do 6 m</t>
  </si>
  <si>
    <t>1327560511</t>
  </si>
  <si>
    <t>763</t>
  </si>
  <si>
    <t>Konstrukce suché výstavby</t>
  </si>
  <si>
    <t>42</t>
  </si>
  <si>
    <t>763121425</t>
  </si>
  <si>
    <t>SDK stěna předsazená tl 112,5 mm profil CW+UW 100 deska 1xDF 12,5 s izolací EI 30 Rw do 12 dB</t>
  </si>
  <si>
    <t>-1265824584</t>
  </si>
  <si>
    <t>0,254*2,3</t>
  </si>
  <si>
    <t>1,57*2,4*2</t>
  </si>
  <si>
    <t>Součet</t>
  </si>
  <si>
    <t>43</t>
  </si>
  <si>
    <t>763121714</t>
  </si>
  <si>
    <t>SDK stěna předsazená základní penetrační nátěr</t>
  </si>
  <si>
    <t>490949581</t>
  </si>
  <si>
    <t>44</t>
  </si>
  <si>
    <t>763121751</t>
  </si>
  <si>
    <t>Příplatek k SDK stěně předsazené za plochu do 6 m2 jednotlivě</t>
  </si>
  <si>
    <t>-1514628757</t>
  </si>
  <si>
    <t>45</t>
  </si>
  <si>
    <t>763121752</t>
  </si>
  <si>
    <t>Příplatek k SDK stěně předsazené za zakřivení do plynulého oblouku</t>
  </si>
  <si>
    <t>1368357237</t>
  </si>
  <si>
    <t>46</t>
  </si>
  <si>
    <t>763121761</t>
  </si>
  <si>
    <t>Příplatek k SDK stěně předsazené za rovinnost kvality Q3</t>
  </si>
  <si>
    <t>2039755516</t>
  </si>
  <si>
    <t>47</t>
  </si>
  <si>
    <t>763121811</t>
  </si>
  <si>
    <t>Demontáž SDK předsazené/šachtové stěny s jednoduchou nosnou kcí opláštění jednoduché</t>
  </si>
  <si>
    <t>-2004289139</t>
  </si>
  <si>
    <t>1,225*2,3</t>
  </si>
  <si>
    <t>48</t>
  </si>
  <si>
    <t>763131431</t>
  </si>
  <si>
    <t>SDK podhled deska 1xDF 12,5 bez izolace dvouvrstvá spodní kce profil CD+UD REI do 90</t>
  </si>
  <si>
    <t>-1916560698</t>
  </si>
  <si>
    <t>(10,382+12,423)*0,64</t>
  </si>
  <si>
    <t>49</t>
  </si>
  <si>
    <t>763131712</t>
  </si>
  <si>
    <t>SDK podhled napojení na jiný druh podhledu</t>
  </si>
  <si>
    <t>1976128448</t>
  </si>
  <si>
    <t>(10,382+12,423+0,64*2)*2</t>
  </si>
  <si>
    <t>50</t>
  </si>
  <si>
    <t>763131714</t>
  </si>
  <si>
    <t>SDK podhled základní penetrační nátěr</t>
  </si>
  <si>
    <t>2022816898</t>
  </si>
  <si>
    <t>51</t>
  </si>
  <si>
    <t>763131771</t>
  </si>
  <si>
    <t>Příplatek k SDK podhledu za rovinnost kvality Q3</t>
  </si>
  <si>
    <t>-312422789</t>
  </si>
  <si>
    <t>52</t>
  </si>
  <si>
    <t>998763301</t>
  </si>
  <si>
    <t>Přesun hmot tonážní pro sádrokartonové konstrukce v objektech v do 6 m</t>
  </si>
  <si>
    <t>-1847734721</t>
  </si>
  <si>
    <t>767</t>
  </si>
  <si>
    <t>Konstrukce zámečnické</t>
  </si>
  <si>
    <t>53</t>
  </si>
  <si>
    <t>767661811</t>
  </si>
  <si>
    <t>Demontáž mříží pevných nebo otevíravých</t>
  </si>
  <si>
    <t>-931140287</t>
  </si>
  <si>
    <t>772</t>
  </si>
  <si>
    <t>Podlahy z kamene</t>
  </si>
  <si>
    <t>54</t>
  </si>
  <si>
    <t>772591915</t>
  </si>
  <si>
    <t>Dlažby z kamene oprava - očištění dlažby z kamene ocelovými kartáči</t>
  </si>
  <si>
    <t>-2044078881</t>
  </si>
  <si>
    <t>55</t>
  </si>
  <si>
    <t>772591922</t>
  </si>
  <si>
    <t>Dlažby z kamene oprava - nátěr impregnační a zpevňující</t>
  </si>
  <si>
    <t>1370105085</t>
  </si>
  <si>
    <t>56</t>
  </si>
  <si>
    <t>998772101</t>
  </si>
  <si>
    <t>Přesun hmot tonážní pro podlahy z kamene v objektech v do 6 m</t>
  </si>
  <si>
    <t>1703298900</t>
  </si>
  <si>
    <t>775</t>
  </si>
  <si>
    <t>Podlahy skládané</t>
  </si>
  <si>
    <t>57</t>
  </si>
  <si>
    <t>775413401</t>
  </si>
  <si>
    <t>Montáž podlahové lišty obvodové lepené</t>
  </si>
  <si>
    <t>-1991683695</t>
  </si>
  <si>
    <t>2,6*2+9,831-0,6*1,97</t>
  </si>
  <si>
    <t>58</t>
  </si>
  <si>
    <t>28411009</t>
  </si>
  <si>
    <t>lišta soklová PVC 18x80mm</t>
  </si>
  <si>
    <t>-953406028</t>
  </si>
  <si>
    <t>13,849*1,08 'Přepočtené koeficientem množství</t>
  </si>
  <si>
    <t>59</t>
  </si>
  <si>
    <t>775541161</t>
  </si>
  <si>
    <t>Montáž podlah plovoucích ze zaklapávacích vinylových lamel</t>
  </si>
  <si>
    <t>-389829215</t>
  </si>
  <si>
    <t>60</t>
  </si>
  <si>
    <t>28411067</t>
  </si>
  <si>
    <t>dílce vinylové plovoucí na P+D, tl 10,0mm, nášlapná vrstva 0,40mm, úprava PUR, zátěž 23/32, otlak 0,03mm, R10, hořlavost Bfl S1, podložka kompozitní</t>
  </si>
  <si>
    <t>-261708573</t>
  </si>
  <si>
    <t>31,85*1,08 'Přepočtené koeficientem množství</t>
  </si>
  <si>
    <t>61</t>
  </si>
  <si>
    <t>998775101</t>
  </si>
  <si>
    <t>Přesun hmot tonážní pro podlahy dřevěné v objektech v do 6 m</t>
  </si>
  <si>
    <t>1534141231</t>
  </si>
  <si>
    <t>776</t>
  </si>
  <si>
    <t>Podlahy povlakové</t>
  </si>
  <si>
    <t>62</t>
  </si>
  <si>
    <t>776201814</t>
  </si>
  <si>
    <t>Demontáž povlakových podlahovin volně položených podlepených páskou</t>
  </si>
  <si>
    <t>1802034948</t>
  </si>
  <si>
    <t>31,85+7,6</t>
  </si>
  <si>
    <t>63</t>
  </si>
  <si>
    <t>776212111</t>
  </si>
  <si>
    <t>Volné položení textilních pásů s podlepením spojů páskou</t>
  </si>
  <si>
    <t>1560096365</t>
  </si>
  <si>
    <t>64</t>
  </si>
  <si>
    <t>69751063</t>
  </si>
  <si>
    <t>koberec zátěžový vpichovaný role š 2m, vlákno 100% PA, hm 800g/m2, R ≤ 100MΩ, zátěž 33, útlum 25dB, hořlavost Bfl S1</t>
  </si>
  <si>
    <t>1845538386</t>
  </si>
  <si>
    <t>7,6*1,1 'Přepočtené koeficientem množství</t>
  </si>
  <si>
    <t>65</t>
  </si>
  <si>
    <t>776410811</t>
  </si>
  <si>
    <t>Odstranění soklíků a lišt pryžových nebo plastových</t>
  </si>
  <si>
    <t>1755861308</t>
  </si>
  <si>
    <t>(1,825+1,445+(4,675+2,6)*2+9,831)-0,6*1,97*2</t>
  </si>
  <si>
    <t>66</t>
  </si>
  <si>
    <t>776411111</t>
  </si>
  <si>
    <t>Montáž obvodových soklíků výšky do 80 mm</t>
  </si>
  <si>
    <t>-474737701</t>
  </si>
  <si>
    <t>(1,825+1,445+4,675*2)-0,6*1,97</t>
  </si>
  <si>
    <t>67</t>
  </si>
  <si>
    <t>69751204</t>
  </si>
  <si>
    <t>lišta kobercová 55x9mm</t>
  </si>
  <si>
    <t>-2019403359</t>
  </si>
  <si>
    <t>11,438*1,02 'Přepočtené koeficientem množství</t>
  </si>
  <si>
    <t>68</t>
  </si>
  <si>
    <t>776501812</t>
  </si>
  <si>
    <t>Demontáž povlakových podlahovin ze stěn výšky přes 2 do 3,8 m</t>
  </si>
  <si>
    <t>781387242</t>
  </si>
  <si>
    <t>"odstranění textilního povrchu sloupu"0,165*3,14*(2,4+2,7+3,2+3,48)*2</t>
  </si>
  <si>
    <t>69</t>
  </si>
  <si>
    <t>998776101</t>
  </si>
  <si>
    <t>Přesun hmot tonážní pro podlahy povlakové v objektech v do 6 m</t>
  </si>
  <si>
    <t>-431513687</t>
  </si>
  <si>
    <t>783</t>
  </si>
  <si>
    <t>Dokončovací práce - nátěry</t>
  </si>
  <si>
    <t>70</t>
  </si>
  <si>
    <t>783913151</t>
  </si>
  <si>
    <t>Penetrační syntetický nátěr hladkých betonových podlah</t>
  </si>
  <si>
    <t>81760702</t>
  </si>
  <si>
    <t>6+2+(1,111+3,11+1,6+1,907+3,3+1,65+0,962)*0,15</t>
  </si>
  <si>
    <t>71</t>
  </si>
  <si>
    <t>783917161</t>
  </si>
  <si>
    <t>Krycí dvojnásobný syntetický nátěr betonové podlahy</t>
  </si>
  <si>
    <t>-860368017</t>
  </si>
  <si>
    <t>784</t>
  </si>
  <si>
    <t>Dokončovací práce - malby a tapety</t>
  </si>
  <si>
    <t>72</t>
  </si>
  <si>
    <t>784121001</t>
  </si>
  <si>
    <t>Oškrabání malby v mísnostech v do 3,80 m</t>
  </si>
  <si>
    <t>42698530</t>
  </si>
  <si>
    <t>(1,825+4,41+1,907+3,3+1,65+0,962)*2-0,6*1,97</t>
  </si>
  <si>
    <t>73</t>
  </si>
  <si>
    <t>784131013</t>
  </si>
  <si>
    <t>Odstranění lepených tapet s makulaturou ze stěn v do 3,80 m</t>
  </si>
  <si>
    <t>2034688871</t>
  </si>
  <si>
    <t>29+29</t>
  </si>
  <si>
    <t>Soupis:</t>
  </si>
  <si>
    <t>SO 701d - Dodatek - výměna soklu</t>
  </si>
  <si>
    <t>-1099815850</t>
  </si>
  <si>
    <t>674065000</t>
  </si>
  <si>
    <t>106700066</t>
  </si>
  <si>
    <t>-1757915762</t>
  </si>
  <si>
    <t>426092808</t>
  </si>
  <si>
    <t>-1631220386</t>
  </si>
  <si>
    <t>0,614*24 'Přepočtené koeficientem množství</t>
  </si>
  <si>
    <t>-1842588498</t>
  </si>
  <si>
    <t>498879190</t>
  </si>
  <si>
    <t>1458432638</t>
  </si>
  <si>
    <t>4,07*2</t>
  </si>
  <si>
    <t>2120964510</t>
  </si>
  <si>
    <t>547602112</t>
  </si>
  <si>
    <t>-1386016401</t>
  </si>
  <si>
    <t>4,07*0,5 'Přepočtené koeficientem množství</t>
  </si>
  <si>
    <t>-1728188043</t>
  </si>
  <si>
    <t>772421133</t>
  </si>
  <si>
    <t>Montáž obkladu soklů svislých deskami lepenými z kamene tl do 30 mm</t>
  </si>
  <si>
    <t>-1230132684</t>
  </si>
  <si>
    <t>58386170</t>
  </si>
  <si>
    <t>sokl rovný lmramorový v do 200mm tl 20mm</t>
  </si>
  <si>
    <t>1992923482</t>
  </si>
  <si>
    <t>11,8*1,04 'Přepočtené koeficientem množství</t>
  </si>
  <si>
    <t>772421811</t>
  </si>
  <si>
    <t>Demontáž obkladů soklů do suti z desek z kamene kladených do malty rovných</t>
  </si>
  <si>
    <t>-1446862571</t>
  </si>
  <si>
    <t>772422133</t>
  </si>
  <si>
    <t>Montáž obkladu soklů kaskádových na schodišti deskami lepenými z kamene tl do 30 mm</t>
  </si>
  <si>
    <t>787631700</t>
  </si>
  <si>
    <t>58386310</t>
  </si>
  <si>
    <t>sokl kaskádový mramorový do v 200mm tl 20mm</t>
  </si>
  <si>
    <t>-1996943403</t>
  </si>
  <si>
    <t>15,3*1,04 'Přepočtené koeficientem množství</t>
  </si>
  <si>
    <t>772422811</t>
  </si>
  <si>
    <t>Demontáž obkladů soklů do suti z desek z kamene kladených do lepidla rovných</t>
  </si>
  <si>
    <t>1592616636</t>
  </si>
  <si>
    <t>-1366868069</t>
  </si>
  <si>
    <t>SO 702 - Oprava šatny pro diváky - řešení interieru</t>
  </si>
  <si>
    <t xml:space="preserve">    766 - Konstrukce truhlářské</t>
  </si>
  <si>
    <t>-1632487144</t>
  </si>
  <si>
    <t>-391075383</t>
  </si>
  <si>
    <t>767770310</t>
  </si>
  <si>
    <t>240684535</t>
  </si>
  <si>
    <t>1,573*24 'Přepočtené koeficientem množství</t>
  </si>
  <si>
    <t>-1591562426</t>
  </si>
  <si>
    <t>766</t>
  </si>
  <si>
    <t>Konstrukce truhlářské</t>
  </si>
  <si>
    <t>766411811</t>
  </si>
  <si>
    <t>Demontáž truhlářského obložení stěn z panelů plochy do 1,5 m2</t>
  </si>
  <si>
    <t>-579241852</t>
  </si>
  <si>
    <t>766416232</t>
  </si>
  <si>
    <t>Montáž obložení stěn pl přes 5 m2 panely dýhovanými přes 0,60 do 1,50 m2</t>
  </si>
  <si>
    <t>273808591</t>
  </si>
  <si>
    <t>11,631*2</t>
  </si>
  <si>
    <t>60621318</t>
  </si>
  <si>
    <t>překližka truhlářská bříza tl 21mm jakost BB,CP</t>
  </si>
  <si>
    <t>-676093235</t>
  </si>
  <si>
    <t>23,262*1,1 'Přepočtené koeficientem množství</t>
  </si>
  <si>
    <t>766699763</t>
  </si>
  <si>
    <t>Montáž překrytí stěnových spár lištou profilovanou</t>
  </si>
  <si>
    <t>-459625560</t>
  </si>
  <si>
    <t>2841100R</t>
  </si>
  <si>
    <t>nástěnná lišta z tvrdého plastu HD POLYMER, typ MDD 318 vel. 15x30mm</t>
  </si>
  <si>
    <t>1324312733</t>
  </si>
  <si>
    <t>34*1,1 'Přepočtené koeficientem množství</t>
  </si>
  <si>
    <t>766699773</t>
  </si>
  <si>
    <t>Montáž překrytí podhledových spár lištou profilovanou</t>
  </si>
  <si>
    <t>-2040865194</t>
  </si>
  <si>
    <t>10+10</t>
  </si>
  <si>
    <t>2841101R</t>
  </si>
  <si>
    <t>krycí lišta z tvrdého plastu DUROPOLYMER, typ ORAC DECOR CX 132</t>
  </si>
  <si>
    <t>-1020904399</t>
  </si>
  <si>
    <t>10*1,1 'Přepočtené koeficientem množství</t>
  </si>
  <si>
    <t>2841102R</t>
  </si>
  <si>
    <t>krycí lišta z tvrdého plastu DUROPOLYMER, typ ORAC DECOR CX 161</t>
  </si>
  <si>
    <t>-1511708966</t>
  </si>
  <si>
    <t>HZS2122</t>
  </si>
  <si>
    <t>Hodinová zúčtovací sazba truhlář odborný</t>
  </si>
  <si>
    <t>hod</t>
  </si>
  <si>
    <t>512</t>
  </si>
  <si>
    <t>-41930438</t>
  </si>
  <si>
    <t>P</t>
  </si>
  <si>
    <t>Poznámka k položce:_x000d_
bližší specifikace viz PD interiéru</t>
  </si>
  <si>
    <t>"demontáže stávajícího vybavení šatny"8*3</t>
  </si>
  <si>
    <t>"montáže nového vybavení šatny"8*3*4</t>
  </si>
  <si>
    <t>5571297R</t>
  </si>
  <si>
    <t>šatnové interiérové zařízení</t>
  </si>
  <si>
    <t>kpl</t>
  </si>
  <si>
    <t>-1736403131</t>
  </si>
  <si>
    <t>Poznámka k položce:_x000d_
šatnový pult, šatní desky s háčky_x000d_
bližší specifikace viz PD interiéru</t>
  </si>
  <si>
    <t>998766101</t>
  </si>
  <si>
    <t>Přesun hmot tonážní pro kce truhlářské v objektech v do 6 m</t>
  </si>
  <si>
    <t>-1484162309</t>
  </si>
  <si>
    <t>767995111</t>
  </si>
  <si>
    <t>Montáž atypických zámečnických konstrukcí hm do 5 kg</t>
  </si>
  <si>
    <t>-318946801</t>
  </si>
  <si>
    <t>0,68*0,1*12,75*6</t>
  </si>
  <si>
    <t>1962102R</t>
  </si>
  <si>
    <t>plech mosaz tl 1,5mm tabule</t>
  </si>
  <si>
    <t>1476919027</t>
  </si>
  <si>
    <t>998767101</t>
  </si>
  <si>
    <t>Přesun hmot tonážní pro zámečnické konstrukce v objektech v do 6 m</t>
  </si>
  <si>
    <t>-1423185733</t>
  </si>
  <si>
    <t>783123101</t>
  </si>
  <si>
    <t>Jednonásobný napouštěcí akrylátový nátěr truhlářských konstrukcí</t>
  </si>
  <si>
    <t>284729574</t>
  </si>
  <si>
    <t>783128101</t>
  </si>
  <si>
    <t>Lazurovací jednonásobný akrylátový nátěr truhlářských konstrukcí</t>
  </si>
  <si>
    <t>65360507</t>
  </si>
  <si>
    <t>9,831*2</t>
  </si>
  <si>
    <t>783809203</t>
  </si>
  <si>
    <t>Montáž plošných ozdobných prvků pravidelného tvaru průměru nebo v (š) přes 150 do 200 mm na fasády</t>
  </si>
  <si>
    <t>-356444006</t>
  </si>
  <si>
    <t>5812490R</t>
  </si>
  <si>
    <t>dekorační prvek interiérový sádrová hlavice v do 170mm</t>
  </si>
  <si>
    <t>-565276242</t>
  </si>
  <si>
    <t>784181101</t>
  </si>
  <si>
    <t>Základní akrylátová jednonásobná bezbarvá penetrace podkladu v místnostech v do 3,80 m</t>
  </si>
  <si>
    <t>1783028077</t>
  </si>
  <si>
    <t>(1,905+1,445+4,675*2+1,111+3,11+1,905+3,3+1,65+0,962)*2,3-0,6*1,97</t>
  </si>
  <si>
    <t>82,25+31,85+7,6</t>
  </si>
  <si>
    <t>784211101</t>
  </si>
  <si>
    <t>Dvojnásobné bílé malby ze směsí za mokra výborně oděruvzdorných v místnostech v do 3,80 m</t>
  </si>
  <si>
    <t>-1445428135</t>
  </si>
  <si>
    <t>784385001</t>
  </si>
  <si>
    <t>Provedení metalické malby v místnostech v do 3,80 m</t>
  </si>
  <si>
    <t>1536649938</t>
  </si>
  <si>
    <t>"povrch sloupové lišty"0,215*3,14*0,02*6</t>
  </si>
  <si>
    <t>JUB.JDG017001</t>
  </si>
  <si>
    <t>DECOR GLAMOUR zlatá 7001, 0,65l - akrylátová vnitřní metalická barva</t>
  </si>
  <si>
    <t>litr</t>
  </si>
  <si>
    <t>-1025532075</t>
  </si>
  <si>
    <t>0,081*0,12 'Přepočtené koeficientem množství</t>
  </si>
  <si>
    <t>784511021</t>
  </si>
  <si>
    <t>Lepení vinylových hladkých tapet na stěny v do 3,00 m</t>
  </si>
  <si>
    <t>-922960684</t>
  </si>
  <si>
    <t>62468003</t>
  </si>
  <si>
    <t>tapeta vinylová hladká</t>
  </si>
  <si>
    <t>1374499749</t>
  </si>
  <si>
    <t>58*1,05 'Přepočtené koeficientem množství</t>
  </si>
  <si>
    <t>784511031</t>
  </si>
  <si>
    <t>Lepení vliesových hladkých tapet na stěny v do 3,00 m</t>
  </si>
  <si>
    <t>297490509</t>
  </si>
  <si>
    <t>62468005</t>
  </si>
  <si>
    <t>tapeta vliesová hladká</t>
  </si>
  <si>
    <t>366306525</t>
  </si>
  <si>
    <t>121,7*1,05 'Přepočtené koeficientem množství</t>
  </si>
  <si>
    <t>784511061</t>
  </si>
  <si>
    <t>Lepení speciálních tapet na stěny v do 3,00 m</t>
  </si>
  <si>
    <t>1268629147</t>
  </si>
  <si>
    <t>"povrch sloupu nad úrovně hlavice"0,215*3,14*(0,15+0,2+0,48)*2</t>
  </si>
  <si>
    <t>6346513R</t>
  </si>
  <si>
    <t>zrcadlová fólie</t>
  </si>
  <si>
    <t>356001213</t>
  </si>
  <si>
    <t>1,121*1,1 'Přepočtené koeficientem množství</t>
  </si>
  <si>
    <t>784511111</t>
  </si>
  <si>
    <t>Příplatek k cenám lepení tapet za provádění stropů nebo sloupů</t>
  </si>
  <si>
    <t>-300952574</t>
  </si>
  <si>
    <t>784661101</t>
  </si>
  <si>
    <t>Dekorační technika imitace benátského štuku v místnostech v do 3,80 m</t>
  </si>
  <si>
    <t>973544287</t>
  </si>
  <si>
    <t>"povrch sloupu do úrovně hlavice"0,215*3,14*2,73*8</t>
  </si>
  <si>
    <t>784661401</t>
  </si>
  <si>
    <t>Dekorační technika imitace cihel a kamene v místnostech v do 3,80 m</t>
  </si>
  <si>
    <t>1066372044</t>
  </si>
  <si>
    <t>Poznámka k položce:_x000d_
dekorativní textura stucco typ Oikos</t>
  </si>
  <si>
    <t>"povrch sloupové hlavice"(0,215+0,358)/2*3,14*0,17*6</t>
  </si>
  <si>
    <t>SO 731 - Vytápění</t>
  </si>
  <si>
    <t xml:space="preserve"> </t>
  </si>
  <si>
    <t>D1 - DEMONTÁŽE</t>
  </si>
  <si>
    <t>733 - POTRUBÍ</t>
  </si>
  <si>
    <t>734 - ARMATURY</t>
  </si>
  <si>
    <t>735 - OTOPNÁ TĚLESA</t>
  </si>
  <si>
    <t>713 - TEPELNÉ IZOLACE</t>
  </si>
  <si>
    <t>D1</t>
  </si>
  <si>
    <t>DEMONTÁŽE</t>
  </si>
  <si>
    <t>735111810</t>
  </si>
  <si>
    <t>Demontáž otopného tělesa litinového článkového</t>
  </si>
  <si>
    <t>735291800</t>
  </si>
  <si>
    <t>Demontáž konzoly nebo držáku otopných těles, registrů nebo konvektorů do odpadu</t>
  </si>
  <si>
    <t>ks</t>
  </si>
  <si>
    <t>735494811</t>
  </si>
  <si>
    <t>Vypuštění vody z otopných těles</t>
  </si>
  <si>
    <t>733110803</t>
  </si>
  <si>
    <t>Demontáž potrubí ocelového závitového do DN 15</t>
  </si>
  <si>
    <t>734200821</t>
  </si>
  <si>
    <t>Demontáž armatury závitové se dvěma závity do DN 15</t>
  </si>
  <si>
    <t>733</t>
  </si>
  <si>
    <t>POTRUBÍ</t>
  </si>
  <si>
    <t>733122222</t>
  </si>
  <si>
    <t>Potrubí uhlík. oceli vně pozink spojované lisováním D 15x1,2 mm</t>
  </si>
  <si>
    <t>733122224</t>
  </si>
  <si>
    <t>Potrubí uhlík. oceli vně pozink spojované lisováním D 22x1,5 mm</t>
  </si>
  <si>
    <t>733122225</t>
  </si>
  <si>
    <t>Potrubí uhlík. oceli vně pozink spojované lisováním D do 28x1,5 mm</t>
  </si>
  <si>
    <t>733190107</t>
  </si>
  <si>
    <t>Zkouška těsnosti potrubí ocelové závitové do DN 40</t>
  </si>
  <si>
    <t>733191913</t>
  </si>
  <si>
    <t>Zaslepení potrubí ocelového závitového zavařením a skováním DN 15</t>
  </si>
  <si>
    <t>733191925</t>
  </si>
  <si>
    <t>Navaření odbočky na potrubí ocelové závitové DN 25</t>
  </si>
  <si>
    <t>721910932</t>
  </si>
  <si>
    <t>Pročištění potrubí šikmé DN do 100 - stávající kanalizace</t>
  </si>
  <si>
    <t>Poznámka k položce:_x000d_
potrubí ZTI</t>
  </si>
  <si>
    <t>721211401</t>
  </si>
  <si>
    <t>Vpusť podlahová s vodorovným odtokem DN 40/50 mřížka nerez 105x105</t>
  </si>
  <si>
    <t>Poznámka k položce:_x000d_
ZTI</t>
  </si>
  <si>
    <t>998733201</t>
  </si>
  <si>
    <t>Přesun hmot procentní pro rozvody potrubí v objektech v do 6 m</t>
  </si>
  <si>
    <t>%</t>
  </si>
  <si>
    <t>HZS2222</t>
  </si>
  <si>
    <t>Hodinová zúčtovací sazba topenář odborný - Proplach potrubí, tlaková zkouška, dilatační zkouška, topná zkouška</t>
  </si>
  <si>
    <t>h</t>
  </si>
  <si>
    <t>734</t>
  </si>
  <si>
    <t>ARMATURY</t>
  </si>
  <si>
    <t>734261406</t>
  </si>
  <si>
    <t>Armatura připojovací přímá G 1/2x18 PN 10 do 110°C radiátorů typu VK</t>
  </si>
  <si>
    <t>734221686</t>
  </si>
  <si>
    <t>Termostatická hlavice vosková PN 10 do 110°C otopných těles VK</t>
  </si>
  <si>
    <t>998734201</t>
  </si>
  <si>
    <t>Přesun hmot procentní pro armatury v objektech v do 6 m</t>
  </si>
  <si>
    <t>735</t>
  </si>
  <si>
    <t>OTOPNÁ TĚLESA</t>
  </si>
  <si>
    <t>735159320</t>
  </si>
  <si>
    <t>Montáž otopných těles panelových třířadých dl přes 1140 do 1500 mm</t>
  </si>
  <si>
    <t>Pol11</t>
  </si>
  <si>
    <t>Ocelové deskové otopné těleso v provedení s vestavěným ventilem typ 33-400/1200</t>
  </si>
  <si>
    <t>Pol12</t>
  </si>
  <si>
    <t>Stojánková konzole pro otopná tělesa</t>
  </si>
  <si>
    <t>998735201</t>
  </si>
  <si>
    <t>Přesun hmot procentní pro otopná tělesa v objektech v do 6 m</t>
  </si>
  <si>
    <t>TEPELNÉ IZOLACE</t>
  </si>
  <si>
    <t>733811242</t>
  </si>
  <si>
    <t>Ochrana potrubí ústředního vytápění termoizolačními trubicemi z PE tl přes 13 do 20 mm DN přes 32 do 45 mm</t>
  </si>
  <si>
    <t>998713201</t>
  </si>
  <si>
    <t>Přesun hmot procentní pro izolace tepelné v objektech v do 6 m</t>
  </si>
  <si>
    <t>SO 741 - Elektroinstalace</t>
  </si>
  <si>
    <t xml:space="preserve">    741 - Elektroinstalace - silnoproud</t>
  </si>
  <si>
    <t>741</t>
  </si>
  <si>
    <t>Elektroinstalace - silnoproud</t>
  </si>
  <si>
    <t>Pol13</t>
  </si>
  <si>
    <t xml:space="preserve">RCH1 - úprava a doplnění stávajícího rozvaděče </t>
  </si>
  <si>
    <t>Poznámka k položce:_x000d_
Včetně vybavení dle "Schéma zapojení jistících skříní"</t>
  </si>
  <si>
    <t>Pol14</t>
  </si>
  <si>
    <t>PRAKAB - kabel instalační bezhalogenový, PRAFlaSafe X-J 3x4 B2cas1d1a1</t>
  </si>
  <si>
    <t>Pol15</t>
  </si>
  <si>
    <t>PRAKAB - kabel instalační bezhalogenový, PRAFlaSafe X-J 5x1,5 B2cas1d1a1</t>
  </si>
  <si>
    <t>Pol16</t>
  </si>
  <si>
    <t>PRAKAB - kabel instalační bezhalogenový, PRAFlaSafe X-J 3x1,5 B2cas1d1a1</t>
  </si>
  <si>
    <t>Pol17</t>
  </si>
  <si>
    <t>PRAKAB - kabel instalační bezhalogenový, PRAFlaSafe X-O 3x1,5 B2cas1d1a1</t>
  </si>
  <si>
    <t>Pol18</t>
  </si>
  <si>
    <t>Kopos Kolín - krabice s IP krytím, typ KSK 80, světle šedá, IP66</t>
  </si>
  <si>
    <t>Pol19</t>
  </si>
  <si>
    <t>S1 - lustr na lanku Mango 1xE27/60W/230V včetně LED zdroje typu Filament 7-60W</t>
  </si>
  <si>
    <t xml:space="preserve">Poznámka k položce:_x000d_
konečné typy svítidel  upřesní architekt projektu před zahájením prací.</t>
  </si>
  <si>
    <t>Pol20</t>
  </si>
  <si>
    <t>S2 - zapuštěná bodová svítidla včetně LED zdroje</t>
  </si>
  <si>
    <t>Poznámka k položce:_x000d_
konečné typy svítidel upřesní architekt projektu před zahájením prací</t>
  </si>
  <si>
    <t>Pol21</t>
  </si>
  <si>
    <t>S3 - LED světelný pásek 10 m v AL liště, vč. koncovek, krytu a LED napaječe</t>
  </si>
  <si>
    <t>Poznámka k položce:_x000d_
konečné typy svítidel upřesní architekt projektu před zahájením prací.</t>
  </si>
  <si>
    <t>Pol22</t>
  </si>
  <si>
    <t>S5 - nástěnná dekorativní svítidla včetně LED zdrojů 4,9-40W</t>
  </si>
  <si>
    <t>Pol23</t>
  </si>
  <si>
    <t>R - reproduktor kruhový zapuštěný s požární mřížkou</t>
  </si>
  <si>
    <t>Poznámka k položce:_x000d_
konečný typ reproduktoru upřesní architekt projektu před zahájením prací.</t>
  </si>
  <si>
    <t>Pol24</t>
  </si>
  <si>
    <t>lustr hák</t>
  </si>
  <si>
    <t>Pol25</t>
  </si>
  <si>
    <t>bezšroubové svorky (typu WAGO)</t>
  </si>
  <si>
    <t>Pol26</t>
  </si>
  <si>
    <t>drobný materiál</t>
  </si>
  <si>
    <t>Pol27</t>
  </si>
  <si>
    <t xml:space="preserve">demontáž </t>
  </si>
  <si>
    <t>Poznámka k položce:_x000d_
Obsahuje demontáž kabelů včetně svítidel a reprodoktoru, včetně odpojení od stávajících jistících prvků a vypínačů a demontáž jistících prvků</t>
  </si>
  <si>
    <t>Pol28</t>
  </si>
  <si>
    <t xml:space="preserve">montáž </t>
  </si>
  <si>
    <t>Poznámka k položce:_x000d_
Obsahuje montáž rozvodů silnoproudého zařízení (rozvaděče, kabely, svítidla, instalační přístroje a zapojení vodičů), nastavení dodávaných elektroinstalačních prvků, štítků a bezpečnostních tabulek a zaškolení obsluhy.</t>
  </si>
  <si>
    <t>Pol29</t>
  </si>
  <si>
    <t>revize</t>
  </si>
  <si>
    <t>Pol30</t>
  </si>
  <si>
    <t>zákres</t>
  </si>
  <si>
    <t>SO 751 - VZT</t>
  </si>
  <si>
    <t>751 - VENTILÁTORY</t>
  </si>
  <si>
    <t>D1 - DISTRIBUČNÍ PŘÍSLUŠENSTVÍ</t>
  </si>
  <si>
    <t>D2 - POTRUBÍ</t>
  </si>
  <si>
    <t>751</t>
  </si>
  <si>
    <t>VENTILÁTORY</t>
  </si>
  <si>
    <t>751611115</t>
  </si>
  <si>
    <t>Montáž centrální vzduchotechnické jednotky s rekuperací tepla stojaté s výměnou vzduchu přes 500 do 1000 m3/h</t>
  </si>
  <si>
    <t>Specifikace</t>
  </si>
  <si>
    <t>Větrací jednotka s rekuperací 1000 m3/h včetně ovládání, jednotka obsahuje dvojitý radiální ventilátor s dozadu zahnutými lopatkami s EC motorem,protiproudý deskový výměník , účinnost až 86 %,filtr třídy F7/M5, vodní ohřev 6,4 kW, montáž ve vertikální pol</t>
  </si>
  <si>
    <t>Specifikace.1</t>
  </si>
  <si>
    <t>Pružná manžeta KAA 250 pružná manžeta</t>
  </si>
  <si>
    <t>Specifikace.2</t>
  </si>
  <si>
    <t>SF-P400 PR přetlakový sifon</t>
  </si>
  <si>
    <t>Pol1</t>
  </si>
  <si>
    <t>STARPACK - zprovoznění s garancí</t>
  </si>
  <si>
    <t>Pol2</t>
  </si>
  <si>
    <t>ESU směšovací uzel pro napojení vodního ohřívače s trojcestaným směšovacím ventilem a oběhovým čerpadlem</t>
  </si>
  <si>
    <t>998751201</t>
  </si>
  <si>
    <t>Přesun hmot procentní pro vzduchotechniku v objektech v do 12 m</t>
  </si>
  <si>
    <t>DISTRIBUČNÍ PŘÍSLUŠENSTVÍ</t>
  </si>
  <si>
    <t>751322011</t>
  </si>
  <si>
    <t>Mtž talířového ventilu D do 100 mm</t>
  </si>
  <si>
    <t>751322012</t>
  </si>
  <si>
    <t>Mtž talířového ventilu D do 200 mm</t>
  </si>
  <si>
    <t>Specifilace</t>
  </si>
  <si>
    <t>Talířový ventil LCAN 125</t>
  </si>
  <si>
    <t>Specifilace.1</t>
  </si>
  <si>
    <t>Talířový ventil LCAN 200</t>
  </si>
  <si>
    <t>Specifilace.2</t>
  </si>
  <si>
    <t>Talířový ventil plastový IT 100</t>
  </si>
  <si>
    <t>751398023</t>
  </si>
  <si>
    <t>Montáž větrací mřížky stěnové přes 0,100 do 0,150 m2</t>
  </si>
  <si>
    <t>Specifikace.3</t>
  </si>
  <si>
    <t>Protidešťová žaluzie 355x355</t>
  </si>
  <si>
    <t>D2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</si>
  <si>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</si>
  <si>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</si>
  <si>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</si>
  <si>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</si>
  <si>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751613141</t>
  </si>
  <si>
    <t>Montáž hadice pro odvod kondenzátu</t>
  </si>
  <si>
    <t>751537012</t>
  </si>
  <si>
    <t>Montáž potrubí ohebného neizolovaného z Al laminátu D do 200 mm</t>
  </si>
  <si>
    <t>Specifikace.4</t>
  </si>
  <si>
    <t xml:space="preserve">Flexibilní potrubí  Ø 200 SEMIFLEX PROFI ohebná Al hadice</t>
  </si>
  <si>
    <t>Specifikace.5</t>
  </si>
  <si>
    <t xml:space="preserve">Flexibilní potrubí  Ø 180 SEMIFLEX PROFI ohebná Al hadice</t>
  </si>
  <si>
    <t>Specifikace.6</t>
  </si>
  <si>
    <t xml:space="preserve">Flexibilní potrubí  Ø 125 SEMIFLEX PROFI ohebná Al hadice</t>
  </si>
  <si>
    <t>751537013</t>
  </si>
  <si>
    <t>Montáž potrubí ohebného kruhového neizolovaného z Al laminátové hadice D přes 200 do 300 mm</t>
  </si>
  <si>
    <t>Specifikace.7</t>
  </si>
  <si>
    <t xml:space="preserve">Flexibilní potrubí  Ø 250 SEMIFLEX PROFI ohebná Al hadice</t>
  </si>
  <si>
    <t>751537148</t>
  </si>
  <si>
    <t>Montáž potrubí kruhového ohebného tepelně a zvukově izolovaného Al hadice D přes 200 do 250 mm</t>
  </si>
  <si>
    <t>Specifikace.8</t>
  </si>
  <si>
    <t>Ohebný tlumič hluku 250/350 délka 1,2 m</t>
  </si>
  <si>
    <t>751514463</t>
  </si>
  <si>
    <t>Montáž přechodu osového nebo pravoúhlého do plechového potrubí kruhového s přírubou D přes 200 do 300 mm</t>
  </si>
  <si>
    <t>Pol3</t>
  </si>
  <si>
    <t>Přechod 355x355/Ø250</t>
  </si>
  <si>
    <t>Pol4</t>
  </si>
  <si>
    <t>Přechod Ø250/Ø100</t>
  </si>
  <si>
    <t>751514462</t>
  </si>
  <si>
    <t>Montáž přechodu osového nebo pravoúhlého do plechového potrubí kruhového s přírubou D přes 100 do 200 mm</t>
  </si>
  <si>
    <t>Pol5</t>
  </si>
  <si>
    <t>Přechod Ø200/Ø180</t>
  </si>
  <si>
    <t>Pol6</t>
  </si>
  <si>
    <t>Přechod Ø180/Ø125</t>
  </si>
  <si>
    <t>751514289</t>
  </si>
  <si>
    <t>Montáž kalhotového kusu nebo odbočky jednostranné do plechového potrubí kruhového D přes 200 do 300 mm</t>
  </si>
  <si>
    <t>Pol7</t>
  </si>
  <si>
    <t>T kus 250/200/250</t>
  </si>
  <si>
    <t>751514288</t>
  </si>
  <si>
    <t>Montáž kalhotového kusu nebo odbočky jednostranné do plechového potrubí kruhového D přes 100 do 200 mm</t>
  </si>
  <si>
    <t>Pol8</t>
  </si>
  <si>
    <t>T kus 125/125/125</t>
  </si>
  <si>
    <t>Pol9</t>
  </si>
  <si>
    <t>T kus 180/125/180</t>
  </si>
  <si>
    <t>74</t>
  </si>
  <si>
    <t>Pol10</t>
  </si>
  <si>
    <t>T kus 200/125/200</t>
  </si>
  <si>
    <t>76</t>
  </si>
  <si>
    <t>751572141</t>
  </si>
  <si>
    <t>Uchycení potrubí kruhového pomocí závěsu kotveného do betonu</t>
  </si>
  <si>
    <t>78</t>
  </si>
  <si>
    <t>751514537</t>
  </si>
  <si>
    <t>Montáž spojky do plechového potrubí vnitřní, vnější kruhové bez příruby D přes 200 do 300 mm vč. materiálu</t>
  </si>
  <si>
    <t>80</t>
  </si>
  <si>
    <t>Specifikace.9</t>
  </si>
  <si>
    <t>Pomocný materiál - Univerzální hliníková AL páska (ALU páska). Určená pro přichycení potrubí k tvarovkám či ventilátorům, opravy, izolování a těsnění vzduchotechniky. Pro vnitřní i vnější užití.</t>
  </si>
  <si>
    <t>82</t>
  </si>
  <si>
    <t>84</t>
  </si>
  <si>
    <t>713463131</t>
  </si>
  <si>
    <t>Montáž izolace tepelné potrubí potrubními pouzdry bez úpravy slepenými 1x tl izolace do 25 mm</t>
  </si>
  <si>
    <t>86</t>
  </si>
  <si>
    <t>Specifikace.10</t>
  </si>
  <si>
    <t>Pásy a desky z pěnového polyetylenu tl.20 mm</t>
  </si>
  <si>
    <t>88</t>
  </si>
  <si>
    <t>998713203</t>
  </si>
  <si>
    <t>Přesun hmot procentní pro izolace tepelné v objektech v do 6m</t>
  </si>
  <si>
    <t>90</t>
  </si>
  <si>
    <t>VRN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</si>
  <si>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</si>
  <si>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</si>
  <si>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</si>
  <si>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</si>
  <si>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</si>
  <si>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</si>
  <si>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</si>
  <si>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</si>
  <si>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010001000</t>
  </si>
  <si>
    <t>1024</t>
  </si>
  <si>
    <t>-2133492387</t>
  </si>
  <si>
    <t>VRN3</t>
  </si>
  <si>
    <t>Zařízení staveniště</t>
  </si>
  <si>
    <t>030001000</t>
  </si>
  <si>
    <t>306163213</t>
  </si>
  <si>
    <t>VRN4</t>
  </si>
  <si>
    <t>Inženýrská činnost</t>
  </si>
  <si>
    <t>044002000</t>
  </si>
  <si>
    <t>Revize</t>
  </si>
  <si>
    <t>-201407108</t>
  </si>
  <si>
    <t>045002000</t>
  </si>
  <si>
    <t>Kompletační a koordinační činnost</t>
  </si>
  <si>
    <t>-1256594526</t>
  </si>
  <si>
    <t>049002000</t>
  </si>
  <si>
    <t>Ostatní inženýrská činnost</t>
  </si>
  <si>
    <t>1022757175</t>
  </si>
  <si>
    <t>Poznámka k položce:_x000d_
Ekologická likvidace odpadu</t>
  </si>
  <si>
    <t>VRN9</t>
  </si>
  <si>
    <t>Ostatní náklady</t>
  </si>
  <si>
    <t>091404000</t>
  </si>
  <si>
    <t>Práce na památkovém objektu</t>
  </si>
  <si>
    <t>1723027369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</si>
</sst>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31</v>
      </c>
      <c r="AK17" s="30" t="s">
        <v>27</v>
      </c>
      <c r="AN17" s="25" t="s">
        <v>1</v>
      </c>
      <c r="AR17" s="20"/>
      <c r="BE17" s="29"/>
      <c r="BS17" s="17" t="s">
        <v>32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33</v>
      </c>
      <c r="AK19" s="30" t="s">
        <v>25</v>
      </c>
      <c r="AN19" s="25" t="s">
        <v>34</v>
      </c>
      <c r="AR19" s="20"/>
      <c r="BE19" s="29"/>
      <c r="BS19" s="17" t="s">
        <v>6</v>
      </c>
    </row>
    <row r="20" s="1" customFormat="1" ht="18.48" customHeight="1">
      <c r="B20" s="20"/>
      <c r="E20" s="25" t="s">
        <v>35</v>
      </c>
      <c r="AK20" s="30" t="s">
        <v>27</v>
      </c>
      <c r="AN20" s="25" t="s">
        <v>1</v>
      </c>
      <c r="AR20" s="20"/>
      <c r="BE20" s="29"/>
      <c r="BS20" s="17" t="s">
        <v>32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50/22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Mariánské Lázně - Městské divadlo, Třebízského č.p.106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Mariánské Lázně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19. 4. 2023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25.6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Město Mariánské Lázně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>UNIART - projektová kancelář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33</v>
      </c>
      <c r="AJ90" s="36"/>
      <c r="AK90" s="36"/>
      <c r="AL90" s="36"/>
      <c r="AM90" s="68" t="str">
        <f>IF(E20="","",E20)</f>
        <v>Jitka Heřmanová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ROUND(AG95+SUM(AG98:AG102),2)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ROUND(AS95+SUM(AS98:AS102),2)</f>
        <v>0</v>
      </c>
      <c r="AT94" s="97">
        <f>ROUND(SUM(AV94:AW94),2)</f>
        <v>0</v>
      </c>
      <c r="AU94" s="98">
        <f>ROUND(AU95+SUM(AU98:AU102),5)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ROUND(AZ95+SUM(AZ98:AZ102),2)</f>
        <v>0</v>
      </c>
      <c r="BA94" s="97">
        <f>ROUND(BA95+SUM(BA98:BA102),2)</f>
        <v>0</v>
      </c>
      <c r="BB94" s="97">
        <f>ROUND(BB95+SUM(BB98:BB102),2)</f>
        <v>0</v>
      </c>
      <c r="BC94" s="97">
        <f>ROUND(BC95+SUM(BC98:BC102),2)</f>
        <v>0</v>
      </c>
      <c r="BD94" s="99">
        <f>ROUND(BD95+SUM(BD98:BD102),2)</f>
        <v>0</v>
      </c>
      <c r="BE94" s="6"/>
      <c r="BS94" s="100" t="s">
        <v>76</v>
      </c>
      <c r="BT94" s="100" t="s">
        <v>77</v>
      </c>
      <c r="BU94" s="101" t="s">
        <v>78</v>
      </c>
      <c r="BV94" s="100" t="s">
        <v>79</v>
      </c>
      <c r="BW94" s="100" t="s">
        <v>4</v>
      </c>
      <c r="BX94" s="100" t="s">
        <v>80</v>
      </c>
      <c r="CL94" s="100" t="s">
        <v>1</v>
      </c>
    </row>
    <row r="95" s="7" customFormat="1" ht="24.75" customHeight="1">
      <c r="A95" s="7"/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82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ROUND(SUM(AG96:AG97),2)</f>
        <v>0</v>
      </c>
      <c r="AH95" s="105"/>
      <c r="AI95" s="105"/>
      <c r="AJ95" s="105"/>
      <c r="AK95" s="105"/>
      <c r="AL95" s="105"/>
      <c r="AM95" s="105"/>
      <c r="AN95" s="107">
        <f>SUM(AG95,AT95)</f>
        <v>0</v>
      </c>
      <c r="AO95" s="105"/>
      <c r="AP95" s="105"/>
      <c r="AQ95" s="108" t="s">
        <v>83</v>
      </c>
      <c r="AR95" s="102"/>
      <c r="AS95" s="109">
        <f>ROUND(SUM(AS96:AS97),2)</f>
        <v>0</v>
      </c>
      <c r="AT95" s="110">
        <f>ROUND(SUM(AV95:AW95),2)</f>
        <v>0</v>
      </c>
      <c r="AU95" s="111">
        <f>ROUND(SUM(AU96:AU97),5)</f>
        <v>0</v>
      </c>
      <c r="AV95" s="110">
        <f>ROUND(AZ95*L29,2)</f>
        <v>0</v>
      </c>
      <c r="AW95" s="110">
        <f>ROUND(BA95*L30,2)</f>
        <v>0</v>
      </c>
      <c r="AX95" s="110">
        <f>ROUND(BB95*L29,2)</f>
        <v>0</v>
      </c>
      <c r="AY95" s="110">
        <f>ROUND(BC95*L30,2)</f>
        <v>0</v>
      </c>
      <c r="AZ95" s="110">
        <f>ROUND(SUM(AZ96:AZ97),2)</f>
        <v>0</v>
      </c>
      <c r="BA95" s="110">
        <f>ROUND(SUM(BA96:BA97),2)</f>
        <v>0</v>
      </c>
      <c r="BB95" s="110">
        <f>ROUND(SUM(BB96:BB97),2)</f>
        <v>0</v>
      </c>
      <c r="BC95" s="110">
        <f>ROUND(SUM(BC96:BC97),2)</f>
        <v>0</v>
      </c>
      <c r="BD95" s="112">
        <f>ROUND(SUM(BD96:BD97),2)</f>
        <v>0</v>
      </c>
      <c r="BE95" s="7"/>
      <c r="BS95" s="113" t="s">
        <v>76</v>
      </c>
      <c r="BT95" s="113" t="s">
        <v>84</v>
      </c>
      <c r="BV95" s="113" t="s">
        <v>79</v>
      </c>
      <c r="BW95" s="113" t="s">
        <v>85</v>
      </c>
      <c r="BX95" s="113" t="s">
        <v>4</v>
      </c>
      <c r="CL95" s="113" t="s">
        <v>1</v>
      </c>
      <c r="CM95" s="113" t="s">
        <v>86</v>
      </c>
    </row>
    <row r="96" s="4" customFormat="1" ht="23.25" customHeight="1">
      <c r="A96" s="114" t="s">
        <v>87</v>
      </c>
      <c r="B96" s="62"/>
      <c r="C96" s="10"/>
      <c r="D96" s="10"/>
      <c r="E96" s="115" t="s">
        <v>81</v>
      </c>
      <c r="F96" s="115"/>
      <c r="G96" s="115"/>
      <c r="H96" s="115"/>
      <c r="I96" s="115"/>
      <c r="J96" s="10"/>
      <c r="K96" s="115" t="s">
        <v>82</v>
      </c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6">
        <f>'SO 701 - Oprava šatny pro...'!J30</f>
        <v>0</v>
      </c>
      <c r="AH96" s="10"/>
      <c r="AI96" s="10"/>
      <c r="AJ96" s="10"/>
      <c r="AK96" s="10"/>
      <c r="AL96" s="10"/>
      <c r="AM96" s="10"/>
      <c r="AN96" s="116">
        <f>SUM(AG96,AT96)</f>
        <v>0</v>
      </c>
      <c r="AO96" s="10"/>
      <c r="AP96" s="10"/>
      <c r="AQ96" s="117" t="s">
        <v>88</v>
      </c>
      <c r="AR96" s="62"/>
      <c r="AS96" s="118">
        <v>0</v>
      </c>
      <c r="AT96" s="119">
        <f>ROUND(SUM(AV96:AW96),2)</f>
        <v>0</v>
      </c>
      <c r="AU96" s="120">
        <f>'SO 701 - Oprava šatny pro...'!P135</f>
        <v>0</v>
      </c>
      <c r="AV96" s="119">
        <f>'SO 701 - Oprava šatny pro...'!J33</f>
        <v>0</v>
      </c>
      <c r="AW96" s="119">
        <f>'SO 701 - Oprava šatny pro...'!J34</f>
        <v>0</v>
      </c>
      <c r="AX96" s="119">
        <f>'SO 701 - Oprava šatny pro...'!J35</f>
        <v>0</v>
      </c>
      <c r="AY96" s="119">
        <f>'SO 701 - Oprava šatny pro...'!J36</f>
        <v>0</v>
      </c>
      <c r="AZ96" s="119">
        <f>'SO 701 - Oprava šatny pro...'!F33</f>
        <v>0</v>
      </c>
      <c r="BA96" s="119">
        <f>'SO 701 - Oprava šatny pro...'!F34</f>
        <v>0</v>
      </c>
      <c r="BB96" s="119">
        <f>'SO 701 - Oprava šatny pro...'!F35</f>
        <v>0</v>
      </c>
      <c r="BC96" s="119">
        <f>'SO 701 - Oprava šatny pro...'!F36</f>
        <v>0</v>
      </c>
      <c r="BD96" s="121">
        <f>'SO 701 - Oprava šatny pro...'!F37</f>
        <v>0</v>
      </c>
      <c r="BE96" s="4"/>
      <c r="BT96" s="25" t="s">
        <v>86</v>
      </c>
      <c r="BU96" s="25" t="s">
        <v>89</v>
      </c>
      <c r="BV96" s="25" t="s">
        <v>79</v>
      </c>
      <c r="BW96" s="25" t="s">
        <v>85</v>
      </c>
      <c r="BX96" s="25" t="s">
        <v>4</v>
      </c>
      <c r="CL96" s="25" t="s">
        <v>1</v>
      </c>
      <c r="CM96" s="25" t="s">
        <v>86</v>
      </c>
    </row>
    <row r="97" s="4" customFormat="1" ht="23.25" customHeight="1">
      <c r="A97" s="114" t="s">
        <v>87</v>
      </c>
      <c r="B97" s="62"/>
      <c r="C97" s="10"/>
      <c r="D97" s="10"/>
      <c r="E97" s="115" t="s">
        <v>90</v>
      </c>
      <c r="F97" s="115"/>
      <c r="G97" s="115"/>
      <c r="H97" s="115"/>
      <c r="I97" s="115"/>
      <c r="J97" s="10"/>
      <c r="K97" s="115" t="s">
        <v>91</v>
      </c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6">
        <f>'SO 701d - Dodatek - výměn...'!J32</f>
        <v>0</v>
      </c>
      <c r="AH97" s="10"/>
      <c r="AI97" s="10"/>
      <c r="AJ97" s="10"/>
      <c r="AK97" s="10"/>
      <c r="AL97" s="10"/>
      <c r="AM97" s="10"/>
      <c r="AN97" s="116">
        <f>SUM(AG97,AT97)</f>
        <v>0</v>
      </c>
      <c r="AO97" s="10"/>
      <c r="AP97" s="10"/>
      <c r="AQ97" s="117" t="s">
        <v>88</v>
      </c>
      <c r="AR97" s="62"/>
      <c r="AS97" s="118">
        <v>0</v>
      </c>
      <c r="AT97" s="119">
        <f>ROUND(SUM(AV97:AW97),2)</f>
        <v>0</v>
      </c>
      <c r="AU97" s="120">
        <f>'SO 701d - Dodatek - výměn...'!P129</f>
        <v>0</v>
      </c>
      <c r="AV97" s="119">
        <f>'SO 701d - Dodatek - výměn...'!J35</f>
        <v>0</v>
      </c>
      <c r="AW97" s="119">
        <f>'SO 701d - Dodatek - výměn...'!J36</f>
        <v>0</v>
      </c>
      <c r="AX97" s="119">
        <f>'SO 701d - Dodatek - výměn...'!J37</f>
        <v>0</v>
      </c>
      <c r="AY97" s="119">
        <f>'SO 701d - Dodatek - výměn...'!J38</f>
        <v>0</v>
      </c>
      <c r="AZ97" s="119">
        <f>'SO 701d - Dodatek - výměn...'!F35</f>
        <v>0</v>
      </c>
      <c r="BA97" s="119">
        <f>'SO 701d - Dodatek - výměn...'!F36</f>
        <v>0</v>
      </c>
      <c r="BB97" s="119">
        <f>'SO 701d - Dodatek - výměn...'!F37</f>
        <v>0</v>
      </c>
      <c r="BC97" s="119">
        <f>'SO 701d - Dodatek - výměn...'!F38</f>
        <v>0</v>
      </c>
      <c r="BD97" s="121">
        <f>'SO 701d - Dodatek - výměn...'!F39</f>
        <v>0</v>
      </c>
      <c r="BE97" s="4"/>
      <c r="BT97" s="25" t="s">
        <v>86</v>
      </c>
      <c r="BV97" s="25" t="s">
        <v>79</v>
      </c>
      <c r="BW97" s="25" t="s">
        <v>92</v>
      </c>
      <c r="BX97" s="25" t="s">
        <v>85</v>
      </c>
      <c r="CL97" s="25" t="s">
        <v>1</v>
      </c>
    </row>
    <row r="98" s="7" customFormat="1" ht="24.75" customHeight="1">
      <c r="A98" s="114" t="s">
        <v>87</v>
      </c>
      <c r="B98" s="102"/>
      <c r="C98" s="103"/>
      <c r="D98" s="104" t="s">
        <v>93</v>
      </c>
      <c r="E98" s="104"/>
      <c r="F98" s="104"/>
      <c r="G98" s="104"/>
      <c r="H98" s="104"/>
      <c r="I98" s="105"/>
      <c r="J98" s="104" t="s">
        <v>94</v>
      </c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7">
        <f>'SO 702 - Oprava šatny pro...'!J30</f>
        <v>0</v>
      </c>
      <c r="AH98" s="105"/>
      <c r="AI98" s="105"/>
      <c r="AJ98" s="105"/>
      <c r="AK98" s="105"/>
      <c r="AL98" s="105"/>
      <c r="AM98" s="105"/>
      <c r="AN98" s="107">
        <f>SUM(AG98,AT98)</f>
        <v>0</v>
      </c>
      <c r="AO98" s="105"/>
      <c r="AP98" s="105"/>
      <c r="AQ98" s="108" t="s">
        <v>83</v>
      </c>
      <c r="AR98" s="102"/>
      <c r="AS98" s="109">
        <v>0</v>
      </c>
      <c r="AT98" s="110">
        <f>ROUND(SUM(AV98:AW98),2)</f>
        <v>0</v>
      </c>
      <c r="AU98" s="111">
        <f>'SO 702 - Oprava šatny pro...'!P124</f>
        <v>0</v>
      </c>
      <c r="AV98" s="110">
        <f>'SO 702 - Oprava šatny pro...'!J33</f>
        <v>0</v>
      </c>
      <c r="AW98" s="110">
        <f>'SO 702 - Oprava šatny pro...'!J34</f>
        <v>0</v>
      </c>
      <c r="AX98" s="110">
        <f>'SO 702 - Oprava šatny pro...'!J35</f>
        <v>0</v>
      </c>
      <c r="AY98" s="110">
        <f>'SO 702 - Oprava šatny pro...'!J36</f>
        <v>0</v>
      </c>
      <c r="AZ98" s="110">
        <f>'SO 702 - Oprava šatny pro...'!F33</f>
        <v>0</v>
      </c>
      <c r="BA98" s="110">
        <f>'SO 702 - Oprava šatny pro...'!F34</f>
        <v>0</v>
      </c>
      <c r="BB98" s="110">
        <f>'SO 702 - Oprava šatny pro...'!F35</f>
        <v>0</v>
      </c>
      <c r="BC98" s="110">
        <f>'SO 702 - Oprava šatny pro...'!F36</f>
        <v>0</v>
      </c>
      <c r="BD98" s="112">
        <f>'SO 702 - Oprava šatny pro...'!F37</f>
        <v>0</v>
      </c>
      <c r="BE98" s="7"/>
      <c r="BT98" s="113" t="s">
        <v>84</v>
      </c>
      <c r="BV98" s="113" t="s">
        <v>79</v>
      </c>
      <c r="BW98" s="113" t="s">
        <v>95</v>
      </c>
      <c r="BX98" s="113" t="s">
        <v>4</v>
      </c>
      <c r="CL98" s="113" t="s">
        <v>1</v>
      </c>
      <c r="CM98" s="113" t="s">
        <v>86</v>
      </c>
    </row>
    <row r="99" s="7" customFormat="1" ht="16.5" customHeight="1">
      <c r="A99" s="114" t="s">
        <v>87</v>
      </c>
      <c r="B99" s="102"/>
      <c r="C99" s="103"/>
      <c r="D99" s="104" t="s">
        <v>96</v>
      </c>
      <c r="E99" s="104"/>
      <c r="F99" s="104"/>
      <c r="G99" s="104"/>
      <c r="H99" s="104"/>
      <c r="I99" s="105"/>
      <c r="J99" s="104" t="s">
        <v>97</v>
      </c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7">
        <f>'SO 731 - Vytápění'!J30</f>
        <v>0</v>
      </c>
      <c r="AH99" s="105"/>
      <c r="AI99" s="105"/>
      <c r="AJ99" s="105"/>
      <c r="AK99" s="105"/>
      <c r="AL99" s="105"/>
      <c r="AM99" s="105"/>
      <c r="AN99" s="107">
        <f>SUM(AG99,AT99)</f>
        <v>0</v>
      </c>
      <c r="AO99" s="105"/>
      <c r="AP99" s="105"/>
      <c r="AQ99" s="108" t="s">
        <v>83</v>
      </c>
      <c r="AR99" s="102"/>
      <c r="AS99" s="109">
        <v>0</v>
      </c>
      <c r="AT99" s="110">
        <f>ROUND(SUM(AV99:AW99),2)</f>
        <v>0</v>
      </c>
      <c r="AU99" s="111">
        <f>'SO 731 - Vytápění'!P121</f>
        <v>0</v>
      </c>
      <c r="AV99" s="110">
        <f>'SO 731 - Vytápění'!J33</f>
        <v>0</v>
      </c>
      <c r="AW99" s="110">
        <f>'SO 731 - Vytápění'!J34</f>
        <v>0</v>
      </c>
      <c r="AX99" s="110">
        <f>'SO 731 - Vytápění'!J35</f>
        <v>0</v>
      </c>
      <c r="AY99" s="110">
        <f>'SO 731 - Vytápění'!J36</f>
        <v>0</v>
      </c>
      <c r="AZ99" s="110">
        <f>'SO 731 - Vytápění'!F33</f>
        <v>0</v>
      </c>
      <c r="BA99" s="110">
        <f>'SO 731 - Vytápění'!F34</f>
        <v>0</v>
      </c>
      <c r="BB99" s="110">
        <f>'SO 731 - Vytápění'!F35</f>
        <v>0</v>
      </c>
      <c r="BC99" s="110">
        <f>'SO 731 - Vytápění'!F36</f>
        <v>0</v>
      </c>
      <c r="BD99" s="112">
        <f>'SO 731 - Vytápění'!F37</f>
        <v>0</v>
      </c>
      <c r="BE99" s="7"/>
      <c r="BT99" s="113" t="s">
        <v>84</v>
      </c>
      <c r="BV99" s="113" t="s">
        <v>79</v>
      </c>
      <c r="BW99" s="113" t="s">
        <v>98</v>
      </c>
      <c r="BX99" s="113" t="s">
        <v>4</v>
      </c>
      <c r="CL99" s="113" t="s">
        <v>1</v>
      </c>
      <c r="CM99" s="113" t="s">
        <v>86</v>
      </c>
    </row>
    <row r="100" s="7" customFormat="1" ht="16.5" customHeight="1">
      <c r="A100" s="114" t="s">
        <v>87</v>
      </c>
      <c r="B100" s="102"/>
      <c r="C100" s="103"/>
      <c r="D100" s="104" t="s">
        <v>99</v>
      </c>
      <c r="E100" s="104"/>
      <c r="F100" s="104"/>
      <c r="G100" s="104"/>
      <c r="H100" s="104"/>
      <c r="I100" s="105"/>
      <c r="J100" s="104" t="s">
        <v>100</v>
      </c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7">
        <f>'SO 741 - Elektroinstalace'!J30</f>
        <v>0</v>
      </c>
      <c r="AH100" s="105"/>
      <c r="AI100" s="105"/>
      <c r="AJ100" s="105"/>
      <c r="AK100" s="105"/>
      <c r="AL100" s="105"/>
      <c r="AM100" s="105"/>
      <c r="AN100" s="107">
        <f>SUM(AG100,AT100)</f>
        <v>0</v>
      </c>
      <c r="AO100" s="105"/>
      <c r="AP100" s="105"/>
      <c r="AQ100" s="108" t="s">
        <v>83</v>
      </c>
      <c r="AR100" s="102"/>
      <c r="AS100" s="109">
        <v>0</v>
      </c>
      <c r="AT100" s="110">
        <f>ROUND(SUM(AV100:AW100),2)</f>
        <v>0</v>
      </c>
      <c r="AU100" s="111">
        <f>'SO 741 - Elektroinstalace'!P118</f>
        <v>0</v>
      </c>
      <c r="AV100" s="110">
        <f>'SO 741 - Elektroinstalace'!J33</f>
        <v>0</v>
      </c>
      <c r="AW100" s="110">
        <f>'SO 741 - Elektroinstalace'!J34</f>
        <v>0</v>
      </c>
      <c r="AX100" s="110">
        <f>'SO 741 - Elektroinstalace'!J35</f>
        <v>0</v>
      </c>
      <c r="AY100" s="110">
        <f>'SO 741 - Elektroinstalace'!J36</f>
        <v>0</v>
      </c>
      <c r="AZ100" s="110">
        <f>'SO 741 - Elektroinstalace'!F33</f>
        <v>0</v>
      </c>
      <c r="BA100" s="110">
        <f>'SO 741 - Elektroinstalace'!F34</f>
        <v>0</v>
      </c>
      <c r="BB100" s="110">
        <f>'SO 741 - Elektroinstalace'!F35</f>
        <v>0</v>
      </c>
      <c r="BC100" s="110">
        <f>'SO 741 - Elektroinstalace'!F36</f>
        <v>0</v>
      </c>
      <c r="BD100" s="112">
        <f>'SO 741 - Elektroinstalace'!F37</f>
        <v>0</v>
      </c>
      <c r="BE100" s="7"/>
      <c r="BT100" s="113" t="s">
        <v>84</v>
      </c>
      <c r="BV100" s="113" t="s">
        <v>79</v>
      </c>
      <c r="BW100" s="113" t="s">
        <v>101</v>
      </c>
      <c r="BX100" s="113" t="s">
        <v>4</v>
      </c>
      <c r="CL100" s="113" t="s">
        <v>1</v>
      </c>
      <c r="CM100" s="113" t="s">
        <v>86</v>
      </c>
    </row>
    <row r="101" s="7" customFormat="1" ht="16.5" customHeight="1">
      <c r="A101" s="114" t="s">
        <v>87</v>
      </c>
      <c r="B101" s="102"/>
      <c r="C101" s="103"/>
      <c r="D101" s="104" t="s">
        <v>102</v>
      </c>
      <c r="E101" s="104"/>
      <c r="F101" s="104"/>
      <c r="G101" s="104"/>
      <c r="H101" s="104"/>
      <c r="I101" s="105"/>
      <c r="J101" s="104" t="s">
        <v>103</v>
      </c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7">
        <f>'SO 751 - VZT'!J30</f>
        <v>0</v>
      </c>
      <c r="AH101" s="105"/>
      <c r="AI101" s="105"/>
      <c r="AJ101" s="105"/>
      <c r="AK101" s="105"/>
      <c r="AL101" s="105"/>
      <c r="AM101" s="105"/>
      <c r="AN101" s="107">
        <f>SUM(AG101,AT101)</f>
        <v>0</v>
      </c>
      <c r="AO101" s="105"/>
      <c r="AP101" s="105"/>
      <c r="AQ101" s="108" t="s">
        <v>83</v>
      </c>
      <c r="AR101" s="102"/>
      <c r="AS101" s="109">
        <v>0</v>
      </c>
      <c r="AT101" s="110">
        <f>ROUND(SUM(AV101:AW101),2)</f>
        <v>0</v>
      </c>
      <c r="AU101" s="111">
        <f>'SO 751 - VZT'!P120</f>
        <v>0</v>
      </c>
      <c r="AV101" s="110">
        <f>'SO 751 - VZT'!J33</f>
        <v>0</v>
      </c>
      <c r="AW101" s="110">
        <f>'SO 751 - VZT'!J34</f>
        <v>0</v>
      </c>
      <c r="AX101" s="110">
        <f>'SO 751 - VZT'!J35</f>
        <v>0</v>
      </c>
      <c r="AY101" s="110">
        <f>'SO 751 - VZT'!J36</f>
        <v>0</v>
      </c>
      <c r="AZ101" s="110">
        <f>'SO 751 - VZT'!F33</f>
        <v>0</v>
      </c>
      <c r="BA101" s="110">
        <f>'SO 751 - VZT'!F34</f>
        <v>0</v>
      </c>
      <c r="BB101" s="110">
        <f>'SO 751 - VZT'!F35</f>
        <v>0</v>
      </c>
      <c r="BC101" s="110">
        <f>'SO 751 - VZT'!F36</f>
        <v>0</v>
      </c>
      <c r="BD101" s="112">
        <f>'SO 751 - VZT'!F37</f>
        <v>0</v>
      </c>
      <c r="BE101" s="7"/>
      <c r="BT101" s="113" t="s">
        <v>84</v>
      </c>
      <c r="BV101" s="113" t="s">
        <v>79</v>
      </c>
      <c r="BW101" s="113" t="s">
        <v>104</v>
      </c>
      <c r="BX101" s="113" t="s">
        <v>4</v>
      </c>
      <c r="CL101" s="113" t="s">
        <v>1</v>
      </c>
      <c r="CM101" s="113" t="s">
        <v>86</v>
      </c>
    </row>
    <row r="102" s="7" customFormat="1" ht="16.5" customHeight="1">
      <c r="A102" s="114" t="s">
        <v>87</v>
      </c>
      <c r="B102" s="102"/>
      <c r="C102" s="103"/>
      <c r="D102" s="104" t="s">
        <v>105</v>
      </c>
      <c r="E102" s="104"/>
      <c r="F102" s="104"/>
      <c r="G102" s="104"/>
      <c r="H102" s="104"/>
      <c r="I102" s="105"/>
      <c r="J102" s="104" t="s">
        <v>106</v>
      </c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7">
        <f>'VRN - Vedlejší a ostatní ...'!J30</f>
        <v>0</v>
      </c>
      <c r="AH102" s="105"/>
      <c r="AI102" s="105"/>
      <c r="AJ102" s="105"/>
      <c r="AK102" s="105"/>
      <c r="AL102" s="105"/>
      <c r="AM102" s="105"/>
      <c r="AN102" s="107">
        <f>SUM(AG102,AT102)</f>
        <v>0</v>
      </c>
      <c r="AO102" s="105"/>
      <c r="AP102" s="105"/>
      <c r="AQ102" s="108" t="s">
        <v>83</v>
      </c>
      <c r="AR102" s="102"/>
      <c r="AS102" s="122">
        <v>0</v>
      </c>
      <c r="AT102" s="123">
        <f>ROUND(SUM(AV102:AW102),2)</f>
        <v>0</v>
      </c>
      <c r="AU102" s="124">
        <f>'VRN - Vedlejší a ostatní ...'!P121</f>
        <v>0</v>
      </c>
      <c r="AV102" s="123">
        <f>'VRN - Vedlejší a ostatní ...'!J33</f>
        <v>0</v>
      </c>
      <c r="AW102" s="123">
        <f>'VRN - Vedlejší a ostatní ...'!J34</f>
        <v>0</v>
      </c>
      <c r="AX102" s="123">
        <f>'VRN - Vedlejší a ostatní ...'!J35</f>
        <v>0</v>
      </c>
      <c r="AY102" s="123">
        <f>'VRN - Vedlejší a ostatní ...'!J36</f>
        <v>0</v>
      </c>
      <c r="AZ102" s="123">
        <f>'VRN - Vedlejší a ostatní ...'!F33</f>
        <v>0</v>
      </c>
      <c r="BA102" s="123">
        <f>'VRN - Vedlejší a ostatní ...'!F34</f>
        <v>0</v>
      </c>
      <c r="BB102" s="123">
        <f>'VRN - Vedlejší a ostatní ...'!F35</f>
        <v>0</v>
      </c>
      <c r="BC102" s="123">
        <f>'VRN - Vedlejší a ostatní ...'!F36</f>
        <v>0</v>
      </c>
      <c r="BD102" s="125">
        <f>'VRN - Vedlejší a ostatní ...'!F37</f>
        <v>0</v>
      </c>
      <c r="BE102" s="7"/>
      <c r="BT102" s="113" t="s">
        <v>84</v>
      </c>
      <c r="BV102" s="113" t="s">
        <v>79</v>
      </c>
      <c r="BW102" s="113" t="s">
        <v>107</v>
      </c>
      <c r="BX102" s="113" t="s">
        <v>4</v>
      </c>
      <c r="CL102" s="113" t="s">
        <v>1</v>
      </c>
      <c r="CM102" s="113" t="s">
        <v>86</v>
      </c>
    </row>
    <row r="103" s="2" customFormat="1" ht="30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7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  <row r="104" s="2" customFormat="1" ht="6.96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37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</row>
  </sheetData>
  <mergeCells count="70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 701 - Oprava šatny pro...'!C2" display="/"/>
    <hyperlink ref="A97" location="'SO 701d - Dodatek - výměn...'!C2" display="/"/>
    <hyperlink ref="A98" location="'SO 702 - Oprava šatny pro...'!C2" display="/"/>
    <hyperlink ref="A99" location="'SO 731 - Vytápění'!C2" display="/"/>
    <hyperlink ref="A100" location="'SO 741 - Elektroinstalace'!C2" display="/"/>
    <hyperlink ref="A101" location="'SO 751 - VZT'!C2" display="/"/>
    <hyperlink ref="A102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108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Mariánské Lázně - Městské divadlo, Třebízského č.p.106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109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110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19. 4. 2023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31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">
        <v>34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35</v>
      </c>
      <c r="F24" s="36"/>
      <c r="G24" s="36"/>
      <c r="H24" s="36"/>
      <c r="I24" s="30" t="s">
        <v>27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8"/>
      <c r="B27" s="129"/>
      <c r="C27" s="128"/>
      <c r="D27" s="128"/>
      <c r="E27" s="34" t="s">
        <v>1</v>
      </c>
      <c r="F27" s="34"/>
      <c r="G27" s="34"/>
      <c r="H27" s="34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31" t="s">
        <v>37</v>
      </c>
      <c r="E30" s="36"/>
      <c r="F30" s="36"/>
      <c r="G30" s="36"/>
      <c r="H30" s="36"/>
      <c r="I30" s="36"/>
      <c r="J30" s="94">
        <f>ROUND(J135,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2" t="s">
        <v>41</v>
      </c>
      <c r="E33" s="30" t="s">
        <v>42</v>
      </c>
      <c r="F33" s="133">
        <f>ROUND((SUM(BE135:BE271)),  2)</f>
        <v>0</v>
      </c>
      <c r="G33" s="36"/>
      <c r="H33" s="36"/>
      <c r="I33" s="134">
        <v>0.20999999999999999</v>
      </c>
      <c r="J33" s="133">
        <f>ROUND(((SUM(BE135:BE271))*I33),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33">
        <f>ROUND((SUM(BF135:BF271)),  2)</f>
        <v>0</v>
      </c>
      <c r="G34" s="36"/>
      <c r="H34" s="36"/>
      <c r="I34" s="134">
        <v>0.14999999999999999</v>
      </c>
      <c r="J34" s="133">
        <f>ROUND(((SUM(BF135:BF271))*I34),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33">
        <f>ROUND((SUM(BG135:BG271)),  2)</f>
        <v>0</v>
      </c>
      <c r="G35" s="36"/>
      <c r="H35" s="36"/>
      <c r="I35" s="134">
        <v>0.20999999999999999</v>
      </c>
      <c r="J35" s="133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33">
        <f>ROUND((SUM(BH135:BH271)),  2)</f>
        <v>0</v>
      </c>
      <c r="G36" s="36"/>
      <c r="H36" s="36"/>
      <c r="I36" s="134">
        <v>0.14999999999999999</v>
      </c>
      <c r="J36" s="133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33">
        <f>ROUND((SUM(BI135:BI271)),  2)</f>
        <v>0</v>
      </c>
      <c r="G37" s="36"/>
      <c r="H37" s="36"/>
      <c r="I37" s="134">
        <v>0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5"/>
      <c r="D39" s="136" t="s">
        <v>47</v>
      </c>
      <c r="E39" s="79"/>
      <c r="F39" s="79"/>
      <c r="G39" s="137" t="s">
        <v>48</v>
      </c>
      <c r="H39" s="138" t="s">
        <v>49</v>
      </c>
      <c r="I39" s="79"/>
      <c r="J39" s="139">
        <f>SUM(J30:J37)</f>
        <v>0</v>
      </c>
      <c r="K39" s="140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Mariánské Lázně - Městské divadlo, Třebízského č.p.106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701 - Oprava šatny pro diváky - stavební řešení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Mariánské Lázně</v>
      </c>
      <c r="G89" s="36"/>
      <c r="H89" s="36"/>
      <c r="I89" s="30" t="s">
        <v>22</v>
      </c>
      <c r="J89" s="67" t="str">
        <f>IF(J12="","",J12)</f>
        <v>19. 4. 2023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Mariánské Lázně</v>
      </c>
      <c r="G91" s="36"/>
      <c r="H91" s="36"/>
      <c r="I91" s="30" t="s">
        <v>30</v>
      </c>
      <c r="J91" s="34" t="str">
        <f>E21</f>
        <v>UNIART - projektová kancelář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>Jitka Heřmanová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3" t="s">
        <v>112</v>
      </c>
      <c r="D94" s="135"/>
      <c r="E94" s="135"/>
      <c r="F94" s="135"/>
      <c r="G94" s="135"/>
      <c r="H94" s="135"/>
      <c r="I94" s="135"/>
      <c r="J94" s="144" t="s">
        <v>113</v>
      </c>
      <c r="K94" s="135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45" t="s">
        <v>114</v>
      </c>
      <c r="D96" s="36"/>
      <c r="E96" s="36"/>
      <c r="F96" s="36"/>
      <c r="G96" s="36"/>
      <c r="H96" s="36"/>
      <c r="I96" s="36"/>
      <c r="J96" s="94">
        <f>J135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115</v>
      </c>
    </row>
    <row r="97" s="9" customFormat="1" ht="24.96" customHeight="1">
      <c r="A97" s="9"/>
      <c r="B97" s="146"/>
      <c r="C97" s="9"/>
      <c r="D97" s="147" t="s">
        <v>116</v>
      </c>
      <c r="E97" s="148"/>
      <c r="F97" s="148"/>
      <c r="G97" s="148"/>
      <c r="H97" s="148"/>
      <c r="I97" s="148"/>
      <c r="J97" s="149">
        <f>J136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117</v>
      </c>
      <c r="E98" s="152"/>
      <c r="F98" s="152"/>
      <c r="G98" s="152"/>
      <c r="H98" s="152"/>
      <c r="I98" s="152"/>
      <c r="J98" s="153">
        <f>J137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118</v>
      </c>
      <c r="E99" s="152"/>
      <c r="F99" s="152"/>
      <c r="G99" s="152"/>
      <c r="H99" s="152"/>
      <c r="I99" s="152"/>
      <c r="J99" s="153">
        <f>J146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0"/>
      <c r="C100" s="10"/>
      <c r="D100" s="151" t="s">
        <v>119</v>
      </c>
      <c r="E100" s="152"/>
      <c r="F100" s="152"/>
      <c r="G100" s="152"/>
      <c r="H100" s="152"/>
      <c r="I100" s="152"/>
      <c r="J100" s="153">
        <f>J149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120</v>
      </c>
      <c r="E101" s="152"/>
      <c r="F101" s="152"/>
      <c r="G101" s="152"/>
      <c r="H101" s="152"/>
      <c r="I101" s="152"/>
      <c r="J101" s="153">
        <f>J172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121</v>
      </c>
      <c r="E102" s="152"/>
      <c r="F102" s="152"/>
      <c r="G102" s="152"/>
      <c r="H102" s="152"/>
      <c r="I102" s="152"/>
      <c r="J102" s="153">
        <f>J181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122</v>
      </c>
      <c r="E103" s="152"/>
      <c r="F103" s="152"/>
      <c r="G103" s="152"/>
      <c r="H103" s="152"/>
      <c r="I103" s="152"/>
      <c r="J103" s="153">
        <f>J187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6"/>
      <c r="C104" s="9"/>
      <c r="D104" s="147" t="s">
        <v>123</v>
      </c>
      <c r="E104" s="148"/>
      <c r="F104" s="148"/>
      <c r="G104" s="148"/>
      <c r="H104" s="148"/>
      <c r="I104" s="148"/>
      <c r="J104" s="149">
        <f>J189</f>
        <v>0</v>
      </c>
      <c r="K104" s="9"/>
      <c r="L104" s="14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0"/>
      <c r="C105" s="10"/>
      <c r="D105" s="151" t="s">
        <v>124</v>
      </c>
      <c r="E105" s="152"/>
      <c r="F105" s="152"/>
      <c r="G105" s="152"/>
      <c r="H105" s="152"/>
      <c r="I105" s="152"/>
      <c r="J105" s="153">
        <f>J190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125</v>
      </c>
      <c r="E106" s="152"/>
      <c r="F106" s="152"/>
      <c r="G106" s="152"/>
      <c r="H106" s="152"/>
      <c r="I106" s="152"/>
      <c r="J106" s="153">
        <f>J196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126</v>
      </c>
      <c r="E107" s="152"/>
      <c r="F107" s="152"/>
      <c r="G107" s="152"/>
      <c r="H107" s="152"/>
      <c r="I107" s="152"/>
      <c r="J107" s="153">
        <f>J202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0"/>
      <c r="C108" s="10"/>
      <c r="D108" s="151" t="s">
        <v>127</v>
      </c>
      <c r="E108" s="152"/>
      <c r="F108" s="152"/>
      <c r="G108" s="152"/>
      <c r="H108" s="152"/>
      <c r="I108" s="152"/>
      <c r="J108" s="153">
        <f>J208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0"/>
      <c r="C109" s="10"/>
      <c r="D109" s="151" t="s">
        <v>128</v>
      </c>
      <c r="E109" s="152"/>
      <c r="F109" s="152"/>
      <c r="G109" s="152"/>
      <c r="H109" s="152"/>
      <c r="I109" s="152"/>
      <c r="J109" s="153">
        <f>J213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0"/>
      <c r="C110" s="10"/>
      <c r="D110" s="151" t="s">
        <v>129</v>
      </c>
      <c r="E110" s="152"/>
      <c r="F110" s="152"/>
      <c r="G110" s="152"/>
      <c r="H110" s="152"/>
      <c r="I110" s="152"/>
      <c r="J110" s="153">
        <f>J232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130</v>
      </c>
      <c r="E111" s="152"/>
      <c r="F111" s="152"/>
      <c r="G111" s="152"/>
      <c r="H111" s="152"/>
      <c r="I111" s="152"/>
      <c r="J111" s="153">
        <f>J235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0"/>
      <c r="C112" s="10"/>
      <c r="D112" s="151" t="s">
        <v>131</v>
      </c>
      <c r="E112" s="152"/>
      <c r="F112" s="152"/>
      <c r="G112" s="152"/>
      <c r="H112" s="152"/>
      <c r="I112" s="152"/>
      <c r="J112" s="153">
        <f>J239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0"/>
      <c r="C113" s="10"/>
      <c r="D113" s="151" t="s">
        <v>132</v>
      </c>
      <c r="E113" s="152"/>
      <c r="F113" s="152"/>
      <c r="G113" s="152"/>
      <c r="H113" s="152"/>
      <c r="I113" s="152"/>
      <c r="J113" s="153">
        <f>J248</f>
        <v>0</v>
      </c>
      <c r="K113" s="10"/>
      <c r="L113" s="15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0"/>
      <c r="C114" s="10"/>
      <c r="D114" s="151" t="s">
        <v>133</v>
      </c>
      <c r="E114" s="152"/>
      <c r="F114" s="152"/>
      <c r="G114" s="152"/>
      <c r="H114" s="152"/>
      <c r="I114" s="152"/>
      <c r="J114" s="153">
        <f>J263</f>
        <v>0</v>
      </c>
      <c r="K114" s="10"/>
      <c r="L114" s="15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0"/>
      <c r="C115" s="10"/>
      <c r="D115" s="151" t="s">
        <v>134</v>
      </c>
      <c r="E115" s="152"/>
      <c r="F115" s="152"/>
      <c r="G115" s="152"/>
      <c r="H115" s="152"/>
      <c r="I115" s="152"/>
      <c r="J115" s="153">
        <f>J267</f>
        <v>0</v>
      </c>
      <c r="K115" s="10"/>
      <c r="L115" s="15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21" s="2" customFormat="1" ht="6.96" customHeight="1">
      <c r="A121" s="36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4.96" customHeight="1">
      <c r="A122" s="36"/>
      <c r="B122" s="37"/>
      <c r="C122" s="21" t="s">
        <v>135</v>
      </c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16</v>
      </c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6"/>
      <c r="D125" s="36"/>
      <c r="E125" s="127" t="str">
        <f>E7</f>
        <v>Mariánské Lázně - Městské divadlo, Třebízského č.p.106</v>
      </c>
      <c r="F125" s="30"/>
      <c r="G125" s="30"/>
      <c r="H125" s="30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109</v>
      </c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6"/>
      <c r="D127" s="36"/>
      <c r="E127" s="65" t="str">
        <f>E9</f>
        <v>SO 701 - Oprava šatny pro diváky - stavební řešení</v>
      </c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30" t="s">
        <v>20</v>
      </c>
      <c r="D129" s="36"/>
      <c r="E129" s="36"/>
      <c r="F129" s="25" t="str">
        <f>F12</f>
        <v>Mariánské Lázně</v>
      </c>
      <c r="G129" s="36"/>
      <c r="H129" s="36"/>
      <c r="I129" s="30" t="s">
        <v>22</v>
      </c>
      <c r="J129" s="67" t="str">
        <f>IF(J12="","",J12)</f>
        <v>19. 4. 2023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25.65" customHeight="1">
      <c r="A131" s="36"/>
      <c r="B131" s="37"/>
      <c r="C131" s="30" t="s">
        <v>24</v>
      </c>
      <c r="D131" s="36"/>
      <c r="E131" s="36"/>
      <c r="F131" s="25" t="str">
        <f>E15</f>
        <v>Město Mariánské Lázně</v>
      </c>
      <c r="G131" s="36"/>
      <c r="H131" s="36"/>
      <c r="I131" s="30" t="s">
        <v>30</v>
      </c>
      <c r="J131" s="34" t="str">
        <f>E21</f>
        <v>UNIART - projektová kancelář</v>
      </c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30" t="s">
        <v>28</v>
      </c>
      <c r="D132" s="36"/>
      <c r="E132" s="36"/>
      <c r="F132" s="25" t="str">
        <f>IF(E18="","",E18)</f>
        <v>Vyplň údaj</v>
      </c>
      <c r="G132" s="36"/>
      <c r="H132" s="36"/>
      <c r="I132" s="30" t="s">
        <v>33</v>
      </c>
      <c r="J132" s="34" t="str">
        <f>E24</f>
        <v>Jitka Heřmanová</v>
      </c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0.32" customHeight="1">
      <c r="A133" s="36"/>
      <c r="B133" s="37"/>
      <c r="C133" s="36"/>
      <c r="D133" s="36"/>
      <c r="E133" s="36"/>
      <c r="F133" s="36"/>
      <c r="G133" s="36"/>
      <c r="H133" s="36"/>
      <c r="I133" s="36"/>
      <c r="J133" s="36"/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11" customFormat="1" ht="29.28" customHeight="1">
      <c r="A134" s="154"/>
      <c r="B134" s="155"/>
      <c r="C134" s="156" t="s">
        <v>136</v>
      </c>
      <c r="D134" s="157" t="s">
        <v>62</v>
      </c>
      <c r="E134" s="157" t="s">
        <v>58</v>
      </c>
      <c r="F134" s="157" t="s">
        <v>59</v>
      </c>
      <c r="G134" s="157" t="s">
        <v>137</v>
      </c>
      <c r="H134" s="157" t="s">
        <v>138</v>
      </c>
      <c r="I134" s="157" t="s">
        <v>139</v>
      </c>
      <c r="J134" s="157" t="s">
        <v>113</v>
      </c>
      <c r="K134" s="158" t="s">
        <v>140</v>
      </c>
      <c r="L134" s="159"/>
      <c r="M134" s="84" t="s">
        <v>1</v>
      </c>
      <c r="N134" s="85" t="s">
        <v>41</v>
      </c>
      <c r="O134" s="85" t="s">
        <v>141</v>
      </c>
      <c r="P134" s="85" t="s">
        <v>142</v>
      </c>
      <c r="Q134" s="85" t="s">
        <v>143</v>
      </c>
      <c r="R134" s="85" t="s">
        <v>144</v>
      </c>
      <c r="S134" s="85" t="s">
        <v>145</v>
      </c>
      <c r="T134" s="86" t="s">
        <v>146</v>
      </c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</row>
    <row r="135" s="2" customFormat="1" ht="22.8" customHeight="1">
      <c r="A135" s="36"/>
      <c r="B135" s="37"/>
      <c r="C135" s="91" t="s">
        <v>147</v>
      </c>
      <c r="D135" s="36"/>
      <c r="E135" s="36"/>
      <c r="F135" s="36"/>
      <c r="G135" s="36"/>
      <c r="H135" s="36"/>
      <c r="I135" s="36"/>
      <c r="J135" s="160">
        <f>BK135</f>
        <v>0</v>
      </c>
      <c r="K135" s="36"/>
      <c r="L135" s="37"/>
      <c r="M135" s="87"/>
      <c r="N135" s="71"/>
      <c r="O135" s="88"/>
      <c r="P135" s="161">
        <f>P136+P189</f>
        <v>0</v>
      </c>
      <c r="Q135" s="88"/>
      <c r="R135" s="161">
        <f>R136+R189</f>
        <v>9.4304237499999992</v>
      </c>
      <c r="S135" s="88"/>
      <c r="T135" s="162">
        <f>T136+T189</f>
        <v>6.7742541100000002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76</v>
      </c>
      <c r="AU135" s="17" t="s">
        <v>115</v>
      </c>
      <c r="BK135" s="163">
        <f>BK136+BK189</f>
        <v>0</v>
      </c>
    </row>
    <row r="136" s="12" customFormat="1" ht="25.92" customHeight="1">
      <c r="A136" s="12"/>
      <c r="B136" s="164"/>
      <c r="C136" s="12"/>
      <c r="D136" s="165" t="s">
        <v>76</v>
      </c>
      <c r="E136" s="166" t="s">
        <v>148</v>
      </c>
      <c r="F136" s="166" t="s">
        <v>149</v>
      </c>
      <c r="G136" s="12"/>
      <c r="H136" s="12"/>
      <c r="I136" s="167"/>
      <c r="J136" s="168">
        <f>BK136</f>
        <v>0</v>
      </c>
      <c r="K136" s="12"/>
      <c r="L136" s="164"/>
      <c r="M136" s="169"/>
      <c r="N136" s="170"/>
      <c r="O136" s="170"/>
      <c r="P136" s="171">
        <f>P137+P146+P149+P172+P181+P187</f>
        <v>0</v>
      </c>
      <c r="Q136" s="170"/>
      <c r="R136" s="171">
        <f>R137+R146+R149+R172+R181+R187</f>
        <v>8.3291958099999999</v>
      </c>
      <c r="S136" s="170"/>
      <c r="T136" s="172">
        <f>T137+T146+T149+T172+T181+T187</f>
        <v>6.2553504499999999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5" t="s">
        <v>84</v>
      </c>
      <c r="AT136" s="173" t="s">
        <v>76</v>
      </c>
      <c r="AU136" s="173" t="s">
        <v>77</v>
      </c>
      <c r="AY136" s="165" t="s">
        <v>150</v>
      </c>
      <c r="BK136" s="174">
        <f>BK137+BK146+BK149+BK172+BK181+BK187</f>
        <v>0</v>
      </c>
    </row>
    <row r="137" s="12" customFormat="1" ht="22.8" customHeight="1">
      <c r="A137" s="12"/>
      <c r="B137" s="164"/>
      <c r="C137" s="12"/>
      <c r="D137" s="165" t="s">
        <v>76</v>
      </c>
      <c r="E137" s="175" t="s">
        <v>151</v>
      </c>
      <c r="F137" s="175" t="s">
        <v>152</v>
      </c>
      <c r="G137" s="12"/>
      <c r="H137" s="12"/>
      <c r="I137" s="167"/>
      <c r="J137" s="176">
        <f>BK137</f>
        <v>0</v>
      </c>
      <c r="K137" s="12"/>
      <c r="L137" s="164"/>
      <c r="M137" s="169"/>
      <c r="N137" s="170"/>
      <c r="O137" s="170"/>
      <c r="P137" s="171">
        <f>SUM(P138:P145)</f>
        <v>0</v>
      </c>
      <c r="Q137" s="170"/>
      <c r="R137" s="171">
        <f>SUM(R138:R145)</f>
        <v>0.43555747</v>
      </c>
      <c r="S137" s="170"/>
      <c r="T137" s="172">
        <f>SUM(T138:T145)</f>
        <v>0.00029845000000000002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5" t="s">
        <v>84</v>
      </c>
      <c r="AT137" s="173" t="s">
        <v>76</v>
      </c>
      <c r="AU137" s="173" t="s">
        <v>84</v>
      </c>
      <c r="AY137" s="165" t="s">
        <v>150</v>
      </c>
      <c r="BK137" s="174">
        <f>SUM(BK138:BK145)</f>
        <v>0</v>
      </c>
    </row>
    <row r="138" s="2" customFormat="1" ht="16.5" customHeight="1">
      <c r="A138" s="36"/>
      <c r="B138" s="177"/>
      <c r="C138" s="178" t="s">
        <v>84</v>
      </c>
      <c r="D138" s="178" t="s">
        <v>153</v>
      </c>
      <c r="E138" s="179" t="s">
        <v>154</v>
      </c>
      <c r="F138" s="180" t="s">
        <v>155</v>
      </c>
      <c r="G138" s="181" t="s">
        <v>156</v>
      </c>
      <c r="H138" s="182">
        <v>0.13600000000000001</v>
      </c>
      <c r="I138" s="183"/>
      <c r="J138" s="184">
        <f>ROUND(I138*H138,2)</f>
        <v>0</v>
      </c>
      <c r="K138" s="180" t="s">
        <v>157</v>
      </c>
      <c r="L138" s="37"/>
      <c r="M138" s="185" t="s">
        <v>1</v>
      </c>
      <c r="N138" s="186" t="s">
        <v>42</v>
      </c>
      <c r="O138" s="75"/>
      <c r="P138" s="187">
        <f>O138*H138</f>
        <v>0</v>
      </c>
      <c r="Q138" s="187">
        <v>1.94302</v>
      </c>
      <c r="R138" s="187">
        <f>Q138*H138</f>
        <v>0.26425071999999999</v>
      </c>
      <c r="S138" s="187">
        <v>0</v>
      </c>
      <c r="T138" s="18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9" t="s">
        <v>158</v>
      </c>
      <c r="AT138" s="189" t="s">
        <v>153</v>
      </c>
      <c r="AU138" s="189" t="s">
        <v>86</v>
      </c>
      <c r="AY138" s="17" t="s">
        <v>150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84</v>
      </c>
      <c r="BK138" s="190">
        <f>ROUND(I138*H138,2)</f>
        <v>0</v>
      </c>
      <c r="BL138" s="17" t="s">
        <v>158</v>
      </c>
      <c r="BM138" s="189" t="s">
        <v>159</v>
      </c>
    </row>
    <row r="139" s="13" customFormat="1">
      <c r="A139" s="13"/>
      <c r="B139" s="191"/>
      <c r="C139" s="13"/>
      <c r="D139" s="192" t="s">
        <v>160</v>
      </c>
      <c r="E139" s="193" t="s">
        <v>1</v>
      </c>
      <c r="F139" s="194" t="s">
        <v>161</v>
      </c>
      <c r="G139" s="13"/>
      <c r="H139" s="195">
        <v>0.13600000000000001</v>
      </c>
      <c r="I139" s="196"/>
      <c r="J139" s="13"/>
      <c r="K139" s="13"/>
      <c r="L139" s="191"/>
      <c r="M139" s="197"/>
      <c r="N139" s="198"/>
      <c r="O139" s="198"/>
      <c r="P139" s="198"/>
      <c r="Q139" s="198"/>
      <c r="R139" s="198"/>
      <c r="S139" s="198"/>
      <c r="T139" s="19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3" t="s">
        <v>160</v>
      </c>
      <c r="AU139" s="193" t="s">
        <v>86</v>
      </c>
      <c r="AV139" s="13" t="s">
        <v>86</v>
      </c>
      <c r="AW139" s="13" t="s">
        <v>32</v>
      </c>
      <c r="AX139" s="13" t="s">
        <v>84</v>
      </c>
      <c r="AY139" s="193" t="s">
        <v>150</v>
      </c>
    </row>
    <row r="140" s="2" customFormat="1" ht="24.15" customHeight="1">
      <c r="A140" s="36"/>
      <c r="B140" s="177"/>
      <c r="C140" s="178" t="s">
        <v>86</v>
      </c>
      <c r="D140" s="178" t="s">
        <v>153</v>
      </c>
      <c r="E140" s="179" t="s">
        <v>162</v>
      </c>
      <c r="F140" s="180" t="s">
        <v>163</v>
      </c>
      <c r="G140" s="181" t="s">
        <v>164</v>
      </c>
      <c r="H140" s="182">
        <v>0.069000000000000006</v>
      </c>
      <c r="I140" s="183"/>
      <c r="J140" s="184">
        <f>ROUND(I140*H140,2)</f>
        <v>0</v>
      </c>
      <c r="K140" s="180" t="s">
        <v>157</v>
      </c>
      <c r="L140" s="37"/>
      <c r="M140" s="185" t="s">
        <v>1</v>
      </c>
      <c r="N140" s="186" t="s">
        <v>42</v>
      </c>
      <c r="O140" s="75"/>
      <c r="P140" s="187">
        <f>O140*H140</f>
        <v>0</v>
      </c>
      <c r="Q140" s="187">
        <v>1.0900000000000001</v>
      </c>
      <c r="R140" s="187">
        <f>Q140*H140</f>
        <v>0.075210000000000013</v>
      </c>
      <c r="S140" s="187">
        <v>0</v>
      </c>
      <c r="T140" s="18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9" t="s">
        <v>158</v>
      </c>
      <c r="AT140" s="189" t="s">
        <v>153</v>
      </c>
      <c r="AU140" s="189" t="s">
        <v>86</v>
      </c>
      <c r="AY140" s="17" t="s">
        <v>150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84</v>
      </c>
      <c r="BK140" s="190">
        <f>ROUND(I140*H140,2)</f>
        <v>0</v>
      </c>
      <c r="BL140" s="17" t="s">
        <v>158</v>
      </c>
      <c r="BM140" s="189" t="s">
        <v>165</v>
      </c>
    </row>
    <row r="141" s="13" customFormat="1">
      <c r="A141" s="13"/>
      <c r="B141" s="191"/>
      <c r="C141" s="13"/>
      <c r="D141" s="192" t="s">
        <v>160</v>
      </c>
      <c r="E141" s="193" t="s">
        <v>1</v>
      </c>
      <c r="F141" s="194" t="s">
        <v>166</v>
      </c>
      <c r="G141" s="13"/>
      <c r="H141" s="195">
        <v>0.069000000000000006</v>
      </c>
      <c r="I141" s="196"/>
      <c r="J141" s="13"/>
      <c r="K141" s="13"/>
      <c r="L141" s="191"/>
      <c r="M141" s="197"/>
      <c r="N141" s="198"/>
      <c r="O141" s="198"/>
      <c r="P141" s="198"/>
      <c r="Q141" s="198"/>
      <c r="R141" s="198"/>
      <c r="S141" s="198"/>
      <c r="T141" s="1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3" t="s">
        <v>160</v>
      </c>
      <c r="AU141" s="193" t="s">
        <v>86</v>
      </c>
      <c r="AV141" s="13" t="s">
        <v>86</v>
      </c>
      <c r="AW141" s="13" t="s">
        <v>32</v>
      </c>
      <c r="AX141" s="13" t="s">
        <v>84</v>
      </c>
      <c r="AY141" s="193" t="s">
        <v>150</v>
      </c>
    </row>
    <row r="142" s="2" customFormat="1" ht="24.15" customHeight="1">
      <c r="A142" s="36"/>
      <c r="B142" s="177"/>
      <c r="C142" s="178" t="s">
        <v>151</v>
      </c>
      <c r="D142" s="178" t="s">
        <v>153</v>
      </c>
      <c r="E142" s="179" t="s">
        <v>167</v>
      </c>
      <c r="F142" s="180" t="s">
        <v>168</v>
      </c>
      <c r="G142" s="181" t="s">
        <v>169</v>
      </c>
      <c r="H142" s="182">
        <v>29.844999999999999</v>
      </c>
      <c r="I142" s="183"/>
      <c r="J142" s="184">
        <f>ROUND(I142*H142,2)</f>
        <v>0</v>
      </c>
      <c r="K142" s="180" t="s">
        <v>157</v>
      </c>
      <c r="L142" s="37"/>
      <c r="M142" s="185" t="s">
        <v>1</v>
      </c>
      <c r="N142" s="186" t="s">
        <v>42</v>
      </c>
      <c r="O142" s="75"/>
      <c r="P142" s="187">
        <f>O142*H142</f>
        <v>0</v>
      </c>
      <c r="Q142" s="187">
        <v>0.0011900000000000001</v>
      </c>
      <c r="R142" s="187">
        <f>Q142*H142</f>
        <v>0.03551555</v>
      </c>
      <c r="S142" s="187">
        <v>1.0000000000000001E-05</v>
      </c>
      <c r="T142" s="188">
        <f>S142*H142</f>
        <v>0.00029845000000000002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9" t="s">
        <v>158</v>
      </c>
      <c r="AT142" s="189" t="s">
        <v>153</v>
      </c>
      <c r="AU142" s="189" t="s">
        <v>86</v>
      </c>
      <c r="AY142" s="17" t="s">
        <v>150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84</v>
      </c>
      <c r="BK142" s="190">
        <f>ROUND(I142*H142,2)</f>
        <v>0</v>
      </c>
      <c r="BL142" s="17" t="s">
        <v>158</v>
      </c>
      <c r="BM142" s="189" t="s">
        <v>170</v>
      </c>
    </row>
    <row r="143" s="13" customFormat="1">
      <c r="A143" s="13"/>
      <c r="B143" s="191"/>
      <c r="C143" s="13"/>
      <c r="D143" s="192" t="s">
        <v>160</v>
      </c>
      <c r="E143" s="193" t="s">
        <v>1</v>
      </c>
      <c r="F143" s="194" t="s">
        <v>171</v>
      </c>
      <c r="G143" s="13"/>
      <c r="H143" s="195">
        <v>29.844999999999999</v>
      </c>
      <c r="I143" s="196"/>
      <c r="J143" s="13"/>
      <c r="K143" s="13"/>
      <c r="L143" s="191"/>
      <c r="M143" s="197"/>
      <c r="N143" s="198"/>
      <c r="O143" s="198"/>
      <c r="P143" s="198"/>
      <c r="Q143" s="198"/>
      <c r="R143" s="198"/>
      <c r="S143" s="198"/>
      <c r="T143" s="19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3" t="s">
        <v>160</v>
      </c>
      <c r="AU143" s="193" t="s">
        <v>86</v>
      </c>
      <c r="AV143" s="13" t="s">
        <v>86</v>
      </c>
      <c r="AW143" s="13" t="s">
        <v>32</v>
      </c>
      <c r="AX143" s="13" t="s">
        <v>84</v>
      </c>
      <c r="AY143" s="193" t="s">
        <v>150</v>
      </c>
    </row>
    <row r="144" s="2" customFormat="1" ht="24.15" customHeight="1">
      <c r="A144" s="36"/>
      <c r="B144" s="177"/>
      <c r="C144" s="178" t="s">
        <v>158</v>
      </c>
      <c r="D144" s="178" t="s">
        <v>153</v>
      </c>
      <c r="E144" s="179" t="s">
        <v>172</v>
      </c>
      <c r="F144" s="180" t="s">
        <v>173</v>
      </c>
      <c r="G144" s="181" t="s">
        <v>174</v>
      </c>
      <c r="H144" s="182">
        <v>0.34000000000000002</v>
      </c>
      <c r="I144" s="183"/>
      <c r="J144" s="184">
        <f>ROUND(I144*H144,2)</f>
        <v>0</v>
      </c>
      <c r="K144" s="180" t="s">
        <v>157</v>
      </c>
      <c r="L144" s="37"/>
      <c r="M144" s="185" t="s">
        <v>1</v>
      </c>
      <c r="N144" s="186" t="s">
        <v>42</v>
      </c>
      <c r="O144" s="75"/>
      <c r="P144" s="187">
        <f>O144*H144</f>
        <v>0</v>
      </c>
      <c r="Q144" s="187">
        <v>0.17818000000000001</v>
      </c>
      <c r="R144" s="187">
        <f>Q144*H144</f>
        <v>0.060581200000000009</v>
      </c>
      <c r="S144" s="187">
        <v>0</v>
      </c>
      <c r="T144" s="18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9" t="s">
        <v>158</v>
      </c>
      <c r="AT144" s="189" t="s">
        <v>153</v>
      </c>
      <c r="AU144" s="189" t="s">
        <v>86</v>
      </c>
      <c r="AY144" s="17" t="s">
        <v>150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84</v>
      </c>
      <c r="BK144" s="190">
        <f>ROUND(I144*H144,2)</f>
        <v>0</v>
      </c>
      <c r="BL144" s="17" t="s">
        <v>158</v>
      </c>
      <c r="BM144" s="189" t="s">
        <v>175</v>
      </c>
    </row>
    <row r="145" s="13" customFormat="1">
      <c r="A145" s="13"/>
      <c r="B145" s="191"/>
      <c r="C145" s="13"/>
      <c r="D145" s="192" t="s">
        <v>160</v>
      </c>
      <c r="E145" s="193" t="s">
        <v>1</v>
      </c>
      <c r="F145" s="194" t="s">
        <v>176</v>
      </c>
      <c r="G145" s="13"/>
      <c r="H145" s="195">
        <v>0.34000000000000002</v>
      </c>
      <c r="I145" s="196"/>
      <c r="J145" s="13"/>
      <c r="K145" s="13"/>
      <c r="L145" s="191"/>
      <c r="M145" s="197"/>
      <c r="N145" s="198"/>
      <c r="O145" s="198"/>
      <c r="P145" s="198"/>
      <c r="Q145" s="198"/>
      <c r="R145" s="198"/>
      <c r="S145" s="198"/>
      <c r="T145" s="19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3" t="s">
        <v>160</v>
      </c>
      <c r="AU145" s="193" t="s">
        <v>86</v>
      </c>
      <c r="AV145" s="13" t="s">
        <v>86</v>
      </c>
      <c r="AW145" s="13" t="s">
        <v>32</v>
      </c>
      <c r="AX145" s="13" t="s">
        <v>84</v>
      </c>
      <c r="AY145" s="193" t="s">
        <v>150</v>
      </c>
    </row>
    <row r="146" s="12" customFormat="1" ht="22.8" customHeight="1">
      <c r="A146" s="12"/>
      <c r="B146" s="164"/>
      <c r="C146" s="12"/>
      <c r="D146" s="165" t="s">
        <v>76</v>
      </c>
      <c r="E146" s="175" t="s">
        <v>158</v>
      </c>
      <c r="F146" s="175" t="s">
        <v>177</v>
      </c>
      <c r="G146" s="12"/>
      <c r="H146" s="12"/>
      <c r="I146" s="167"/>
      <c r="J146" s="176">
        <f>BK146</f>
        <v>0</v>
      </c>
      <c r="K146" s="12"/>
      <c r="L146" s="164"/>
      <c r="M146" s="169"/>
      <c r="N146" s="170"/>
      <c r="O146" s="170"/>
      <c r="P146" s="171">
        <f>SUM(P147:P148)</f>
        <v>0</v>
      </c>
      <c r="Q146" s="170"/>
      <c r="R146" s="171">
        <f>SUM(R147:R148)</f>
        <v>0.4556</v>
      </c>
      <c r="S146" s="170"/>
      <c r="T146" s="17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5" t="s">
        <v>84</v>
      </c>
      <c r="AT146" s="173" t="s">
        <v>76</v>
      </c>
      <c r="AU146" s="173" t="s">
        <v>84</v>
      </c>
      <c r="AY146" s="165" t="s">
        <v>150</v>
      </c>
      <c r="BK146" s="174">
        <f>SUM(BK147:BK148)</f>
        <v>0</v>
      </c>
    </row>
    <row r="147" s="2" customFormat="1" ht="21.75" customHeight="1">
      <c r="A147" s="36"/>
      <c r="B147" s="177"/>
      <c r="C147" s="178" t="s">
        <v>178</v>
      </c>
      <c r="D147" s="178" t="s">
        <v>153</v>
      </c>
      <c r="E147" s="179" t="s">
        <v>179</v>
      </c>
      <c r="F147" s="180" t="s">
        <v>180</v>
      </c>
      <c r="G147" s="181" t="s">
        <v>181</v>
      </c>
      <c r="H147" s="182">
        <v>20</v>
      </c>
      <c r="I147" s="183"/>
      <c r="J147" s="184">
        <f>ROUND(I147*H147,2)</f>
        <v>0</v>
      </c>
      <c r="K147" s="180" t="s">
        <v>157</v>
      </c>
      <c r="L147" s="37"/>
      <c r="M147" s="185" t="s">
        <v>1</v>
      </c>
      <c r="N147" s="186" t="s">
        <v>42</v>
      </c>
      <c r="O147" s="75"/>
      <c r="P147" s="187">
        <f>O147*H147</f>
        <v>0</v>
      </c>
      <c r="Q147" s="187">
        <v>0.022780000000000002</v>
      </c>
      <c r="R147" s="187">
        <f>Q147*H147</f>
        <v>0.4556</v>
      </c>
      <c r="S147" s="187">
        <v>0</v>
      </c>
      <c r="T147" s="18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9" t="s">
        <v>158</v>
      </c>
      <c r="AT147" s="189" t="s">
        <v>153</v>
      </c>
      <c r="AU147" s="189" t="s">
        <v>86</v>
      </c>
      <c r="AY147" s="17" t="s">
        <v>150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84</v>
      </c>
      <c r="BK147" s="190">
        <f>ROUND(I147*H147,2)</f>
        <v>0</v>
      </c>
      <c r="BL147" s="17" t="s">
        <v>158</v>
      </c>
      <c r="BM147" s="189" t="s">
        <v>182</v>
      </c>
    </row>
    <row r="148" s="13" customFormat="1">
      <c r="A148" s="13"/>
      <c r="B148" s="191"/>
      <c r="C148" s="13"/>
      <c r="D148" s="192" t="s">
        <v>160</v>
      </c>
      <c r="E148" s="193" t="s">
        <v>1</v>
      </c>
      <c r="F148" s="194" t="s">
        <v>183</v>
      </c>
      <c r="G148" s="13"/>
      <c r="H148" s="195">
        <v>20</v>
      </c>
      <c r="I148" s="196"/>
      <c r="J148" s="13"/>
      <c r="K148" s="13"/>
      <c r="L148" s="191"/>
      <c r="M148" s="197"/>
      <c r="N148" s="198"/>
      <c r="O148" s="198"/>
      <c r="P148" s="198"/>
      <c r="Q148" s="198"/>
      <c r="R148" s="198"/>
      <c r="S148" s="198"/>
      <c r="T148" s="19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3" t="s">
        <v>160</v>
      </c>
      <c r="AU148" s="193" t="s">
        <v>86</v>
      </c>
      <c r="AV148" s="13" t="s">
        <v>86</v>
      </c>
      <c r="AW148" s="13" t="s">
        <v>32</v>
      </c>
      <c r="AX148" s="13" t="s">
        <v>84</v>
      </c>
      <c r="AY148" s="193" t="s">
        <v>150</v>
      </c>
    </row>
    <row r="149" s="12" customFormat="1" ht="22.8" customHeight="1">
      <c r="A149" s="12"/>
      <c r="B149" s="164"/>
      <c r="C149" s="12"/>
      <c r="D149" s="165" t="s">
        <v>76</v>
      </c>
      <c r="E149" s="175" t="s">
        <v>184</v>
      </c>
      <c r="F149" s="175" t="s">
        <v>185</v>
      </c>
      <c r="G149" s="12"/>
      <c r="H149" s="12"/>
      <c r="I149" s="167"/>
      <c r="J149" s="176">
        <f>BK149</f>
        <v>0</v>
      </c>
      <c r="K149" s="12"/>
      <c r="L149" s="164"/>
      <c r="M149" s="169"/>
      <c r="N149" s="170"/>
      <c r="O149" s="170"/>
      <c r="P149" s="171">
        <f>SUM(P150:P171)</f>
        <v>0</v>
      </c>
      <c r="Q149" s="170"/>
      <c r="R149" s="171">
        <f>SUM(R150:R171)</f>
        <v>5.9854176199999998</v>
      </c>
      <c r="S149" s="170"/>
      <c r="T149" s="172">
        <f>SUM(T150:T171)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5" t="s">
        <v>84</v>
      </c>
      <c r="AT149" s="173" t="s">
        <v>76</v>
      </c>
      <c r="AU149" s="173" t="s">
        <v>84</v>
      </c>
      <c r="AY149" s="165" t="s">
        <v>150</v>
      </c>
      <c r="BK149" s="174">
        <f>SUM(BK150:BK171)</f>
        <v>0</v>
      </c>
    </row>
    <row r="150" s="2" customFormat="1" ht="24.15" customHeight="1">
      <c r="A150" s="36"/>
      <c r="B150" s="177"/>
      <c r="C150" s="178" t="s">
        <v>184</v>
      </c>
      <c r="D150" s="178" t="s">
        <v>153</v>
      </c>
      <c r="E150" s="179" t="s">
        <v>186</v>
      </c>
      <c r="F150" s="180" t="s">
        <v>187</v>
      </c>
      <c r="G150" s="181" t="s">
        <v>174</v>
      </c>
      <c r="H150" s="182">
        <v>4.7999999999999998</v>
      </c>
      <c r="I150" s="183"/>
      <c r="J150" s="184">
        <f>ROUND(I150*H150,2)</f>
        <v>0</v>
      </c>
      <c r="K150" s="180" t="s">
        <v>157</v>
      </c>
      <c r="L150" s="37"/>
      <c r="M150" s="185" t="s">
        <v>1</v>
      </c>
      <c r="N150" s="186" t="s">
        <v>42</v>
      </c>
      <c r="O150" s="75"/>
      <c r="P150" s="187">
        <f>O150*H150</f>
        <v>0</v>
      </c>
      <c r="Q150" s="187">
        <v>0.0043800000000000002</v>
      </c>
      <c r="R150" s="187">
        <f>Q150*H150</f>
        <v>0.021024000000000001</v>
      </c>
      <c r="S150" s="187">
        <v>0</v>
      </c>
      <c r="T150" s="18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9" t="s">
        <v>158</v>
      </c>
      <c r="AT150" s="189" t="s">
        <v>153</v>
      </c>
      <c r="AU150" s="189" t="s">
        <v>86</v>
      </c>
      <c r="AY150" s="17" t="s">
        <v>150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84</v>
      </c>
      <c r="BK150" s="190">
        <f>ROUND(I150*H150,2)</f>
        <v>0</v>
      </c>
      <c r="BL150" s="17" t="s">
        <v>158</v>
      </c>
      <c r="BM150" s="189" t="s">
        <v>188</v>
      </c>
    </row>
    <row r="151" s="13" customFormat="1">
      <c r="A151" s="13"/>
      <c r="B151" s="191"/>
      <c r="C151" s="13"/>
      <c r="D151" s="192" t="s">
        <v>160</v>
      </c>
      <c r="E151" s="193" t="s">
        <v>1</v>
      </c>
      <c r="F151" s="194" t="s">
        <v>189</v>
      </c>
      <c r="G151" s="13"/>
      <c r="H151" s="195">
        <v>4.7999999999999998</v>
      </c>
      <c r="I151" s="196"/>
      <c r="J151" s="13"/>
      <c r="K151" s="13"/>
      <c r="L151" s="191"/>
      <c r="M151" s="197"/>
      <c r="N151" s="198"/>
      <c r="O151" s="198"/>
      <c r="P151" s="198"/>
      <c r="Q151" s="198"/>
      <c r="R151" s="198"/>
      <c r="S151" s="198"/>
      <c r="T151" s="19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3" t="s">
        <v>160</v>
      </c>
      <c r="AU151" s="193" t="s">
        <v>86</v>
      </c>
      <c r="AV151" s="13" t="s">
        <v>86</v>
      </c>
      <c r="AW151" s="13" t="s">
        <v>32</v>
      </c>
      <c r="AX151" s="13" t="s">
        <v>84</v>
      </c>
      <c r="AY151" s="193" t="s">
        <v>150</v>
      </c>
    </row>
    <row r="152" s="2" customFormat="1" ht="24.15" customHeight="1">
      <c r="A152" s="36"/>
      <c r="B152" s="177"/>
      <c r="C152" s="178" t="s">
        <v>190</v>
      </c>
      <c r="D152" s="178" t="s">
        <v>153</v>
      </c>
      <c r="E152" s="179" t="s">
        <v>191</v>
      </c>
      <c r="F152" s="180" t="s">
        <v>192</v>
      </c>
      <c r="G152" s="181" t="s">
        <v>174</v>
      </c>
      <c r="H152" s="182">
        <v>23.358000000000001</v>
      </c>
      <c r="I152" s="183"/>
      <c r="J152" s="184">
        <f>ROUND(I152*H152,2)</f>
        <v>0</v>
      </c>
      <c r="K152" s="180" t="s">
        <v>157</v>
      </c>
      <c r="L152" s="37"/>
      <c r="M152" s="185" t="s">
        <v>1</v>
      </c>
      <c r="N152" s="186" t="s">
        <v>42</v>
      </c>
      <c r="O152" s="75"/>
      <c r="P152" s="187">
        <f>O152*H152</f>
        <v>0</v>
      </c>
      <c r="Q152" s="187">
        <v>0.0030000000000000001</v>
      </c>
      <c r="R152" s="187">
        <f>Q152*H152</f>
        <v>0.070073999999999997</v>
      </c>
      <c r="S152" s="187">
        <v>0</v>
      </c>
      <c r="T152" s="18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9" t="s">
        <v>158</v>
      </c>
      <c r="AT152" s="189" t="s">
        <v>153</v>
      </c>
      <c r="AU152" s="189" t="s">
        <v>86</v>
      </c>
      <c r="AY152" s="17" t="s">
        <v>150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84</v>
      </c>
      <c r="BK152" s="190">
        <f>ROUND(I152*H152,2)</f>
        <v>0</v>
      </c>
      <c r="BL152" s="17" t="s">
        <v>158</v>
      </c>
      <c r="BM152" s="189" t="s">
        <v>193</v>
      </c>
    </row>
    <row r="153" s="13" customFormat="1">
      <c r="A153" s="13"/>
      <c r="B153" s="191"/>
      <c r="C153" s="13"/>
      <c r="D153" s="192" t="s">
        <v>160</v>
      </c>
      <c r="E153" s="193" t="s">
        <v>1</v>
      </c>
      <c r="F153" s="194" t="s">
        <v>194</v>
      </c>
      <c r="G153" s="13"/>
      <c r="H153" s="195">
        <v>23.358000000000001</v>
      </c>
      <c r="I153" s="196"/>
      <c r="J153" s="13"/>
      <c r="K153" s="13"/>
      <c r="L153" s="191"/>
      <c r="M153" s="197"/>
      <c r="N153" s="198"/>
      <c r="O153" s="198"/>
      <c r="P153" s="198"/>
      <c r="Q153" s="198"/>
      <c r="R153" s="198"/>
      <c r="S153" s="198"/>
      <c r="T153" s="19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3" t="s">
        <v>160</v>
      </c>
      <c r="AU153" s="193" t="s">
        <v>86</v>
      </c>
      <c r="AV153" s="13" t="s">
        <v>86</v>
      </c>
      <c r="AW153" s="13" t="s">
        <v>32</v>
      </c>
      <c r="AX153" s="13" t="s">
        <v>84</v>
      </c>
      <c r="AY153" s="193" t="s">
        <v>150</v>
      </c>
    </row>
    <row r="154" s="2" customFormat="1" ht="24.15" customHeight="1">
      <c r="A154" s="36"/>
      <c r="B154" s="177"/>
      <c r="C154" s="178" t="s">
        <v>195</v>
      </c>
      <c r="D154" s="178" t="s">
        <v>153</v>
      </c>
      <c r="E154" s="179" t="s">
        <v>196</v>
      </c>
      <c r="F154" s="180" t="s">
        <v>197</v>
      </c>
      <c r="G154" s="181" t="s">
        <v>174</v>
      </c>
      <c r="H154" s="182">
        <v>17.984000000000002</v>
      </c>
      <c r="I154" s="183"/>
      <c r="J154" s="184">
        <f>ROUND(I154*H154,2)</f>
        <v>0</v>
      </c>
      <c r="K154" s="180" t="s">
        <v>157</v>
      </c>
      <c r="L154" s="37"/>
      <c r="M154" s="185" t="s">
        <v>1</v>
      </c>
      <c r="N154" s="186" t="s">
        <v>42</v>
      </c>
      <c r="O154" s="75"/>
      <c r="P154" s="187">
        <f>O154*H154</f>
        <v>0</v>
      </c>
      <c r="Q154" s="187">
        <v>0.018380000000000001</v>
      </c>
      <c r="R154" s="187">
        <f>Q154*H154</f>
        <v>0.33054592000000005</v>
      </c>
      <c r="S154" s="187">
        <v>0</v>
      </c>
      <c r="T154" s="18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9" t="s">
        <v>158</v>
      </c>
      <c r="AT154" s="189" t="s">
        <v>153</v>
      </c>
      <c r="AU154" s="189" t="s">
        <v>86</v>
      </c>
      <c r="AY154" s="17" t="s">
        <v>150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84</v>
      </c>
      <c r="BK154" s="190">
        <f>ROUND(I154*H154,2)</f>
        <v>0</v>
      </c>
      <c r="BL154" s="17" t="s">
        <v>158</v>
      </c>
      <c r="BM154" s="189" t="s">
        <v>198</v>
      </c>
    </row>
    <row r="155" s="13" customFormat="1">
      <c r="A155" s="13"/>
      <c r="B155" s="191"/>
      <c r="C155" s="13"/>
      <c r="D155" s="192" t="s">
        <v>160</v>
      </c>
      <c r="E155" s="193" t="s">
        <v>1</v>
      </c>
      <c r="F155" s="194" t="s">
        <v>199</v>
      </c>
      <c r="G155" s="13"/>
      <c r="H155" s="195">
        <v>17.984000000000002</v>
      </c>
      <c r="I155" s="196"/>
      <c r="J155" s="13"/>
      <c r="K155" s="13"/>
      <c r="L155" s="191"/>
      <c r="M155" s="197"/>
      <c r="N155" s="198"/>
      <c r="O155" s="198"/>
      <c r="P155" s="198"/>
      <c r="Q155" s="198"/>
      <c r="R155" s="198"/>
      <c r="S155" s="198"/>
      <c r="T155" s="19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3" t="s">
        <v>160</v>
      </c>
      <c r="AU155" s="193" t="s">
        <v>86</v>
      </c>
      <c r="AV155" s="13" t="s">
        <v>86</v>
      </c>
      <c r="AW155" s="13" t="s">
        <v>32</v>
      </c>
      <c r="AX155" s="13" t="s">
        <v>84</v>
      </c>
      <c r="AY155" s="193" t="s">
        <v>150</v>
      </c>
    </row>
    <row r="156" s="2" customFormat="1" ht="24.15" customHeight="1">
      <c r="A156" s="36"/>
      <c r="B156" s="177"/>
      <c r="C156" s="178" t="s">
        <v>200</v>
      </c>
      <c r="D156" s="178" t="s">
        <v>153</v>
      </c>
      <c r="E156" s="179" t="s">
        <v>201</v>
      </c>
      <c r="F156" s="180" t="s">
        <v>202</v>
      </c>
      <c r="G156" s="181" t="s">
        <v>174</v>
      </c>
      <c r="H156" s="182">
        <v>61.777999999999999</v>
      </c>
      <c r="I156" s="183"/>
      <c r="J156" s="184">
        <f>ROUND(I156*H156,2)</f>
        <v>0</v>
      </c>
      <c r="K156" s="180" t="s">
        <v>157</v>
      </c>
      <c r="L156" s="37"/>
      <c r="M156" s="185" t="s">
        <v>1</v>
      </c>
      <c r="N156" s="186" t="s">
        <v>42</v>
      </c>
      <c r="O156" s="75"/>
      <c r="P156" s="187">
        <f>O156*H156</f>
        <v>0</v>
      </c>
      <c r="Q156" s="187">
        <v>0.012</v>
      </c>
      <c r="R156" s="187">
        <f>Q156*H156</f>
        <v>0.741336</v>
      </c>
      <c r="S156" s="187">
        <v>0</v>
      </c>
      <c r="T156" s="18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9" t="s">
        <v>158</v>
      </c>
      <c r="AT156" s="189" t="s">
        <v>153</v>
      </c>
      <c r="AU156" s="189" t="s">
        <v>86</v>
      </c>
      <c r="AY156" s="17" t="s">
        <v>150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84</v>
      </c>
      <c r="BK156" s="190">
        <f>ROUND(I156*H156,2)</f>
        <v>0</v>
      </c>
      <c r="BL156" s="17" t="s">
        <v>158</v>
      </c>
      <c r="BM156" s="189" t="s">
        <v>203</v>
      </c>
    </row>
    <row r="157" s="13" customFormat="1">
      <c r="A157" s="13"/>
      <c r="B157" s="191"/>
      <c r="C157" s="13"/>
      <c r="D157" s="192" t="s">
        <v>160</v>
      </c>
      <c r="E157" s="193" t="s">
        <v>1</v>
      </c>
      <c r="F157" s="194" t="s">
        <v>204</v>
      </c>
      <c r="G157" s="13"/>
      <c r="H157" s="195">
        <v>61.777999999999999</v>
      </c>
      <c r="I157" s="196"/>
      <c r="J157" s="13"/>
      <c r="K157" s="13"/>
      <c r="L157" s="191"/>
      <c r="M157" s="197"/>
      <c r="N157" s="198"/>
      <c r="O157" s="198"/>
      <c r="P157" s="198"/>
      <c r="Q157" s="198"/>
      <c r="R157" s="198"/>
      <c r="S157" s="198"/>
      <c r="T157" s="19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3" t="s">
        <v>160</v>
      </c>
      <c r="AU157" s="193" t="s">
        <v>86</v>
      </c>
      <c r="AV157" s="13" t="s">
        <v>86</v>
      </c>
      <c r="AW157" s="13" t="s">
        <v>32</v>
      </c>
      <c r="AX157" s="13" t="s">
        <v>84</v>
      </c>
      <c r="AY157" s="193" t="s">
        <v>150</v>
      </c>
    </row>
    <row r="158" s="2" customFormat="1" ht="21.75" customHeight="1">
      <c r="A158" s="36"/>
      <c r="B158" s="177"/>
      <c r="C158" s="178" t="s">
        <v>205</v>
      </c>
      <c r="D158" s="178" t="s">
        <v>153</v>
      </c>
      <c r="E158" s="179" t="s">
        <v>206</v>
      </c>
      <c r="F158" s="180" t="s">
        <v>207</v>
      </c>
      <c r="G158" s="181" t="s">
        <v>174</v>
      </c>
      <c r="H158" s="182">
        <v>61.777999999999999</v>
      </c>
      <c r="I158" s="183"/>
      <c r="J158" s="184">
        <f>ROUND(I158*H158,2)</f>
        <v>0</v>
      </c>
      <c r="K158" s="180" t="s">
        <v>157</v>
      </c>
      <c r="L158" s="37"/>
      <c r="M158" s="185" t="s">
        <v>1</v>
      </c>
      <c r="N158" s="186" t="s">
        <v>42</v>
      </c>
      <c r="O158" s="75"/>
      <c r="P158" s="187">
        <f>O158*H158</f>
        <v>0</v>
      </c>
      <c r="Q158" s="187">
        <v>0.016199999999999999</v>
      </c>
      <c r="R158" s="187">
        <f>Q158*H158</f>
        <v>1.0008036</v>
      </c>
      <c r="S158" s="187">
        <v>0</v>
      </c>
      <c r="T158" s="18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9" t="s">
        <v>158</v>
      </c>
      <c r="AT158" s="189" t="s">
        <v>153</v>
      </c>
      <c r="AU158" s="189" t="s">
        <v>86</v>
      </c>
      <c r="AY158" s="17" t="s">
        <v>150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84</v>
      </c>
      <c r="BK158" s="190">
        <f>ROUND(I158*H158,2)</f>
        <v>0</v>
      </c>
      <c r="BL158" s="17" t="s">
        <v>158</v>
      </c>
      <c r="BM158" s="189" t="s">
        <v>208</v>
      </c>
    </row>
    <row r="159" s="2" customFormat="1" ht="24.15" customHeight="1">
      <c r="A159" s="36"/>
      <c r="B159" s="177"/>
      <c r="C159" s="178" t="s">
        <v>209</v>
      </c>
      <c r="D159" s="178" t="s">
        <v>153</v>
      </c>
      <c r="E159" s="179" t="s">
        <v>210</v>
      </c>
      <c r="F159" s="180" t="s">
        <v>211</v>
      </c>
      <c r="G159" s="181" t="s">
        <v>174</v>
      </c>
      <c r="H159" s="182">
        <v>4.7999999999999998</v>
      </c>
      <c r="I159" s="183"/>
      <c r="J159" s="184">
        <f>ROUND(I159*H159,2)</f>
        <v>0</v>
      </c>
      <c r="K159" s="180" t="s">
        <v>157</v>
      </c>
      <c r="L159" s="37"/>
      <c r="M159" s="185" t="s">
        <v>1</v>
      </c>
      <c r="N159" s="186" t="s">
        <v>42</v>
      </c>
      <c r="O159" s="75"/>
      <c r="P159" s="187">
        <f>O159*H159</f>
        <v>0</v>
      </c>
      <c r="Q159" s="187">
        <v>0.033579999999999999</v>
      </c>
      <c r="R159" s="187">
        <f>Q159*H159</f>
        <v>0.16118399999999999</v>
      </c>
      <c r="S159" s="187">
        <v>0</v>
      </c>
      <c r="T159" s="18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9" t="s">
        <v>158</v>
      </c>
      <c r="AT159" s="189" t="s">
        <v>153</v>
      </c>
      <c r="AU159" s="189" t="s">
        <v>86</v>
      </c>
      <c r="AY159" s="17" t="s">
        <v>150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84</v>
      </c>
      <c r="BK159" s="190">
        <f>ROUND(I159*H159,2)</f>
        <v>0</v>
      </c>
      <c r="BL159" s="17" t="s">
        <v>158</v>
      </c>
      <c r="BM159" s="189" t="s">
        <v>212</v>
      </c>
    </row>
    <row r="160" s="13" customFormat="1">
      <c r="A160" s="13"/>
      <c r="B160" s="191"/>
      <c r="C160" s="13"/>
      <c r="D160" s="192" t="s">
        <v>160</v>
      </c>
      <c r="E160" s="193" t="s">
        <v>1</v>
      </c>
      <c r="F160" s="194" t="s">
        <v>189</v>
      </c>
      <c r="G160" s="13"/>
      <c r="H160" s="195">
        <v>4.7999999999999998</v>
      </c>
      <c r="I160" s="196"/>
      <c r="J160" s="13"/>
      <c r="K160" s="13"/>
      <c r="L160" s="191"/>
      <c r="M160" s="197"/>
      <c r="N160" s="198"/>
      <c r="O160" s="198"/>
      <c r="P160" s="198"/>
      <c r="Q160" s="198"/>
      <c r="R160" s="198"/>
      <c r="S160" s="198"/>
      <c r="T160" s="19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3" t="s">
        <v>160</v>
      </c>
      <c r="AU160" s="193" t="s">
        <v>86</v>
      </c>
      <c r="AV160" s="13" t="s">
        <v>86</v>
      </c>
      <c r="AW160" s="13" t="s">
        <v>32</v>
      </c>
      <c r="AX160" s="13" t="s">
        <v>84</v>
      </c>
      <c r="AY160" s="193" t="s">
        <v>150</v>
      </c>
    </row>
    <row r="161" s="2" customFormat="1" ht="24.15" customHeight="1">
      <c r="A161" s="36"/>
      <c r="B161" s="177"/>
      <c r="C161" s="178" t="s">
        <v>213</v>
      </c>
      <c r="D161" s="178" t="s">
        <v>153</v>
      </c>
      <c r="E161" s="179" t="s">
        <v>214</v>
      </c>
      <c r="F161" s="180" t="s">
        <v>215</v>
      </c>
      <c r="G161" s="181" t="s">
        <v>174</v>
      </c>
      <c r="H161" s="182">
        <v>61.777999999999999</v>
      </c>
      <c r="I161" s="183"/>
      <c r="J161" s="184">
        <f>ROUND(I161*H161,2)</f>
        <v>0</v>
      </c>
      <c r="K161" s="180" t="s">
        <v>157</v>
      </c>
      <c r="L161" s="37"/>
      <c r="M161" s="185" t="s">
        <v>1</v>
      </c>
      <c r="N161" s="186" t="s">
        <v>42</v>
      </c>
      <c r="O161" s="75"/>
      <c r="P161" s="187">
        <f>O161*H161</f>
        <v>0</v>
      </c>
      <c r="Q161" s="187">
        <v>0.021000000000000001</v>
      </c>
      <c r="R161" s="187">
        <f>Q161*H161</f>
        <v>1.2973380000000001</v>
      </c>
      <c r="S161" s="187">
        <v>0</v>
      </c>
      <c r="T161" s="18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9" t="s">
        <v>158</v>
      </c>
      <c r="AT161" s="189" t="s">
        <v>153</v>
      </c>
      <c r="AU161" s="189" t="s">
        <v>86</v>
      </c>
      <c r="AY161" s="17" t="s">
        <v>150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84</v>
      </c>
      <c r="BK161" s="190">
        <f>ROUND(I161*H161,2)</f>
        <v>0</v>
      </c>
      <c r="BL161" s="17" t="s">
        <v>158</v>
      </c>
      <c r="BM161" s="189" t="s">
        <v>216</v>
      </c>
    </row>
    <row r="162" s="2" customFormat="1" ht="24.15" customHeight="1">
      <c r="A162" s="36"/>
      <c r="B162" s="177"/>
      <c r="C162" s="178" t="s">
        <v>217</v>
      </c>
      <c r="D162" s="178" t="s">
        <v>153</v>
      </c>
      <c r="E162" s="179" t="s">
        <v>218</v>
      </c>
      <c r="F162" s="180" t="s">
        <v>219</v>
      </c>
      <c r="G162" s="181" t="s">
        <v>174</v>
      </c>
      <c r="H162" s="182">
        <v>15.904999999999999</v>
      </c>
      <c r="I162" s="183"/>
      <c r="J162" s="184">
        <f>ROUND(I162*H162,2)</f>
        <v>0</v>
      </c>
      <c r="K162" s="180" t="s">
        <v>157</v>
      </c>
      <c r="L162" s="37"/>
      <c r="M162" s="185" t="s">
        <v>1</v>
      </c>
      <c r="N162" s="186" t="s">
        <v>42</v>
      </c>
      <c r="O162" s="75"/>
      <c r="P162" s="187">
        <f>O162*H162</f>
        <v>0</v>
      </c>
      <c r="Q162" s="187">
        <v>0.00025999999999999998</v>
      </c>
      <c r="R162" s="187">
        <f>Q162*H162</f>
        <v>0.0041352999999999997</v>
      </c>
      <c r="S162" s="187">
        <v>0</v>
      </c>
      <c r="T162" s="18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9" t="s">
        <v>158</v>
      </c>
      <c r="AT162" s="189" t="s">
        <v>153</v>
      </c>
      <c r="AU162" s="189" t="s">
        <v>86</v>
      </c>
      <c r="AY162" s="17" t="s">
        <v>150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7" t="s">
        <v>84</v>
      </c>
      <c r="BK162" s="190">
        <f>ROUND(I162*H162,2)</f>
        <v>0</v>
      </c>
      <c r="BL162" s="17" t="s">
        <v>158</v>
      </c>
      <c r="BM162" s="189" t="s">
        <v>220</v>
      </c>
    </row>
    <row r="163" s="13" customFormat="1">
      <c r="A163" s="13"/>
      <c r="B163" s="191"/>
      <c r="C163" s="13"/>
      <c r="D163" s="192" t="s">
        <v>160</v>
      </c>
      <c r="E163" s="193" t="s">
        <v>1</v>
      </c>
      <c r="F163" s="194" t="s">
        <v>221</v>
      </c>
      <c r="G163" s="13"/>
      <c r="H163" s="195">
        <v>15.904999999999999</v>
      </c>
      <c r="I163" s="196"/>
      <c r="J163" s="13"/>
      <c r="K163" s="13"/>
      <c r="L163" s="191"/>
      <c r="M163" s="197"/>
      <c r="N163" s="198"/>
      <c r="O163" s="198"/>
      <c r="P163" s="198"/>
      <c r="Q163" s="198"/>
      <c r="R163" s="198"/>
      <c r="S163" s="198"/>
      <c r="T163" s="19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3" t="s">
        <v>160</v>
      </c>
      <c r="AU163" s="193" t="s">
        <v>86</v>
      </c>
      <c r="AV163" s="13" t="s">
        <v>86</v>
      </c>
      <c r="AW163" s="13" t="s">
        <v>32</v>
      </c>
      <c r="AX163" s="13" t="s">
        <v>84</v>
      </c>
      <c r="AY163" s="193" t="s">
        <v>150</v>
      </c>
    </row>
    <row r="164" s="2" customFormat="1" ht="33" customHeight="1">
      <c r="A164" s="36"/>
      <c r="B164" s="177"/>
      <c r="C164" s="178" t="s">
        <v>222</v>
      </c>
      <c r="D164" s="178" t="s">
        <v>153</v>
      </c>
      <c r="E164" s="179" t="s">
        <v>223</v>
      </c>
      <c r="F164" s="180" t="s">
        <v>224</v>
      </c>
      <c r="G164" s="181" t="s">
        <v>174</v>
      </c>
      <c r="H164" s="182">
        <v>15.904999999999999</v>
      </c>
      <c r="I164" s="183"/>
      <c r="J164" s="184">
        <f>ROUND(I164*H164,2)</f>
        <v>0</v>
      </c>
      <c r="K164" s="180" t="s">
        <v>157</v>
      </c>
      <c r="L164" s="37"/>
      <c r="M164" s="185" t="s">
        <v>1</v>
      </c>
      <c r="N164" s="186" t="s">
        <v>42</v>
      </c>
      <c r="O164" s="75"/>
      <c r="P164" s="187">
        <f>O164*H164</f>
        <v>0</v>
      </c>
      <c r="Q164" s="187">
        <v>0.0044099999999999999</v>
      </c>
      <c r="R164" s="187">
        <f>Q164*H164</f>
        <v>0.070141049999999996</v>
      </c>
      <c r="S164" s="187">
        <v>0</v>
      </c>
      <c r="T164" s="18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9" t="s">
        <v>158</v>
      </c>
      <c r="AT164" s="189" t="s">
        <v>153</v>
      </c>
      <c r="AU164" s="189" t="s">
        <v>86</v>
      </c>
      <c r="AY164" s="17" t="s">
        <v>150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84</v>
      </c>
      <c r="BK164" s="190">
        <f>ROUND(I164*H164,2)</f>
        <v>0</v>
      </c>
      <c r="BL164" s="17" t="s">
        <v>158</v>
      </c>
      <c r="BM164" s="189" t="s">
        <v>225</v>
      </c>
    </row>
    <row r="165" s="13" customFormat="1">
      <c r="A165" s="13"/>
      <c r="B165" s="191"/>
      <c r="C165" s="13"/>
      <c r="D165" s="192" t="s">
        <v>160</v>
      </c>
      <c r="E165" s="193" t="s">
        <v>1</v>
      </c>
      <c r="F165" s="194" t="s">
        <v>221</v>
      </c>
      <c r="G165" s="13"/>
      <c r="H165" s="195">
        <v>15.904999999999999</v>
      </c>
      <c r="I165" s="196"/>
      <c r="J165" s="13"/>
      <c r="K165" s="13"/>
      <c r="L165" s="191"/>
      <c r="M165" s="197"/>
      <c r="N165" s="198"/>
      <c r="O165" s="198"/>
      <c r="P165" s="198"/>
      <c r="Q165" s="198"/>
      <c r="R165" s="198"/>
      <c r="S165" s="198"/>
      <c r="T165" s="19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3" t="s">
        <v>160</v>
      </c>
      <c r="AU165" s="193" t="s">
        <v>86</v>
      </c>
      <c r="AV165" s="13" t="s">
        <v>86</v>
      </c>
      <c r="AW165" s="13" t="s">
        <v>32</v>
      </c>
      <c r="AX165" s="13" t="s">
        <v>84</v>
      </c>
      <c r="AY165" s="193" t="s">
        <v>150</v>
      </c>
    </row>
    <row r="166" s="2" customFormat="1" ht="21.75" customHeight="1">
      <c r="A166" s="36"/>
      <c r="B166" s="177"/>
      <c r="C166" s="178" t="s">
        <v>8</v>
      </c>
      <c r="D166" s="178" t="s">
        <v>153</v>
      </c>
      <c r="E166" s="179" t="s">
        <v>226</v>
      </c>
      <c r="F166" s="180" t="s">
        <v>227</v>
      </c>
      <c r="G166" s="181" t="s">
        <v>174</v>
      </c>
      <c r="H166" s="182">
        <v>15.904999999999999</v>
      </c>
      <c r="I166" s="183"/>
      <c r="J166" s="184">
        <f>ROUND(I166*H166,2)</f>
        <v>0</v>
      </c>
      <c r="K166" s="180" t="s">
        <v>157</v>
      </c>
      <c r="L166" s="37"/>
      <c r="M166" s="185" t="s">
        <v>1</v>
      </c>
      <c r="N166" s="186" t="s">
        <v>42</v>
      </c>
      <c r="O166" s="75"/>
      <c r="P166" s="187">
        <f>O166*H166</f>
        <v>0</v>
      </c>
      <c r="Q166" s="187">
        <v>0.0039100000000000003</v>
      </c>
      <c r="R166" s="187">
        <f>Q166*H166</f>
        <v>0.062188550000000002</v>
      </c>
      <c r="S166" s="187">
        <v>0</v>
      </c>
      <c r="T166" s="18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9" t="s">
        <v>158</v>
      </c>
      <c r="AT166" s="189" t="s">
        <v>153</v>
      </c>
      <c r="AU166" s="189" t="s">
        <v>86</v>
      </c>
      <c r="AY166" s="17" t="s">
        <v>150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84</v>
      </c>
      <c r="BK166" s="190">
        <f>ROUND(I166*H166,2)</f>
        <v>0</v>
      </c>
      <c r="BL166" s="17" t="s">
        <v>158</v>
      </c>
      <c r="BM166" s="189" t="s">
        <v>228</v>
      </c>
    </row>
    <row r="167" s="2" customFormat="1" ht="33" customHeight="1">
      <c r="A167" s="36"/>
      <c r="B167" s="177"/>
      <c r="C167" s="178" t="s">
        <v>229</v>
      </c>
      <c r="D167" s="178" t="s">
        <v>153</v>
      </c>
      <c r="E167" s="179" t="s">
        <v>230</v>
      </c>
      <c r="F167" s="180" t="s">
        <v>231</v>
      </c>
      <c r="G167" s="181" t="s">
        <v>156</v>
      </c>
      <c r="H167" s="182">
        <v>0.56000000000000005</v>
      </c>
      <c r="I167" s="183"/>
      <c r="J167" s="184">
        <f>ROUND(I167*H167,2)</f>
        <v>0</v>
      </c>
      <c r="K167" s="180" t="s">
        <v>157</v>
      </c>
      <c r="L167" s="37"/>
      <c r="M167" s="185" t="s">
        <v>1</v>
      </c>
      <c r="N167" s="186" t="s">
        <v>42</v>
      </c>
      <c r="O167" s="75"/>
      <c r="P167" s="187">
        <f>O167*H167</f>
        <v>0</v>
      </c>
      <c r="Q167" s="187">
        <v>2.5018699999999998</v>
      </c>
      <c r="R167" s="187">
        <f>Q167*H167</f>
        <v>1.4010472000000001</v>
      </c>
      <c r="S167" s="187">
        <v>0</v>
      </c>
      <c r="T167" s="18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9" t="s">
        <v>158</v>
      </c>
      <c r="AT167" s="189" t="s">
        <v>153</v>
      </c>
      <c r="AU167" s="189" t="s">
        <v>86</v>
      </c>
      <c r="AY167" s="17" t="s">
        <v>150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7" t="s">
        <v>84</v>
      </c>
      <c r="BK167" s="190">
        <f>ROUND(I167*H167,2)</f>
        <v>0</v>
      </c>
      <c r="BL167" s="17" t="s">
        <v>158</v>
      </c>
      <c r="BM167" s="189" t="s">
        <v>232</v>
      </c>
    </row>
    <row r="168" s="13" customFormat="1">
      <c r="A168" s="13"/>
      <c r="B168" s="191"/>
      <c r="C168" s="13"/>
      <c r="D168" s="192" t="s">
        <v>160</v>
      </c>
      <c r="E168" s="193" t="s">
        <v>1</v>
      </c>
      <c r="F168" s="194" t="s">
        <v>233</v>
      </c>
      <c r="G168" s="13"/>
      <c r="H168" s="195">
        <v>0.56000000000000005</v>
      </c>
      <c r="I168" s="196"/>
      <c r="J168" s="13"/>
      <c r="K168" s="13"/>
      <c r="L168" s="191"/>
      <c r="M168" s="197"/>
      <c r="N168" s="198"/>
      <c r="O168" s="198"/>
      <c r="P168" s="198"/>
      <c r="Q168" s="198"/>
      <c r="R168" s="198"/>
      <c r="S168" s="198"/>
      <c r="T168" s="19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3" t="s">
        <v>160</v>
      </c>
      <c r="AU168" s="193" t="s">
        <v>86</v>
      </c>
      <c r="AV168" s="13" t="s">
        <v>86</v>
      </c>
      <c r="AW168" s="13" t="s">
        <v>32</v>
      </c>
      <c r="AX168" s="13" t="s">
        <v>84</v>
      </c>
      <c r="AY168" s="193" t="s">
        <v>150</v>
      </c>
    </row>
    <row r="169" s="2" customFormat="1" ht="24.15" customHeight="1">
      <c r="A169" s="36"/>
      <c r="B169" s="177"/>
      <c r="C169" s="178" t="s">
        <v>234</v>
      </c>
      <c r="D169" s="178" t="s">
        <v>153</v>
      </c>
      <c r="E169" s="179" t="s">
        <v>235</v>
      </c>
      <c r="F169" s="180" t="s">
        <v>236</v>
      </c>
      <c r="G169" s="181" t="s">
        <v>174</v>
      </c>
      <c r="H169" s="182">
        <v>8</v>
      </c>
      <c r="I169" s="183"/>
      <c r="J169" s="184">
        <f>ROUND(I169*H169,2)</f>
        <v>0</v>
      </c>
      <c r="K169" s="180" t="s">
        <v>157</v>
      </c>
      <c r="L169" s="37"/>
      <c r="M169" s="185" t="s">
        <v>1</v>
      </c>
      <c r="N169" s="186" t="s">
        <v>42</v>
      </c>
      <c r="O169" s="75"/>
      <c r="P169" s="187">
        <f>O169*H169</f>
        <v>0</v>
      </c>
      <c r="Q169" s="187">
        <v>0.042000000000000003</v>
      </c>
      <c r="R169" s="187">
        <f>Q169*H169</f>
        <v>0.33600000000000002</v>
      </c>
      <c r="S169" s="187">
        <v>0</v>
      </c>
      <c r="T169" s="18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9" t="s">
        <v>158</v>
      </c>
      <c r="AT169" s="189" t="s">
        <v>153</v>
      </c>
      <c r="AU169" s="189" t="s">
        <v>86</v>
      </c>
      <c r="AY169" s="17" t="s">
        <v>150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84</v>
      </c>
      <c r="BK169" s="190">
        <f>ROUND(I169*H169,2)</f>
        <v>0</v>
      </c>
      <c r="BL169" s="17" t="s">
        <v>158</v>
      </c>
      <c r="BM169" s="189" t="s">
        <v>237</v>
      </c>
    </row>
    <row r="170" s="13" customFormat="1">
      <c r="A170" s="13"/>
      <c r="B170" s="191"/>
      <c r="C170" s="13"/>
      <c r="D170" s="192" t="s">
        <v>160</v>
      </c>
      <c r="E170" s="193" t="s">
        <v>1</v>
      </c>
      <c r="F170" s="194" t="s">
        <v>238</v>
      </c>
      <c r="G170" s="13"/>
      <c r="H170" s="195">
        <v>8</v>
      </c>
      <c r="I170" s="196"/>
      <c r="J170" s="13"/>
      <c r="K170" s="13"/>
      <c r="L170" s="191"/>
      <c r="M170" s="197"/>
      <c r="N170" s="198"/>
      <c r="O170" s="198"/>
      <c r="P170" s="198"/>
      <c r="Q170" s="198"/>
      <c r="R170" s="198"/>
      <c r="S170" s="198"/>
      <c r="T170" s="19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3" t="s">
        <v>160</v>
      </c>
      <c r="AU170" s="193" t="s">
        <v>86</v>
      </c>
      <c r="AV170" s="13" t="s">
        <v>86</v>
      </c>
      <c r="AW170" s="13" t="s">
        <v>32</v>
      </c>
      <c r="AX170" s="13" t="s">
        <v>84</v>
      </c>
      <c r="AY170" s="193" t="s">
        <v>150</v>
      </c>
    </row>
    <row r="171" s="2" customFormat="1" ht="24.15" customHeight="1">
      <c r="A171" s="36"/>
      <c r="B171" s="177"/>
      <c r="C171" s="178" t="s">
        <v>239</v>
      </c>
      <c r="D171" s="178" t="s">
        <v>153</v>
      </c>
      <c r="E171" s="179" t="s">
        <v>240</v>
      </c>
      <c r="F171" s="180" t="s">
        <v>241</v>
      </c>
      <c r="G171" s="181" t="s">
        <v>174</v>
      </c>
      <c r="H171" s="182">
        <v>8</v>
      </c>
      <c r="I171" s="183"/>
      <c r="J171" s="184">
        <f>ROUND(I171*H171,2)</f>
        <v>0</v>
      </c>
      <c r="K171" s="180" t="s">
        <v>157</v>
      </c>
      <c r="L171" s="37"/>
      <c r="M171" s="185" t="s">
        <v>1</v>
      </c>
      <c r="N171" s="186" t="s">
        <v>42</v>
      </c>
      <c r="O171" s="75"/>
      <c r="P171" s="187">
        <f>O171*H171</f>
        <v>0</v>
      </c>
      <c r="Q171" s="187">
        <v>0.061199999999999997</v>
      </c>
      <c r="R171" s="187">
        <f>Q171*H171</f>
        <v>0.48959999999999998</v>
      </c>
      <c r="S171" s="187">
        <v>0</v>
      </c>
      <c r="T171" s="18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9" t="s">
        <v>158</v>
      </c>
      <c r="AT171" s="189" t="s">
        <v>153</v>
      </c>
      <c r="AU171" s="189" t="s">
        <v>86</v>
      </c>
      <c r="AY171" s="17" t="s">
        <v>150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7" t="s">
        <v>84</v>
      </c>
      <c r="BK171" s="190">
        <f>ROUND(I171*H171,2)</f>
        <v>0</v>
      </c>
      <c r="BL171" s="17" t="s">
        <v>158</v>
      </c>
      <c r="BM171" s="189" t="s">
        <v>242</v>
      </c>
    </row>
    <row r="172" s="12" customFormat="1" ht="22.8" customHeight="1">
      <c r="A172" s="12"/>
      <c r="B172" s="164"/>
      <c r="C172" s="12"/>
      <c r="D172" s="165" t="s">
        <v>76</v>
      </c>
      <c r="E172" s="175" t="s">
        <v>200</v>
      </c>
      <c r="F172" s="175" t="s">
        <v>243</v>
      </c>
      <c r="G172" s="12"/>
      <c r="H172" s="12"/>
      <c r="I172" s="167"/>
      <c r="J172" s="176">
        <f>BK172</f>
        <v>0</v>
      </c>
      <c r="K172" s="12"/>
      <c r="L172" s="164"/>
      <c r="M172" s="169"/>
      <c r="N172" s="170"/>
      <c r="O172" s="170"/>
      <c r="P172" s="171">
        <f>SUM(P173:P180)</f>
        <v>0</v>
      </c>
      <c r="Q172" s="170"/>
      <c r="R172" s="171">
        <f>SUM(R173:R180)</f>
        <v>1.4526207199999999</v>
      </c>
      <c r="S172" s="170"/>
      <c r="T172" s="172">
        <f>SUM(T173:T180)</f>
        <v>6.2550520000000001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5" t="s">
        <v>84</v>
      </c>
      <c r="AT172" s="173" t="s">
        <v>76</v>
      </c>
      <c r="AU172" s="173" t="s">
        <v>84</v>
      </c>
      <c r="AY172" s="165" t="s">
        <v>150</v>
      </c>
      <c r="BK172" s="174">
        <f>SUM(BK173:BK180)</f>
        <v>0</v>
      </c>
    </row>
    <row r="173" s="2" customFormat="1" ht="33" customHeight="1">
      <c r="A173" s="36"/>
      <c r="B173" s="177"/>
      <c r="C173" s="178" t="s">
        <v>244</v>
      </c>
      <c r="D173" s="178" t="s">
        <v>153</v>
      </c>
      <c r="E173" s="179" t="s">
        <v>245</v>
      </c>
      <c r="F173" s="180" t="s">
        <v>246</v>
      </c>
      <c r="G173" s="181" t="s">
        <v>174</v>
      </c>
      <c r="H173" s="182">
        <v>130</v>
      </c>
      <c r="I173" s="183"/>
      <c r="J173" s="184">
        <f>ROUND(I173*H173,2)</f>
        <v>0</v>
      </c>
      <c r="K173" s="180" t="s">
        <v>157</v>
      </c>
      <c r="L173" s="37"/>
      <c r="M173" s="185" t="s">
        <v>1</v>
      </c>
      <c r="N173" s="186" t="s">
        <v>42</v>
      </c>
      <c r="O173" s="75"/>
      <c r="P173" s="187">
        <f>O173*H173</f>
        <v>0</v>
      </c>
      <c r="Q173" s="187">
        <v>0.00012999999999999999</v>
      </c>
      <c r="R173" s="187">
        <f>Q173*H173</f>
        <v>0.016899999999999998</v>
      </c>
      <c r="S173" s="187">
        <v>0</v>
      </c>
      <c r="T173" s="18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9" t="s">
        <v>158</v>
      </c>
      <c r="AT173" s="189" t="s">
        <v>153</v>
      </c>
      <c r="AU173" s="189" t="s">
        <v>86</v>
      </c>
      <c r="AY173" s="17" t="s">
        <v>150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84</v>
      </c>
      <c r="BK173" s="190">
        <f>ROUND(I173*H173,2)</f>
        <v>0</v>
      </c>
      <c r="BL173" s="17" t="s">
        <v>158</v>
      </c>
      <c r="BM173" s="189" t="s">
        <v>247</v>
      </c>
    </row>
    <row r="174" s="2" customFormat="1" ht="37.8" customHeight="1">
      <c r="A174" s="36"/>
      <c r="B174" s="177"/>
      <c r="C174" s="178" t="s">
        <v>248</v>
      </c>
      <c r="D174" s="178" t="s">
        <v>153</v>
      </c>
      <c r="E174" s="179" t="s">
        <v>249</v>
      </c>
      <c r="F174" s="180" t="s">
        <v>250</v>
      </c>
      <c r="G174" s="181" t="s">
        <v>156</v>
      </c>
      <c r="H174" s="182">
        <v>0.80000000000000004</v>
      </c>
      <c r="I174" s="183"/>
      <c r="J174" s="184">
        <f>ROUND(I174*H174,2)</f>
        <v>0</v>
      </c>
      <c r="K174" s="180" t="s">
        <v>157</v>
      </c>
      <c r="L174" s="37"/>
      <c r="M174" s="185" t="s">
        <v>1</v>
      </c>
      <c r="N174" s="186" t="s">
        <v>42</v>
      </c>
      <c r="O174" s="75"/>
      <c r="P174" s="187">
        <f>O174*H174</f>
        <v>0</v>
      </c>
      <c r="Q174" s="187">
        <v>0</v>
      </c>
      <c r="R174" s="187">
        <f>Q174*H174</f>
        <v>0</v>
      </c>
      <c r="S174" s="187">
        <v>2.2000000000000002</v>
      </c>
      <c r="T174" s="188">
        <f>S174*H174</f>
        <v>1.7600000000000002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9" t="s">
        <v>158</v>
      </c>
      <c r="AT174" s="189" t="s">
        <v>153</v>
      </c>
      <c r="AU174" s="189" t="s">
        <v>86</v>
      </c>
      <c r="AY174" s="17" t="s">
        <v>150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7" t="s">
        <v>84</v>
      </c>
      <c r="BK174" s="190">
        <f>ROUND(I174*H174,2)</f>
        <v>0</v>
      </c>
      <c r="BL174" s="17" t="s">
        <v>158</v>
      </c>
      <c r="BM174" s="189" t="s">
        <v>251</v>
      </c>
    </row>
    <row r="175" s="13" customFormat="1">
      <c r="A175" s="13"/>
      <c r="B175" s="191"/>
      <c r="C175" s="13"/>
      <c r="D175" s="192" t="s">
        <v>160</v>
      </c>
      <c r="E175" s="193" t="s">
        <v>1</v>
      </c>
      <c r="F175" s="194" t="s">
        <v>252</v>
      </c>
      <c r="G175" s="13"/>
      <c r="H175" s="195">
        <v>0.80000000000000004</v>
      </c>
      <c r="I175" s="196"/>
      <c r="J175" s="13"/>
      <c r="K175" s="13"/>
      <c r="L175" s="191"/>
      <c r="M175" s="197"/>
      <c r="N175" s="198"/>
      <c r="O175" s="198"/>
      <c r="P175" s="198"/>
      <c r="Q175" s="198"/>
      <c r="R175" s="198"/>
      <c r="S175" s="198"/>
      <c r="T175" s="19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3" t="s">
        <v>160</v>
      </c>
      <c r="AU175" s="193" t="s">
        <v>86</v>
      </c>
      <c r="AV175" s="13" t="s">
        <v>86</v>
      </c>
      <c r="AW175" s="13" t="s">
        <v>32</v>
      </c>
      <c r="AX175" s="13" t="s">
        <v>84</v>
      </c>
      <c r="AY175" s="193" t="s">
        <v>150</v>
      </c>
    </row>
    <row r="176" s="2" customFormat="1" ht="24.15" customHeight="1">
      <c r="A176" s="36"/>
      <c r="B176" s="177"/>
      <c r="C176" s="178" t="s">
        <v>7</v>
      </c>
      <c r="D176" s="178" t="s">
        <v>153</v>
      </c>
      <c r="E176" s="179" t="s">
        <v>253</v>
      </c>
      <c r="F176" s="180" t="s">
        <v>254</v>
      </c>
      <c r="G176" s="181" t="s">
        <v>181</v>
      </c>
      <c r="H176" s="182">
        <v>2</v>
      </c>
      <c r="I176" s="183"/>
      <c r="J176" s="184">
        <f>ROUND(I176*H176,2)</f>
        <v>0</v>
      </c>
      <c r="K176" s="180" t="s">
        <v>157</v>
      </c>
      <c r="L176" s="37"/>
      <c r="M176" s="185" t="s">
        <v>1</v>
      </c>
      <c r="N176" s="186" t="s">
        <v>42</v>
      </c>
      <c r="O176" s="75"/>
      <c r="P176" s="187">
        <f>O176*H176</f>
        <v>0</v>
      </c>
      <c r="Q176" s="187">
        <v>0</v>
      </c>
      <c r="R176" s="187">
        <f>Q176*H176</f>
        <v>0</v>
      </c>
      <c r="S176" s="187">
        <v>0.41299999999999998</v>
      </c>
      <c r="T176" s="188">
        <f>S176*H176</f>
        <v>0.82599999999999996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9" t="s">
        <v>158</v>
      </c>
      <c r="AT176" s="189" t="s">
        <v>153</v>
      </c>
      <c r="AU176" s="189" t="s">
        <v>86</v>
      </c>
      <c r="AY176" s="17" t="s">
        <v>150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84</v>
      </c>
      <c r="BK176" s="190">
        <f>ROUND(I176*H176,2)</f>
        <v>0</v>
      </c>
      <c r="BL176" s="17" t="s">
        <v>158</v>
      </c>
      <c r="BM176" s="189" t="s">
        <v>255</v>
      </c>
    </row>
    <row r="177" s="2" customFormat="1" ht="37.8" customHeight="1">
      <c r="A177" s="36"/>
      <c r="B177" s="177"/>
      <c r="C177" s="178" t="s">
        <v>256</v>
      </c>
      <c r="D177" s="178" t="s">
        <v>153</v>
      </c>
      <c r="E177" s="179" t="s">
        <v>257</v>
      </c>
      <c r="F177" s="180" t="s">
        <v>258</v>
      </c>
      <c r="G177" s="181" t="s">
        <v>174</v>
      </c>
      <c r="H177" s="182">
        <v>79.762</v>
      </c>
      <c r="I177" s="183"/>
      <c r="J177" s="184">
        <f>ROUND(I177*H177,2)</f>
        <v>0</v>
      </c>
      <c r="K177" s="180" t="s">
        <v>157</v>
      </c>
      <c r="L177" s="37"/>
      <c r="M177" s="185" t="s">
        <v>1</v>
      </c>
      <c r="N177" s="186" t="s">
        <v>42</v>
      </c>
      <c r="O177" s="75"/>
      <c r="P177" s="187">
        <f>O177*H177</f>
        <v>0</v>
      </c>
      <c r="Q177" s="187">
        <v>0</v>
      </c>
      <c r="R177" s="187">
        <f>Q177*H177</f>
        <v>0</v>
      </c>
      <c r="S177" s="187">
        <v>0.045999999999999999</v>
      </c>
      <c r="T177" s="188">
        <f>S177*H177</f>
        <v>3.6690519999999998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9" t="s">
        <v>158</v>
      </c>
      <c r="AT177" s="189" t="s">
        <v>153</v>
      </c>
      <c r="AU177" s="189" t="s">
        <v>86</v>
      </c>
      <c r="AY177" s="17" t="s">
        <v>150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7" t="s">
        <v>84</v>
      </c>
      <c r="BK177" s="190">
        <f>ROUND(I177*H177,2)</f>
        <v>0</v>
      </c>
      <c r="BL177" s="17" t="s">
        <v>158</v>
      </c>
      <c r="BM177" s="189" t="s">
        <v>259</v>
      </c>
    </row>
    <row r="178" s="13" customFormat="1">
      <c r="A178" s="13"/>
      <c r="B178" s="191"/>
      <c r="C178" s="13"/>
      <c r="D178" s="192" t="s">
        <v>160</v>
      </c>
      <c r="E178" s="193" t="s">
        <v>1</v>
      </c>
      <c r="F178" s="194" t="s">
        <v>260</v>
      </c>
      <c r="G178" s="13"/>
      <c r="H178" s="195">
        <v>79.762</v>
      </c>
      <c r="I178" s="196"/>
      <c r="J178" s="13"/>
      <c r="K178" s="13"/>
      <c r="L178" s="191"/>
      <c r="M178" s="197"/>
      <c r="N178" s="198"/>
      <c r="O178" s="198"/>
      <c r="P178" s="198"/>
      <c r="Q178" s="198"/>
      <c r="R178" s="198"/>
      <c r="S178" s="198"/>
      <c r="T178" s="19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3" t="s">
        <v>160</v>
      </c>
      <c r="AU178" s="193" t="s">
        <v>86</v>
      </c>
      <c r="AV178" s="13" t="s">
        <v>86</v>
      </c>
      <c r="AW178" s="13" t="s">
        <v>32</v>
      </c>
      <c r="AX178" s="13" t="s">
        <v>84</v>
      </c>
      <c r="AY178" s="193" t="s">
        <v>150</v>
      </c>
    </row>
    <row r="179" s="2" customFormat="1" ht="24.15" customHeight="1">
      <c r="A179" s="36"/>
      <c r="B179" s="177"/>
      <c r="C179" s="178" t="s">
        <v>261</v>
      </c>
      <c r="D179" s="178" t="s">
        <v>153</v>
      </c>
      <c r="E179" s="179" t="s">
        <v>262</v>
      </c>
      <c r="F179" s="180" t="s">
        <v>263</v>
      </c>
      <c r="G179" s="181" t="s">
        <v>174</v>
      </c>
      <c r="H179" s="182">
        <v>61.777999999999999</v>
      </c>
      <c r="I179" s="183"/>
      <c r="J179" s="184">
        <f>ROUND(I179*H179,2)</f>
        <v>0</v>
      </c>
      <c r="K179" s="180" t="s">
        <v>157</v>
      </c>
      <c r="L179" s="37"/>
      <c r="M179" s="185" t="s">
        <v>1</v>
      </c>
      <c r="N179" s="186" t="s">
        <v>42</v>
      </c>
      <c r="O179" s="75"/>
      <c r="P179" s="187">
        <f>O179*H179</f>
        <v>0</v>
      </c>
      <c r="Q179" s="187">
        <v>0.02324</v>
      </c>
      <c r="R179" s="187">
        <f>Q179*H179</f>
        <v>1.43572072</v>
      </c>
      <c r="S179" s="187">
        <v>0</v>
      </c>
      <c r="T179" s="18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9" t="s">
        <v>158</v>
      </c>
      <c r="AT179" s="189" t="s">
        <v>153</v>
      </c>
      <c r="AU179" s="189" t="s">
        <v>86</v>
      </c>
      <c r="AY179" s="17" t="s">
        <v>150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7" t="s">
        <v>84</v>
      </c>
      <c r="BK179" s="190">
        <f>ROUND(I179*H179,2)</f>
        <v>0</v>
      </c>
      <c r="BL179" s="17" t="s">
        <v>158</v>
      </c>
      <c r="BM179" s="189" t="s">
        <v>264</v>
      </c>
    </row>
    <row r="180" s="13" customFormat="1">
      <c r="A180" s="13"/>
      <c r="B180" s="191"/>
      <c r="C180" s="13"/>
      <c r="D180" s="192" t="s">
        <v>160</v>
      </c>
      <c r="E180" s="193" t="s">
        <v>1</v>
      </c>
      <c r="F180" s="194" t="s">
        <v>204</v>
      </c>
      <c r="G180" s="13"/>
      <c r="H180" s="195">
        <v>61.777999999999999</v>
      </c>
      <c r="I180" s="196"/>
      <c r="J180" s="13"/>
      <c r="K180" s="13"/>
      <c r="L180" s="191"/>
      <c r="M180" s="197"/>
      <c r="N180" s="198"/>
      <c r="O180" s="198"/>
      <c r="P180" s="198"/>
      <c r="Q180" s="198"/>
      <c r="R180" s="198"/>
      <c r="S180" s="198"/>
      <c r="T180" s="19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3" t="s">
        <v>160</v>
      </c>
      <c r="AU180" s="193" t="s">
        <v>86</v>
      </c>
      <c r="AV180" s="13" t="s">
        <v>86</v>
      </c>
      <c r="AW180" s="13" t="s">
        <v>32</v>
      </c>
      <c r="AX180" s="13" t="s">
        <v>84</v>
      </c>
      <c r="AY180" s="193" t="s">
        <v>150</v>
      </c>
    </row>
    <row r="181" s="12" customFormat="1" ht="22.8" customHeight="1">
      <c r="A181" s="12"/>
      <c r="B181" s="164"/>
      <c r="C181" s="12"/>
      <c r="D181" s="165" t="s">
        <v>76</v>
      </c>
      <c r="E181" s="175" t="s">
        <v>265</v>
      </c>
      <c r="F181" s="175" t="s">
        <v>266</v>
      </c>
      <c r="G181" s="12"/>
      <c r="H181" s="12"/>
      <c r="I181" s="167"/>
      <c r="J181" s="176">
        <f>BK181</f>
        <v>0</v>
      </c>
      <c r="K181" s="12"/>
      <c r="L181" s="164"/>
      <c r="M181" s="169"/>
      <c r="N181" s="170"/>
      <c r="O181" s="170"/>
      <c r="P181" s="171">
        <f>SUM(P182:P186)</f>
        <v>0</v>
      </c>
      <c r="Q181" s="170"/>
      <c r="R181" s="171">
        <f>SUM(R182:R186)</f>
        <v>0</v>
      </c>
      <c r="S181" s="170"/>
      <c r="T181" s="172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5" t="s">
        <v>84</v>
      </c>
      <c r="AT181" s="173" t="s">
        <v>76</v>
      </c>
      <c r="AU181" s="173" t="s">
        <v>84</v>
      </c>
      <c r="AY181" s="165" t="s">
        <v>150</v>
      </c>
      <c r="BK181" s="174">
        <f>SUM(BK182:BK186)</f>
        <v>0</v>
      </c>
    </row>
    <row r="182" s="2" customFormat="1" ht="24.15" customHeight="1">
      <c r="A182" s="36"/>
      <c r="B182" s="177"/>
      <c r="C182" s="178" t="s">
        <v>267</v>
      </c>
      <c r="D182" s="178" t="s">
        <v>153</v>
      </c>
      <c r="E182" s="179" t="s">
        <v>268</v>
      </c>
      <c r="F182" s="180" t="s">
        <v>269</v>
      </c>
      <c r="G182" s="181" t="s">
        <v>164</v>
      </c>
      <c r="H182" s="182">
        <v>6.774</v>
      </c>
      <c r="I182" s="183"/>
      <c r="J182" s="184">
        <f>ROUND(I182*H182,2)</f>
        <v>0</v>
      </c>
      <c r="K182" s="180" t="s">
        <v>157</v>
      </c>
      <c r="L182" s="37"/>
      <c r="M182" s="185" t="s">
        <v>1</v>
      </c>
      <c r="N182" s="186" t="s">
        <v>42</v>
      </c>
      <c r="O182" s="75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9" t="s">
        <v>158</v>
      </c>
      <c r="AT182" s="189" t="s">
        <v>153</v>
      </c>
      <c r="AU182" s="189" t="s">
        <v>86</v>
      </c>
      <c r="AY182" s="17" t="s">
        <v>150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84</v>
      </c>
      <c r="BK182" s="190">
        <f>ROUND(I182*H182,2)</f>
        <v>0</v>
      </c>
      <c r="BL182" s="17" t="s">
        <v>158</v>
      </c>
      <c r="BM182" s="189" t="s">
        <v>270</v>
      </c>
    </row>
    <row r="183" s="2" customFormat="1" ht="24.15" customHeight="1">
      <c r="A183" s="36"/>
      <c r="B183" s="177"/>
      <c r="C183" s="178" t="s">
        <v>271</v>
      </c>
      <c r="D183" s="178" t="s">
        <v>153</v>
      </c>
      <c r="E183" s="179" t="s">
        <v>272</v>
      </c>
      <c r="F183" s="180" t="s">
        <v>273</v>
      </c>
      <c r="G183" s="181" t="s">
        <v>164</v>
      </c>
      <c r="H183" s="182">
        <v>6.774</v>
      </c>
      <c r="I183" s="183"/>
      <c r="J183" s="184">
        <f>ROUND(I183*H183,2)</f>
        <v>0</v>
      </c>
      <c r="K183" s="180" t="s">
        <v>157</v>
      </c>
      <c r="L183" s="37"/>
      <c r="M183" s="185" t="s">
        <v>1</v>
      </c>
      <c r="N183" s="186" t="s">
        <v>42</v>
      </c>
      <c r="O183" s="75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9" t="s">
        <v>158</v>
      </c>
      <c r="AT183" s="189" t="s">
        <v>153</v>
      </c>
      <c r="AU183" s="189" t="s">
        <v>86</v>
      </c>
      <c r="AY183" s="17" t="s">
        <v>150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7" t="s">
        <v>84</v>
      </c>
      <c r="BK183" s="190">
        <f>ROUND(I183*H183,2)</f>
        <v>0</v>
      </c>
      <c r="BL183" s="17" t="s">
        <v>158</v>
      </c>
      <c r="BM183" s="189" t="s">
        <v>274</v>
      </c>
    </row>
    <row r="184" s="2" customFormat="1" ht="24.15" customHeight="1">
      <c r="A184" s="36"/>
      <c r="B184" s="177"/>
      <c r="C184" s="178" t="s">
        <v>275</v>
      </c>
      <c r="D184" s="178" t="s">
        <v>153</v>
      </c>
      <c r="E184" s="179" t="s">
        <v>276</v>
      </c>
      <c r="F184" s="180" t="s">
        <v>277</v>
      </c>
      <c r="G184" s="181" t="s">
        <v>164</v>
      </c>
      <c r="H184" s="182">
        <v>162.57599999999999</v>
      </c>
      <c r="I184" s="183"/>
      <c r="J184" s="184">
        <f>ROUND(I184*H184,2)</f>
        <v>0</v>
      </c>
      <c r="K184" s="180" t="s">
        <v>157</v>
      </c>
      <c r="L184" s="37"/>
      <c r="M184" s="185" t="s">
        <v>1</v>
      </c>
      <c r="N184" s="186" t="s">
        <v>42</v>
      </c>
      <c r="O184" s="75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9" t="s">
        <v>158</v>
      </c>
      <c r="AT184" s="189" t="s">
        <v>153</v>
      </c>
      <c r="AU184" s="189" t="s">
        <v>86</v>
      </c>
      <c r="AY184" s="17" t="s">
        <v>150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84</v>
      </c>
      <c r="BK184" s="190">
        <f>ROUND(I184*H184,2)</f>
        <v>0</v>
      </c>
      <c r="BL184" s="17" t="s">
        <v>158</v>
      </c>
      <c r="BM184" s="189" t="s">
        <v>278</v>
      </c>
    </row>
    <row r="185" s="13" customFormat="1">
      <c r="A185" s="13"/>
      <c r="B185" s="191"/>
      <c r="C185" s="13"/>
      <c r="D185" s="192" t="s">
        <v>160</v>
      </c>
      <c r="E185" s="13"/>
      <c r="F185" s="194" t="s">
        <v>279</v>
      </c>
      <c r="G185" s="13"/>
      <c r="H185" s="195">
        <v>162.57599999999999</v>
      </c>
      <c r="I185" s="196"/>
      <c r="J185" s="13"/>
      <c r="K185" s="13"/>
      <c r="L185" s="191"/>
      <c r="M185" s="197"/>
      <c r="N185" s="198"/>
      <c r="O185" s="198"/>
      <c r="P185" s="198"/>
      <c r="Q185" s="198"/>
      <c r="R185" s="198"/>
      <c r="S185" s="198"/>
      <c r="T185" s="19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3" t="s">
        <v>160</v>
      </c>
      <c r="AU185" s="193" t="s">
        <v>86</v>
      </c>
      <c r="AV185" s="13" t="s">
        <v>86</v>
      </c>
      <c r="AW185" s="13" t="s">
        <v>3</v>
      </c>
      <c r="AX185" s="13" t="s">
        <v>84</v>
      </c>
      <c r="AY185" s="193" t="s">
        <v>150</v>
      </c>
    </row>
    <row r="186" s="2" customFormat="1" ht="44.25" customHeight="1">
      <c r="A186" s="36"/>
      <c r="B186" s="177"/>
      <c r="C186" s="178" t="s">
        <v>280</v>
      </c>
      <c r="D186" s="178" t="s">
        <v>153</v>
      </c>
      <c r="E186" s="179" t="s">
        <v>281</v>
      </c>
      <c r="F186" s="180" t="s">
        <v>282</v>
      </c>
      <c r="G186" s="181" t="s">
        <v>164</v>
      </c>
      <c r="H186" s="182">
        <v>6.774</v>
      </c>
      <c r="I186" s="183"/>
      <c r="J186" s="184">
        <f>ROUND(I186*H186,2)</f>
        <v>0</v>
      </c>
      <c r="K186" s="180" t="s">
        <v>157</v>
      </c>
      <c r="L186" s="37"/>
      <c r="M186" s="185" t="s">
        <v>1</v>
      </c>
      <c r="N186" s="186" t="s">
        <v>42</v>
      </c>
      <c r="O186" s="75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9" t="s">
        <v>158</v>
      </c>
      <c r="AT186" s="189" t="s">
        <v>153</v>
      </c>
      <c r="AU186" s="189" t="s">
        <v>86</v>
      </c>
      <c r="AY186" s="17" t="s">
        <v>150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7" t="s">
        <v>84</v>
      </c>
      <c r="BK186" s="190">
        <f>ROUND(I186*H186,2)</f>
        <v>0</v>
      </c>
      <c r="BL186" s="17" t="s">
        <v>158</v>
      </c>
      <c r="BM186" s="189" t="s">
        <v>283</v>
      </c>
    </row>
    <row r="187" s="12" customFormat="1" ht="22.8" customHeight="1">
      <c r="A187" s="12"/>
      <c r="B187" s="164"/>
      <c r="C187" s="12"/>
      <c r="D187" s="165" t="s">
        <v>76</v>
      </c>
      <c r="E187" s="175" t="s">
        <v>284</v>
      </c>
      <c r="F187" s="175" t="s">
        <v>285</v>
      </c>
      <c r="G187" s="12"/>
      <c r="H187" s="12"/>
      <c r="I187" s="167"/>
      <c r="J187" s="176">
        <f>BK187</f>
        <v>0</v>
      </c>
      <c r="K187" s="12"/>
      <c r="L187" s="164"/>
      <c r="M187" s="169"/>
      <c r="N187" s="170"/>
      <c r="O187" s="170"/>
      <c r="P187" s="171">
        <f>P188</f>
        <v>0</v>
      </c>
      <c r="Q187" s="170"/>
      <c r="R187" s="171">
        <f>R188</f>
        <v>0</v>
      </c>
      <c r="S187" s="170"/>
      <c r="T187" s="172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5" t="s">
        <v>84</v>
      </c>
      <c r="AT187" s="173" t="s">
        <v>76</v>
      </c>
      <c r="AU187" s="173" t="s">
        <v>84</v>
      </c>
      <c r="AY187" s="165" t="s">
        <v>150</v>
      </c>
      <c r="BK187" s="174">
        <f>BK188</f>
        <v>0</v>
      </c>
    </row>
    <row r="188" s="2" customFormat="1" ht="16.5" customHeight="1">
      <c r="A188" s="36"/>
      <c r="B188" s="177"/>
      <c r="C188" s="178" t="s">
        <v>286</v>
      </c>
      <c r="D188" s="178" t="s">
        <v>153</v>
      </c>
      <c r="E188" s="179" t="s">
        <v>287</v>
      </c>
      <c r="F188" s="180" t="s">
        <v>288</v>
      </c>
      <c r="G188" s="181" t="s">
        <v>164</v>
      </c>
      <c r="H188" s="182">
        <v>8.3290000000000006</v>
      </c>
      <c r="I188" s="183"/>
      <c r="J188" s="184">
        <f>ROUND(I188*H188,2)</f>
        <v>0</v>
      </c>
      <c r="K188" s="180" t="s">
        <v>157</v>
      </c>
      <c r="L188" s="37"/>
      <c r="M188" s="185" t="s">
        <v>1</v>
      </c>
      <c r="N188" s="186" t="s">
        <v>42</v>
      </c>
      <c r="O188" s="75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9" t="s">
        <v>158</v>
      </c>
      <c r="AT188" s="189" t="s">
        <v>153</v>
      </c>
      <c r="AU188" s="189" t="s">
        <v>86</v>
      </c>
      <c r="AY188" s="17" t="s">
        <v>150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84</v>
      </c>
      <c r="BK188" s="190">
        <f>ROUND(I188*H188,2)</f>
        <v>0</v>
      </c>
      <c r="BL188" s="17" t="s">
        <v>158</v>
      </c>
      <c r="BM188" s="189" t="s">
        <v>289</v>
      </c>
    </row>
    <row r="189" s="12" customFormat="1" ht="25.92" customHeight="1">
      <c r="A189" s="12"/>
      <c r="B189" s="164"/>
      <c r="C189" s="12"/>
      <c r="D189" s="165" t="s">
        <v>76</v>
      </c>
      <c r="E189" s="166" t="s">
        <v>290</v>
      </c>
      <c r="F189" s="166" t="s">
        <v>291</v>
      </c>
      <c r="G189" s="12"/>
      <c r="H189" s="12"/>
      <c r="I189" s="167"/>
      <c r="J189" s="168">
        <f>BK189</f>
        <v>0</v>
      </c>
      <c r="K189" s="12"/>
      <c r="L189" s="164"/>
      <c r="M189" s="169"/>
      <c r="N189" s="170"/>
      <c r="O189" s="170"/>
      <c r="P189" s="171">
        <f>P190+P196+P202+P208+P213+P232+P235+P239+P248+P263+P267</f>
        <v>0</v>
      </c>
      <c r="Q189" s="170"/>
      <c r="R189" s="171">
        <f>R190+R196+R202+R208+R213+R232+R235+R239+R248+R263+R267</f>
        <v>1.10122794</v>
      </c>
      <c r="S189" s="170"/>
      <c r="T189" s="172">
        <f>T190+T196+T202+T208+T213+T232+T235+T239+T248+T263+T267</f>
        <v>0.5189036600000001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5" t="s">
        <v>86</v>
      </c>
      <c r="AT189" s="173" t="s">
        <v>76</v>
      </c>
      <c r="AU189" s="173" t="s">
        <v>77</v>
      </c>
      <c r="AY189" s="165" t="s">
        <v>150</v>
      </c>
      <c r="BK189" s="174">
        <f>BK190+BK196+BK202+BK208+BK213+BK232+BK235+BK239+BK248+BK263+BK267</f>
        <v>0</v>
      </c>
    </row>
    <row r="190" s="12" customFormat="1" ht="22.8" customHeight="1">
      <c r="A190" s="12"/>
      <c r="B190" s="164"/>
      <c r="C190" s="12"/>
      <c r="D190" s="165" t="s">
        <v>76</v>
      </c>
      <c r="E190" s="175" t="s">
        <v>292</v>
      </c>
      <c r="F190" s="175" t="s">
        <v>293</v>
      </c>
      <c r="G190" s="12"/>
      <c r="H190" s="12"/>
      <c r="I190" s="167"/>
      <c r="J190" s="176">
        <f>BK190</f>
        <v>0</v>
      </c>
      <c r="K190" s="12"/>
      <c r="L190" s="164"/>
      <c r="M190" s="169"/>
      <c r="N190" s="170"/>
      <c r="O190" s="170"/>
      <c r="P190" s="171">
        <f>SUM(P191:P195)</f>
        <v>0</v>
      </c>
      <c r="Q190" s="170"/>
      <c r="R190" s="171">
        <f>SUM(R191:R195)</f>
        <v>0.244223</v>
      </c>
      <c r="S190" s="170"/>
      <c r="T190" s="172">
        <f>SUM(T191:T195)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5" t="s">
        <v>86</v>
      </c>
      <c r="AT190" s="173" t="s">
        <v>76</v>
      </c>
      <c r="AU190" s="173" t="s">
        <v>84</v>
      </c>
      <c r="AY190" s="165" t="s">
        <v>150</v>
      </c>
      <c r="BK190" s="174">
        <f>SUM(BK191:BK195)</f>
        <v>0</v>
      </c>
    </row>
    <row r="191" s="2" customFormat="1" ht="24.15" customHeight="1">
      <c r="A191" s="36"/>
      <c r="B191" s="177"/>
      <c r="C191" s="178" t="s">
        <v>294</v>
      </c>
      <c r="D191" s="178" t="s">
        <v>153</v>
      </c>
      <c r="E191" s="179" t="s">
        <v>295</v>
      </c>
      <c r="F191" s="180" t="s">
        <v>296</v>
      </c>
      <c r="G191" s="181" t="s">
        <v>174</v>
      </c>
      <c r="H191" s="182">
        <v>8</v>
      </c>
      <c r="I191" s="183"/>
      <c r="J191" s="184">
        <f>ROUND(I191*H191,2)</f>
        <v>0</v>
      </c>
      <c r="K191" s="180" t="s">
        <v>157</v>
      </c>
      <c r="L191" s="37"/>
      <c r="M191" s="185" t="s">
        <v>1</v>
      </c>
      <c r="N191" s="186" t="s">
        <v>42</v>
      </c>
      <c r="O191" s="75"/>
      <c r="P191" s="187">
        <f>O191*H191</f>
        <v>0</v>
      </c>
      <c r="Q191" s="187">
        <v>0.0035000000000000001</v>
      </c>
      <c r="R191" s="187">
        <f>Q191*H191</f>
        <v>0.028000000000000001</v>
      </c>
      <c r="S191" s="187">
        <v>0</v>
      </c>
      <c r="T191" s="18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9" t="s">
        <v>229</v>
      </c>
      <c r="AT191" s="189" t="s">
        <v>153</v>
      </c>
      <c r="AU191" s="189" t="s">
        <v>86</v>
      </c>
      <c r="AY191" s="17" t="s">
        <v>150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7" t="s">
        <v>84</v>
      </c>
      <c r="BK191" s="190">
        <f>ROUND(I191*H191,2)</f>
        <v>0</v>
      </c>
      <c r="BL191" s="17" t="s">
        <v>229</v>
      </c>
      <c r="BM191" s="189" t="s">
        <v>297</v>
      </c>
    </row>
    <row r="192" s="13" customFormat="1">
      <c r="A192" s="13"/>
      <c r="B192" s="191"/>
      <c r="C192" s="13"/>
      <c r="D192" s="192" t="s">
        <v>160</v>
      </c>
      <c r="E192" s="193" t="s">
        <v>1</v>
      </c>
      <c r="F192" s="194" t="s">
        <v>238</v>
      </c>
      <c r="G192" s="13"/>
      <c r="H192" s="195">
        <v>8</v>
      </c>
      <c r="I192" s="196"/>
      <c r="J192" s="13"/>
      <c r="K192" s="13"/>
      <c r="L192" s="191"/>
      <c r="M192" s="197"/>
      <c r="N192" s="198"/>
      <c r="O192" s="198"/>
      <c r="P192" s="198"/>
      <c r="Q192" s="198"/>
      <c r="R192" s="198"/>
      <c r="S192" s="198"/>
      <c r="T192" s="19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3" t="s">
        <v>160</v>
      </c>
      <c r="AU192" s="193" t="s">
        <v>86</v>
      </c>
      <c r="AV192" s="13" t="s">
        <v>86</v>
      </c>
      <c r="AW192" s="13" t="s">
        <v>32</v>
      </c>
      <c r="AX192" s="13" t="s">
        <v>84</v>
      </c>
      <c r="AY192" s="193" t="s">
        <v>150</v>
      </c>
    </row>
    <row r="193" s="2" customFormat="1" ht="24.15" customHeight="1">
      <c r="A193" s="36"/>
      <c r="B193" s="177"/>
      <c r="C193" s="178" t="s">
        <v>298</v>
      </c>
      <c r="D193" s="178" t="s">
        <v>153</v>
      </c>
      <c r="E193" s="179" t="s">
        <v>299</v>
      </c>
      <c r="F193" s="180" t="s">
        <v>300</v>
      </c>
      <c r="G193" s="181" t="s">
        <v>174</v>
      </c>
      <c r="H193" s="182">
        <v>61.777999999999999</v>
      </c>
      <c r="I193" s="183"/>
      <c r="J193" s="184">
        <f>ROUND(I193*H193,2)</f>
        <v>0</v>
      </c>
      <c r="K193" s="180" t="s">
        <v>157</v>
      </c>
      <c r="L193" s="37"/>
      <c r="M193" s="185" t="s">
        <v>1</v>
      </c>
      <c r="N193" s="186" t="s">
        <v>42</v>
      </c>
      <c r="O193" s="75"/>
      <c r="P193" s="187">
        <f>O193*H193</f>
        <v>0</v>
      </c>
      <c r="Q193" s="187">
        <v>0.0035000000000000001</v>
      </c>
      <c r="R193" s="187">
        <f>Q193*H193</f>
        <v>0.216223</v>
      </c>
      <c r="S193" s="187">
        <v>0</v>
      </c>
      <c r="T193" s="18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9" t="s">
        <v>229</v>
      </c>
      <c r="AT193" s="189" t="s">
        <v>153</v>
      </c>
      <c r="AU193" s="189" t="s">
        <v>86</v>
      </c>
      <c r="AY193" s="17" t="s">
        <v>150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84</v>
      </c>
      <c r="BK193" s="190">
        <f>ROUND(I193*H193,2)</f>
        <v>0</v>
      </c>
      <c r="BL193" s="17" t="s">
        <v>229</v>
      </c>
      <c r="BM193" s="189" t="s">
        <v>301</v>
      </c>
    </row>
    <row r="194" s="13" customFormat="1">
      <c r="A194" s="13"/>
      <c r="B194" s="191"/>
      <c r="C194" s="13"/>
      <c r="D194" s="192" t="s">
        <v>160</v>
      </c>
      <c r="E194" s="193" t="s">
        <v>1</v>
      </c>
      <c r="F194" s="194" t="s">
        <v>204</v>
      </c>
      <c r="G194" s="13"/>
      <c r="H194" s="195">
        <v>61.777999999999999</v>
      </c>
      <c r="I194" s="196"/>
      <c r="J194" s="13"/>
      <c r="K194" s="13"/>
      <c r="L194" s="191"/>
      <c r="M194" s="197"/>
      <c r="N194" s="198"/>
      <c r="O194" s="198"/>
      <c r="P194" s="198"/>
      <c r="Q194" s="198"/>
      <c r="R194" s="198"/>
      <c r="S194" s="198"/>
      <c r="T194" s="19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3" t="s">
        <v>160</v>
      </c>
      <c r="AU194" s="193" t="s">
        <v>86</v>
      </c>
      <c r="AV194" s="13" t="s">
        <v>86</v>
      </c>
      <c r="AW194" s="13" t="s">
        <v>32</v>
      </c>
      <c r="AX194" s="13" t="s">
        <v>84</v>
      </c>
      <c r="AY194" s="193" t="s">
        <v>150</v>
      </c>
    </row>
    <row r="195" s="2" customFormat="1" ht="24.15" customHeight="1">
      <c r="A195" s="36"/>
      <c r="B195" s="177"/>
      <c r="C195" s="178" t="s">
        <v>302</v>
      </c>
      <c r="D195" s="178" t="s">
        <v>153</v>
      </c>
      <c r="E195" s="179" t="s">
        <v>303</v>
      </c>
      <c r="F195" s="180" t="s">
        <v>304</v>
      </c>
      <c r="G195" s="181" t="s">
        <v>164</v>
      </c>
      <c r="H195" s="182">
        <v>0.244</v>
      </c>
      <c r="I195" s="183"/>
      <c r="J195" s="184">
        <f>ROUND(I195*H195,2)</f>
        <v>0</v>
      </c>
      <c r="K195" s="180" t="s">
        <v>157</v>
      </c>
      <c r="L195" s="37"/>
      <c r="M195" s="185" t="s">
        <v>1</v>
      </c>
      <c r="N195" s="186" t="s">
        <v>42</v>
      </c>
      <c r="O195" s="75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9" t="s">
        <v>229</v>
      </c>
      <c r="AT195" s="189" t="s">
        <v>153</v>
      </c>
      <c r="AU195" s="189" t="s">
        <v>86</v>
      </c>
      <c r="AY195" s="17" t="s">
        <v>150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7" t="s">
        <v>84</v>
      </c>
      <c r="BK195" s="190">
        <f>ROUND(I195*H195,2)</f>
        <v>0</v>
      </c>
      <c r="BL195" s="17" t="s">
        <v>229</v>
      </c>
      <c r="BM195" s="189" t="s">
        <v>305</v>
      </c>
    </row>
    <row r="196" s="12" customFormat="1" ht="22.8" customHeight="1">
      <c r="A196" s="12"/>
      <c r="B196" s="164"/>
      <c r="C196" s="12"/>
      <c r="D196" s="165" t="s">
        <v>76</v>
      </c>
      <c r="E196" s="175" t="s">
        <v>306</v>
      </c>
      <c r="F196" s="175" t="s">
        <v>307</v>
      </c>
      <c r="G196" s="12"/>
      <c r="H196" s="12"/>
      <c r="I196" s="167"/>
      <c r="J196" s="176">
        <f>BK196</f>
        <v>0</v>
      </c>
      <c r="K196" s="12"/>
      <c r="L196" s="164"/>
      <c r="M196" s="169"/>
      <c r="N196" s="170"/>
      <c r="O196" s="170"/>
      <c r="P196" s="171">
        <f>SUM(P197:P201)</f>
        <v>0</v>
      </c>
      <c r="Q196" s="170"/>
      <c r="R196" s="171">
        <f>SUM(R197:R201)</f>
        <v>0.07529857999999999</v>
      </c>
      <c r="S196" s="170"/>
      <c r="T196" s="172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5" t="s">
        <v>86</v>
      </c>
      <c r="AT196" s="173" t="s">
        <v>76</v>
      </c>
      <c r="AU196" s="173" t="s">
        <v>84</v>
      </c>
      <c r="AY196" s="165" t="s">
        <v>150</v>
      </c>
      <c r="BK196" s="174">
        <f>SUM(BK197:BK201)</f>
        <v>0</v>
      </c>
    </row>
    <row r="197" s="2" customFormat="1" ht="24.15" customHeight="1">
      <c r="A197" s="36"/>
      <c r="B197" s="177"/>
      <c r="C197" s="178" t="s">
        <v>308</v>
      </c>
      <c r="D197" s="178" t="s">
        <v>153</v>
      </c>
      <c r="E197" s="179" t="s">
        <v>309</v>
      </c>
      <c r="F197" s="180" t="s">
        <v>310</v>
      </c>
      <c r="G197" s="181" t="s">
        <v>174</v>
      </c>
      <c r="H197" s="182">
        <v>12.206</v>
      </c>
      <c r="I197" s="183"/>
      <c r="J197" s="184">
        <f>ROUND(I197*H197,2)</f>
        <v>0</v>
      </c>
      <c r="K197" s="180" t="s">
        <v>157</v>
      </c>
      <c r="L197" s="37"/>
      <c r="M197" s="185" t="s">
        <v>1</v>
      </c>
      <c r="N197" s="186" t="s">
        <v>42</v>
      </c>
      <c r="O197" s="75"/>
      <c r="P197" s="187">
        <f>O197*H197</f>
        <v>0</v>
      </c>
      <c r="Q197" s="187">
        <v>0.0041799999999999997</v>
      </c>
      <c r="R197" s="187">
        <f>Q197*H197</f>
        <v>0.051021079999999996</v>
      </c>
      <c r="S197" s="187">
        <v>0</v>
      </c>
      <c r="T197" s="18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9" t="s">
        <v>229</v>
      </c>
      <c r="AT197" s="189" t="s">
        <v>153</v>
      </c>
      <c r="AU197" s="189" t="s">
        <v>86</v>
      </c>
      <c r="AY197" s="17" t="s">
        <v>150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7" t="s">
        <v>84</v>
      </c>
      <c r="BK197" s="190">
        <f>ROUND(I197*H197,2)</f>
        <v>0</v>
      </c>
      <c r="BL197" s="17" t="s">
        <v>229</v>
      </c>
      <c r="BM197" s="189" t="s">
        <v>311</v>
      </c>
    </row>
    <row r="198" s="13" customFormat="1">
      <c r="A198" s="13"/>
      <c r="B198" s="191"/>
      <c r="C198" s="13"/>
      <c r="D198" s="192" t="s">
        <v>160</v>
      </c>
      <c r="E198" s="193" t="s">
        <v>1</v>
      </c>
      <c r="F198" s="194" t="s">
        <v>312</v>
      </c>
      <c r="G198" s="13"/>
      <c r="H198" s="195">
        <v>12.206</v>
      </c>
      <c r="I198" s="196"/>
      <c r="J198" s="13"/>
      <c r="K198" s="13"/>
      <c r="L198" s="191"/>
      <c r="M198" s="197"/>
      <c r="N198" s="198"/>
      <c r="O198" s="198"/>
      <c r="P198" s="198"/>
      <c r="Q198" s="198"/>
      <c r="R198" s="198"/>
      <c r="S198" s="198"/>
      <c r="T198" s="19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3" t="s">
        <v>160</v>
      </c>
      <c r="AU198" s="193" t="s">
        <v>86</v>
      </c>
      <c r="AV198" s="13" t="s">
        <v>86</v>
      </c>
      <c r="AW198" s="13" t="s">
        <v>32</v>
      </c>
      <c r="AX198" s="13" t="s">
        <v>84</v>
      </c>
      <c r="AY198" s="193" t="s">
        <v>150</v>
      </c>
    </row>
    <row r="199" s="2" customFormat="1" ht="24.15" customHeight="1">
      <c r="A199" s="36"/>
      <c r="B199" s="177"/>
      <c r="C199" s="200" t="s">
        <v>313</v>
      </c>
      <c r="D199" s="200" t="s">
        <v>314</v>
      </c>
      <c r="E199" s="201" t="s">
        <v>315</v>
      </c>
      <c r="F199" s="202" t="s">
        <v>316</v>
      </c>
      <c r="G199" s="203" t="s">
        <v>174</v>
      </c>
      <c r="H199" s="204">
        <v>12.449999999999999</v>
      </c>
      <c r="I199" s="205"/>
      <c r="J199" s="206">
        <f>ROUND(I199*H199,2)</f>
        <v>0</v>
      </c>
      <c r="K199" s="202" t="s">
        <v>157</v>
      </c>
      <c r="L199" s="207"/>
      <c r="M199" s="208" t="s">
        <v>1</v>
      </c>
      <c r="N199" s="209" t="s">
        <v>42</v>
      </c>
      <c r="O199" s="75"/>
      <c r="P199" s="187">
        <f>O199*H199</f>
        <v>0</v>
      </c>
      <c r="Q199" s="187">
        <v>0.0019499999999999999</v>
      </c>
      <c r="R199" s="187">
        <f>Q199*H199</f>
        <v>0.024277499999999997</v>
      </c>
      <c r="S199" s="187">
        <v>0</v>
      </c>
      <c r="T199" s="18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9" t="s">
        <v>308</v>
      </c>
      <c r="AT199" s="189" t="s">
        <v>314</v>
      </c>
      <c r="AU199" s="189" t="s">
        <v>86</v>
      </c>
      <c r="AY199" s="17" t="s">
        <v>150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84</v>
      </c>
      <c r="BK199" s="190">
        <f>ROUND(I199*H199,2)</f>
        <v>0</v>
      </c>
      <c r="BL199" s="17" t="s">
        <v>229</v>
      </c>
      <c r="BM199" s="189" t="s">
        <v>317</v>
      </c>
    </row>
    <row r="200" s="13" customFormat="1">
      <c r="A200" s="13"/>
      <c r="B200" s="191"/>
      <c r="C200" s="13"/>
      <c r="D200" s="192" t="s">
        <v>160</v>
      </c>
      <c r="E200" s="13"/>
      <c r="F200" s="194" t="s">
        <v>318</v>
      </c>
      <c r="G200" s="13"/>
      <c r="H200" s="195">
        <v>12.449999999999999</v>
      </c>
      <c r="I200" s="196"/>
      <c r="J200" s="13"/>
      <c r="K200" s="13"/>
      <c r="L200" s="191"/>
      <c r="M200" s="197"/>
      <c r="N200" s="198"/>
      <c r="O200" s="198"/>
      <c r="P200" s="198"/>
      <c r="Q200" s="198"/>
      <c r="R200" s="198"/>
      <c r="S200" s="198"/>
      <c r="T200" s="19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3" t="s">
        <v>160</v>
      </c>
      <c r="AU200" s="193" t="s">
        <v>86</v>
      </c>
      <c r="AV200" s="13" t="s">
        <v>86</v>
      </c>
      <c r="AW200" s="13" t="s">
        <v>3</v>
      </c>
      <c r="AX200" s="13" t="s">
        <v>84</v>
      </c>
      <c r="AY200" s="193" t="s">
        <v>150</v>
      </c>
    </row>
    <row r="201" s="2" customFormat="1" ht="24.15" customHeight="1">
      <c r="A201" s="36"/>
      <c r="B201" s="177"/>
      <c r="C201" s="178" t="s">
        <v>319</v>
      </c>
      <c r="D201" s="178" t="s">
        <v>153</v>
      </c>
      <c r="E201" s="179" t="s">
        <v>320</v>
      </c>
      <c r="F201" s="180" t="s">
        <v>321</v>
      </c>
      <c r="G201" s="181" t="s">
        <v>164</v>
      </c>
      <c r="H201" s="182">
        <v>0.074999999999999997</v>
      </c>
      <c r="I201" s="183"/>
      <c r="J201" s="184">
        <f>ROUND(I201*H201,2)</f>
        <v>0</v>
      </c>
      <c r="K201" s="180" t="s">
        <v>157</v>
      </c>
      <c r="L201" s="37"/>
      <c r="M201" s="185" t="s">
        <v>1</v>
      </c>
      <c r="N201" s="186" t="s">
        <v>42</v>
      </c>
      <c r="O201" s="75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9" t="s">
        <v>229</v>
      </c>
      <c r="AT201" s="189" t="s">
        <v>153</v>
      </c>
      <c r="AU201" s="189" t="s">
        <v>86</v>
      </c>
      <c r="AY201" s="17" t="s">
        <v>150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7" t="s">
        <v>84</v>
      </c>
      <c r="BK201" s="190">
        <f>ROUND(I201*H201,2)</f>
        <v>0</v>
      </c>
      <c r="BL201" s="17" t="s">
        <v>229</v>
      </c>
      <c r="BM201" s="189" t="s">
        <v>322</v>
      </c>
    </row>
    <row r="202" s="12" customFormat="1" ht="22.8" customHeight="1">
      <c r="A202" s="12"/>
      <c r="B202" s="164"/>
      <c r="C202" s="12"/>
      <c r="D202" s="165" t="s">
        <v>76</v>
      </c>
      <c r="E202" s="175" t="s">
        <v>323</v>
      </c>
      <c r="F202" s="175" t="s">
        <v>324</v>
      </c>
      <c r="G202" s="12"/>
      <c r="H202" s="12"/>
      <c r="I202" s="167"/>
      <c r="J202" s="176">
        <f>BK202</f>
        <v>0</v>
      </c>
      <c r="K202" s="12"/>
      <c r="L202" s="164"/>
      <c r="M202" s="169"/>
      <c r="N202" s="170"/>
      <c r="O202" s="170"/>
      <c r="P202" s="171">
        <f>SUM(P203:P207)</f>
        <v>0</v>
      </c>
      <c r="Q202" s="170"/>
      <c r="R202" s="171">
        <f>SUM(R203:R207)</f>
        <v>0.078458059999999996</v>
      </c>
      <c r="S202" s="170"/>
      <c r="T202" s="172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5" t="s">
        <v>86</v>
      </c>
      <c r="AT202" s="173" t="s">
        <v>76</v>
      </c>
      <c r="AU202" s="173" t="s">
        <v>84</v>
      </c>
      <c r="AY202" s="165" t="s">
        <v>150</v>
      </c>
      <c r="BK202" s="174">
        <f>SUM(BK203:BK207)</f>
        <v>0</v>
      </c>
    </row>
    <row r="203" s="2" customFormat="1" ht="24.15" customHeight="1">
      <c r="A203" s="36"/>
      <c r="B203" s="177"/>
      <c r="C203" s="178" t="s">
        <v>325</v>
      </c>
      <c r="D203" s="178" t="s">
        <v>153</v>
      </c>
      <c r="E203" s="179" t="s">
        <v>326</v>
      </c>
      <c r="F203" s="180" t="s">
        <v>327</v>
      </c>
      <c r="G203" s="181" t="s">
        <v>174</v>
      </c>
      <c r="H203" s="182">
        <v>61.777999999999999</v>
      </c>
      <c r="I203" s="183"/>
      <c r="J203" s="184">
        <f>ROUND(I203*H203,2)</f>
        <v>0</v>
      </c>
      <c r="K203" s="180" t="s">
        <v>157</v>
      </c>
      <c r="L203" s="37"/>
      <c r="M203" s="185" t="s">
        <v>1</v>
      </c>
      <c r="N203" s="186" t="s">
        <v>42</v>
      </c>
      <c r="O203" s="75"/>
      <c r="P203" s="187">
        <f>O203*H203</f>
        <v>0</v>
      </c>
      <c r="Q203" s="187">
        <v>0.00076999999999999996</v>
      </c>
      <c r="R203" s="187">
        <f>Q203*H203</f>
        <v>0.047569059999999996</v>
      </c>
      <c r="S203" s="187">
        <v>0</v>
      </c>
      <c r="T203" s="18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9" t="s">
        <v>229</v>
      </c>
      <c r="AT203" s="189" t="s">
        <v>153</v>
      </c>
      <c r="AU203" s="189" t="s">
        <v>86</v>
      </c>
      <c r="AY203" s="17" t="s">
        <v>150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84</v>
      </c>
      <c r="BK203" s="190">
        <f>ROUND(I203*H203,2)</f>
        <v>0</v>
      </c>
      <c r="BL203" s="17" t="s">
        <v>229</v>
      </c>
      <c r="BM203" s="189" t="s">
        <v>328</v>
      </c>
    </row>
    <row r="204" s="13" customFormat="1">
      <c r="A204" s="13"/>
      <c r="B204" s="191"/>
      <c r="C204" s="13"/>
      <c r="D204" s="192" t="s">
        <v>160</v>
      </c>
      <c r="E204" s="193" t="s">
        <v>1</v>
      </c>
      <c r="F204" s="194" t="s">
        <v>204</v>
      </c>
      <c r="G204" s="13"/>
      <c r="H204" s="195">
        <v>61.777999999999999</v>
      </c>
      <c r="I204" s="196"/>
      <c r="J204" s="13"/>
      <c r="K204" s="13"/>
      <c r="L204" s="191"/>
      <c r="M204" s="197"/>
      <c r="N204" s="198"/>
      <c r="O204" s="198"/>
      <c r="P204" s="198"/>
      <c r="Q204" s="198"/>
      <c r="R204" s="198"/>
      <c r="S204" s="198"/>
      <c r="T204" s="19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3" t="s">
        <v>160</v>
      </c>
      <c r="AU204" s="193" t="s">
        <v>86</v>
      </c>
      <c r="AV204" s="13" t="s">
        <v>86</v>
      </c>
      <c r="AW204" s="13" t="s">
        <v>32</v>
      </c>
      <c r="AX204" s="13" t="s">
        <v>84</v>
      </c>
      <c r="AY204" s="193" t="s">
        <v>150</v>
      </c>
    </row>
    <row r="205" s="2" customFormat="1" ht="33" customHeight="1">
      <c r="A205" s="36"/>
      <c r="B205" s="177"/>
      <c r="C205" s="200" t="s">
        <v>329</v>
      </c>
      <c r="D205" s="200" t="s">
        <v>314</v>
      </c>
      <c r="E205" s="201" t="s">
        <v>330</v>
      </c>
      <c r="F205" s="202" t="s">
        <v>331</v>
      </c>
      <c r="G205" s="203" t="s">
        <v>332</v>
      </c>
      <c r="H205" s="204">
        <v>30.888999999999999</v>
      </c>
      <c r="I205" s="205"/>
      <c r="J205" s="206">
        <f>ROUND(I205*H205,2)</f>
        <v>0</v>
      </c>
      <c r="K205" s="202" t="s">
        <v>157</v>
      </c>
      <c r="L205" s="207"/>
      <c r="M205" s="208" t="s">
        <v>1</v>
      </c>
      <c r="N205" s="209" t="s">
        <v>42</v>
      </c>
      <c r="O205" s="75"/>
      <c r="P205" s="187">
        <f>O205*H205</f>
        <v>0</v>
      </c>
      <c r="Q205" s="187">
        <v>0.001</v>
      </c>
      <c r="R205" s="187">
        <f>Q205*H205</f>
        <v>0.030889</v>
      </c>
      <c r="S205" s="187">
        <v>0</v>
      </c>
      <c r="T205" s="188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9" t="s">
        <v>308</v>
      </c>
      <c r="AT205" s="189" t="s">
        <v>314</v>
      </c>
      <c r="AU205" s="189" t="s">
        <v>86</v>
      </c>
      <c r="AY205" s="17" t="s">
        <v>150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7" t="s">
        <v>84</v>
      </c>
      <c r="BK205" s="190">
        <f>ROUND(I205*H205,2)</f>
        <v>0</v>
      </c>
      <c r="BL205" s="17" t="s">
        <v>229</v>
      </c>
      <c r="BM205" s="189" t="s">
        <v>333</v>
      </c>
    </row>
    <row r="206" s="13" customFormat="1">
      <c r="A206" s="13"/>
      <c r="B206" s="191"/>
      <c r="C206" s="13"/>
      <c r="D206" s="192" t="s">
        <v>160</v>
      </c>
      <c r="E206" s="13"/>
      <c r="F206" s="194" t="s">
        <v>334</v>
      </c>
      <c r="G206" s="13"/>
      <c r="H206" s="195">
        <v>30.888999999999999</v>
      </c>
      <c r="I206" s="196"/>
      <c r="J206" s="13"/>
      <c r="K206" s="13"/>
      <c r="L206" s="191"/>
      <c r="M206" s="197"/>
      <c r="N206" s="198"/>
      <c r="O206" s="198"/>
      <c r="P206" s="198"/>
      <c r="Q206" s="198"/>
      <c r="R206" s="198"/>
      <c r="S206" s="198"/>
      <c r="T206" s="19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3" t="s">
        <v>160</v>
      </c>
      <c r="AU206" s="193" t="s">
        <v>86</v>
      </c>
      <c r="AV206" s="13" t="s">
        <v>86</v>
      </c>
      <c r="AW206" s="13" t="s">
        <v>3</v>
      </c>
      <c r="AX206" s="13" t="s">
        <v>84</v>
      </c>
      <c r="AY206" s="193" t="s">
        <v>150</v>
      </c>
    </row>
    <row r="207" s="2" customFormat="1" ht="24.15" customHeight="1">
      <c r="A207" s="36"/>
      <c r="B207" s="177"/>
      <c r="C207" s="178" t="s">
        <v>335</v>
      </c>
      <c r="D207" s="178" t="s">
        <v>153</v>
      </c>
      <c r="E207" s="179" t="s">
        <v>336</v>
      </c>
      <c r="F207" s="180" t="s">
        <v>337</v>
      </c>
      <c r="G207" s="181" t="s">
        <v>164</v>
      </c>
      <c r="H207" s="182">
        <v>0.078</v>
      </c>
      <c r="I207" s="183"/>
      <c r="J207" s="184">
        <f>ROUND(I207*H207,2)</f>
        <v>0</v>
      </c>
      <c r="K207" s="180" t="s">
        <v>157</v>
      </c>
      <c r="L207" s="37"/>
      <c r="M207" s="185" t="s">
        <v>1</v>
      </c>
      <c r="N207" s="186" t="s">
        <v>42</v>
      </c>
      <c r="O207" s="75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9" t="s">
        <v>229</v>
      </c>
      <c r="AT207" s="189" t="s">
        <v>153</v>
      </c>
      <c r="AU207" s="189" t="s">
        <v>86</v>
      </c>
      <c r="AY207" s="17" t="s">
        <v>150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84</v>
      </c>
      <c r="BK207" s="190">
        <f>ROUND(I207*H207,2)</f>
        <v>0</v>
      </c>
      <c r="BL207" s="17" t="s">
        <v>229</v>
      </c>
      <c r="BM207" s="189" t="s">
        <v>338</v>
      </c>
    </row>
    <row r="208" s="12" customFormat="1" ht="22.8" customHeight="1">
      <c r="A208" s="12"/>
      <c r="B208" s="164"/>
      <c r="C208" s="12"/>
      <c r="D208" s="165" t="s">
        <v>76</v>
      </c>
      <c r="E208" s="175" t="s">
        <v>339</v>
      </c>
      <c r="F208" s="175" t="s">
        <v>340</v>
      </c>
      <c r="G208" s="12"/>
      <c r="H208" s="12"/>
      <c r="I208" s="167"/>
      <c r="J208" s="176">
        <f>BK208</f>
        <v>0</v>
      </c>
      <c r="K208" s="12"/>
      <c r="L208" s="164"/>
      <c r="M208" s="169"/>
      <c r="N208" s="170"/>
      <c r="O208" s="170"/>
      <c r="P208" s="171">
        <f>SUM(P209:P212)</f>
        <v>0</v>
      </c>
      <c r="Q208" s="170"/>
      <c r="R208" s="171">
        <f>SUM(R209:R212)</f>
        <v>0.00248</v>
      </c>
      <c r="S208" s="170"/>
      <c r="T208" s="172">
        <f>SUM(T209:T212)</f>
        <v>0.029610000000000001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5" t="s">
        <v>86</v>
      </c>
      <c r="AT208" s="173" t="s">
        <v>76</v>
      </c>
      <c r="AU208" s="173" t="s">
        <v>84</v>
      </c>
      <c r="AY208" s="165" t="s">
        <v>150</v>
      </c>
      <c r="BK208" s="174">
        <f>SUM(BK209:BK212)</f>
        <v>0</v>
      </c>
    </row>
    <row r="209" s="2" customFormat="1" ht="16.5" customHeight="1">
      <c r="A209" s="36"/>
      <c r="B209" s="177"/>
      <c r="C209" s="178" t="s">
        <v>341</v>
      </c>
      <c r="D209" s="178" t="s">
        <v>153</v>
      </c>
      <c r="E209" s="179" t="s">
        <v>342</v>
      </c>
      <c r="F209" s="180" t="s">
        <v>343</v>
      </c>
      <c r="G209" s="181" t="s">
        <v>181</v>
      </c>
      <c r="H209" s="182">
        <v>1</v>
      </c>
      <c r="I209" s="183"/>
      <c r="J209" s="184">
        <f>ROUND(I209*H209,2)</f>
        <v>0</v>
      </c>
      <c r="K209" s="180" t="s">
        <v>157</v>
      </c>
      <c r="L209" s="37"/>
      <c r="M209" s="185" t="s">
        <v>1</v>
      </c>
      <c r="N209" s="186" t="s">
        <v>42</v>
      </c>
      <c r="O209" s="75"/>
      <c r="P209" s="187">
        <f>O209*H209</f>
        <v>0</v>
      </c>
      <c r="Q209" s="187">
        <v>0.001</v>
      </c>
      <c r="R209" s="187">
        <f>Q209*H209</f>
        <v>0.001</v>
      </c>
      <c r="S209" s="187">
        <v>0</v>
      </c>
      <c r="T209" s="188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9" t="s">
        <v>229</v>
      </c>
      <c r="AT209" s="189" t="s">
        <v>153</v>
      </c>
      <c r="AU209" s="189" t="s">
        <v>86</v>
      </c>
      <c r="AY209" s="17" t="s">
        <v>150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7" t="s">
        <v>84</v>
      </c>
      <c r="BK209" s="190">
        <f>ROUND(I209*H209,2)</f>
        <v>0</v>
      </c>
      <c r="BL209" s="17" t="s">
        <v>229</v>
      </c>
      <c r="BM209" s="189" t="s">
        <v>344</v>
      </c>
    </row>
    <row r="210" s="2" customFormat="1" ht="24.15" customHeight="1">
      <c r="A210" s="36"/>
      <c r="B210" s="177"/>
      <c r="C210" s="178" t="s">
        <v>345</v>
      </c>
      <c r="D210" s="178" t="s">
        <v>153</v>
      </c>
      <c r="E210" s="179" t="s">
        <v>346</v>
      </c>
      <c r="F210" s="180" t="s">
        <v>347</v>
      </c>
      <c r="G210" s="181" t="s">
        <v>181</v>
      </c>
      <c r="H210" s="182">
        <v>1</v>
      </c>
      <c r="I210" s="183"/>
      <c r="J210" s="184">
        <f>ROUND(I210*H210,2)</f>
        <v>0</v>
      </c>
      <c r="K210" s="180" t="s">
        <v>157</v>
      </c>
      <c r="L210" s="37"/>
      <c r="M210" s="185" t="s">
        <v>1</v>
      </c>
      <c r="N210" s="186" t="s">
        <v>42</v>
      </c>
      <c r="O210" s="75"/>
      <c r="P210" s="187">
        <f>O210*H210</f>
        <v>0</v>
      </c>
      <c r="Q210" s="187">
        <v>0</v>
      </c>
      <c r="R210" s="187">
        <f>Q210*H210</f>
        <v>0</v>
      </c>
      <c r="S210" s="187">
        <v>0.029610000000000001</v>
      </c>
      <c r="T210" s="188">
        <f>S210*H210</f>
        <v>0.029610000000000001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9" t="s">
        <v>229</v>
      </c>
      <c r="AT210" s="189" t="s">
        <v>153</v>
      </c>
      <c r="AU210" s="189" t="s">
        <v>86</v>
      </c>
      <c r="AY210" s="17" t="s">
        <v>150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7" t="s">
        <v>84</v>
      </c>
      <c r="BK210" s="190">
        <f>ROUND(I210*H210,2)</f>
        <v>0</v>
      </c>
      <c r="BL210" s="17" t="s">
        <v>229</v>
      </c>
      <c r="BM210" s="189" t="s">
        <v>348</v>
      </c>
    </row>
    <row r="211" s="2" customFormat="1" ht="24.15" customHeight="1">
      <c r="A211" s="36"/>
      <c r="B211" s="177"/>
      <c r="C211" s="178" t="s">
        <v>349</v>
      </c>
      <c r="D211" s="178" t="s">
        <v>153</v>
      </c>
      <c r="E211" s="179" t="s">
        <v>350</v>
      </c>
      <c r="F211" s="180" t="s">
        <v>351</v>
      </c>
      <c r="G211" s="181" t="s">
        <v>181</v>
      </c>
      <c r="H211" s="182">
        <v>1</v>
      </c>
      <c r="I211" s="183"/>
      <c r="J211" s="184">
        <f>ROUND(I211*H211,2)</f>
        <v>0</v>
      </c>
      <c r="K211" s="180" t="s">
        <v>157</v>
      </c>
      <c r="L211" s="37"/>
      <c r="M211" s="185" t="s">
        <v>1</v>
      </c>
      <c r="N211" s="186" t="s">
        <v>42</v>
      </c>
      <c r="O211" s="75"/>
      <c r="P211" s="187">
        <f>O211*H211</f>
        <v>0</v>
      </c>
      <c r="Q211" s="187">
        <v>0.00148</v>
      </c>
      <c r="R211" s="187">
        <f>Q211*H211</f>
        <v>0.00148</v>
      </c>
      <c r="S211" s="187">
        <v>0</v>
      </c>
      <c r="T211" s="188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9" t="s">
        <v>229</v>
      </c>
      <c r="AT211" s="189" t="s">
        <v>153</v>
      </c>
      <c r="AU211" s="189" t="s">
        <v>86</v>
      </c>
      <c r="AY211" s="17" t="s">
        <v>150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84</v>
      </c>
      <c r="BK211" s="190">
        <f>ROUND(I211*H211,2)</f>
        <v>0</v>
      </c>
      <c r="BL211" s="17" t="s">
        <v>229</v>
      </c>
      <c r="BM211" s="189" t="s">
        <v>352</v>
      </c>
    </row>
    <row r="212" s="2" customFormat="1" ht="24.15" customHeight="1">
      <c r="A212" s="36"/>
      <c r="B212" s="177"/>
      <c r="C212" s="178" t="s">
        <v>353</v>
      </c>
      <c r="D212" s="178" t="s">
        <v>153</v>
      </c>
      <c r="E212" s="179" t="s">
        <v>354</v>
      </c>
      <c r="F212" s="180" t="s">
        <v>355</v>
      </c>
      <c r="G212" s="181" t="s">
        <v>164</v>
      </c>
      <c r="H212" s="182">
        <v>0.002</v>
      </c>
      <c r="I212" s="183"/>
      <c r="J212" s="184">
        <f>ROUND(I212*H212,2)</f>
        <v>0</v>
      </c>
      <c r="K212" s="180" t="s">
        <v>157</v>
      </c>
      <c r="L212" s="37"/>
      <c r="M212" s="185" t="s">
        <v>1</v>
      </c>
      <c r="N212" s="186" t="s">
        <v>42</v>
      </c>
      <c r="O212" s="75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9" t="s">
        <v>229</v>
      </c>
      <c r="AT212" s="189" t="s">
        <v>153</v>
      </c>
      <c r="AU212" s="189" t="s">
        <v>86</v>
      </c>
      <c r="AY212" s="17" t="s">
        <v>150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7" t="s">
        <v>84</v>
      </c>
      <c r="BK212" s="190">
        <f>ROUND(I212*H212,2)</f>
        <v>0</v>
      </c>
      <c r="BL212" s="17" t="s">
        <v>229</v>
      </c>
      <c r="BM212" s="189" t="s">
        <v>356</v>
      </c>
    </row>
    <row r="213" s="12" customFormat="1" ht="22.8" customHeight="1">
      <c r="A213" s="12"/>
      <c r="B213" s="164"/>
      <c r="C213" s="12"/>
      <c r="D213" s="165" t="s">
        <v>76</v>
      </c>
      <c r="E213" s="175" t="s">
        <v>357</v>
      </c>
      <c r="F213" s="175" t="s">
        <v>358</v>
      </c>
      <c r="G213" s="12"/>
      <c r="H213" s="12"/>
      <c r="I213" s="167"/>
      <c r="J213" s="176">
        <f>BK213</f>
        <v>0</v>
      </c>
      <c r="K213" s="12"/>
      <c r="L213" s="164"/>
      <c r="M213" s="169"/>
      <c r="N213" s="170"/>
      <c r="O213" s="170"/>
      <c r="P213" s="171">
        <f>SUM(P214:P231)</f>
        <v>0</v>
      </c>
      <c r="Q213" s="170"/>
      <c r="R213" s="171">
        <f>SUM(R214:R231)</f>
        <v>0.36562517</v>
      </c>
      <c r="S213" s="170"/>
      <c r="T213" s="172">
        <f>SUM(T214:T231)</f>
        <v>0.048610500000000008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5" t="s">
        <v>86</v>
      </c>
      <c r="AT213" s="173" t="s">
        <v>76</v>
      </c>
      <c r="AU213" s="173" t="s">
        <v>84</v>
      </c>
      <c r="AY213" s="165" t="s">
        <v>150</v>
      </c>
      <c r="BK213" s="174">
        <f>SUM(BK214:BK231)</f>
        <v>0</v>
      </c>
    </row>
    <row r="214" s="2" customFormat="1" ht="33" customHeight="1">
      <c r="A214" s="36"/>
      <c r="B214" s="177"/>
      <c r="C214" s="178" t="s">
        <v>359</v>
      </c>
      <c r="D214" s="178" t="s">
        <v>153</v>
      </c>
      <c r="E214" s="179" t="s">
        <v>360</v>
      </c>
      <c r="F214" s="180" t="s">
        <v>361</v>
      </c>
      <c r="G214" s="181" t="s">
        <v>174</v>
      </c>
      <c r="H214" s="182">
        <v>8.1199999999999992</v>
      </c>
      <c r="I214" s="183"/>
      <c r="J214" s="184">
        <f>ROUND(I214*H214,2)</f>
        <v>0</v>
      </c>
      <c r="K214" s="180" t="s">
        <v>157</v>
      </c>
      <c r="L214" s="37"/>
      <c r="M214" s="185" t="s">
        <v>1</v>
      </c>
      <c r="N214" s="186" t="s">
        <v>42</v>
      </c>
      <c r="O214" s="75"/>
      <c r="P214" s="187">
        <f>O214*H214</f>
        <v>0</v>
      </c>
      <c r="Q214" s="187">
        <v>0.016240000000000001</v>
      </c>
      <c r="R214" s="187">
        <f>Q214*H214</f>
        <v>0.13186880000000001</v>
      </c>
      <c r="S214" s="187">
        <v>0</v>
      </c>
      <c r="T214" s="188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9" t="s">
        <v>229</v>
      </c>
      <c r="AT214" s="189" t="s">
        <v>153</v>
      </c>
      <c r="AU214" s="189" t="s">
        <v>86</v>
      </c>
      <c r="AY214" s="17" t="s">
        <v>150</v>
      </c>
      <c r="BE214" s="190">
        <f>IF(N214="základní",J214,0)</f>
        <v>0</v>
      </c>
      <c r="BF214" s="190">
        <f>IF(N214="snížená",J214,0)</f>
        <v>0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7" t="s">
        <v>84</v>
      </c>
      <c r="BK214" s="190">
        <f>ROUND(I214*H214,2)</f>
        <v>0</v>
      </c>
      <c r="BL214" s="17" t="s">
        <v>229</v>
      </c>
      <c r="BM214" s="189" t="s">
        <v>362</v>
      </c>
    </row>
    <row r="215" s="13" customFormat="1">
      <c r="A215" s="13"/>
      <c r="B215" s="191"/>
      <c r="C215" s="13"/>
      <c r="D215" s="192" t="s">
        <v>160</v>
      </c>
      <c r="E215" s="193" t="s">
        <v>1</v>
      </c>
      <c r="F215" s="194" t="s">
        <v>363</v>
      </c>
      <c r="G215" s="13"/>
      <c r="H215" s="195">
        <v>0.58399999999999996</v>
      </c>
      <c r="I215" s="196"/>
      <c r="J215" s="13"/>
      <c r="K215" s="13"/>
      <c r="L215" s="191"/>
      <c r="M215" s="197"/>
      <c r="N215" s="198"/>
      <c r="O215" s="198"/>
      <c r="P215" s="198"/>
      <c r="Q215" s="198"/>
      <c r="R215" s="198"/>
      <c r="S215" s="198"/>
      <c r="T215" s="19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3" t="s">
        <v>160</v>
      </c>
      <c r="AU215" s="193" t="s">
        <v>86</v>
      </c>
      <c r="AV215" s="13" t="s">
        <v>86</v>
      </c>
      <c r="AW215" s="13" t="s">
        <v>32</v>
      </c>
      <c r="AX215" s="13" t="s">
        <v>77</v>
      </c>
      <c r="AY215" s="193" t="s">
        <v>150</v>
      </c>
    </row>
    <row r="216" s="13" customFormat="1">
      <c r="A216" s="13"/>
      <c r="B216" s="191"/>
      <c r="C216" s="13"/>
      <c r="D216" s="192" t="s">
        <v>160</v>
      </c>
      <c r="E216" s="193" t="s">
        <v>1</v>
      </c>
      <c r="F216" s="194" t="s">
        <v>364</v>
      </c>
      <c r="G216" s="13"/>
      <c r="H216" s="195">
        <v>7.5359999999999996</v>
      </c>
      <c r="I216" s="196"/>
      <c r="J216" s="13"/>
      <c r="K216" s="13"/>
      <c r="L216" s="191"/>
      <c r="M216" s="197"/>
      <c r="N216" s="198"/>
      <c r="O216" s="198"/>
      <c r="P216" s="198"/>
      <c r="Q216" s="198"/>
      <c r="R216" s="198"/>
      <c r="S216" s="198"/>
      <c r="T216" s="19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3" t="s">
        <v>160</v>
      </c>
      <c r="AU216" s="193" t="s">
        <v>86</v>
      </c>
      <c r="AV216" s="13" t="s">
        <v>86</v>
      </c>
      <c r="AW216" s="13" t="s">
        <v>32</v>
      </c>
      <c r="AX216" s="13" t="s">
        <v>77</v>
      </c>
      <c r="AY216" s="193" t="s">
        <v>150</v>
      </c>
    </row>
    <row r="217" s="14" customFormat="1">
      <c r="A217" s="14"/>
      <c r="B217" s="210"/>
      <c r="C217" s="14"/>
      <c r="D217" s="192" t="s">
        <v>160</v>
      </c>
      <c r="E217" s="211" t="s">
        <v>1</v>
      </c>
      <c r="F217" s="212" t="s">
        <v>365</v>
      </c>
      <c r="G217" s="14"/>
      <c r="H217" s="213">
        <v>8.1199999999999992</v>
      </c>
      <c r="I217" s="214"/>
      <c r="J217" s="14"/>
      <c r="K217" s="14"/>
      <c r="L217" s="210"/>
      <c r="M217" s="215"/>
      <c r="N217" s="216"/>
      <c r="O217" s="216"/>
      <c r="P217" s="216"/>
      <c r="Q217" s="216"/>
      <c r="R217" s="216"/>
      <c r="S217" s="216"/>
      <c r="T217" s="21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11" t="s">
        <v>160</v>
      </c>
      <c r="AU217" s="211" t="s">
        <v>86</v>
      </c>
      <c r="AV217" s="14" t="s">
        <v>158</v>
      </c>
      <c r="AW217" s="14" t="s">
        <v>32</v>
      </c>
      <c r="AX217" s="14" t="s">
        <v>84</v>
      </c>
      <c r="AY217" s="211" t="s">
        <v>150</v>
      </c>
    </row>
    <row r="218" s="2" customFormat="1" ht="16.5" customHeight="1">
      <c r="A218" s="36"/>
      <c r="B218" s="177"/>
      <c r="C218" s="178" t="s">
        <v>366</v>
      </c>
      <c r="D218" s="178" t="s">
        <v>153</v>
      </c>
      <c r="E218" s="179" t="s">
        <v>367</v>
      </c>
      <c r="F218" s="180" t="s">
        <v>368</v>
      </c>
      <c r="G218" s="181" t="s">
        <v>174</v>
      </c>
      <c r="H218" s="182">
        <v>8.1199999999999992</v>
      </c>
      <c r="I218" s="183"/>
      <c r="J218" s="184">
        <f>ROUND(I218*H218,2)</f>
        <v>0</v>
      </c>
      <c r="K218" s="180" t="s">
        <v>157</v>
      </c>
      <c r="L218" s="37"/>
      <c r="M218" s="185" t="s">
        <v>1</v>
      </c>
      <c r="N218" s="186" t="s">
        <v>42</v>
      </c>
      <c r="O218" s="75"/>
      <c r="P218" s="187">
        <f>O218*H218</f>
        <v>0</v>
      </c>
      <c r="Q218" s="187">
        <v>0.00010000000000000001</v>
      </c>
      <c r="R218" s="187">
        <f>Q218*H218</f>
        <v>0.000812</v>
      </c>
      <c r="S218" s="187">
        <v>0</v>
      </c>
      <c r="T218" s="188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9" t="s">
        <v>229</v>
      </c>
      <c r="AT218" s="189" t="s">
        <v>153</v>
      </c>
      <c r="AU218" s="189" t="s">
        <v>86</v>
      </c>
      <c r="AY218" s="17" t="s">
        <v>150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7" t="s">
        <v>84</v>
      </c>
      <c r="BK218" s="190">
        <f>ROUND(I218*H218,2)</f>
        <v>0</v>
      </c>
      <c r="BL218" s="17" t="s">
        <v>229</v>
      </c>
      <c r="BM218" s="189" t="s">
        <v>369</v>
      </c>
    </row>
    <row r="219" s="2" customFormat="1" ht="24.15" customHeight="1">
      <c r="A219" s="36"/>
      <c r="B219" s="177"/>
      <c r="C219" s="178" t="s">
        <v>370</v>
      </c>
      <c r="D219" s="178" t="s">
        <v>153</v>
      </c>
      <c r="E219" s="179" t="s">
        <v>371</v>
      </c>
      <c r="F219" s="180" t="s">
        <v>372</v>
      </c>
      <c r="G219" s="181" t="s">
        <v>174</v>
      </c>
      <c r="H219" s="182">
        <v>8.1199999999999992</v>
      </c>
      <c r="I219" s="183"/>
      <c r="J219" s="184">
        <f>ROUND(I219*H219,2)</f>
        <v>0</v>
      </c>
      <c r="K219" s="180" t="s">
        <v>157</v>
      </c>
      <c r="L219" s="37"/>
      <c r="M219" s="185" t="s">
        <v>1</v>
      </c>
      <c r="N219" s="186" t="s">
        <v>42</v>
      </c>
      <c r="O219" s="75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9" t="s">
        <v>229</v>
      </c>
      <c r="AT219" s="189" t="s">
        <v>153</v>
      </c>
      <c r="AU219" s="189" t="s">
        <v>86</v>
      </c>
      <c r="AY219" s="17" t="s">
        <v>150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7" t="s">
        <v>84</v>
      </c>
      <c r="BK219" s="190">
        <f>ROUND(I219*H219,2)</f>
        <v>0</v>
      </c>
      <c r="BL219" s="17" t="s">
        <v>229</v>
      </c>
      <c r="BM219" s="189" t="s">
        <v>373</v>
      </c>
    </row>
    <row r="220" s="2" customFormat="1" ht="24.15" customHeight="1">
      <c r="A220" s="36"/>
      <c r="B220" s="177"/>
      <c r="C220" s="178" t="s">
        <v>374</v>
      </c>
      <c r="D220" s="178" t="s">
        <v>153</v>
      </c>
      <c r="E220" s="179" t="s">
        <v>375</v>
      </c>
      <c r="F220" s="180" t="s">
        <v>376</v>
      </c>
      <c r="G220" s="181" t="s">
        <v>174</v>
      </c>
      <c r="H220" s="182">
        <v>7.5359999999999996</v>
      </c>
      <c r="I220" s="183"/>
      <c r="J220" s="184">
        <f>ROUND(I220*H220,2)</f>
        <v>0</v>
      </c>
      <c r="K220" s="180" t="s">
        <v>157</v>
      </c>
      <c r="L220" s="37"/>
      <c r="M220" s="185" t="s">
        <v>1</v>
      </c>
      <c r="N220" s="186" t="s">
        <v>42</v>
      </c>
      <c r="O220" s="75"/>
      <c r="P220" s="187">
        <f>O220*H220</f>
        <v>0</v>
      </c>
      <c r="Q220" s="187">
        <v>0.00172</v>
      </c>
      <c r="R220" s="187">
        <f>Q220*H220</f>
        <v>0.012961919999999998</v>
      </c>
      <c r="S220" s="187">
        <v>0</v>
      </c>
      <c r="T220" s="188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9" t="s">
        <v>229</v>
      </c>
      <c r="AT220" s="189" t="s">
        <v>153</v>
      </c>
      <c r="AU220" s="189" t="s">
        <v>86</v>
      </c>
      <c r="AY220" s="17" t="s">
        <v>150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7" t="s">
        <v>84</v>
      </c>
      <c r="BK220" s="190">
        <f>ROUND(I220*H220,2)</f>
        <v>0</v>
      </c>
      <c r="BL220" s="17" t="s">
        <v>229</v>
      </c>
      <c r="BM220" s="189" t="s">
        <v>377</v>
      </c>
    </row>
    <row r="221" s="13" customFormat="1">
      <c r="A221" s="13"/>
      <c r="B221" s="191"/>
      <c r="C221" s="13"/>
      <c r="D221" s="192" t="s">
        <v>160</v>
      </c>
      <c r="E221" s="193" t="s">
        <v>1</v>
      </c>
      <c r="F221" s="194" t="s">
        <v>364</v>
      </c>
      <c r="G221" s="13"/>
      <c r="H221" s="195">
        <v>7.5359999999999996</v>
      </c>
      <c r="I221" s="196"/>
      <c r="J221" s="13"/>
      <c r="K221" s="13"/>
      <c r="L221" s="191"/>
      <c r="M221" s="197"/>
      <c r="N221" s="198"/>
      <c r="O221" s="198"/>
      <c r="P221" s="198"/>
      <c r="Q221" s="198"/>
      <c r="R221" s="198"/>
      <c r="S221" s="198"/>
      <c r="T221" s="19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3" t="s">
        <v>160</v>
      </c>
      <c r="AU221" s="193" t="s">
        <v>86</v>
      </c>
      <c r="AV221" s="13" t="s">
        <v>86</v>
      </c>
      <c r="AW221" s="13" t="s">
        <v>32</v>
      </c>
      <c r="AX221" s="13" t="s">
        <v>84</v>
      </c>
      <c r="AY221" s="193" t="s">
        <v>150</v>
      </c>
    </row>
    <row r="222" s="2" customFormat="1" ht="24.15" customHeight="1">
      <c r="A222" s="36"/>
      <c r="B222" s="177"/>
      <c r="C222" s="178" t="s">
        <v>378</v>
      </c>
      <c r="D222" s="178" t="s">
        <v>153</v>
      </c>
      <c r="E222" s="179" t="s">
        <v>379</v>
      </c>
      <c r="F222" s="180" t="s">
        <v>380</v>
      </c>
      <c r="G222" s="181" t="s">
        <v>174</v>
      </c>
      <c r="H222" s="182">
        <v>8.1199999999999992</v>
      </c>
      <c r="I222" s="183"/>
      <c r="J222" s="184">
        <f>ROUND(I222*H222,2)</f>
        <v>0</v>
      </c>
      <c r="K222" s="180" t="s">
        <v>157</v>
      </c>
      <c r="L222" s="37"/>
      <c r="M222" s="185" t="s">
        <v>1</v>
      </c>
      <c r="N222" s="186" t="s">
        <v>42</v>
      </c>
      <c r="O222" s="75"/>
      <c r="P222" s="187">
        <f>O222*H222</f>
        <v>0</v>
      </c>
      <c r="Q222" s="187">
        <v>0.00069999999999999999</v>
      </c>
      <c r="R222" s="187">
        <f>Q222*H222</f>
        <v>0.0056839999999999998</v>
      </c>
      <c r="S222" s="187">
        <v>0</v>
      </c>
      <c r="T222" s="188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9" t="s">
        <v>229</v>
      </c>
      <c r="AT222" s="189" t="s">
        <v>153</v>
      </c>
      <c r="AU222" s="189" t="s">
        <v>86</v>
      </c>
      <c r="AY222" s="17" t="s">
        <v>150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7" t="s">
        <v>84</v>
      </c>
      <c r="BK222" s="190">
        <f>ROUND(I222*H222,2)</f>
        <v>0</v>
      </c>
      <c r="BL222" s="17" t="s">
        <v>229</v>
      </c>
      <c r="BM222" s="189" t="s">
        <v>381</v>
      </c>
    </row>
    <row r="223" s="2" customFormat="1" ht="24.15" customHeight="1">
      <c r="A223" s="36"/>
      <c r="B223" s="177"/>
      <c r="C223" s="178" t="s">
        <v>382</v>
      </c>
      <c r="D223" s="178" t="s">
        <v>153</v>
      </c>
      <c r="E223" s="179" t="s">
        <v>383</v>
      </c>
      <c r="F223" s="180" t="s">
        <v>384</v>
      </c>
      <c r="G223" s="181" t="s">
        <v>174</v>
      </c>
      <c r="H223" s="182">
        <v>2.8180000000000001</v>
      </c>
      <c r="I223" s="183"/>
      <c r="J223" s="184">
        <f>ROUND(I223*H223,2)</f>
        <v>0</v>
      </c>
      <c r="K223" s="180" t="s">
        <v>157</v>
      </c>
      <c r="L223" s="37"/>
      <c r="M223" s="185" t="s">
        <v>1</v>
      </c>
      <c r="N223" s="186" t="s">
        <v>42</v>
      </c>
      <c r="O223" s="75"/>
      <c r="P223" s="187">
        <f>O223*H223</f>
        <v>0</v>
      </c>
      <c r="Q223" s="187">
        <v>0</v>
      </c>
      <c r="R223" s="187">
        <f>Q223*H223</f>
        <v>0</v>
      </c>
      <c r="S223" s="187">
        <v>0.017250000000000001</v>
      </c>
      <c r="T223" s="188">
        <f>S223*H223</f>
        <v>0.048610500000000008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9" t="s">
        <v>229</v>
      </c>
      <c r="AT223" s="189" t="s">
        <v>153</v>
      </c>
      <c r="AU223" s="189" t="s">
        <v>86</v>
      </c>
      <c r="AY223" s="17" t="s">
        <v>150</v>
      </c>
      <c r="BE223" s="190">
        <f>IF(N223="základní",J223,0)</f>
        <v>0</v>
      </c>
      <c r="BF223" s="190">
        <f>IF(N223="snížená",J223,0)</f>
        <v>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7" t="s">
        <v>84</v>
      </c>
      <c r="BK223" s="190">
        <f>ROUND(I223*H223,2)</f>
        <v>0</v>
      </c>
      <c r="BL223" s="17" t="s">
        <v>229</v>
      </c>
      <c r="BM223" s="189" t="s">
        <v>385</v>
      </c>
    </row>
    <row r="224" s="13" customFormat="1">
      <c r="A224" s="13"/>
      <c r="B224" s="191"/>
      <c r="C224" s="13"/>
      <c r="D224" s="192" t="s">
        <v>160</v>
      </c>
      <c r="E224" s="193" t="s">
        <v>1</v>
      </c>
      <c r="F224" s="194" t="s">
        <v>386</v>
      </c>
      <c r="G224" s="13"/>
      <c r="H224" s="195">
        <v>2.8180000000000001</v>
      </c>
      <c r="I224" s="196"/>
      <c r="J224" s="13"/>
      <c r="K224" s="13"/>
      <c r="L224" s="191"/>
      <c r="M224" s="197"/>
      <c r="N224" s="198"/>
      <c r="O224" s="198"/>
      <c r="P224" s="198"/>
      <c r="Q224" s="198"/>
      <c r="R224" s="198"/>
      <c r="S224" s="198"/>
      <c r="T224" s="19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3" t="s">
        <v>160</v>
      </c>
      <c r="AU224" s="193" t="s">
        <v>86</v>
      </c>
      <c r="AV224" s="13" t="s">
        <v>86</v>
      </c>
      <c r="AW224" s="13" t="s">
        <v>32</v>
      </c>
      <c r="AX224" s="13" t="s">
        <v>84</v>
      </c>
      <c r="AY224" s="193" t="s">
        <v>150</v>
      </c>
    </row>
    <row r="225" s="2" customFormat="1" ht="24.15" customHeight="1">
      <c r="A225" s="36"/>
      <c r="B225" s="177"/>
      <c r="C225" s="178" t="s">
        <v>387</v>
      </c>
      <c r="D225" s="178" t="s">
        <v>153</v>
      </c>
      <c r="E225" s="179" t="s">
        <v>388</v>
      </c>
      <c r="F225" s="180" t="s">
        <v>389</v>
      </c>
      <c r="G225" s="181" t="s">
        <v>174</v>
      </c>
      <c r="H225" s="182">
        <v>14.595000000000001</v>
      </c>
      <c r="I225" s="183"/>
      <c r="J225" s="184">
        <f>ROUND(I225*H225,2)</f>
        <v>0</v>
      </c>
      <c r="K225" s="180" t="s">
        <v>157</v>
      </c>
      <c r="L225" s="37"/>
      <c r="M225" s="185" t="s">
        <v>1</v>
      </c>
      <c r="N225" s="186" t="s">
        <v>42</v>
      </c>
      <c r="O225" s="75"/>
      <c r="P225" s="187">
        <f>O225*H225</f>
        <v>0</v>
      </c>
      <c r="Q225" s="187">
        <v>0.01385</v>
      </c>
      <c r="R225" s="187">
        <f>Q225*H225</f>
        <v>0.20214075000000001</v>
      </c>
      <c r="S225" s="187">
        <v>0</v>
      </c>
      <c r="T225" s="188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9" t="s">
        <v>229</v>
      </c>
      <c r="AT225" s="189" t="s">
        <v>153</v>
      </c>
      <c r="AU225" s="189" t="s">
        <v>86</v>
      </c>
      <c r="AY225" s="17" t="s">
        <v>150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84</v>
      </c>
      <c r="BK225" s="190">
        <f>ROUND(I225*H225,2)</f>
        <v>0</v>
      </c>
      <c r="BL225" s="17" t="s">
        <v>229</v>
      </c>
      <c r="BM225" s="189" t="s">
        <v>390</v>
      </c>
    </row>
    <row r="226" s="13" customFormat="1">
      <c r="A226" s="13"/>
      <c r="B226" s="191"/>
      <c r="C226" s="13"/>
      <c r="D226" s="192" t="s">
        <v>160</v>
      </c>
      <c r="E226" s="193" t="s">
        <v>1</v>
      </c>
      <c r="F226" s="194" t="s">
        <v>391</v>
      </c>
      <c r="G226" s="13"/>
      <c r="H226" s="195">
        <v>14.595000000000001</v>
      </c>
      <c r="I226" s="196"/>
      <c r="J226" s="13"/>
      <c r="K226" s="13"/>
      <c r="L226" s="191"/>
      <c r="M226" s="197"/>
      <c r="N226" s="198"/>
      <c r="O226" s="198"/>
      <c r="P226" s="198"/>
      <c r="Q226" s="198"/>
      <c r="R226" s="198"/>
      <c r="S226" s="198"/>
      <c r="T226" s="19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3" t="s">
        <v>160</v>
      </c>
      <c r="AU226" s="193" t="s">
        <v>86</v>
      </c>
      <c r="AV226" s="13" t="s">
        <v>86</v>
      </c>
      <c r="AW226" s="13" t="s">
        <v>32</v>
      </c>
      <c r="AX226" s="13" t="s">
        <v>84</v>
      </c>
      <c r="AY226" s="193" t="s">
        <v>150</v>
      </c>
    </row>
    <row r="227" s="2" customFormat="1" ht="16.5" customHeight="1">
      <c r="A227" s="36"/>
      <c r="B227" s="177"/>
      <c r="C227" s="178" t="s">
        <v>392</v>
      </c>
      <c r="D227" s="178" t="s">
        <v>153</v>
      </c>
      <c r="E227" s="179" t="s">
        <v>393</v>
      </c>
      <c r="F227" s="180" t="s">
        <v>394</v>
      </c>
      <c r="G227" s="181" t="s">
        <v>169</v>
      </c>
      <c r="H227" s="182">
        <v>48.170000000000002</v>
      </c>
      <c r="I227" s="183"/>
      <c r="J227" s="184">
        <f>ROUND(I227*H227,2)</f>
        <v>0</v>
      </c>
      <c r="K227" s="180" t="s">
        <v>157</v>
      </c>
      <c r="L227" s="37"/>
      <c r="M227" s="185" t="s">
        <v>1</v>
      </c>
      <c r="N227" s="186" t="s">
        <v>42</v>
      </c>
      <c r="O227" s="75"/>
      <c r="P227" s="187">
        <f>O227*H227</f>
        <v>0</v>
      </c>
      <c r="Q227" s="187">
        <v>1.0000000000000001E-05</v>
      </c>
      <c r="R227" s="187">
        <f>Q227*H227</f>
        <v>0.00048170000000000005</v>
      </c>
      <c r="S227" s="187">
        <v>0</v>
      </c>
      <c r="T227" s="188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9" t="s">
        <v>229</v>
      </c>
      <c r="AT227" s="189" t="s">
        <v>153</v>
      </c>
      <c r="AU227" s="189" t="s">
        <v>86</v>
      </c>
      <c r="AY227" s="17" t="s">
        <v>150</v>
      </c>
      <c r="BE227" s="190">
        <f>IF(N227="základní",J227,0)</f>
        <v>0</v>
      </c>
      <c r="BF227" s="190">
        <f>IF(N227="snížená",J227,0)</f>
        <v>0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7" t="s">
        <v>84</v>
      </c>
      <c r="BK227" s="190">
        <f>ROUND(I227*H227,2)</f>
        <v>0</v>
      </c>
      <c r="BL227" s="17" t="s">
        <v>229</v>
      </c>
      <c r="BM227" s="189" t="s">
        <v>395</v>
      </c>
    </row>
    <row r="228" s="13" customFormat="1">
      <c r="A228" s="13"/>
      <c r="B228" s="191"/>
      <c r="C228" s="13"/>
      <c r="D228" s="192" t="s">
        <v>160</v>
      </c>
      <c r="E228" s="193" t="s">
        <v>1</v>
      </c>
      <c r="F228" s="194" t="s">
        <v>396</v>
      </c>
      <c r="G228" s="13"/>
      <c r="H228" s="195">
        <v>48.170000000000002</v>
      </c>
      <c r="I228" s="196"/>
      <c r="J228" s="13"/>
      <c r="K228" s="13"/>
      <c r="L228" s="191"/>
      <c r="M228" s="197"/>
      <c r="N228" s="198"/>
      <c r="O228" s="198"/>
      <c r="P228" s="198"/>
      <c r="Q228" s="198"/>
      <c r="R228" s="198"/>
      <c r="S228" s="198"/>
      <c r="T228" s="19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3" t="s">
        <v>160</v>
      </c>
      <c r="AU228" s="193" t="s">
        <v>86</v>
      </c>
      <c r="AV228" s="13" t="s">
        <v>86</v>
      </c>
      <c r="AW228" s="13" t="s">
        <v>32</v>
      </c>
      <c r="AX228" s="13" t="s">
        <v>84</v>
      </c>
      <c r="AY228" s="193" t="s">
        <v>150</v>
      </c>
    </row>
    <row r="229" s="2" customFormat="1" ht="16.5" customHeight="1">
      <c r="A229" s="36"/>
      <c r="B229" s="177"/>
      <c r="C229" s="178" t="s">
        <v>397</v>
      </c>
      <c r="D229" s="178" t="s">
        <v>153</v>
      </c>
      <c r="E229" s="179" t="s">
        <v>398</v>
      </c>
      <c r="F229" s="180" t="s">
        <v>399</v>
      </c>
      <c r="G229" s="181" t="s">
        <v>174</v>
      </c>
      <c r="H229" s="182">
        <v>14.595000000000001</v>
      </c>
      <c r="I229" s="183"/>
      <c r="J229" s="184">
        <f>ROUND(I229*H229,2)</f>
        <v>0</v>
      </c>
      <c r="K229" s="180" t="s">
        <v>157</v>
      </c>
      <c r="L229" s="37"/>
      <c r="M229" s="185" t="s">
        <v>1</v>
      </c>
      <c r="N229" s="186" t="s">
        <v>42</v>
      </c>
      <c r="O229" s="75"/>
      <c r="P229" s="187">
        <f>O229*H229</f>
        <v>0</v>
      </c>
      <c r="Q229" s="187">
        <v>0.00010000000000000001</v>
      </c>
      <c r="R229" s="187">
        <f>Q229*H229</f>
        <v>0.0014595000000000001</v>
      </c>
      <c r="S229" s="187">
        <v>0</v>
      </c>
      <c r="T229" s="188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9" t="s">
        <v>229</v>
      </c>
      <c r="AT229" s="189" t="s">
        <v>153</v>
      </c>
      <c r="AU229" s="189" t="s">
        <v>86</v>
      </c>
      <c r="AY229" s="17" t="s">
        <v>150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7" t="s">
        <v>84</v>
      </c>
      <c r="BK229" s="190">
        <f>ROUND(I229*H229,2)</f>
        <v>0</v>
      </c>
      <c r="BL229" s="17" t="s">
        <v>229</v>
      </c>
      <c r="BM229" s="189" t="s">
        <v>400</v>
      </c>
    </row>
    <row r="230" s="2" customFormat="1" ht="21.75" customHeight="1">
      <c r="A230" s="36"/>
      <c r="B230" s="177"/>
      <c r="C230" s="178" t="s">
        <v>401</v>
      </c>
      <c r="D230" s="178" t="s">
        <v>153</v>
      </c>
      <c r="E230" s="179" t="s">
        <v>402</v>
      </c>
      <c r="F230" s="180" t="s">
        <v>403</v>
      </c>
      <c r="G230" s="181" t="s">
        <v>174</v>
      </c>
      <c r="H230" s="182">
        <v>14.595000000000001</v>
      </c>
      <c r="I230" s="183"/>
      <c r="J230" s="184">
        <f>ROUND(I230*H230,2)</f>
        <v>0</v>
      </c>
      <c r="K230" s="180" t="s">
        <v>157</v>
      </c>
      <c r="L230" s="37"/>
      <c r="M230" s="185" t="s">
        <v>1</v>
      </c>
      <c r="N230" s="186" t="s">
        <v>42</v>
      </c>
      <c r="O230" s="75"/>
      <c r="P230" s="187">
        <f>O230*H230</f>
        <v>0</v>
      </c>
      <c r="Q230" s="187">
        <v>0.00069999999999999999</v>
      </c>
      <c r="R230" s="187">
        <f>Q230*H230</f>
        <v>0.0102165</v>
      </c>
      <c r="S230" s="187">
        <v>0</v>
      </c>
      <c r="T230" s="188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9" t="s">
        <v>229</v>
      </c>
      <c r="AT230" s="189" t="s">
        <v>153</v>
      </c>
      <c r="AU230" s="189" t="s">
        <v>86</v>
      </c>
      <c r="AY230" s="17" t="s">
        <v>150</v>
      </c>
      <c r="BE230" s="190">
        <f>IF(N230="základní",J230,0)</f>
        <v>0</v>
      </c>
      <c r="BF230" s="190">
        <f>IF(N230="snížená",J230,0)</f>
        <v>0</v>
      </c>
      <c r="BG230" s="190">
        <f>IF(N230="zákl. přenesená",J230,0)</f>
        <v>0</v>
      </c>
      <c r="BH230" s="190">
        <f>IF(N230="sníž. přenesená",J230,0)</f>
        <v>0</v>
      </c>
      <c r="BI230" s="190">
        <f>IF(N230="nulová",J230,0)</f>
        <v>0</v>
      </c>
      <c r="BJ230" s="17" t="s">
        <v>84</v>
      </c>
      <c r="BK230" s="190">
        <f>ROUND(I230*H230,2)</f>
        <v>0</v>
      </c>
      <c r="BL230" s="17" t="s">
        <v>229</v>
      </c>
      <c r="BM230" s="189" t="s">
        <v>404</v>
      </c>
    </row>
    <row r="231" s="2" customFormat="1" ht="24.15" customHeight="1">
      <c r="A231" s="36"/>
      <c r="B231" s="177"/>
      <c r="C231" s="178" t="s">
        <v>405</v>
      </c>
      <c r="D231" s="178" t="s">
        <v>153</v>
      </c>
      <c r="E231" s="179" t="s">
        <v>406</v>
      </c>
      <c r="F231" s="180" t="s">
        <v>407</v>
      </c>
      <c r="G231" s="181" t="s">
        <v>164</v>
      </c>
      <c r="H231" s="182">
        <v>0.36599999999999999</v>
      </c>
      <c r="I231" s="183"/>
      <c r="J231" s="184">
        <f>ROUND(I231*H231,2)</f>
        <v>0</v>
      </c>
      <c r="K231" s="180" t="s">
        <v>157</v>
      </c>
      <c r="L231" s="37"/>
      <c r="M231" s="185" t="s">
        <v>1</v>
      </c>
      <c r="N231" s="186" t="s">
        <v>42</v>
      </c>
      <c r="O231" s="75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9" t="s">
        <v>229</v>
      </c>
      <c r="AT231" s="189" t="s">
        <v>153</v>
      </c>
      <c r="AU231" s="189" t="s">
        <v>86</v>
      </c>
      <c r="AY231" s="17" t="s">
        <v>150</v>
      </c>
      <c r="BE231" s="190">
        <f>IF(N231="základní",J231,0)</f>
        <v>0</v>
      </c>
      <c r="BF231" s="190">
        <f>IF(N231="snížená",J231,0)</f>
        <v>0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7" t="s">
        <v>84</v>
      </c>
      <c r="BK231" s="190">
        <f>ROUND(I231*H231,2)</f>
        <v>0</v>
      </c>
      <c r="BL231" s="17" t="s">
        <v>229</v>
      </c>
      <c r="BM231" s="189" t="s">
        <v>408</v>
      </c>
    </row>
    <row r="232" s="12" customFormat="1" ht="22.8" customHeight="1">
      <c r="A232" s="12"/>
      <c r="B232" s="164"/>
      <c r="C232" s="12"/>
      <c r="D232" s="165" t="s">
        <v>76</v>
      </c>
      <c r="E232" s="175" t="s">
        <v>409</v>
      </c>
      <c r="F232" s="175" t="s">
        <v>410</v>
      </c>
      <c r="G232" s="12"/>
      <c r="H232" s="12"/>
      <c r="I232" s="167"/>
      <c r="J232" s="176">
        <f>BK232</f>
        <v>0</v>
      </c>
      <c r="K232" s="12"/>
      <c r="L232" s="164"/>
      <c r="M232" s="169"/>
      <c r="N232" s="170"/>
      <c r="O232" s="170"/>
      <c r="P232" s="171">
        <f>SUM(P233:P234)</f>
        <v>0</v>
      </c>
      <c r="Q232" s="170"/>
      <c r="R232" s="171">
        <f>SUM(R233:R234)</f>
        <v>0</v>
      </c>
      <c r="S232" s="170"/>
      <c r="T232" s="172">
        <f>SUM(T233:T234)</f>
        <v>0.29189999999999999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65" t="s">
        <v>86</v>
      </c>
      <c r="AT232" s="173" t="s">
        <v>76</v>
      </c>
      <c r="AU232" s="173" t="s">
        <v>84</v>
      </c>
      <c r="AY232" s="165" t="s">
        <v>150</v>
      </c>
      <c r="BK232" s="174">
        <f>SUM(BK233:BK234)</f>
        <v>0</v>
      </c>
    </row>
    <row r="233" s="2" customFormat="1" ht="16.5" customHeight="1">
      <c r="A233" s="36"/>
      <c r="B233" s="177"/>
      <c r="C233" s="178" t="s">
        <v>411</v>
      </c>
      <c r="D233" s="178" t="s">
        <v>153</v>
      </c>
      <c r="E233" s="179" t="s">
        <v>412</v>
      </c>
      <c r="F233" s="180" t="s">
        <v>413</v>
      </c>
      <c r="G233" s="181" t="s">
        <v>174</v>
      </c>
      <c r="H233" s="182">
        <v>14.595000000000001</v>
      </c>
      <c r="I233" s="183"/>
      <c r="J233" s="184">
        <f>ROUND(I233*H233,2)</f>
        <v>0</v>
      </c>
      <c r="K233" s="180" t="s">
        <v>157</v>
      </c>
      <c r="L233" s="37"/>
      <c r="M233" s="185" t="s">
        <v>1</v>
      </c>
      <c r="N233" s="186" t="s">
        <v>42</v>
      </c>
      <c r="O233" s="75"/>
      <c r="P233" s="187">
        <f>O233*H233</f>
        <v>0</v>
      </c>
      <c r="Q233" s="187">
        <v>0</v>
      </c>
      <c r="R233" s="187">
        <f>Q233*H233</f>
        <v>0</v>
      </c>
      <c r="S233" s="187">
        <v>0.02</v>
      </c>
      <c r="T233" s="188">
        <f>S233*H233</f>
        <v>0.29189999999999999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9" t="s">
        <v>229</v>
      </c>
      <c r="AT233" s="189" t="s">
        <v>153</v>
      </c>
      <c r="AU233" s="189" t="s">
        <v>86</v>
      </c>
      <c r="AY233" s="17" t="s">
        <v>150</v>
      </c>
      <c r="BE233" s="190">
        <f>IF(N233="základní",J233,0)</f>
        <v>0</v>
      </c>
      <c r="BF233" s="190">
        <f>IF(N233="snížená",J233,0)</f>
        <v>0</v>
      </c>
      <c r="BG233" s="190">
        <f>IF(N233="zákl. přenesená",J233,0)</f>
        <v>0</v>
      </c>
      <c r="BH233" s="190">
        <f>IF(N233="sníž. přenesená",J233,0)</f>
        <v>0</v>
      </c>
      <c r="BI233" s="190">
        <f>IF(N233="nulová",J233,0)</f>
        <v>0</v>
      </c>
      <c r="BJ233" s="17" t="s">
        <v>84</v>
      </c>
      <c r="BK233" s="190">
        <f>ROUND(I233*H233,2)</f>
        <v>0</v>
      </c>
      <c r="BL233" s="17" t="s">
        <v>229</v>
      </c>
      <c r="BM233" s="189" t="s">
        <v>414</v>
      </c>
    </row>
    <row r="234" s="13" customFormat="1">
      <c r="A234" s="13"/>
      <c r="B234" s="191"/>
      <c r="C234" s="13"/>
      <c r="D234" s="192" t="s">
        <v>160</v>
      </c>
      <c r="E234" s="193" t="s">
        <v>1</v>
      </c>
      <c r="F234" s="194" t="s">
        <v>391</v>
      </c>
      <c r="G234" s="13"/>
      <c r="H234" s="195">
        <v>14.595000000000001</v>
      </c>
      <c r="I234" s="196"/>
      <c r="J234" s="13"/>
      <c r="K234" s="13"/>
      <c r="L234" s="191"/>
      <c r="M234" s="197"/>
      <c r="N234" s="198"/>
      <c r="O234" s="198"/>
      <c r="P234" s="198"/>
      <c r="Q234" s="198"/>
      <c r="R234" s="198"/>
      <c r="S234" s="198"/>
      <c r="T234" s="19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3" t="s">
        <v>160</v>
      </c>
      <c r="AU234" s="193" t="s">
        <v>86</v>
      </c>
      <c r="AV234" s="13" t="s">
        <v>86</v>
      </c>
      <c r="AW234" s="13" t="s">
        <v>32</v>
      </c>
      <c r="AX234" s="13" t="s">
        <v>84</v>
      </c>
      <c r="AY234" s="193" t="s">
        <v>150</v>
      </c>
    </row>
    <row r="235" s="12" customFormat="1" ht="22.8" customHeight="1">
      <c r="A235" s="12"/>
      <c r="B235" s="164"/>
      <c r="C235" s="12"/>
      <c r="D235" s="165" t="s">
        <v>76</v>
      </c>
      <c r="E235" s="175" t="s">
        <v>415</v>
      </c>
      <c r="F235" s="175" t="s">
        <v>416</v>
      </c>
      <c r="G235" s="12"/>
      <c r="H235" s="12"/>
      <c r="I235" s="167"/>
      <c r="J235" s="176">
        <f>BK235</f>
        <v>0</v>
      </c>
      <c r="K235" s="12"/>
      <c r="L235" s="164"/>
      <c r="M235" s="169"/>
      <c r="N235" s="170"/>
      <c r="O235" s="170"/>
      <c r="P235" s="171">
        <f>SUM(P236:P238)</f>
        <v>0</v>
      </c>
      <c r="Q235" s="170"/>
      <c r="R235" s="171">
        <f>SUM(R236:R238)</f>
        <v>0.028524999999999998</v>
      </c>
      <c r="S235" s="170"/>
      <c r="T235" s="172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65" t="s">
        <v>86</v>
      </c>
      <c r="AT235" s="173" t="s">
        <v>76</v>
      </c>
      <c r="AU235" s="173" t="s">
        <v>84</v>
      </c>
      <c r="AY235" s="165" t="s">
        <v>150</v>
      </c>
      <c r="BK235" s="174">
        <f>SUM(BK236:BK238)</f>
        <v>0</v>
      </c>
    </row>
    <row r="236" s="2" customFormat="1" ht="24.15" customHeight="1">
      <c r="A236" s="36"/>
      <c r="B236" s="177"/>
      <c r="C236" s="178" t="s">
        <v>417</v>
      </c>
      <c r="D236" s="178" t="s">
        <v>153</v>
      </c>
      <c r="E236" s="179" t="s">
        <v>418</v>
      </c>
      <c r="F236" s="180" t="s">
        <v>419</v>
      </c>
      <c r="G236" s="181" t="s">
        <v>174</v>
      </c>
      <c r="H236" s="182">
        <v>114.09999999999999</v>
      </c>
      <c r="I236" s="183"/>
      <c r="J236" s="184">
        <f>ROUND(I236*H236,2)</f>
        <v>0</v>
      </c>
      <c r="K236" s="180" t="s">
        <v>157</v>
      </c>
      <c r="L236" s="37"/>
      <c r="M236" s="185" t="s">
        <v>1</v>
      </c>
      <c r="N236" s="186" t="s">
        <v>42</v>
      </c>
      <c r="O236" s="75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9" t="s">
        <v>229</v>
      </c>
      <c r="AT236" s="189" t="s">
        <v>153</v>
      </c>
      <c r="AU236" s="189" t="s">
        <v>86</v>
      </c>
      <c r="AY236" s="17" t="s">
        <v>150</v>
      </c>
      <c r="BE236" s="190">
        <f>IF(N236="základní",J236,0)</f>
        <v>0</v>
      </c>
      <c r="BF236" s="190">
        <f>IF(N236="snížená",J236,0)</f>
        <v>0</v>
      </c>
      <c r="BG236" s="190">
        <f>IF(N236="zákl. přenesená",J236,0)</f>
        <v>0</v>
      </c>
      <c r="BH236" s="190">
        <f>IF(N236="sníž. přenesená",J236,0)</f>
        <v>0</v>
      </c>
      <c r="BI236" s="190">
        <f>IF(N236="nulová",J236,0)</f>
        <v>0</v>
      </c>
      <c r="BJ236" s="17" t="s">
        <v>84</v>
      </c>
      <c r="BK236" s="190">
        <f>ROUND(I236*H236,2)</f>
        <v>0</v>
      </c>
      <c r="BL236" s="17" t="s">
        <v>229</v>
      </c>
      <c r="BM236" s="189" t="s">
        <v>420</v>
      </c>
    </row>
    <row r="237" s="2" customFormat="1" ht="24.15" customHeight="1">
      <c r="A237" s="36"/>
      <c r="B237" s="177"/>
      <c r="C237" s="178" t="s">
        <v>421</v>
      </c>
      <c r="D237" s="178" t="s">
        <v>153</v>
      </c>
      <c r="E237" s="179" t="s">
        <v>422</v>
      </c>
      <c r="F237" s="180" t="s">
        <v>423</v>
      </c>
      <c r="G237" s="181" t="s">
        <v>174</v>
      </c>
      <c r="H237" s="182">
        <v>114.09999999999999</v>
      </c>
      <c r="I237" s="183"/>
      <c r="J237" s="184">
        <f>ROUND(I237*H237,2)</f>
        <v>0</v>
      </c>
      <c r="K237" s="180" t="s">
        <v>157</v>
      </c>
      <c r="L237" s="37"/>
      <c r="M237" s="185" t="s">
        <v>1</v>
      </c>
      <c r="N237" s="186" t="s">
        <v>42</v>
      </c>
      <c r="O237" s="75"/>
      <c r="P237" s="187">
        <f>O237*H237</f>
        <v>0</v>
      </c>
      <c r="Q237" s="187">
        <v>0.00025000000000000001</v>
      </c>
      <c r="R237" s="187">
        <f>Q237*H237</f>
        <v>0.028524999999999998</v>
      </c>
      <c r="S237" s="187">
        <v>0</v>
      </c>
      <c r="T237" s="188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9" t="s">
        <v>229</v>
      </c>
      <c r="AT237" s="189" t="s">
        <v>153</v>
      </c>
      <c r="AU237" s="189" t="s">
        <v>86</v>
      </c>
      <c r="AY237" s="17" t="s">
        <v>150</v>
      </c>
      <c r="BE237" s="190">
        <f>IF(N237="základní",J237,0)</f>
        <v>0</v>
      </c>
      <c r="BF237" s="190">
        <f>IF(N237="snížená",J237,0)</f>
        <v>0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7" t="s">
        <v>84</v>
      </c>
      <c r="BK237" s="190">
        <f>ROUND(I237*H237,2)</f>
        <v>0</v>
      </c>
      <c r="BL237" s="17" t="s">
        <v>229</v>
      </c>
      <c r="BM237" s="189" t="s">
        <v>424</v>
      </c>
    </row>
    <row r="238" s="2" customFormat="1" ht="24.15" customHeight="1">
      <c r="A238" s="36"/>
      <c r="B238" s="177"/>
      <c r="C238" s="178" t="s">
        <v>425</v>
      </c>
      <c r="D238" s="178" t="s">
        <v>153</v>
      </c>
      <c r="E238" s="179" t="s">
        <v>426</v>
      </c>
      <c r="F238" s="180" t="s">
        <v>427</v>
      </c>
      <c r="G238" s="181" t="s">
        <v>164</v>
      </c>
      <c r="H238" s="182">
        <v>0.029000000000000001</v>
      </c>
      <c r="I238" s="183"/>
      <c r="J238" s="184">
        <f>ROUND(I238*H238,2)</f>
        <v>0</v>
      </c>
      <c r="K238" s="180" t="s">
        <v>157</v>
      </c>
      <c r="L238" s="37"/>
      <c r="M238" s="185" t="s">
        <v>1</v>
      </c>
      <c r="N238" s="186" t="s">
        <v>42</v>
      </c>
      <c r="O238" s="75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9" t="s">
        <v>229</v>
      </c>
      <c r="AT238" s="189" t="s">
        <v>153</v>
      </c>
      <c r="AU238" s="189" t="s">
        <v>86</v>
      </c>
      <c r="AY238" s="17" t="s">
        <v>150</v>
      </c>
      <c r="BE238" s="190">
        <f>IF(N238="základní",J238,0)</f>
        <v>0</v>
      </c>
      <c r="BF238" s="190">
        <f>IF(N238="snížená",J238,0)</f>
        <v>0</v>
      </c>
      <c r="BG238" s="190">
        <f>IF(N238="zákl. přenesená",J238,0)</f>
        <v>0</v>
      </c>
      <c r="BH238" s="190">
        <f>IF(N238="sníž. přenesená",J238,0)</f>
        <v>0</v>
      </c>
      <c r="BI238" s="190">
        <f>IF(N238="nulová",J238,0)</f>
        <v>0</v>
      </c>
      <c r="BJ238" s="17" t="s">
        <v>84</v>
      </c>
      <c r="BK238" s="190">
        <f>ROUND(I238*H238,2)</f>
        <v>0</v>
      </c>
      <c r="BL238" s="17" t="s">
        <v>229</v>
      </c>
      <c r="BM238" s="189" t="s">
        <v>428</v>
      </c>
    </row>
    <row r="239" s="12" customFormat="1" ht="22.8" customHeight="1">
      <c r="A239" s="12"/>
      <c r="B239" s="164"/>
      <c r="C239" s="12"/>
      <c r="D239" s="165" t="s">
        <v>76</v>
      </c>
      <c r="E239" s="175" t="s">
        <v>429</v>
      </c>
      <c r="F239" s="175" t="s">
        <v>430</v>
      </c>
      <c r="G239" s="12"/>
      <c r="H239" s="12"/>
      <c r="I239" s="167"/>
      <c r="J239" s="176">
        <f>BK239</f>
        <v>0</v>
      </c>
      <c r="K239" s="12"/>
      <c r="L239" s="164"/>
      <c r="M239" s="169"/>
      <c r="N239" s="170"/>
      <c r="O239" s="170"/>
      <c r="P239" s="171">
        <f>SUM(P240:P247)</f>
        <v>0</v>
      </c>
      <c r="Q239" s="170"/>
      <c r="R239" s="171">
        <f>SUM(R240:R247)</f>
        <v>0.25634035000000005</v>
      </c>
      <c r="S239" s="170"/>
      <c r="T239" s="172">
        <f>SUM(T240:T247)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65" t="s">
        <v>86</v>
      </c>
      <c r="AT239" s="173" t="s">
        <v>76</v>
      </c>
      <c r="AU239" s="173" t="s">
        <v>84</v>
      </c>
      <c r="AY239" s="165" t="s">
        <v>150</v>
      </c>
      <c r="BK239" s="174">
        <f>SUM(BK240:BK247)</f>
        <v>0</v>
      </c>
    </row>
    <row r="240" s="2" customFormat="1" ht="16.5" customHeight="1">
      <c r="A240" s="36"/>
      <c r="B240" s="177"/>
      <c r="C240" s="178" t="s">
        <v>431</v>
      </c>
      <c r="D240" s="178" t="s">
        <v>153</v>
      </c>
      <c r="E240" s="179" t="s">
        <v>432</v>
      </c>
      <c r="F240" s="180" t="s">
        <v>433</v>
      </c>
      <c r="G240" s="181" t="s">
        <v>169</v>
      </c>
      <c r="H240" s="182">
        <v>13.849</v>
      </c>
      <c r="I240" s="183"/>
      <c r="J240" s="184">
        <f>ROUND(I240*H240,2)</f>
        <v>0</v>
      </c>
      <c r="K240" s="180" t="s">
        <v>157</v>
      </c>
      <c r="L240" s="37"/>
      <c r="M240" s="185" t="s">
        <v>1</v>
      </c>
      <c r="N240" s="186" t="s">
        <v>42</v>
      </c>
      <c r="O240" s="75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9" t="s">
        <v>229</v>
      </c>
      <c r="AT240" s="189" t="s">
        <v>153</v>
      </c>
      <c r="AU240" s="189" t="s">
        <v>86</v>
      </c>
      <c r="AY240" s="17" t="s">
        <v>150</v>
      </c>
      <c r="BE240" s="190">
        <f>IF(N240="základní",J240,0)</f>
        <v>0</v>
      </c>
      <c r="BF240" s="190">
        <f>IF(N240="snížená",J240,0)</f>
        <v>0</v>
      </c>
      <c r="BG240" s="190">
        <f>IF(N240="zákl. přenesená",J240,0)</f>
        <v>0</v>
      </c>
      <c r="BH240" s="190">
        <f>IF(N240="sníž. přenesená",J240,0)</f>
        <v>0</v>
      </c>
      <c r="BI240" s="190">
        <f>IF(N240="nulová",J240,0)</f>
        <v>0</v>
      </c>
      <c r="BJ240" s="17" t="s">
        <v>84</v>
      </c>
      <c r="BK240" s="190">
        <f>ROUND(I240*H240,2)</f>
        <v>0</v>
      </c>
      <c r="BL240" s="17" t="s">
        <v>229</v>
      </c>
      <c r="BM240" s="189" t="s">
        <v>434</v>
      </c>
    </row>
    <row r="241" s="13" customFormat="1">
      <c r="A241" s="13"/>
      <c r="B241" s="191"/>
      <c r="C241" s="13"/>
      <c r="D241" s="192" t="s">
        <v>160</v>
      </c>
      <c r="E241" s="193" t="s">
        <v>1</v>
      </c>
      <c r="F241" s="194" t="s">
        <v>435</v>
      </c>
      <c r="G241" s="13"/>
      <c r="H241" s="195">
        <v>13.849</v>
      </c>
      <c r="I241" s="196"/>
      <c r="J241" s="13"/>
      <c r="K241" s="13"/>
      <c r="L241" s="191"/>
      <c r="M241" s="197"/>
      <c r="N241" s="198"/>
      <c r="O241" s="198"/>
      <c r="P241" s="198"/>
      <c r="Q241" s="198"/>
      <c r="R241" s="198"/>
      <c r="S241" s="198"/>
      <c r="T241" s="19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3" t="s">
        <v>160</v>
      </c>
      <c r="AU241" s="193" t="s">
        <v>86</v>
      </c>
      <c r="AV241" s="13" t="s">
        <v>86</v>
      </c>
      <c r="AW241" s="13" t="s">
        <v>32</v>
      </c>
      <c r="AX241" s="13" t="s">
        <v>84</v>
      </c>
      <c r="AY241" s="193" t="s">
        <v>150</v>
      </c>
    </row>
    <row r="242" s="2" customFormat="1" ht="16.5" customHeight="1">
      <c r="A242" s="36"/>
      <c r="B242" s="177"/>
      <c r="C242" s="200" t="s">
        <v>436</v>
      </c>
      <c r="D242" s="200" t="s">
        <v>314</v>
      </c>
      <c r="E242" s="201" t="s">
        <v>437</v>
      </c>
      <c r="F242" s="202" t="s">
        <v>438</v>
      </c>
      <c r="G242" s="203" t="s">
        <v>169</v>
      </c>
      <c r="H242" s="204">
        <v>14.957000000000001</v>
      </c>
      <c r="I242" s="205"/>
      <c r="J242" s="206">
        <f>ROUND(I242*H242,2)</f>
        <v>0</v>
      </c>
      <c r="K242" s="202" t="s">
        <v>157</v>
      </c>
      <c r="L242" s="207"/>
      <c r="M242" s="208" t="s">
        <v>1</v>
      </c>
      <c r="N242" s="209" t="s">
        <v>42</v>
      </c>
      <c r="O242" s="75"/>
      <c r="P242" s="187">
        <f>O242*H242</f>
        <v>0</v>
      </c>
      <c r="Q242" s="187">
        <v>0.00035</v>
      </c>
      <c r="R242" s="187">
        <f>Q242*H242</f>
        <v>0.0052349500000000004</v>
      </c>
      <c r="S242" s="187">
        <v>0</v>
      </c>
      <c r="T242" s="188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9" t="s">
        <v>308</v>
      </c>
      <c r="AT242" s="189" t="s">
        <v>314</v>
      </c>
      <c r="AU242" s="189" t="s">
        <v>86</v>
      </c>
      <c r="AY242" s="17" t="s">
        <v>150</v>
      </c>
      <c r="BE242" s="190">
        <f>IF(N242="základní",J242,0)</f>
        <v>0</v>
      </c>
      <c r="BF242" s="190">
        <f>IF(N242="snížená",J242,0)</f>
        <v>0</v>
      </c>
      <c r="BG242" s="190">
        <f>IF(N242="zákl. přenesená",J242,0)</f>
        <v>0</v>
      </c>
      <c r="BH242" s="190">
        <f>IF(N242="sníž. přenesená",J242,0)</f>
        <v>0</v>
      </c>
      <c r="BI242" s="190">
        <f>IF(N242="nulová",J242,0)</f>
        <v>0</v>
      </c>
      <c r="BJ242" s="17" t="s">
        <v>84</v>
      </c>
      <c r="BK242" s="190">
        <f>ROUND(I242*H242,2)</f>
        <v>0</v>
      </c>
      <c r="BL242" s="17" t="s">
        <v>229</v>
      </c>
      <c r="BM242" s="189" t="s">
        <v>439</v>
      </c>
    </row>
    <row r="243" s="13" customFormat="1">
      <c r="A243" s="13"/>
      <c r="B243" s="191"/>
      <c r="C243" s="13"/>
      <c r="D243" s="192" t="s">
        <v>160</v>
      </c>
      <c r="E243" s="13"/>
      <c r="F243" s="194" t="s">
        <v>440</v>
      </c>
      <c r="G243" s="13"/>
      <c r="H243" s="195">
        <v>14.957000000000001</v>
      </c>
      <c r="I243" s="196"/>
      <c r="J243" s="13"/>
      <c r="K243" s="13"/>
      <c r="L243" s="191"/>
      <c r="M243" s="197"/>
      <c r="N243" s="198"/>
      <c r="O243" s="198"/>
      <c r="P243" s="198"/>
      <c r="Q243" s="198"/>
      <c r="R243" s="198"/>
      <c r="S243" s="198"/>
      <c r="T243" s="19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3" t="s">
        <v>160</v>
      </c>
      <c r="AU243" s="193" t="s">
        <v>86</v>
      </c>
      <c r="AV243" s="13" t="s">
        <v>86</v>
      </c>
      <c r="AW243" s="13" t="s">
        <v>3</v>
      </c>
      <c r="AX243" s="13" t="s">
        <v>84</v>
      </c>
      <c r="AY243" s="193" t="s">
        <v>150</v>
      </c>
    </row>
    <row r="244" s="2" customFormat="1" ht="24.15" customHeight="1">
      <c r="A244" s="36"/>
      <c r="B244" s="177"/>
      <c r="C244" s="178" t="s">
        <v>441</v>
      </c>
      <c r="D244" s="178" t="s">
        <v>153</v>
      </c>
      <c r="E244" s="179" t="s">
        <v>442</v>
      </c>
      <c r="F244" s="180" t="s">
        <v>443</v>
      </c>
      <c r="G244" s="181" t="s">
        <v>174</v>
      </c>
      <c r="H244" s="182">
        <v>31.850000000000001</v>
      </c>
      <c r="I244" s="183"/>
      <c r="J244" s="184">
        <f>ROUND(I244*H244,2)</f>
        <v>0</v>
      </c>
      <c r="K244" s="180" t="s">
        <v>157</v>
      </c>
      <c r="L244" s="37"/>
      <c r="M244" s="185" t="s">
        <v>1</v>
      </c>
      <c r="N244" s="186" t="s">
        <v>42</v>
      </c>
      <c r="O244" s="75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9" t="s">
        <v>229</v>
      </c>
      <c r="AT244" s="189" t="s">
        <v>153</v>
      </c>
      <c r="AU244" s="189" t="s">
        <v>86</v>
      </c>
      <c r="AY244" s="17" t="s">
        <v>150</v>
      </c>
      <c r="BE244" s="190">
        <f>IF(N244="základní",J244,0)</f>
        <v>0</v>
      </c>
      <c r="BF244" s="190">
        <f>IF(N244="snížená",J244,0)</f>
        <v>0</v>
      </c>
      <c r="BG244" s="190">
        <f>IF(N244="zákl. přenesená",J244,0)</f>
        <v>0</v>
      </c>
      <c r="BH244" s="190">
        <f>IF(N244="sníž. přenesená",J244,0)</f>
        <v>0</v>
      </c>
      <c r="BI244" s="190">
        <f>IF(N244="nulová",J244,0)</f>
        <v>0</v>
      </c>
      <c r="BJ244" s="17" t="s">
        <v>84</v>
      </c>
      <c r="BK244" s="190">
        <f>ROUND(I244*H244,2)</f>
        <v>0</v>
      </c>
      <c r="BL244" s="17" t="s">
        <v>229</v>
      </c>
      <c r="BM244" s="189" t="s">
        <v>444</v>
      </c>
    </row>
    <row r="245" s="2" customFormat="1" ht="44.25" customHeight="1">
      <c r="A245" s="36"/>
      <c r="B245" s="177"/>
      <c r="C245" s="200" t="s">
        <v>445</v>
      </c>
      <c r="D245" s="200" t="s">
        <v>314</v>
      </c>
      <c r="E245" s="201" t="s">
        <v>446</v>
      </c>
      <c r="F245" s="202" t="s">
        <v>447</v>
      </c>
      <c r="G245" s="203" t="s">
        <v>174</v>
      </c>
      <c r="H245" s="204">
        <v>34.398000000000003</v>
      </c>
      <c r="I245" s="205"/>
      <c r="J245" s="206">
        <f>ROUND(I245*H245,2)</f>
        <v>0</v>
      </c>
      <c r="K245" s="202" t="s">
        <v>157</v>
      </c>
      <c r="L245" s="207"/>
      <c r="M245" s="208" t="s">
        <v>1</v>
      </c>
      <c r="N245" s="209" t="s">
        <v>42</v>
      </c>
      <c r="O245" s="75"/>
      <c r="P245" s="187">
        <f>O245*H245</f>
        <v>0</v>
      </c>
      <c r="Q245" s="187">
        <v>0.0073000000000000001</v>
      </c>
      <c r="R245" s="187">
        <f>Q245*H245</f>
        <v>0.25110540000000003</v>
      </c>
      <c r="S245" s="187">
        <v>0</v>
      </c>
      <c r="T245" s="188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9" t="s">
        <v>308</v>
      </c>
      <c r="AT245" s="189" t="s">
        <v>314</v>
      </c>
      <c r="AU245" s="189" t="s">
        <v>86</v>
      </c>
      <c r="AY245" s="17" t="s">
        <v>150</v>
      </c>
      <c r="BE245" s="190">
        <f>IF(N245="základní",J245,0)</f>
        <v>0</v>
      </c>
      <c r="BF245" s="190">
        <f>IF(N245="snížená",J245,0)</f>
        <v>0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7" t="s">
        <v>84</v>
      </c>
      <c r="BK245" s="190">
        <f>ROUND(I245*H245,2)</f>
        <v>0</v>
      </c>
      <c r="BL245" s="17" t="s">
        <v>229</v>
      </c>
      <c r="BM245" s="189" t="s">
        <v>448</v>
      </c>
    </row>
    <row r="246" s="13" customFormat="1">
      <c r="A246" s="13"/>
      <c r="B246" s="191"/>
      <c r="C246" s="13"/>
      <c r="D246" s="192" t="s">
        <v>160</v>
      </c>
      <c r="E246" s="13"/>
      <c r="F246" s="194" t="s">
        <v>449</v>
      </c>
      <c r="G246" s="13"/>
      <c r="H246" s="195">
        <v>34.398000000000003</v>
      </c>
      <c r="I246" s="196"/>
      <c r="J246" s="13"/>
      <c r="K246" s="13"/>
      <c r="L246" s="191"/>
      <c r="M246" s="197"/>
      <c r="N246" s="198"/>
      <c r="O246" s="198"/>
      <c r="P246" s="198"/>
      <c r="Q246" s="198"/>
      <c r="R246" s="198"/>
      <c r="S246" s="198"/>
      <c r="T246" s="19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3" t="s">
        <v>160</v>
      </c>
      <c r="AU246" s="193" t="s">
        <v>86</v>
      </c>
      <c r="AV246" s="13" t="s">
        <v>86</v>
      </c>
      <c r="AW246" s="13" t="s">
        <v>3</v>
      </c>
      <c r="AX246" s="13" t="s">
        <v>84</v>
      </c>
      <c r="AY246" s="193" t="s">
        <v>150</v>
      </c>
    </row>
    <row r="247" s="2" customFormat="1" ht="24.15" customHeight="1">
      <c r="A247" s="36"/>
      <c r="B247" s="177"/>
      <c r="C247" s="178" t="s">
        <v>450</v>
      </c>
      <c r="D247" s="178" t="s">
        <v>153</v>
      </c>
      <c r="E247" s="179" t="s">
        <v>451</v>
      </c>
      <c r="F247" s="180" t="s">
        <v>452</v>
      </c>
      <c r="G247" s="181" t="s">
        <v>164</v>
      </c>
      <c r="H247" s="182">
        <v>0.25600000000000001</v>
      </c>
      <c r="I247" s="183"/>
      <c r="J247" s="184">
        <f>ROUND(I247*H247,2)</f>
        <v>0</v>
      </c>
      <c r="K247" s="180" t="s">
        <v>157</v>
      </c>
      <c r="L247" s="37"/>
      <c r="M247" s="185" t="s">
        <v>1</v>
      </c>
      <c r="N247" s="186" t="s">
        <v>42</v>
      </c>
      <c r="O247" s="75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9" t="s">
        <v>229</v>
      </c>
      <c r="AT247" s="189" t="s">
        <v>153</v>
      </c>
      <c r="AU247" s="189" t="s">
        <v>86</v>
      </c>
      <c r="AY247" s="17" t="s">
        <v>150</v>
      </c>
      <c r="BE247" s="190">
        <f>IF(N247="základní",J247,0)</f>
        <v>0</v>
      </c>
      <c r="BF247" s="190">
        <f>IF(N247="snížená",J247,0)</f>
        <v>0</v>
      </c>
      <c r="BG247" s="190">
        <f>IF(N247="zákl. přenesená",J247,0)</f>
        <v>0</v>
      </c>
      <c r="BH247" s="190">
        <f>IF(N247="sníž. přenesená",J247,0)</f>
        <v>0</v>
      </c>
      <c r="BI247" s="190">
        <f>IF(N247="nulová",J247,0)</f>
        <v>0</v>
      </c>
      <c r="BJ247" s="17" t="s">
        <v>84</v>
      </c>
      <c r="BK247" s="190">
        <f>ROUND(I247*H247,2)</f>
        <v>0</v>
      </c>
      <c r="BL247" s="17" t="s">
        <v>229</v>
      </c>
      <c r="BM247" s="189" t="s">
        <v>453</v>
      </c>
    </row>
    <row r="248" s="12" customFormat="1" ht="22.8" customHeight="1">
      <c r="A248" s="12"/>
      <c r="B248" s="164"/>
      <c r="C248" s="12"/>
      <c r="D248" s="165" t="s">
        <v>76</v>
      </c>
      <c r="E248" s="175" t="s">
        <v>454</v>
      </c>
      <c r="F248" s="175" t="s">
        <v>455</v>
      </c>
      <c r="G248" s="12"/>
      <c r="H248" s="12"/>
      <c r="I248" s="167"/>
      <c r="J248" s="176">
        <f>BK248</f>
        <v>0</v>
      </c>
      <c r="K248" s="12"/>
      <c r="L248" s="164"/>
      <c r="M248" s="169"/>
      <c r="N248" s="170"/>
      <c r="O248" s="170"/>
      <c r="P248" s="171">
        <f>SUM(P249:P262)</f>
        <v>0</v>
      </c>
      <c r="Q248" s="170"/>
      <c r="R248" s="171">
        <f>SUM(R249:R262)</f>
        <v>0.017826479999999999</v>
      </c>
      <c r="S248" s="170"/>
      <c r="T248" s="172">
        <f>SUM(T249:T262)</f>
        <v>0.12593610000000002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65" t="s">
        <v>86</v>
      </c>
      <c r="AT248" s="173" t="s">
        <v>76</v>
      </c>
      <c r="AU248" s="173" t="s">
        <v>84</v>
      </c>
      <c r="AY248" s="165" t="s">
        <v>150</v>
      </c>
      <c r="BK248" s="174">
        <f>SUM(BK249:BK262)</f>
        <v>0</v>
      </c>
    </row>
    <row r="249" s="2" customFormat="1" ht="24.15" customHeight="1">
      <c r="A249" s="36"/>
      <c r="B249" s="177"/>
      <c r="C249" s="178" t="s">
        <v>456</v>
      </c>
      <c r="D249" s="178" t="s">
        <v>153</v>
      </c>
      <c r="E249" s="179" t="s">
        <v>457</v>
      </c>
      <c r="F249" s="180" t="s">
        <v>458</v>
      </c>
      <c r="G249" s="181" t="s">
        <v>174</v>
      </c>
      <c r="H249" s="182">
        <v>39.450000000000003</v>
      </c>
      <c r="I249" s="183"/>
      <c r="J249" s="184">
        <f>ROUND(I249*H249,2)</f>
        <v>0</v>
      </c>
      <c r="K249" s="180" t="s">
        <v>157</v>
      </c>
      <c r="L249" s="37"/>
      <c r="M249" s="185" t="s">
        <v>1</v>
      </c>
      <c r="N249" s="186" t="s">
        <v>42</v>
      </c>
      <c r="O249" s="75"/>
      <c r="P249" s="187">
        <f>O249*H249</f>
        <v>0</v>
      </c>
      <c r="Q249" s="187">
        <v>0</v>
      </c>
      <c r="R249" s="187">
        <f>Q249*H249</f>
        <v>0</v>
      </c>
      <c r="S249" s="187">
        <v>0.0030000000000000001</v>
      </c>
      <c r="T249" s="188">
        <f>S249*H249</f>
        <v>0.11835000000000001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9" t="s">
        <v>229</v>
      </c>
      <c r="AT249" s="189" t="s">
        <v>153</v>
      </c>
      <c r="AU249" s="189" t="s">
        <v>86</v>
      </c>
      <c r="AY249" s="17" t="s">
        <v>150</v>
      </c>
      <c r="BE249" s="190">
        <f>IF(N249="základní",J249,0)</f>
        <v>0</v>
      </c>
      <c r="BF249" s="190">
        <f>IF(N249="snížená",J249,0)</f>
        <v>0</v>
      </c>
      <c r="BG249" s="190">
        <f>IF(N249="zákl. přenesená",J249,0)</f>
        <v>0</v>
      </c>
      <c r="BH249" s="190">
        <f>IF(N249="sníž. přenesená",J249,0)</f>
        <v>0</v>
      </c>
      <c r="BI249" s="190">
        <f>IF(N249="nulová",J249,0)</f>
        <v>0</v>
      </c>
      <c r="BJ249" s="17" t="s">
        <v>84</v>
      </c>
      <c r="BK249" s="190">
        <f>ROUND(I249*H249,2)</f>
        <v>0</v>
      </c>
      <c r="BL249" s="17" t="s">
        <v>229</v>
      </c>
      <c r="BM249" s="189" t="s">
        <v>459</v>
      </c>
    </row>
    <row r="250" s="13" customFormat="1">
      <c r="A250" s="13"/>
      <c r="B250" s="191"/>
      <c r="C250" s="13"/>
      <c r="D250" s="192" t="s">
        <v>160</v>
      </c>
      <c r="E250" s="193" t="s">
        <v>1</v>
      </c>
      <c r="F250" s="194" t="s">
        <v>460</v>
      </c>
      <c r="G250" s="13"/>
      <c r="H250" s="195">
        <v>39.450000000000003</v>
      </c>
      <c r="I250" s="196"/>
      <c r="J250" s="13"/>
      <c r="K250" s="13"/>
      <c r="L250" s="191"/>
      <c r="M250" s="197"/>
      <c r="N250" s="198"/>
      <c r="O250" s="198"/>
      <c r="P250" s="198"/>
      <c r="Q250" s="198"/>
      <c r="R250" s="198"/>
      <c r="S250" s="198"/>
      <c r="T250" s="19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3" t="s">
        <v>160</v>
      </c>
      <c r="AU250" s="193" t="s">
        <v>86</v>
      </c>
      <c r="AV250" s="13" t="s">
        <v>86</v>
      </c>
      <c r="AW250" s="13" t="s">
        <v>32</v>
      </c>
      <c r="AX250" s="13" t="s">
        <v>84</v>
      </c>
      <c r="AY250" s="193" t="s">
        <v>150</v>
      </c>
    </row>
    <row r="251" s="2" customFormat="1" ht="24.15" customHeight="1">
      <c r="A251" s="36"/>
      <c r="B251" s="177"/>
      <c r="C251" s="178" t="s">
        <v>461</v>
      </c>
      <c r="D251" s="178" t="s">
        <v>153</v>
      </c>
      <c r="E251" s="179" t="s">
        <v>462</v>
      </c>
      <c r="F251" s="180" t="s">
        <v>463</v>
      </c>
      <c r="G251" s="181" t="s">
        <v>174</v>
      </c>
      <c r="H251" s="182">
        <v>7.5999999999999996</v>
      </c>
      <c r="I251" s="183"/>
      <c r="J251" s="184">
        <f>ROUND(I251*H251,2)</f>
        <v>0</v>
      </c>
      <c r="K251" s="180" t="s">
        <v>157</v>
      </c>
      <c r="L251" s="37"/>
      <c r="M251" s="185" t="s">
        <v>1</v>
      </c>
      <c r="N251" s="186" t="s">
        <v>42</v>
      </c>
      <c r="O251" s="75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9" t="s">
        <v>229</v>
      </c>
      <c r="AT251" s="189" t="s">
        <v>153</v>
      </c>
      <c r="AU251" s="189" t="s">
        <v>86</v>
      </c>
      <c r="AY251" s="17" t="s">
        <v>150</v>
      </c>
      <c r="BE251" s="190">
        <f>IF(N251="základní",J251,0)</f>
        <v>0</v>
      </c>
      <c r="BF251" s="190">
        <f>IF(N251="snížená",J251,0)</f>
        <v>0</v>
      </c>
      <c r="BG251" s="190">
        <f>IF(N251="zákl. přenesená",J251,0)</f>
        <v>0</v>
      </c>
      <c r="BH251" s="190">
        <f>IF(N251="sníž. přenesená",J251,0)</f>
        <v>0</v>
      </c>
      <c r="BI251" s="190">
        <f>IF(N251="nulová",J251,0)</f>
        <v>0</v>
      </c>
      <c r="BJ251" s="17" t="s">
        <v>84</v>
      </c>
      <c r="BK251" s="190">
        <f>ROUND(I251*H251,2)</f>
        <v>0</v>
      </c>
      <c r="BL251" s="17" t="s">
        <v>229</v>
      </c>
      <c r="BM251" s="189" t="s">
        <v>464</v>
      </c>
    </row>
    <row r="252" s="2" customFormat="1" ht="37.8" customHeight="1">
      <c r="A252" s="36"/>
      <c r="B252" s="177"/>
      <c r="C252" s="200" t="s">
        <v>465</v>
      </c>
      <c r="D252" s="200" t="s">
        <v>314</v>
      </c>
      <c r="E252" s="201" t="s">
        <v>466</v>
      </c>
      <c r="F252" s="202" t="s">
        <v>467</v>
      </c>
      <c r="G252" s="203" t="s">
        <v>174</v>
      </c>
      <c r="H252" s="204">
        <v>8.3599999999999994</v>
      </c>
      <c r="I252" s="205"/>
      <c r="J252" s="206">
        <f>ROUND(I252*H252,2)</f>
        <v>0</v>
      </c>
      <c r="K252" s="202" t="s">
        <v>157</v>
      </c>
      <c r="L252" s="207"/>
      <c r="M252" s="208" t="s">
        <v>1</v>
      </c>
      <c r="N252" s="209" t="s">
        <v>42</v>
      </c>
      <c r="O252" s="75"/>
      <c r="P252" s="187">
        <f>O252*H252</f>
        <v>0</v>
      </c>
      <c r="Q252" s="187">
        <v>0.0016999999999999999</v>
      </c>
      <c r="R252" s="187">
        <f>Q252*H252</f>
        <v>0.014211999999999999</v>
      </c>
      <c r="S252" s="187">
        <v>0</v>
      </c>
      <c r="T252" s="188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9" t="s">
        <v>308</v>
      </c>
      <c r="AT252" s="189" t="s">
        <v>314</v>
      </c>
      <c r="AU252" s="189" t="s">
        <v>86</v>
      </c>
      <c r="AY252" s="17" t="s">
        <v>150</v>
      </c>
      <c r="BE252" s="190">
        <f>IF(N252="základní",J252,0)</f>
        <v>0</v>
      </c>
      <c r="BF252" s="190">
        <f>IF(N252="snížená",J252,0)</f>
        <v>0</v>
      </c>
      <c r="BG252" s="190">
        <f>IF(N252="zákl. přenesená",J252,0)</f>
        <v>0</v>
      </c>
      <c r="BH252" s="190">
        <f>IF(N252="sníž. přenesená",J252,0)</f>
        <v>0</v>
      </c>
      <c r="BI252" s="190">
        <f>IF(N252="nulová",J252,0)</f>
        <v>0</v>
      </c>
      <c r="BJ252" s="17" t="s">
        <v>84</v>
      </c>
      <c r="BK252" s="190">
        <f>ROUND(I252*H252,2)</f>
        <v>0</v>
      </c>
      <c r="BL252" s="17" t="s">
        <v>229</v>
      </c>
      <c r="BM252" s="189" t="s">
        <v>468</v>
      </c>
    </row>
    <row r="253" s="13" customFormat="1">
      <c r="A253" s="13"/>
      <c r="B253" s="191"/>
      <c r="C253" s="13"/>
      <c r="D253" s="192" t="s">
        <v>160</v>
      </c>
      <c r="E253" s="13"/>
      <c r="F253" s="194" t="s">
        <v>469</v>
      </c>
      <c r="G253" s="13"/>
      <c r="H253" s="195">
        <v>8.3599999999999994</v>
      </c>
      <c r="I253" s="196"/>
      <c r="J253" s="13"/>
      <c r="K253" s="13"/>
      <c r="L253" s="191"/>
      <c r="M253" s="197"/>
      <c r="N253" s="198"/>
      <c r="O253" s="198"/>
      <c r="P253" s="198"/>
      <c r="Q253" s="198"/>
      <c r="R253" s="198"/>
      <c r="S253" s="198"/>
      <c r="T253" s="19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3" t="s">
        <v>160</v>
      </c>
      <c r="AU253" s="193" t="s">
        <v>86</v>
      </c>
      <c r="AV253" s="13" t="s">
        <v>86</v>
      </c>
      <c r="AW253" s="13" t="s">
        <v>3</v>
      </c>
      <c r="AX253" s="13" t="s">
        <v>84</v>
      </c>
      <c r="AY253" s="193" t="s">
        <v>150</v>
      </c>
    </row>
    <row r="254" s="2" customFormat="1" ht="21.75" customHeight="1">
      <c r="A254" s="36"/>
      <c r="B254" s="177"/>
      <c r="C254" s="178" t="s">
        <v>470</v>
      </c>
      <c r="D254" s="178" t="s">
        <v>153</v>
      </c>
      <c r="E254" s="179" t="s">
        <v>471</v>
      </c>
      <c r="F254" s="180" t="s">
        <v>472</v>
      </c>
      <c r="G254" s="181" t="s">
        <v>169</v>
      </c>
      <c r="H254" s="182">
        <v>25.286999999999999</v>
      </c>
      <c r="I254" s="183"/>
      <c r="J254" s="184">
        <f>ROUND(I254*H254,2)</f>
        <v>0</v>
      </c>
      <c r="K254" s="180" t="s">
        <v>157</v>
      </c>
      <c r="L254" s="37"/>
      <c r="M254" s="185" t="s">
        <v>1</v>
      </c>
      <c r="N254" s="186" t="s">
        <v>42</v>
      </c>
      <c r="O254" s="75"/>
      <c r="P254" s="187">
        <f>O254*H254</f>
        <v>0</v>
      </c>
      <c r="Q254" s="187">
        <v>0</v>
      </c>
      <c r="R254" s="187">
        <f>Q254*H254</f>
        <v>0</v>
      </c>
      <c r="S254" s="187">
        <v>0.00029999999999999997</v>
      </c>
      <c r="T254" s="188">
        <f>S254*H254</f>
        <v>0.0075860999999999993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9" t="s">
        <v>229</v>
      </c>
      <c r="AT254" s="189" t="s">
        <v>153</v>
      </c>
      <c r="AU254" s="189" t="s">
        <v>86</v>
      </c>
      <c r="AY254" s="17" t="s">
        <v>150</v>
      </c>
      <c r="BE254" s="190">
        <f>IF(N254="základní",J254,0)</f>
        <v>0</v>
      </c>
      <c r="BF254" s="190">
        <f>IF(N254="snížená",J254,0)</f>
        <v>0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17" t="s">
        <v>84</v>
      </c>
      <c r="BK254" s="190">
        <f>ROUND(I254*H254,2)</f>
        <v>0</v>
      </c>
      <c r="BL254" s="17" t="s">
        <v>229</v>
      </c>
      <c r="BM254" s="189" t="s">
        <v>473</v>
      </c>
    </row>
    <row r="255" s="13" customFormat="1">
      <c r="A255" s="13"/>
      <c r="B255" s="191"/>
      <c r="C255" s="13"/>
      <c r="D255" s="192" t="s">
        <v>160</v>
      </c>
      <c r="E255" s="193" t="s">
        <v>1</v>
      </c>
      <c r="F255" s="194" t="s">
        <v>474</v>
      </c>
      <c r="G255" s="13"/>
      <c r="H255" s="195">
        <v>25.286999999999999</v>
      </c>
      <c r="I255" s="196"/>
      <c r="J255" s="13"/>
      <c r="K255" s="13"/>
      <c r="L255" s="191"/>
      <c r="M255" s="197"/>
      <c r="N255" s="198"/>
      <c r="O255" s="198"/>
      <c r="P255" s="198"/>
      <c r="Q255" s="198"/>
      <c r="R255" s="198"/>
      <c r="S255" s="198"/>
      <c r="T255" s="19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3" t="s">
        <v>160</v>
      </c>
      <c r="AU255" s="193" t="s">
        <v>86</v>
      </c>
      <c r="AV255" s="13" t="s">
        <v>86</v>
      </c>
      <c r="AW255" s="13" t="s">
        <v>32</v>
      </c>
      <c r="AX255" s="13" t="s">
        <v>84</v>
      </c>
      <c r="AY255" s="193" t="s">
        <v>150</v>
      </c>
    </row>
    <row r="256" s="2" customFormat="1" ht="16.5" customHeight="1">
      <c r="A256" s="36"/>
      <c r="B256" s="177"/>
      <c r="C256" s="178" t="s">
        <v>475</v>
      </c>
      <c r="D256" s="178" t="s">
        <v>153</v>
      </c>
      <c r="E256" s="179" t="s">
        <v>476</v>
      </c>
      <c r="F256" s="180" t="s">
        <v>477</v>
      </c>
      <c r="G256" s="181" t="s">
        <v>169</v>
      </c>
      <c r="H256" s="182">
        <v>11.438000000000001</v>
      </c>
      <c r="I256" s="183"/>
      <c r="J256" s="184">
        <f>ROUND(I256*H256,2)</f>
        <v>0</v>
      </c>
      <c r="K256" s="180" t="s">
        <v>157</v>
      </c>
      <c r="L256" s="37"/>
      <c r="M256" s="185" t="s">
        <v>1</v>
      </c>
      <c r="N256" s="186" t="s">
        <v>42</v>
      </c>
      <c r="O256" s="75"/>
      <c r="P256" s="187">
        <f>O256*H256</f>
        <v>0</v>
      </c>
      <c r="Q256" s="187">
        <v>1.0000000000000001E-05</v>
      </c>
      <c r="R256" s="187">
        <f>Q256*H256</f>
        <v>0.00011438000000000001</v>
      </c>
      <c r="S256" s="187">
        <v>0</v>
      </c>
      <c r="T256" s="188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9" t="s">
        <v>229</v>
      </c>
      <c r="AT256" s="189" t="s">
        <v>153</v>
      </c>
      <c r="AU256" s="189" t="s">
        <v>86</v>
      </c>
      <c r="AY256" s="17" t="s">
        <v>150</v>
      </c>
      <c r="BE256" s="190">
        <f>IF(N256="základní",J256,0)</f>
        <v>0</v>
      </c>
      <c r="BF256" s="190">
        <f>IF(N256="snížená",J256,0)</f>
        <v>0</v>
      </c>
      <c r="BG256" s="190">
        <f>IF(N256="zákl. přenesená",J256,0)</f>
        <v>0</v>
      </c>
      <c r="BH256" s="190">
        <f>IF(N256="sníž. přenesená",J256,0)</f>
        <v>0</v>
      </c>
      <c r="BI256" s="190">
        <f>IF(N256="nulová",J256,0)</f>
        <v>0</v>
      </c>
      <c r="BJ256" s="17" t="s">
        <v>84</v>
      </c>
      <c r="BK256" s="190">
        <f>ROUND(I256*H256,2)</f>
        <v>0</v>
      </c>
      <c r="BL256" s="17" t="s">
        <v>229</v>
      </c>
      <c r="BM256" s="189" t="s">
        <v>478</v>
      </c>
    </row>
    <row r="257" s="13" customFormat="1">
      <c r="A257" s="13"/>
      <c r="B257" s="191"/>
      <c r="C257" s="13"/>
      <c r="D257" s="192" t="s">
        <v>160</v>
      </c>
      <c r="E257" s="193" t="s">
        <v>1</v>
      </c>
      <c r="F257" s="194" t="s">
        <v>479</v>
      </c>
      <c r="G257" s="13"/>
      <c r="H257" s="195">
        <v>11.438000000000001</v>
      </c>
      <c r="I257" s="196"/>
      <c r="J257" s="13"/>
      <c r="K257" s="13"/>
      <c r="L257" s="191"/>
      <c r="M257" s="197"/>
      <c r="N257" s="198"/>
      <c r="O257" s="198"/>
      <c r="P257" s="198"/>
      <c r="Q257" s="198"/>
      <c r="R257" s="198"/>
      <c r="S257" s="198"/>
      <c r="T257" s="19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3" t="s">
        <v>160</v>
      </c>
      <c r="AU257" s="193" t="s">
        <v>86</v>
      </c>
      <c r="AV257" s="13" t="s">
        <v>86</v>
      </c>
      <c r="AW257" s="13" t="s">
        <v>32</v>
      </c>
      <c r="AX257" s="13" t="s">
        <v>84</v>
      </c>
      <c r="AY257" s="193" t="s">
        <v>150</v>
      </c>
    </row>
    <row r="258" s="2" customFormat="1" ht="16.5" customHeight="1">
      <c r="A258" s="36"/>
      <c r="B258" s="177"/>
      <c r="C258" s="200" t="s">
        <v>480</v>
      </c>
      <c r="D258" s="200" t="s">
        <v>314</v>
      </c>
      <c r="E258" s="201" t="s">
        <v>481</v>
      </c>
      <c r="F258" s="202" t="s">
        <v>482</v>
      </c>
      <c r="G258" s="203" t="s">
        <v>169</v>
      </c>
      <c r="H258" s="204">
        <v>11.667</v>
      </c>
      <c r="I258" s="205"/>
      <c r="J258" s="206">
        <f>ROUND(I258*H258,2)</f>
        <v>0</v>
      </c>
      <c r="K258" s="202" t="s">
        <v>157</v>
      </c>
      <c r="L258" s="207"/>
      <c r="M258" s="208" t="s">
        <v>1</v>
      </c>
      <c r="N258" s="209" t="s">
        <v>42</v>
      </c>
      <c r="O258" s="75"/>
      <c r="P258" s="187">
        <f>O258*H258</f>
        <v>0</v>
      </c>
      <c r="Q258" s="187">
        <v>0.00029999999999999997</v>
      </c>
      <c r="R258" s="187">
        <f>Q258*H258</f>
        <v>0.0035000999999999995</v>
      </c>
      <c r="S258" s="187">
        <v>0</v>
      </c>
      <c r="T258" s="188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9" t="s">
        <v>308</v>
      </c>
      <c r="AT258" s="189" t="s">
        <v>314</v>
      </c>
      <c r="AU258" s="189" t="s">
        <v>86</v>
      </c>
      <c r="AY258" s="17" t="s">
        <v>150</v>
      </c>
      <c r="BE258" s="190">
        <f>IF(N258="základní",J258,0)</f>
        <v>0</v>
      </c>
      <c r="BF258" s="190">
        <f>IF(N258="snížená",J258,0)</f>
        <v>0</v>
      </c>
      <c r="BG258" s="190">
        <f>IF(N258="zákl. přenesená",J258,0)</f>
        <v>0</v>
      </c>
      <c r="BH258" s="190">
        <f>IF(N258="sníž. přenesená",J258,0)</f>
        <v>0</v>
      </c>
      <c r="BI258" s="190">
        <f>IF(N258="nulová",J258,0)</f>
        <v>0</v>
      </c>
      <c r="BJ258" s="17" t="s">
        <v>84</v>
      </c>
      <c r="BK258" s="190">
        <f>ROUND(I258*H258,2)</f>
        <v>0</v>
      </c>
      <c r="BL258" s="17" t="s">
        <v>229</v>
      </c>
      <c r="BM258" s="189" t="s">
        <v>483</v>
      </c>
    </row>
    <row r="259" s="13" customFormat="1">
      <c r="A259" s="13"/>
      <c r="B259" s="191"/>
      <c r="C259" s="13"/>
      <c r="D259" s="192" t="s">
        <v>160</v>
      </c>
      <c r="E259" s="13"/>
      <c r="F259" s="194" t="s">
        <v>484</v>
      </c>
      <c r="G259" s="13"/>
      <c r="H259" s="195">
        <v>11.667</v>
      </c>
      <c r="I259" s="196"/>
      <c r="J259" s="13"/>
      <c r="K259" s="13"/>
      <c r="L259" s="191"/>
      <c r="M259" s="197"/>
      <c r="N259" s="198"/>
      <c r="O259" s="198"/>
      <c r="P259" s="198"/>
      <c r="Q259" s="198"/>
      <c r="R259" s="198"/>
      <c r="S259" s="198"/>
      <c r="T259" s="19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3" t="s">
        <v>160</v>
      </c>
      <c r="AU259" s="193" t="s">
        <v>86</v>
      </c>
      <c r="AV259" s="13" t="s">
        <v>86</v>
      </c>
      <c r="AW259" s="13" t="s">
        <v>3</v>
      </c>
      <c r="AX259" s="13" t="s">
        <v>84</v>
      </c>
      <c r="AY259" s="193" t="s">
        <v>150</v>
      </c>
    </row>
    <row r="260" s="2" customFormat="1" ht="24.15" customHeight="1">
      <c r="A260" s="36"/>
      <c r="B260" s="177"/>
      <c r="C260" s="178" t="s">
        <v>485</v>
      </c>
      <c r="D260" s="178" t="s">
        <v>153</v>
      </c>
      <c r="E260" s="179" t="s">
        <v>486</v>
      </c>
      <c r="F260" s="180" t="s">
        <v>487</v>
      </c>
      <c r="G260" s="181" t="s">
        <v>174</v>
      </c>
      <c r="H260" s="182">
        <v>12.206</v>
      </c>
      <c r="I260" s="183"/>
      <c r="J260" s="184">
        <f>ROUND(I260*H260,2)</f>
        <v>0</v>
      </c>
      <c r="K260" s="180" t="s">
        <v>157</v>
      </c>
      <c r="L260" s="37"/>
      <c r="M260" s="185" t="s">
        <v>1</v>
      </c>
      <c r="N260" s="186" t="s">
        <v>42</v>
      </c>
      <c r="O260" s="75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9" t="s">
        <v>229</v>
      </c>
      <c r="AT260" s="189" t="s">
        <v>153</v>
      </c>
      <c r="AU260" s="189" t="s">
        <v>86</v>
      </c>
      <c r="AY260" s="17" t="s">
        <v>150</v>
      </c>
      <c r="BE260" s="190">
        <f>IF(N260="základní",J260,0)</f>
        <v>0</v>
      </c>
      <c r="BF260" s="190">
        <f>IF(N260="snížená",J260,0)</f>
        <v>0</v>
      </c>
      <c r="BG260" s="190">
        <f>IF(N260="zákl. přenesená",J260,0)</f>
        <v>0</v>
      </c>
      <c r="BH260" s="190">
        <f>IF(N260="sníž. přenesená",J260,0)</f>
        <v>0</v>
      </c>
      <c r="BI260" s="190">
        <f>IF(N260="nulová",J260,0)</f>
        <v>0</v>
      </c>
      <c r="BJ260" s="17" t="s">
        <v>84</v>
      </c>
      <c r="BK260" s="190">
        <f>ROUND(I260*H260,2)</f>
        <v>0</v>
      </c>
      <c r="BL260" s="17" t="s">
        <v>229</v>
      </c>
      <c r="BM260" s="189" t="s">
        <v>488</v>
      </c>
    </row>
    <row r="261" s="13" customFormat="1">
      <c r="A261" s="13"/>
      <c r="B261" s="191"/>
      <c r="C261" s="13"/>
      <c r="D261" s="192" t="s">
        <v>160</v>
      </c>
      <c r="E261" s="193" t="s">
        <v>1</v>
      </c>
      <c r="F261" s="194" t="s">
        <v>489</v>
      </c>
      <c r="G261" s="13"/>
      <c r="H261" s="195">
        <v>12.206</v>
      </c>
      <c r="I261" s="196"/>
      <c r="J261" s="13"/>
      <c r="K261" s="13"/>
      <c r="L261" s="191"/>
      <c r="M261" s="197"/>
      <c r="N261" s="198"/>
      <c r="O261" s="198"/>
      <c r="P261" s="198"/>
      <c r="Q261" s="198"/>
      <c r="R261" s="198"/>
      <c r="S261" s="198"/>
      <c r="T261" s="19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3" t="s">
        <v>160</v>
      </c>
      <c r="AU261" s="193" t="s">
        <v>86</v>
      </c>
      <c r="AV261" s="13" t="s">
        <v>86</v>
      </c>
      <c r="AW261" s="13" t="s">
        <v>32</v>
      </c>
      <c r="AX261" s="13" t="s">
        <v>84</v>
      </c>
      <c r="AY261" s="193" t="s">
        <v>150</v>
      </c>
    </row>
    <row r="262" s="2" customFormat="1" ht="24.15" customHeight="1">
      <c r="A262" s="36"/>
      <c r="B262" s="177"/>
      <c r="C262" s="178" t="s">
        <v>490</v>
      </c>
      <c r="D262" s="178" t="s">
        <v>153</v>
      </c>
      <c r="E262" s="179" t="s">
        <v>491</v>
      </c>
      <c r="F262" s="180" t="s">
        <v>492</v>
      </c>
      <c r="G262" s="181" t="s">
        <v>164</v>
      </c>
      <c r="H262" s="182">
        <v>0.017999999999999999</v>
      </c>
      <c r="I262" s="183"/>
      <c r="J262" s="184">
        <f>ROUND(I262*H262,2)</f>
        <v>0</v>
      </c>
      <c r="K262" s="180" t="s">
        <v>157</v>
      </c>
      <c r="L262" s="37"/>
      <c r="M262" s="185" t="s">
        <v>1</v>
      </c>
      <c r="N262" s="186" t="s">
        <v>42</v>
      </c>
      <c r="O262" s="75"/>
      <c r="P262" s="187">
        <f>O262*H262</f>
        <v>0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9" t="s">
        <v>229</v>
      </c>
      <c r="AT262" s="189" t="s">
        <v>153</v>
      </c>
      <c r="AU262" s="189" t="s">
        <v>86</v>
      </c>
      <c r="AY262" s="17" t="s">
        <v>150</v>
      </c>
      <c r="BE262" s="190">
        <f>IF(N262="základní",J262,0)</f>
        <v>0</v>
      </c>
      <c r="BF262" s="190">
        <f>IF(N262="snížená",J262,0)</f>
        <v>0</v>
      </c>
      <c r="BG262" s="190">
        <f>IF(N262="zákl. přenesená",J262,0)</f>
        <v>0</v>
      </c>
      <c r="BH262" s="190">
        <f>IF(N262="sníž. přenesená",J262,0)</f>
        <v>0</v>
      </c>
      <c r="BI262" s="190">
        <f>IF(N262="nulová",J262,0)</f>
        <v>0</v>
      </c>
      <c r="BJ262" s="17" t="s">
        <v>84</v>
      </c>
      <c r="BK262" s="190">
        <f>ROUND(I262*H262,2)</f>
        <v>0</v>
      </c>
      <c r="BL262" s="17" t="s">
        <v>229</v>
      </c>
      <c r="BM262" s="189" t="s">
        <v>493</v>
      </c>
    </row>
    <row r="263" s="12" customFormat="1" ht="22.8" customHeight="1">
      <c r="A263" s="12"/>
      <c r="B263" s="164"/>
      <c r="C263" s="12"/>
      <c r="D263" s="165" t="s">
        <v>76</v>
      </c>
      <c r="E263" s="175" t="s">
        <v>494</v>
      </c>
      <c r="F263" s="175" t="s">
        <v>495</v>
      </c>
      <c r="G263" s="12"/>
      <c r="H263" s="12"/>
      <c r="I263" s="167"/>
      <c r="J263" s="176">
        <f>BK263</f>
        <v>0</v>
      </c>
      <c r="K263" s="12"/>
      <c r="L263" s="164"/>
      <c r="M263" s="169"/>
      <c r="N263" s="170"/>
      <c r="O263" s="170"/>
      <c r="P263" s="171">
        <f>SUM(P264:P266)</f>
        <v>0</v>
      </c>
      <c r="Q263" s="170"/>
      <c r="R263" s="171">
        <f>SUM(R264:R266)</f>
        <v>0.0055253000000000004</v>
      </c>
      <c r="S263" s="170"/>
      <c r="T263" s="172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65" t="s">
        <v>86</v>
      </c>
      <c r="AT263" s="173" t="s">
        <v>76</v>
      </c>
      <c r="AU263" s="173" t="s">
        <v>84</v>
      </c>
      <c r="AY263" s="165" t="s">
        <v>150</v>
      </c>
      <c r="BK263" s="174">
        <f>SUM(BK264:BK266)</f>
        <v>0</v>
      </c>
    </row>
    <row r="264" s="2" customFormat="1" ht="24.15" customHeight="1">
      <c r="A264" s="36"/>
      <c r="B264" s="177"/>
      <c r="C264" s="178" t="s">
        <v>496</v>
      </c>
      <c r="D264" s="178" t="s">
        <v>153</v>
      </c>
      <c r="E264" s="179" t="s">
        <v>497</v>
      </c>
      <c r="F264" s="180" t="s">
        <v>498</v>
      </c>
      <c r="G264" s="181" t="s">
        <v>174</v>
      </c>
      <c r="H264" s="182">
        <v>10.045999999999999</v>
      </c>
      <c r="I264" s="183"/>
      <c r="J264" s="184">
        <f>ROUND(I264*H264,2)</f>
        <v>0</v>
      </c>
      <c r="K264" s="180" t="s">
        <v>157</v>
      </c>
      <c r="L264" s="37"/>
      <c r="M264" s="185" t="s">
        <v>1</v>
      </c>
      <c r="N264" s="186" t="s">
        <v>42</v>
      </c>
      <c r="O264" s="75"/>
      <c r="P264" s="187">
        <f>O264*H264</f>
        <v>0</v>
      </c>
      <c r="Q264" s="187">
        <v>0.00017000000000000001</v>
      </c>
      <c r="R264" s="187">
        <f>Q264*H264</f>
        <v>0.0017078200000000001</v>
      </c>
      <c r="S264" s="187">
        <v>0</v>
      </c>
      <c r="T264" s="188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9" t="s">
        <v>229</v>
      </c>
      <c r="AT264" s="189" t="s">
        <v>153</v>
      </c>
      <c r="AU264" s="189" t="s">
        <v>86</v>
      </c>
      <c r="AY264" s="17" t="s">
        <v>150</v>
      </c>
      <c r="BE264" s="190">
        <f>IF(N264="základní",J264,0)</f>
        <v>0</v>
      </c>
      <c r="BF264" s="190">
        <f>IF(N264="snížená",J264,0)</f>
        <v>0</v>
      </c>
      <c r="BG264" s="190">
        <f>IF(N264="zákl. přenesená",J264,0)</f>
        <v>0</v>
      </c>
      <c r="BH264" s="190">
        <f>IF(N264="sníž. přenesená",J264,0)</f>
        <v>0</v>
      </c>
      <c r="BI264" s="190">
        <f>IF(N264="nulová",J264,0)</f>
        <v>0</v>
      </c>
      <c r="BJ264" s="17" t="s">
        <v>84</v>
      </c>
      <c r="BK264" s="190">
        <f>ROUND(I264*H264,2)</f>
        <v>0</v>
      </c>
      <c r="BL264" s="17" t="s">
        <v>229</v>
      </c>
      <c r="BM264" s="189" t="s">
        <v>499</v>
      </c>
    </row>
    <row r="265" s="13" customFormat="1">
      <c r="A265" s="13"/>
      <c r="B265" s="191"/>
      <c r="C265" s="13"/>
      <c r="D265" s="192" t="s">
        <v>160</v>
      </c>
      <c r="E265" s="193" t="s">
        <v>1</v>
      </c>
      <c r="F265" s="194" t="s">
        <v>500</v>
      </c>
      <c r="G265" s="13"/>
      <c r="H265" s="195">
        <v>10.045999999999999</v>
      </c>
      <c r="I265" s="196"/>
      <c r="J265" s="13"/>
      <c r="K265" s="13"/>
      <c r="L265" s="191"/>
      <c r="M265" s="197"/>
      <c r="N265" s="198"/>
      <c r="O265" s="198"/>
      <c r="P265" s="198"/>
      <c r="Q265" s="198"/>
      <c r="R265" s="198"/>
      <c r="S265" s="198"/>
      <c r="T265" s="19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3" t="s">
        <v>160</v>
      </c>
      <c r="AU265" s="193" t="s">
        <v>86</v>
      </c>
      <c r="AV265" s="13" t="s">
        <v>86</v>
      </c>
      <c r="AW265" s="13" t="s">
        <v>32</v>
      </c>
      <c r="AX265" s="13" t="s">
        <v>84</v>
      </c>
      <c r="AY265" s="193" t="s">
        <v>150</v>
      </c>
    </row>
    <row r="266" s="2" customFormat="1" ht="21.75" customHeight="1">
      <c r="A266" s="36"/>
      <c r="B266" s="177"/>
      <c r="C266" s="178" t="s">
        <v>501</v>
      </c>
      <c r="D266" s="178" t="s">
        <v>153</v>
      </c>
      <c r="E266" s="179" t="s">
        <v>502</v>
      </c>
      <c r="F266" s="180" t="s">
        <v>503</v>
      </c>
      <c r="G266" s="181" t="s">
        <v>174</v>
      </c>
      <c r="H266" s="182">
        <v>10.045999999999999</v>
      </c>
      <c r="I266" s="183"/>
      <c r="J266" s="184">
        <f>ROUND(I266*H266,2)</f>
        <v>0</v>
      </c>
      <c r="K266" s="180" t="s">
        <v>157</v>
      </c>
      <c r="L266" s="37"/>
      <c r="M266" s="185" t="s">
        <v>1</v>
      </c>
      <c r="N266" s="186" t="s">
        <v>42</v>
      </c>
      <c r="O266" s="75"/>
      <c r="P266" s="187">
        <f>O266*H266</f>
        <v>0</v>
      </c>
      <c r="Q266" s="187">
        <v>0.00038000000000000002</v>
      </c>
      <c r="R266" s="187">
        <f>Q266*H266</f>
        <v>0.0038174799999999998</v>
      </c>
      <c r="S266" s="187">
        <v>0</v>
      </c>
      <c r="T266" s="188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9" t="s">
        <v>229</v>
      </c>
      <c r="AT266" s="189" t="s">
        <v>153</v>
      </c>
      <c r="AU266" s="189" t="s">
        <v>86</v>
      </c>
      <c r="AY266" s="17" t="s">
        <v>150</v>
      </c>
      <c r="BE266" s="190">
        <f>IF(N266="základní",J266,0)</f>
        <v>0</v>
      </c>
      <c r="BF266" s="190">
        <f>IF(N266="snížená",J266,0)</f>
        <v>0</v>
      </c>
      <c r="BG266" s="190">
        <f>IF(N266="zákl. přenesená",J266,0)</f>
        <v>0</v>
      </c>
      <c r="BH266" s="190">
        <f>IF(N266="sníž. přenesená",J266,0)</f>
        <v>0</v>
      </c>
      <c r="BI266" s="190">
        <f>IF(N266="nulová",J266,0)</f>
        <v>0</v>
      </c>
      <c r="BJ266" s="17" t="s">
        <v>84</v>
      </c>
      <c r="BK266" s="190">
        <f>ROUND(I266*H266,2)</f>
        <v>0</v>
      </c>
      <c r="BL266" s="17" t="s">
        <v>229</v>
      </c>
      <c r="BM266" s="189" t="s">
        <v>504</v>
      </c>
    </row>
    <row r="267" s="12" customFormat="1" ht="22.8" customHeight="1">
      <c r="A267" s="12"/>
      <c r="B267" s="164"/>
      <c r="C267" s="12"/>
      <c r="D267" s="165" t="s">
        <v>76</v>
      </c>
      <c r="E267" s="175" t="s">
        <v>505</v>
      </c>
      <c r="F267" s="175" t="s">
        <v>506</v>
      </c>
      <c r="G267" s="12"/>
      <c r="H267" s="12"/>
      <c r="I267" s="167"/>
      <c r="J267" s="176">
        <f>BK267</f>
        <v>0</v>
      </c>
      <c r="K267" s="12"/>
      <c r="L267" s="164"/>
      <c r="M267" s="169"/>
      <c r="N267" s="170"/>
      <c r="O267" s="170"/>
      <c r="P267" s="171">
        <f>SUM(P268:P271)</f>
        <v>0</v>
      </c>
      <c r="Q267" s="170"/>
      <c r="R267" s="171">
        <f>SUM(R268:R271)</f>
        <v>0.026925999999999999</v>
      </c>
      <c r="S267" s="170"/>
      <c r="T267" s="172">
        <f>SUM(T268:T271)</f>
        <v>0.022847060000000002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65" t="s">
        <v>86</v>
      </c>
      <c r="AT267" s="173" t="s">
        <v>76</v>
      </c>
      <c r="AU267" s="173" t="s">
        <v>84</v>
      </c>
      <c r="AY267" s="165" t="s">
        <v>150</v>
      </c>
      <c r="BK267" s="174">
        <f>SUM(BK268:BK271)</f>
        <v>0</v>
      </c>
    </row>
    <row r="268" s="2" customFormat="1" ht="16.5" customHeight="1">
      <c r="A268" s="36"/>
      <c r="B268" s="177"/>
      <c r="C268" s="178" t="s">
        <v>507</v>
      </c>
      <c r="D268" s="178" t="s">
        <v>153</v>
      </c>
      <c r="E268" s="179" t="s">
        <v>508</v>
      </c>
      <c r="F268" s="180" t="s">
        <v>509</v>
      </c>
      <c r="G268" s="181" t="s">
        <v>174</v>
      </c>
      <c r="H268" s="182">
        <v>26.925999999999998</v>
      </c>
      <c r="I268" s="183"/>
      <c r="J268" s="184">
        <f>ROUND(I268*H268,2)</f>
        <v>0</v>
      </c>
      <c r="K268" s="180" t="s">
        <v>157</v>
      </c>
      <c r="L268" s="37"/>
      <c r="M268" s="185" t="s">
        <v>1</v>
      </c>
      <c r="N268" s="186" t="s">
        <v>42</v>
      </c>
      <c r="O268" s="75"/>
      <c r="P268" s="187">
        <f>O268*H268</f>
        <v>0</v>
      </c>
      <c r="Q268" s="187">
        <v>0.001</v>
      </c>
      <c r="R268" s="187">
        <f>Q268*H268</f>
        <v>0.026925999999999999</v>
      </c>
      <c r="S268" s="187">
        <v>0.00031</v>
      </c>
      <c r="T268" s="188">
        <f>S268*H268</f>
        <v>0.0083470599999999999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9" t="s">
        <v>229</v>
      </c>
      <c r="AT268" s="189" t="s">
        <v>153</v>
      </c>
      <c r="AU268" s="189" t="s">
        <v>86</v>
      </c>
      <c r="AY268" s="17" t="s">
        <v>150</v>
      </c>
      <c r="BE268" s="190">
        <f>IF(N268="základní",J268,0)</f>
        <v>0</v>
      </c>
      <c r="BF268" s="190">
        <f>IF(N268="snížená",J268,0)</f>
        <v>0</v>
      </c>
      <c r="BG268" s="190">
        <f>IF(N268="zákl. přenesená",J268,0)</f>
        <v>0</v>
      </c>
      <c r="BH268" s="190">
        <f>IF(N268="sníž. přenesená",J268,0)</f>
        <v>0</v>
      </c>
      <c r="BI268" s="190">
        <f>IF(N268="nulová",J268,0)</f>
        <v>0</v>
      </c>
      <c r="BJ268" s="17" t="s">
        <v>84</v>
      </c>
      <c r="BK268" s="190">
        <f>ROUND(I268*H268,2)</f>
        <v>0</v>
      </c>
      <c r="BL268" s="17" t="s">
        <v>229</v>
      </c>
      <c r="BM268" s="189" t="s">
        <v>510</v>
      </c>
    </row>
    <row r="269" s="13" customFormat="1">
      <c r="A269" s="13"/>
      <c r="B269" s="191"/>
      <c r="C269" s="13"/>
      <c r="D269" s="192" t="s">
        <v>160</v>
      </c>
      <c r="E269" s="193" t="s">
        <v>1</v>
      </c>
      <c r="F269" s="194" t="s">
        <v>511</v>
      </c>
      <c r="G269" s="13"/>
      <c r="H269" s="195">
        <v>26.925999999999998</v>
      </c>
      <c r="I269" s="196"/>
      <c r="J269" s="13"/>
      <c r="K269" s="13"/>
      <c r="L269" s="191"/>
      <c r="M269" s="197"/>
      <c r="N269" s="198"/>
      <c r="O269" s="198"/>
      <c r="P269" s="198"/>
      <c r="Q269" s="198"/>
      <c r="R269" s="198"/>
      <c r="S269" s="198"/>
      <c r="T269" s="19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3" t="s">
        <v>160</v>
      </c>
      <c r="AU269" s="193" t="s">
        <v>86</v>
      </c>
      <c r="AV269" s="13" t="s">
        <v>86</v>
      </c>
      <c r="AW269" s="13" t="s">
        <v>32</v>
      </c>
      <c r="AX269" s="13" t="s">
        <v>84</v>
      </c>
      <c r="AY269" s="193" t="s">
        <v>150</v>
      </c>
    </row>
    <row r="270" s="2" customFormat="1" ht="24.15" customHeight="1">
      <c r="A270" s="36"/>
      <c r="B270" s="177"/>
      <c r="C270" s="178" t="s">
        <v>512</v>
      </c>
      <c r="D270" s="178" t="s">
        <v>153</v>
      </c>
      <c r="E270" s="179" t="s">
        <v>513</v>
      </c>
      <c r="F270" s="180" t="s">
        <v>514</v>
      </c>
      <c r="G270" s="181" t="s">
        <v>174</v>
      </c>
      <c r="H270" s="182">
        <v>58</v>
      </c>
      <c r="I270" s="183"/>
      <c r="J270" s="184">
        <f>ROUND(I270*H270,2)</f>
        <v>0</v>
      </c>
      <c r="K270" s="180" t="s">
        <v>157</v>
      </c>
      <c r="L270" s="37"/>
      <c r="M270" s="185" t="s">
        <v>1</v>
      </c>
      <c r="N270" s="186" t="s">
        <v>42</v>
      </c>
      <c r="O270" s="75"/>
      <c r="P270" s="187">
        <f>O270*H270</f>
        <v>0</v>
      </c>
      <c r="Q270" s="187">
        <v>0</v>
      </c>
      <c r="R270" s="187">
        <f>Q270*H270</f>
        <v>0</v>
      </c>
      <c r="S270" s="187">
        <v>0.00025000000000000001</v>
      </c>
      <c r="T270" s="188">
        <f>S270*H270</f>
        <v>0.014500000000000001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9" t="s">
        <v>229</v>
      </c>
      <c r="AT270" s="189" t="s">
        <v>153</v>
      </c>
      <c r="AU270" s="189" t="s">
        <v>86</v>
      </c>
      <c r="AY270" s="17" t="s">
        <v>150</v>
      </c>
      <c r="BE270" s="190">
        <f>IF(N270="základní",J270,0)</f>
        <v>0</v>
      </c>
      <c r="BF270" s="190">
        <f>IF(N270="snížená",J270,0)</f>
        <v>0</v>
      </c>
      <c r="BG270" s="190">
        <f>IF(N270="zákl. přenesená",J270,0)</f>
        <v>0</v>
      </c>
      <c r="BH270" s="190">
        <f>IF(N270="sníž. přenesená",J270,0)</f>
        <v>0</v>
      </c>
      <c r="BI270" s="190">
        <f>IF(N270="nulová",J270,0)</f>
        <v>0</v>
      </c>
      <c r="BJ270" s="17" t="s">
        <v>84</v>
      </c>
      <c r="BK270" s="190">
        <f>ROUND(I270*H270,2)</f>
        <v>0</v>
      </c>
      <c r="BL270" s="17" t="s">
        <v>229</v>
      </c>
      <c r="BM270" s="189" t="s">
        <v>515</v>
      </c>
    </row>
    <row r="271" s="13" customFormat="1">
      <c r="A271" s="13"/>
      <c r="B271" s="191"/>
      <c r="C271" s="13"/>
      <c r="D271" s="192" t="s">
        <v>160</v>
      </c>
      <c r="E271" s="193" t="s">
        <v>1</v>
      </c>
      <c r="F271" s="194" t="s">
        <v>516</v>
      </c>
      <c r="G271" s="13"/>
      <c r="H271" s="195">
        <v>58</v>
      </c>
      <c r="I271" s="196"/>
      <c r="J271" s="13"/>
      <c r="K271" s="13"/>
      <c r="L271" s="191"/>
      <c r="M271" s="218"/>
      <c r="N271" s="219"/>
      <c r="O271" s="219"/>
      <c r="P271" s="219"/>
      <c r="Q271" s="219"/>
      <c r="R271" s="219"/>
      <c r="S271" s="219"/>
      <c r="T271" s="22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3" t="s">
        <v>160</v>
      </c>
      <c r="AU271" s="193" t="s">
        <v>86</v>
      </c>
      <c r="AV271" s="13" t="s">
        <v>86</v>
      </c>
      <c r="AW271" s="13" t="s">
        <v>32</v>
      </c>
      <c r="AX271" s="13" t="s">
        <v>84</v>
      </c>
      <c r="AY271" s="193" t="s">
        <v>150</v>
      </c>
    </row>
    <row r="272" s="2" customFormat="1" ht="6.96" customHeight="1">
      <c r="A272" s="36"/>
      <c r="B272" s="58"/>
      <c r="C272" s="59"/>
      <c r="D272" s="59"/>
      <c r="E272" s="59"/>
      <c r="F272" s="59"/>
      <c r="G272" s="59"/>
      <c r="H272" s="59"/>
      <c r="I272" s="59"/>
      <c r="J272" s="59"/>
      <c r="K272" s="59"/>
      <c r="L272" s="37"/>
      <c r="M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</row>
  </sheetData>
  <autoFilter ref="C134:K271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108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Mariánské Lázně - Městské divadlo, Třebízského č.p.106</v>
      </c>
      <c r="F7" s="30"/>
      <c r="G7" s="30"/>
      <c r="H7" s="30"/>
      <c r="L7" s="20"/>
    </row>
    <row r="8" s="1" customFormat="1" ht="12" customHeight="1">
      <c r="B8" s="20"/>
      <c r="D8" s="30" t="s">
        <v>109</v>
      </c>
      <c r="L8" s="20"/>
    </row>
    <row r="9" s="2" customFormat="1" ht="16.5" customHeight="1">
      <c r="A9" s="36"/>
      <c r="B9" s="37"/>
      <c r="C9" s="36"/>
      <c r="D9" s="36"/>
      <c r="E9" s="127" t="s">
        <v>110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517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518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19. 4. 2023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31</v>
      </c>
      <c r="F23" s="36"/>
      <c r="G23" s="36"/>
      <c r="H23" s="36"/>
      <c r="I23" s="30" t="s">
        <v>27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33</v>
      </c>
      <c r="E25" s="36"/>
      <c r="F25" s="36"/>
      <c r="G25" s="36"/>
      <c r="H25" s="36"/>
      <c r="I25" s="30" t="s">
        <v>25</v>
      </c>
      <c r="J25" s="25" t="s">
        <v>34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35</v>
      </c>
      <c r="F26" s="36"/>
      <c r="G26" s="36"/>
      <c r="H26" s="36"/>
      <c r="I26" s="30" t="s">
        <v>27</v>
      </c>
      <c r="J26" s="25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36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37</v>
      </c>
      <c r="E32" s="36"/>
      <c r="F32" s="36"/>
      <c r="G32" s="36"/>
      <c r="H32" s="36"/>
      <c r="I32" s="36"/>
      <c r="J32" s="94">
        <f>ROUND(J129,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41</v>
      </c>
      <c r="E35" s="30" t="s">
        <v>42</v>
      </c>
      <c r="F35" s="133">
        <f>ROUND((SUM(BE129:BE163)),  2)</f>
        <v>0</v>
      </c>
      <c r="G35" s="36"/>
      <c r="H35" s="36"/>
      <c r="I35" s="134">
        <v>0.20999999999999999</v>
      </c>
      <c r="J35" s="133">
        <f>ROUND(((SUM(BE129:BE163))*I35),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43</v>
      </c>
      <c r="F36" s="133">
        <f>ROUND((SUM(BF129:BF163)),  2)</f>
        <v>0</v>
      </c>
      <c r="G36" s="36"/>
      <c r="H36" s="36"/>
      <c r="I36" s="134">
        <v>0.14999999999999999</v>
      </c>
      <c r="J36" s="133">
        <f>ROUND(((SUM(BF129:BF163))*I36),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33">
        <f>ROUND((SUM(BG129:BG163)),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45</v>
      </c>
      <c r="F38" s="133">
        <f>ROUND((SUM(BH129:BH163)),  2)</f>
        <v>0</v>
      </c>
      <c r="G38" s="36"/>
      <c r="H38" s="36"/>
      <c r="I38" s="134">
        <v>0.14999999999999999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46</v>
      </c>
      <c r="F39" s="133">
        <f>ROUND((SUM(BI129:BI163)),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47</v>
      </c>
      <c r="E41" s="79"/>
      <c r="F41" s="79"/>
      <c r="G41" s="137" t="s">
        <v>48</v>
      </c>
      <c r="H41" s="138" t="s">
        <v>49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Mariánské Lázně - Městské divadlo, Třebízského č.p.106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109</v>
      </c>
      <c r="L86" s="20"/>
    </row>
    <row r="87" s="2" customFormat="1" ht="16.5" customHeight="1">
      <c r="A87" s="36"/>
      <c r="B87" s="37"/>
      <c r="C87" s="36"/>
      <c r="D87" s="36"/>
      <c r="E87" s="127" t="s">
        <v>110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517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SO 701d - Dodatek - výměna soklu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Mariánské Lázně</v>
      </c>
      <c r="G91" s="36"/>
      <c r="H91" s="36"/>
      <c r="I91" s="30" t="s">
        <v>22</v>
      </c>
      <c r="J91" s="67" t="str">
        <f>IF(J14="","",J14)</f>
        <v>19. 4. 2023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25.65" customHeight="1">
      <c r="A93" s="36"/>
      <c r="B93" s="37"/>
      <c r="C93" s="30" t="s">
        <v>24</v>
      </c>
      <c r="D93" s="36"/>
      <c r="E93" s="36"/>
      <c r="F93" s="25" t="str">
        <f>E17</f>
        <v>Město Mariánské Lázně</v>
      </c>
      <c r="G93" s="36"/>
      <c r="H93" s="36"/>
      <c r="I93" s="30" t="s">
        <v>30</v>
      </c>
      <c r="J93" s="34" t="str">
        <f>E23</f>
        <v>UNIART - projektová kancelář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33</v>
      </c>
      <c r="J94" s="34" t="str">
        <f>E26</f>
        <v>Jitka Heřmanová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112</v>
      </c>
      <c r="D96" s="135"/>
      <c r="E96" s="135"/>
      <c r="F96" s="135"/>
      <c r="G96" s="135"/>
      <c r="H96" s="135"/>
      <c r="I96" s="135"/>
      <c r="J96" s="144" t="s">
        <v>113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114</v>
      </c>
      <c r="D98" s="36"/>
      <c r="E98" s="36"/>
      <c r="F98" s="36"/>
      <c r="G98" s="36"/>
      <c r="H98" s="36"/>
      <c r="I98" s="36"/>
      <c r="J98" s="94">
        <f>J129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115</v>
      </c>
    </row>
    <row r="99" s="9" customFormat="1" ht="24.96" customHeight="1">
      <c r="A99" s="9"/>
      <c r="B99" s="146"/>
      <c r="C99" s="9"/>
      <c r="D99" s="147" t="s">
        <v>116</v>
      </c>
      <c r="E99" s="148"/>
      <c r="F99" s="148"/>
      <c r="G99" s="148"/>
      <c r="H99" s="148"/>
      <c r="I99" s="148"/>
      <c r="J99" s="149">
        <f>J130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119</v>
      </c>
      <c r="E100" s="152"/>
      <c r="F100" s="152"/>
      <c r="G100" s="152"/>
      <c r="H100" s="152"/>
      <c r="I100" s="152"/>
      <c r="J100" s="153">
        <f>J131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120</v>
      </c>
      <c r="E101" s="152"/>
      <c r="F101" s="152"/>
      <c r="G101" s="152"/>
      <c r="H101" s="152"/>
      <c r="I101" s="152"/>
      <c r="J101" s="153">
        <f>J133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121</v>
      </c>
      <c r="E102" s="152"/>
      <c r="F102" s="152"/>
      <c r="G102" s="152"/>
      <c r="H102" s="152"/>
      <c r="I102" s="152"/>
      <c r="J102" s="153">
        <f>J136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122</v>
      </c>
      <c r="E103" s="152"/>
      <c r="F103" s="152"/>
      <c r="G103" s="152"/>
      <c r="H103" s="152"/>
      <c r="I103" s="152"/>
      <c r="J103" s="153">
        <f>J142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6"/>
      <c r="C104" s="9"/>
      <c r="D104" s="147" t="s">
        <v>123</v>
      </c>
      <c r="E104" s="148"/>
      <c r="F104" s="148"/>
      <c r="G104" s="148"/>
      <c r="H104" s="148"/>
      <c r="I104" s="148"/>
      <c r="J104" s="149">
        <f>J144</f>
        <v>0</v>
      </c>
      <c r="K104" s="9"/>
      <c r="L104" s="14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0"/>
      <c r="C105" s="10"/>
      <c r="D105" s="151" t="s">
        <v>124</v>
      </c>
      <c r="E105" s="152"/>
      <c r="F105" s="152"/>
      <c r="G105" s="152"/>
      <c r="H105" s="152"/>
      <c r="I105" s="152"/>
      <c r="J105" s="153">
        <f>J145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126</v>
      </c>
      <c r="E106" s="152"/>
      <c r="F106" s="152"/>
      <c r="G106" s="152"/>
      <c r="H106" s="152"/>
      <c r="I106" s="152"/>
      <c r="J106" s="153">
        <f>J149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130</v>
      </c>
      <c r="E107" s="152"/>
      <c r="F107" s="152"/>
      <c r="G107" s="152"/>
      <c r="H107" s="152"/>
      <c r="I107" s="152"/>
      <c r="J107" s="153">
        <f>J154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135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127" t="str">
        <f>E7</f>
        <v>Mariánské Lázně - Městské divadlo, Třebízského č.p.106</v>
      </c>
      <c r="F117" s="30"/>
      <c r="G117" s="30"/>
      <c r="H117" s="30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" customFormat="1" ht="12" customHeight="1">
      <c r="B118" s="20"/>
      <c r="C118" s="30" t="s">
        <v>109</v>
      </c>
      <c r="L118" s="20"/>
    </row>
    <row r="119" s="2" customFormat="1" ht="16.5" customHeight="1">
      <c r="A119" s="36"/>
      <c r="B119" s="37"/>
      <c r="C119" s="36"/>
      <c r="D119" s="36"/>
      <c r="E119" s="127" t="s">
        <v>110</v>
      </c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517</v>
      </c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6"/>
      <c r="D121" s="36"/>
      <c r="E121" s="65" t="str">
        <f>E11</f>
        <v>SO 701d - Dodatek - výměna soklu</v>
      </c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20</v>
      </c>
      <c r="D123" s="36"/>
      <c r="E123" s="36"/>
      <c r="F123" s="25" t="str">
        <f>F14</f>
        <v>Mariánské Lázně</v>
      </c>
      <c r="G123" s="36"/>
      <c r="H123" s="36"/>
      <c r="I123" s="30" t="s">
        <v>22</v>
      </c>
      <c r="J123" s="67" t="str">
        <f>IF(J14="","",J14)</f>
        <v>19. 4. 2023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5.65" customHeight="1">
      <c r="A125" s="36"/>
      <c r="B125" s="37"/>
      <c r="C125" s="30" t="s">
        <v>24</v>
      </c>
      <c r="D125" s="36"/>
      <c r="E125" s="36"/>
      <c r="F125" s="25" t="str">
        <f>E17</f>
        <v>Město Mariánské Lázně</v>
      </c>
      <c r="G125" s="36"/>
      <c r="H125" s="36"/>
      <c r="I125" s="30" t="s">
        <v>30</v>
      </c>
      <c r="J125" s="34" t="str">
        <f>E23</f>
        <v>UNIART - projektová kancelář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28</v>
      </c>
      <c r="D126" s="36"/>
      <c r="E126" s="36"/>
      <c r="F126" s="25" t="str">
        <f>IF(E20="","",E20)</f>
        <v>Vyplň údaj</v>
      </c>
      <c r="G126" s="36"/>
      <c r="H126" s="36"/>
      <c r="I126" s="30" t="s">
        <v>33</v>
      </c>
      <c r="J126" s="34" t="str">
        <f>E26</f>
        <v>Jitka Heřmanová</v>
      </c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0.32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1" customFormat="1" ht="29.28" customHeight="1">
      <c r="A128" s="154"/>
      <c r="B128" s="155"/>
      <c r="C128" s="156" t="s">
        <v>136</v>
      </c>
      <c r="D128" s="157" t="s">
        <v>62</v>
      </c>
      <c r="E128" s="157" t="s">
        <v>58</v>
      </c>
      <c r="F128" s="157" t="s">
        <v>59</v>
      </c>
      <c r="G128" s="157" t="s">
        <v>137</v>
      </c>
      <c r="H128" s="157" t="s">
        <v>138</v>
      </c>
      <c r="I128" s="157" t="s">
        <v>139</v>
      </c>
      <c r="J128" s="157" t="s">
        <v>113</v>
      </c>
      <c r="K128" s="158" t="s">
        <v>140</v>
      </c>
      <c r="L128" s="159"/>
      <c r="M128" s="84" t="s">
        <v>1</v>
      </c>
      <c r="N128" s="85" t="s">
        <v>41</v>
      </c>
      <c r="O128" s="85" t="s">
        <v>141</v>
      </c>
      <c r="P128" s="85" t="s">
        <v>142</v>
      </c>
      <c r="Q128" s="85" t="s">
        <v>143</v>
      </c>
      <c r="R128" s="85" t="s">
        <v>144</v>
      </c>
      <c r="S128" s="85" t="s">
        <v>145</v>
      </c>
      <c r="T128" s="86" t="s">
        <v>146</v>
      </c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</row>
    <row r="129" s="2" customFormat="1" ht="22.8" customHeight="1">
      <c r="A129" s="36"/>
      <c r="B129" s="37"/>
      <c r="C129" s="91" t="s">
        <v>147</v>
      </c>
      <c r="D129" s="36"/>
      <c r="E129" s="36"/>
      <c r="F129" s="36"/>
      <c r="G129" s="36"/>
      <c r="H129" s="36"/>
      <c r="I129" s="36"/>
      <c r="J129" s="160">
        <f>BK129</f>
        <v>0</v>
      </c>
      <c r="K129" s="36"/>
      <c r="L129" s="37"/>
      <c r="M129" s="87"/>
      <c r="N129" s="71"/>
      <c r="O129" s="88"/>
      <c r="P129" s="161">
        <f>P130+P144</f>
        <v>0</v>
      </c>
      <c r="Q129" s="88"/>
      <c r="R129" s="161">
        <f>R130+R144</f>
        <v>0.55569369999999996</v>
      </c>
      <c r="S129" s="88"/>
      <c r="T129" s="162">
        <f>T130+T144</f>
        <v>0.61382000000000003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76</v>
      </c>
      <c r="AU129" s="17" t="s">
        <v>115</v>
      </c>
      <c r="BK129" s="163">
        <f>BK130+BK144</f>
        <v>0</v>
      </c>
    </row>
    <row r="130" s="12" customFormat="1" ht="25.92" customHeight="1">
      <c r="A130" s="12"/>
      <c r="B130" s="164"/>
      <c r="C130" s="12"/>
      <c r="D130" s="165" t="s">
        <v>76</v>
      </c>
      <c r="E130" s="166" t="s">
        <v>148</v>
      </c>
      <c r="F130" s="166" t="s">
        <v>149</v>
      </c>
      <c r="G130" s="12"/>
      <c r="H130" s="12"/>
      <c r="I130" s="167"/>
      <c r="J130" s="168">
        <f>BK130</f>
        <v>0</v>
      </c>
      <c r="K130" s="12"/>
      <c r="L130" s="164"/>
      <c r="M130" s="169"/>
      <c r="N130" s="170"/>
      <c r="O130" s="170"/>
      <c r="P130" s="171">
        <f>P131+P133+P136+P142</f>
        <v>0</v>
      </c>
      <c r="Q130" s="170"/>
      <c r="R130" s="171">
        <f>R131+R133+R136+R142</f>
        <v>0.16052080000000002</v>
      </c>
      <c r="S130" s="170"/>
      <c r="T130" s="172">
        <f>T131+T133+T136+T142</f>
        <v>0.18722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5" t="s">
        <v>84</v>
      </c>
      <c r="AT130" s="173" t="s">
        <v>76</v>
      </c>
      <c r="AU130" s="173" t="s">
        <v>77</v>
      </c>
      <c r="AY130" s="165" t="s">
        <v>150</v>
      </c>
      <c r="BK130" s="174">
        <f>BK131+BK133+BK136+BK142</f>
        <v>0</v>
      </c>
    </row>
    <row r="131" s="12" customFormat="1" ht="22.8" customHeight="1">
      <c r="A131" s="12"/>
      <c r="B131" s="164"/>
      <c r="C131" s="12"/>
      <c r="D131" s="165" t="s">
        <v>76</v>
      </c>
      <c r="E131" s="175" t="s">
        <v>184</v>
      </c>
      <c r="F131" s="175" t="s">
        <v>185</v>
      </c>
      <c r="G131" s="12"/>
      <c r="H131" s="12"/>
      <c r="I131" s="167"/>
      <c r="J131" s="176">
        <f>BK131</f>
        <v>0</v>
      </c>
      <c r="K131" s="12"/>
      <c r="L131" s="164"/>
      <c r="M131" s="169"/>
      <c r="N131" s="170"/>
      <c r="O131" s="170"/>
      <c r="P131" s="171">
        <f>P132</f>
        <v>0</v>
      </c>
      <c r="Q131" s="170"/>
      <c r="R131" s="171">
        <f>R132</f>
        <v>0.065934000000000006</v>
      </c>
      <c r="S131" s="170"/>
      <c r="T131" s="17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5" t="s">
        <v>84</v>
      </c>
      <c r="AT131" s="173" t="s">
        <v>76</v>
      </c>
      <c r="AU131" s="173" t="s">
        <v>84</v>
      </c>
      <c r="AY131" s="165" t="s">
        <v>150</v>
      </c>
      <c r="BK131" s="174">
        <f>BK132</f>
        <v>0</v>
      </c>
    </row>
    <row r="132" s="2" customFormat="1" ht="21.75" customHeight="1">
      <c r="A132" s="36"/>
      <c r="B132" s="177"/>
      <c r="C132" s="178" t="s">
        <v>84</v>
      </c>
      <c r="D132" s="178" t="s">
        <v>153</v>
      </c>
      <c r="E132" s="179" t="s">
        <v>206</v>
      </c>
      <c r="F132" s="180" t="s">
        <v>207</v>
      </c>
      <c r="G132" s="181" t="s">
        <v>174</v>
      </c>
      <c r="H132" s="182">
        <v>4.0700000000000003</v>
      </c>
      <c r="I132" s="183"/>
      <c r="J132" s="184">
        <f>ROUND(I132*H132,2)</f>
        <v>0</v>
      </c>
      <c r="K132" s="180" t="s">
        <v>157</v>
      </c>
      <c r="L132" s="37"/>
      <c r="M132" s="185" t="s">
        <v>1</v>
      </c>
      <c r="N132" s="186" t="s">
        <v>42</v>
      </c>
      <c r="O132" s="75"/>
      <c r="P132" s="187">
        <f>O132*H132</f>
        <v>0</v>
      </c>
      <c r="Q132" s="187">
        <v>0.016199999999999999</v>
      </c>
      <c r="R132" s="187">
        <f>Q132*H132</f>
        <v>0.065934000000000006</v>
      </c>
      <c r="S132" s="187">
        <v>0</v>
      </c>
      <c r="T132" s="18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9" t="s">
        <v>158</v>
      </c>
      <c r="AT132" s="189" t="s">
        <v>153</v>
      </c>
      <c r="AU132" s="189" t="s">
        <v>86</v>
      </c>
      <c r="AY132" s="17" t="s">
        <v>150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84</v>
      </c>
      <c r="BK132" s="190">
        <f>ROUND(I132*H132,2)</f>
        <v>0</v>
      </c>
      <c r="BL132" s="17" t="s">
        <v>158</v>
      </c>
      <c r="BM132" s="189" t="s">
        <v>519</v>
      </c>
    </row>
    <row r="133" s="12" customFormat="1" ht="22.8" customHeight="1">
      <c r="A133" s="12"/>
      <c r="B133" s="164"/>
      <c r="C133" s="12"/>
      <c r="D133" s="165" t="s">
        <v>76</v>
      </c>
      <c r="E133" s="175" t="s">
        <v>200</v>
      </c>
      <c r="F133" s="175" t="s">
        <v>243</v>
      </c>
      <c r="G133" s="12"/>
      <c r="H133" s="12"/>
      <c r="I133" s="167"/>
      <c r="J133" s="176">
        <f>BK133</f>
        <v>0</v>
      </c>
      <c r="K133" s="12"/>
      <c r="L133" s="164"/>
      <c r="M133" s="169"/>
      <c r="N133" s="170"/>
      <c r="O133" s="170"/>
      <c r="P133" s="171">
        <f>SUM(P134:P135)</f>
        <v>0</v>
      </c>
      <c r="Q133" s="170"/>
      <c r="R133" s="171">
        <f>SUM(R134:R135)</f>
        <v>0.094586800000000013</v>
      </c>
      <c r="S133" s="170"/>
      <c r="T133" s="172">
        <f>SUM(T134:T135)</f>
        <v>0.18722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5" t="s">
        <v>84</v>
      </c>
      <c r="AT133" s="173" t="s">
        <v>76</v>
      </c>
      <c r="AU133" s="173" t="s">
        <v>84</v>
      </c>
      <c r="AY133" s="165" t="s">
        <v>150</v>
      </c>
      <c r="BK133" s="174">
        <f>SUM(BK134:BK135)</f>
        <v>0</v>
      </c>
    </row>
    <row r="134" s="2" customFormat="1" ht="37.8" customHeight="1">
      <c r="A134" s="36"/>
      <c r="B134" s="177"/>
      <c r="C134" s="178" t="s">
        <v>86</v>
      </c>
      <c r="D134" s="178" t="s">
        <v>153</v>
      </c>
      <c r="E134" s="179" t="s">
        <v>257</v>
      </c>
      <c r="F134" s="180" t="s">
        <v>258</v>
      </c>
      <c r="G134" s="181" t="s">
        <v>174</v>
      </c>
      <c r="H134" s="182">
        <v>4.0700000000000003</v>
      </c>
      <c r="I134" s="183"/>
      <c r="J134" s="184">
        <f>ROUND(I134*H134,2)</f>
        <v>0</v>
      </c>
      <c r="K134" s="180" t="s">
        <v>157</v>
      </c>
      <c r="L134" s="37"/>
      <c r="M134" s="185" t="s">
        <v>1</v>
      </c>
      <c r="N134" s="186" t="s">
        <v>42</v>
      </c>
      <c r="O134" s="75"/>
      <c r="P134" s="187">
        <f>O134*H134</f>
        <v>0</v>
      </c>
      <c r="Q134" s="187">
        <v>0</v>
      </c>
      <c r="R134" s="187">
        <f>Q134*H134</f>
        <v>0</v>
      </c>
      <c r="S134" s="187">
        <v>0.045999999999999999</v>
      </c>
      <c r="T134" s="188">
        <f>S134*H134</f>
        <v>0.18722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9" t="s">
        <v>158</v>
      </c>
      <c r="AT134" s="189" t="s">
        <v>153</v>
      </c>
      <c r="AU134" s="189" t="s">
        <v>86</v>
      </c>
      <c r="AY134" s="17" t="s">
        <v>150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7" t="s">
        <v>84</v>
      </c>
      <c r="BK134" s="190">
        <f>ROUND(I134*H134,2)</f>
        <v>0</v>
      </c>
      <c r="BL134" s="17" t="s">
        <v>158</v>
      </c>
      <c r="BM134" s="189" t="s">
        <v>520</v>
      </c>
    </row>
    <row r="135" s="2" customFormat="1" ht="24.15" customHeight="1">
      <c r="A135" s="36"/>
      <c r="B135" s="177"/>
      <c r="C135" s="178" t="s">
        <v>151</v>
      </c>
      <c r="D135" s="178" t="s">
        <v>153</v>
      </c>
      <c r="E135" s="179" t="s">
        <v>262</v>
      </c>
      <c r="F135" s="180" t="s">
        <v>263</v>
      </c>
      <c r="G135" s="181" t="s">
        <v>174</v>
      </c>
      <c r="H135" s="182">
        <v>4.0700000000000003</v>
      </c>
      <c r="I135" s="183"/>
      <c r="J135" s="184">
        <f>ROUND(I135*H135,2)</f>
        <v>0</v>
      </c>
      <c r="K135" s="180" t="s">
        <v>157</v>
      </c>
      <c r="L135" s="37"/>
      <c r="M135" s="185" t="s">
        <v>1</v>
      </c>
      <c r="N135" s="186" t="s">
        <v>42</v>
      </c>
      <c r="O135" s="75"/>
      <c r="P135" s="187">
        <f>O135*H135</f>
        <v>0</v>
      </c>
      <c r="Q135" s="187">
        <v>0.02324</v>
      </c>
      <c r="R135" s="187">
        <f>Q135*H135</f>
        <v>0.094586800000000013</v>
      </c>
      <c r="S135" s="187">
        <v>0</v>
      </c>
      <c r="T135" s="18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9" t="s">
        <v>158</v>
      </c>
      <c r="AT135" s="189" t="s">
        <v>153</v>
      </c>
      <c r="AU135" s="189" t="s">
        <v>86</v>
      </c>
      <c r="AY135" s="17" t="s">
        <v>150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84</v>
      </c>
      <c r="BK135" s="190">
        <f>ROUND(I135*H135,2)</f>
        <v>0</v>
      </c>
      <c r="BL135" s="17" t="s">
        <v>158</v>
      </c>
      <c r="BM135" s="189" t="s">
        <v>521</v>
      </c>
    </row>
    <row r="136" s="12" customFormat="1" ht="22.8" customHeight="1">
      <c r="A136" s="12"/>
      <c r="B136" s="164"/>
      <c r="C136" s="12"/>
      <c r="D136" s="165" t="s">
        <v>76</v>
      </c>
      <c r="E136" s="175" t="s">
        <v>265</v>
      </c>
      <c r="F136" s="175" t="s">
        <v>266</v>
      </c>
      <c r="G136" s="12"/>
      <c r="H136" s="12"/>
      <c r="I136" s="167"/>
      <c r="J136" s="176">
        <f>BK136</f>
        <v>0</v>
      </c>
      <c r="K136" s="12"/>
      <c r="L136" s="164"/>
      <c r="M136" s="169"/>
      <c r="N136" s="170"/>
      <c r="O136" s="170"/>
      <c r="P136" s="171">
        <f>SUM(P137:P141)</f>
        <v>0</v>
      </c>
      <c r="Q136" s="170"/>
      <c r="R136" s="171">
        <f>SUM(R137:R141)</f>
        <v>0</v>
      </c>
      <c r="S136" s="170"/>
      <c r="T136" s="17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5" t="s">
        <v>84</v>
      </c>
      <c r="AT136" s="173" t="s">
        <v>76</v>
      </c>
      <c r="AU136" s="173" t="s">
        <v>84</v>
      </c>
      <c r="AY136" s="165" t="s">
        <v>150</v>
      </c>
      <c r="BK136" s="174">
        <f>SUM(BK137:BK141)</f>
        <v>0</v>
      </c>
    </row>
    <row r="137" s="2" customFormat="1" ht="24.15" customHeight="1">
      <c r="A137" s="36"/>
      <c r="B137" s="177"/>
      <c r="C137" s="178" t="s">
        <v>158</v>
      </c>
      <c r="D137" s="178" t="s">
        <v>153</v>
      </c>
      <c r="E137" s="179" t="s">
        <v>268</v>
      </c>
      <c r="F137" s="180" t="s">
        <v>269</v>
      </c>
      <c r="G137" s="181" t="s">
        <v>164</v>
      </c>
      <c r="H137" s="182">
        <v>0.61399999999999999</v>
      </c>
      <c r="I137" s="183"/>
      <c r="J137" s="184">
        <f>ROUND(I137*H137,2)</f>
        <v>0</v>
      </c>
      <c r="K137" s="180" t="s">
        <v>157</v>
      </c>
      <c r="L137" s="37"/>
      <c r="M137" s="185" t="s">
        <v>1</v>
      </c>
      <c r="N137" s="186" t="s">
        <v>42</v>
      </c>
      <c r="O137" s="75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9" t="s">
        <v>158</v>
      </c>
      <c r="AT137" s="189" t="s">
        <v>153</v>
      </c>
      <c r="AU137" s="189" t="s">
        <v>86</v>
      </c>
      <c r="AY137" s="17" t="s">
        <v>150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84</v>
      </c>
      <c r="BK137" s="190">
        <f>ROUND(I137*H137,2)</f>
        <v>0</v>
      </c>
      <c r="BL137" s="17" t="s">
        <v>158</v>
      </c>
      <c r="BM137" s="189" t="s">
        <v>522</v>
      </c>
    </row>
    <row r="138" s="2" customFormat="1" ht="24.15" customHeight="1">
      <c r="A138" s="36"/>
      <c r="B138" s="177"/>
      <c r="C138" s="178" t="s">
        <v>178</v>
      </c>
      <c r="D138" s="178" t="s">
        <v>153</v>
      </c>
      <c r="E138" s="179" t="s">
        <v>272</v>
      </c>
      <c r="F138" s="180" t="s">
        <v>273</v>
      </c>
      <c r="G138" s="181" t="s">
        <v>164</v>
      </c>
      <c r="H138" s="182">
        <v>0.61399999999999999</v>
      </c>
      <c r="I138" s="183"/>
      <c r="J138" s="184">
        <f>ROUND(I138*H138,2)</f>
        <v>0</v>
      </c>
      <c r="K138" s="180" t="s">
        <v>157</v>
      </c>
      <c r="L138" s="37"/>
      <c r="M138" s="185" t="s">
        <v>1</v>
      </c>
      <c r="N138" s="186" t="s">
        <v>42</v>
      </c>
      <c r="O138" s="7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9" t="s">
        <v>158</v>
      </c>
      <c r="AT138" s="189" t="s">
        <v>153</v>
      </c>
      <c r="AU138" s="189" t="s">
        <v>86</v>
      </c>
      <c r="AY138" s="17" t="s">
        <v>150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84</v>
      </c>
      <c r="BK138" s="190">
        <f>ROUND(I138*H138,2)</f>
        <v>0</v>
      </c>
      <c r="BL138" s="17" t="s">
        <v>158</v>
      </c>
      <c r="BM138" s="189" t="s">
        <v>523</v>
      </c>
    </row>
    <row r="139" s="2" customFormat="1" ht="24.15" customHeight="1">
      <c r="A139" s="36"/>
      <c r="B139" s="177"/>
      <c r="C139" s="178" t="s">
        <v>184</v>
      </c>
      <c r="D139" s="178" t="s">
        <v>153</v>
      </c>
      <c r="E139" s="179" t="s">
        <v>276</v>
      </c>
      <c r="F139" s="180" t="s">
        <v>277</v>
      </c>
      <c r="G139" s="181" t="s">
        <v>164</v>
      </c>
      <c r="H139" s="182">
        <v>14.736000000000001</v>
      </c>
      <c r="I139" s="183"/>
      <c r="J139" s="184">
        <f>ROUND(I139*H139,2)</f>
        <v>0</v>
      </c>
      <c r="K139" s="180" t="s">
        <v>157</v>
      </c>
      <c r="L139" s="37"/>
      <c r="M139" s="185" t="s">
        <v>1</v>
      </c>
      <c r="N139" s="186" t="s">
        <v>42</v>
      </c>
      <c r="O139" s="75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9" t="s">
        <v>158</v>
      </c>
      <c r="AT139" s="189" t="s">
        <v>153</v>
      </c>
      <c r="AU139" s="189" t="s">
        <v>86</v>
      </c>
      <c r="AY139" s="17" t="s">
        <v>150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0</v>
      </c>
      <c r="BL139" s="17" t="s">
        <v>158</v>
      </c>
      <c r="BM139" s="189" t="s">
        <v>524</v>
      </c>
    </row>
    <row r="140" s="13" customFormat="1">
      <c r="A140" s="13"/>
      <c r="B140" s="191"/>
      <c r="C140" s="13"/>
      <c r="D140" s="192" t="s">
        <v>160</v>
      </c>
      <c r="E140" s="13"/>
      <c r="F140" s="194" t="s">
        <v>525</v>
      </c>
      <c r="G140" s="13"/>
      <c r="H140" s="195">
        <v>14.736000000000001</v>
      </c>
      <c r="I140" s="196"/>
      <c r="J140" s="13"/>
      <c r="K140" s="13"/>
      <c r="L140" s="191"/>
      <c r="M140" s="197"/>
      <c r="N140" s="198"/>
      <c r="O140" s="198"/>
      <c r="P140" s="198"/>
      <c r="Q140" s="198"/>
      <c r="R140" s="198"/>
      <c r="S140" s="198"/>
      <c r="T140" s="19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3" t="s">
        <v>160</v>
      </c>
      <c r="AU140" s="193" t="s">
        <v>86</v>
      </c>
      <c r="AV140" s="13" t="s">
        <v>86</v>
      </c>
      <c r="AW140" s="13" t="s">
        <v>3</v>
      </c>
      <c r="AX140" s="13" t="s">
        <v>84</v>
      </c>
      <c r="AY140" s="193" t="s">
        <v>150</v>
      </c>
    </row>
    <row r="141" s="2" customFormat="1" ht="44.25" customHeight="1">
      <c r="A141" s="36"/>
      <c r="B141" s="177"/>
      <c r="C141" s="178" t="s">
        <v>190</v>
      </c>
      <c r="D141" s="178" t="s">
        <v>153</v>
      </c>
      <c r="E141" s="179" t="s">
        <v>281</v>
      </c>
      <c r="F141" s="180" t="s">
        <v>282</v>
      </c>
      <c r="G141" s="181" t="s">
        <v>164</v>
      </c>
      <c r="H141" s="182">
        <v>0.61399999999999999</v>
      </c>
      <c r="I141" s="183"/>
      <c r="J141" s="184">
        <f>ROUND(I141*H141,2)</f>
        <v>0</v>
      </c>
      <c r="K141" s="180" t="s">
        <v>157</v>
      </c>
      <c r="L141" s="37"/>
      <c r="M141" s="185" t="s">
        <v>1</v>
      </c>
      <c r="N141" s="186" t="s">
        <v>42</v>
      </c>
      <c r="O141" s="75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9" t="s">
        <v>158</v>
      </c>
      <c r="AT141" s="189" t="s">
        <v>153</v>
      </c>
      <c r="AU141" s="189" t="s">
        <v>86</v>
      </c>
      <c r="AY141" s="17" t="s">
        <v>150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84</v>
      </c>
      <c r="BK141" s="190">
        <f>ROUND(I141*H141,2)</f>
        <v>0</v>
      </c>
      <c r="BL141" s="17" t="s">
        <v>158</v>
      </c>
      <c r="BM141" s="189" t="s">
        <v>526</v>
      </c>
    </row>
    <row r="142" s="12" customFormat="1" ht="22.8" customHeight="1">
      <c r="A142" s="12"/>
      <c r="B142" s="164"/>
      <c r="C142" s="12"/>
      <c r="D142" s="165" t="s">
        <v>76</v>
      </c>
      <c r="E142" s="175" t="s">
        <v>284</v>
      </c>
      <c r="F142" s="175" t="s">
        <v>285</v>
      </c>
      <c r="G142" s="12"/>
      <c r="H142" s="12"/>
      <c r="I142" s="167"/>
      <c r="J142" s="176">
        <f>BK142</f>
        <v>0</v>
      </c>
      <c r="K142" s="12"/>
      <c r="L142" s="164"/>
      <c r="M142" s="169"/>
      <c r="N142" s="170"/>
      <c r="O142" s="170"/>
      <c r="P142" s="171">
        <f>P143</f>
        <v>0</v>
      </c>
      <c r="Q142" s="170"/>
      <c r="R142" s="171">
        <f>R143</f>
        <v>0</v>
      </c>
      <c r="S142" s="170"/>
      <c r="T142" s="17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5" t="s">
        <v>84</v>
      </c>
      <c r="AT142" s="173" t="s">
        <v>76</v>
      </c>
      <c r="AU142" s="173" t="s">
        <v>84</v>
      </c>
      <c r="AY142" s="165" t="s">
        <v>150</v>
      </c>
      <c r="BK142" s="174">
        <f>BK143</f>
        <v>0</v>
      </c>
    </row>
    <row r="143" s="2" customFormat="1" ht="16.5" customHeight="1">
      <c r="A143" s="36"/>
      <c r="B143" s="177"/>
      <c r="C143" s="178" t="s">
        <v>195</v>
      </c>
      <c r="D143" s="178" t="s">
        <v>153</v>
      </c>
      <c r="E143" s="179" t="s">
        <v>287</v>
      </c>
      <c r="F143" s="180" t="s">
        <v>288</v>
      </c>
      <c r="G143" s="181" t="s">
        <v>164</v>
      </c>
      <c r="H143" s="182">
        <v>0.161</v>
      </c>
      <c r="I143" s="183"/>
      <c r="J143" s="184">
        <f>ROUND(I143*H143,2)</f>
        <v>0</v>
      </c>
      <c r="K143" s="180" t="s">
        <v>157</v>
      </c>
      <c r="L143" s="37"/>
      <c r="M143" s="185" t="s">
        <v>1</v>
      </c>
      <c r="N143" s="186" t="s">
        <v>42</v>
      </c>
      <c r="O143" s="75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9" t="s">
        <v>158</v>
      </c>
      <c r="AT143" s="189" t="s">
        <v>153</v>
      </c>
      <c r="AU143" s="189" t="s">
        <v>86</v>
      </c>
      <c r="AY143" s="17" t="s">
        <v>150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84</v>
      </c>
      <c r="BK143" s="190">
        <f>ROUND(I143*H143,2)</f>
        <v>0</v>
      </c>
      <c r="BL143" s="17" t="s">
        <v>158</v>
      </c>
      <c r="BM143" s="189" t="s">
        <v>527</v>
      </c>
    </row>
    <row r="144" s="12" customFormat="1" ht="25.92" customHeight="1">
      <c r="A144" s="12"/>
      <c r="B144" s="164"/>
      <c r="C144" s="12"/>
      <c r="D144" s="165" t="s">
        <v>76</v>
      </c>
      <c r="E144" s="166" t="s">
        <v>290</v>
      </c>
      <c r="F144" s="166" t="s">
        <v>291</v>
      </c>
      <c r="G144" s="12"/>
      <c r="H144" s="12"/>
      <c r="I144" s="167"/>
      <c r="J144" s="168">
        <f>BK144</f>
        <v>0</v>
      </c>
      <c r="K144" s="12"/>
      <c r="L144" s="164"/>
      <c r="M144" s="169"/>
      <c r="N144" s="170"/>
      <c r="O144" s="170"/>
      <c r="P144" s="171">
        <f>P145+P149+P154</f>
        <v>0</v>
      </c>
      <c r="Q144" s="170"/>
      <c r="R144" s="171">
        <f>R145+R149+R154</f>
        <v>0.39517289999999999</v>
      </c>
      <c r="S144" s="170"/>
      <c r="T144" s="172">
        <f>T145+T149+T154</f>
        <v>0.42659999999999998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5" t="s">
        <v>86</v>
      </c>
      <c r="AT144" s="173" t="s">
        <v>76</v>
      </c>
      <c r="AU144" s="173" t="s">
        <v>77</v>
      </c>
      <c r="AY144" s="165" t="s">
        <v>150</v>
      </c>
      <c r="BK144" s="174">
        <f>BK145+BK149+BK154</f>
        <v>0</v>
      </c>
    </row>
    <row r="145" s="12" customFormat="1" ht="22.8" customHeight="1">
      <c r="A145" s="12"/>
      <c r="B145" s="164"/>
      <c r="C145" s="12"/>
      <c r="D145" s="165" t="s">
        <v>76</v>
      </c>
      <c r="E145" s="175" t="s">
        <v>292</v>
      </c>
      <c r="F145" s="175" t="s">
        <v>293</v>
      </c>
      <c r="G145" s="12"/>
      <c r="H145" s="12"/>
      <c r="I145" s="167"/>
      <c r="J145" s="176">
        <f>BK145</f>
        <v>0</v>
      </c>
      <c r="K145" s="12"/>
      <c r="L145" s="164"/>
      <c r="M145" s="169"/>
      <c r="N145" s="170"/>
      <c r="O145" s="170"/>
      <c r="P145" s="171">
        <f>SUM(P146:P148)</f>
        <v>0</v>
      </c>
      <c r="Q145" s="170"/>
      <c r="R145" s="171">
        <f>SUM(R146:R148)</f>
        <v>0.028490000000000001</v>
      </c>
      <c r="S145" s="170"/>
      <c r="T145" s="172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5" t="s">
        <v>86</v>
      </c>
      <c r="AT145" s="173" t="s">
        <v>76</v>
      </c>
      <c r="AU145" s="173" t="s">
        <v>84</v>
      </c>
      <c r="AY145" s="165" t="s">
        <v>150</v>
      </c>
      <c r="BK145" s="174">
        <f>SUM(BK146:BK148)</f>
        <v>0</v>
      </c>
    </row>
    <row r="146" s="2" customFormat="1" ht="24.15" customHeight="1">
      <c r="A146" s="36"/>
      <c r="B146" s="177"/>
      <c r="C146" s="178" t="s">
        <v>200</v>
      </c>
      <c r="D146" s="178" t="s">
        <v>153</v>
      </c>
      <c r="E146" s="179" t="s">
        <v>299</v>
      </c>
      <c r="F146" s="180" t="s">
        <v>300</v>
      </c>
      <c r="G146" s="181" t="s">
        <v>174</v>
      </c>
      <c r="H146" s="182">
        <v>8.1400000000000006</v>
      </c>
      <c r="I146" s="183"/>
      <c r="J146" s="184">
        <f>ROUND(I146*H146,2)</f>
        <v>0</v>
      </c>
      <c r="K146" s="180" t="s">
        <v>157</v>
      </c>
      <c r="L146" s="37"/>
      <c r="M146" s="185" t="s">
        <v>1</v>
      </c>
      <c r="N146" s="186" t="s">
        <v>42</v>
      </c>
      <c r="O146" s="75"/>
      <c r="P146" s="187">
        <f>O146*H146</f>
        <v>0</v>
      </c>
      <c r="Q146" s="187">
        <v>0.0035000000000000001</v>
      </c>
      <c r="R146" s="187">
        <f>Q146*H146</f>
        <v>0.028490000000000001</v>
      </c>
      <c r="S146" s="187">
        <v>0</v>
      </c>
      <c r="T146" s="18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9" t="s">
        <v>229</v>
      </c>
      <c r="AT146" s="189" t="s">
        <v>153</v>
      </c>
      <c r="AU146" s="189" t="s">
        <v>86</v>
      </c>
      <c r="AY146" s="17" t="s">
        <v>150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84</v>
      </c>
      <c r="BK146" s="190">
        <f>ROUND(I146*H146,2)</f>
        <v>0</v>
      </c>
      <c r="BL146" s="17" t="s">
        <v>229</v>
      </c>
      <c r="BM146" s="189" t="s">
        <v>528</v>
      </c>
    </row>
    <row r="147" s="13" customFormat="1">
      <c r="A147" s="13"/>
      <c r="B147" s="191"/>
      <c r="C147" s="13"/>
      <c r="D147" s="192" t="s">
        <v>160</v>
      </c>
      <c r="E147" s="193" t="s">
        <v>1</v>
      </c>
      <c r="F147" s="194" t="s">
        <v>529</v>
      </c>
      <c r="G147" s="13"/>
      <c r="H147" s="195">
        <v>8.1400000000000006</v>
      </c>
      <c r="I147" s="196"/>
      <c r="J147" s="13"/>
      <c r="K147" s="13"/>
      <c r="L147" s="191"/>
      <c r="M147" s="197"/>
      <c r="N147" s="198"/>
      <c r="O147" s="198"/>
      <c r="P147" s="198"/>
      <c r="Q147" s="198"/>
      <c r="R147" s="198"/>
      <c r="S147" s="198"/>
      <c r="T147" s="19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3" t="s">
        <v>160</v>
      </c>
      <c r="AU147" s="193" t="s">
        <v>86</v>
      </c>
      <c r="AV147" s="13" t="s">
        <v>86</v>
      </c>
      <c r="AW147" s="13" t="s">
        <v>32</v>
      </c>
      <c r="AX147" s="13" t="s">
        <v>84</v>
      </c>
      <c r="AY147" s="193" t="s">
        <v>150</v>
      </c>
    </row>
    <row r="148" s="2" customFormat="1" ht="24.15" customHeight="1">
      <c r="A148" s="36"/>
      <c r="B148" s="177"/>
      <c r="C148" s="178" t="s">
        <v>205</v>
      </c>
      <c r="D148" s="178" t="s">
        <v>153</v>
      </c>
      <c r="E148" s="179" t="s">
        <v>303</v>
      </c>
      <c r="F148" s="180" t="s">
        <v>304</v>
      </c>
      <c r="G148" s="181" t="s">
        <v>164</v>
      </c>
      <c r="H148" s="182">
        <v>0.028000000000000001</v>
      </c>
      <c r="I148" s="183"/>
      <c r="J148" s="184">
        <f>ROUND(I148*H148,2)</f>
        <v>0</v>
      </c>
      <c r="K148" s="180" t="s">
        <v>157</v>
      </c>
      <c r="L148" s="37"/>
      <c r="M148" s="185" t="s">
        <v>1</v>
      </c>
      <c r="N148" s="186" t="s">
        <v>42</v>
      </c>
      <c r="O148" s="75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9" t="s">
        <v>229</v>
      </c>
      <c r="AT148" s="189" t="s">
        <v>153</v>
      </c>
      <c r="AU148" s="189" t="s">
        <v>86</v>
      </c>
      <c r="AY148" s="17" t="s">
        <v>150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84</v>
      </c>
      <c r="BK148" s="190">
        <f>ROUND(I148*H148,2)</f>
        <v>0</v>
      </c>
      <c r="BL148" s="17" t="s">
        <v>229</v>
      </c>
      <c r="BM148" s="189" t="s">
        <v>530</v>
      </c>
    </row>
    <row r="149" s="12" customFormat="1" ht="22.8" customHeight="1">
      <c r="A149" s="12"/>
      <c r="B149" s="164"/>
      <c r="C149" s="12"/>
      <c r="D149" s="165" t="s">
        <v>76</v>
      </c>
      <c r="E149" s="175" t="s">
        <v>323</v>
      </c>
      <c r="F149" s="175" t="s">
        <v>324</v>
      </c>
      <c r="G149" s="12"/>
      <c r="H149" s="12"/>
      <c r="I149" s="167"/>
      <c r="J149" s="176">
        <f>BK149</f>
        <v>0</v>
      </c>
      <c r="K149" s="12"/>
      <c r="L149" s="164"/>
      <c r="M149" s="169"/>
      <c r="N149" s="170"/>
      <c r="O149" s="170"/>
      <c r="P149" s="171">
        <f>SUM(P150:P153)</f>
        <v>0</v>
      </c>
      <c r="Q149" s="170"/>
      <c r="R149" s="171">
        <f>SUM(R150:R153)</f>
        <v>0.0051689000000000006</v>
      </c>
      <c r="S149" s="170"/>
      <c r="T149" s="17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5" t="s">
        <v>86</v>
      </c>
      <c r="AT149" s="173" t="s">
        <v>76</v>
      </c>
      <c r="AU149" s="173" t="s">
        <v>84</v>
      </c>
      <c r="AY149" s="165" t="s">
        <v>150</v>
      </c>
      <c r="BK149" s="174">
        <f>SUM(BK150:BK153)</f>
        <v>0</v>
      </c>
    </row>
    <row r="150" s="2" customFormat="1" ht="24.15" customHeight="1">
      <c r="A150" s="36"/>
      <c r="B150" s="177"/>
      <c r="C150" s="178" t="s">
        <v>209</v>
      </c>
      <c r="D150" s="178" t="s">
        <v>153</v>
      </c>
      <c r="E150" s="179" t="s">
        <v>326</v>
      </c>
      <c r="F150" s="180" t="s">
        <v>327</v>
      </c>
      <c r="G150" s="181" t="s">
        <v>174</v>
      </c>
      <c r="H150" s="182">
        <v>4.0700000000000003</v>
      </c>
      <c r="I150" s="183"/>
      <c r="J150" s="184">
        <f>ROUND(I150*H150,2)</f>
        <v>0</v>
      </c>
      <c r="K150" s="180" t="s">
        <v>157</v>
      </c>
      <c r="L150" s="37"/>
      <c r="M150" s="185" t="s">
        <v>1</v>
      </c>
      <c r="N150" s="186" t="s">
        <v>42</v>
      </c>
      <c r="O150" s="75"/>
      <c r="P150" s="187">
        <f>O150*H150</f>
        <v>0</v>
      </c>
      <c r="Q150" s="187">
        <v>0.00076999999999999996</v>
      </c>
      <c r="R150" s="187">
        <f>Q150*H150</f>
        <v>0.0031339000000000002</v>
      </c>
      <c r="S150" s="187">
        <v>0</v>
      </c>
      <c r="T150" s="18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9" t="s">
        <v>229</v>
      </c>
      <c r="AT150" s="189" t="s">
        <v>153</v>
      </c>
      <c r="AU150" s="189" t="s">
        <v>86</v>
      </c>
      <c r="AY150" s="17" t="s">
        <v>150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84</v>
      </c>
      <c r="BK150" s="190">
        <f>ROUND(I150*H150,2)</f>
        <v>0</v>
      </c>
      <c r="BL150" s="17" t="s">
        <v>229</v>
      </c>
      <c r="BM150" s="189" t="s">
        <v>531</v>
      </c>
    </row>
    <row r="151" s="2" customFormat="1" ht="33" customHeight="1">
      <c r="A151" s="36"/>
      <c r="B151" s="177"/>
      <c r="C151" s="200" t="s">
        <v>213</v>
      </c>
      <c r="D151" s="200" t="s">
        <v>314</v>
      </c>
      <c r="E151" s="201" t="s">
        <v>330</v>
      </c>
      <c r="F151" s="202" t="s">
        <v>331</v>
      </c>
      <c r="G151" s="203" t="s">
        <v>332</v>
      </c>
      <c r="H151" s="204">
        <v>2.0350000000000001</v>
      </c>
      <c r="I151" s="205"/>
      <c r="J151" s="206">
        <f>ROUND(I151*H151,2)</f>
        <v>0</v>
      </c>
      <c r="K151" s="202" t="s">
        <v>157</v>
      </c>
      <c r="L151" s="207"/>
      <c r="M151" s="208" t="s">
        <v>1</v>
      </c>
      <c r="N151" s="209" t="s">
        <v>42</v>
      </c>
      <c r="O151" s="75"/>
      <c r="P151" s="187">
        <f>O151*H151</f>
        <v>0</v>
      </c>
      <c r="Q151" s="187">
        <v>0.001</v>
      </c>
      <c r="R151" s="187">
        <f>Q151*H151</f>
        <v>0.0020350000000000004</v>
      </c>
      <c r="S151" s="187">
        <v>0</v>
      </c>
      <c r="T151" s="18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9" t="s">
        <v>308</v>
      </c>
      <c r="AT151" s="189" t="s">
        <v>314</v>
      </c>
      <c r="AU151" s="189" t="s">
        <v>86</v>
      </c>
      <c r="AY151" s="17" t="s">
        <v>150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84</v>
      </c>
      <c r="BK151" s="190">
        <f>ROUND(I151*H151,2)</f>
        <v>0</v>
      </c>
      <c r="BL151" s="17" t="s">
        <v>229</v>
      </c>
      <c r="BM151" s="189" t="s">
        <v>532</v>
      </c>
    </row>
    <row r="152" s="13" customFormat="1">
      <c r="A152" s="13"/>
      <c r="B152" s="191"/>
      <c r="C152" s="13"/>
      <c r="D152" s="192" t="s">
        <v>160</v>
      </c>
      <c r="E152" s="13"/>
      <c r="F152" s="194" t="s">
        <v>533</v>
      </c>
      <c r="G152" s="13"/>
      <c r="H152" s="195">
        <v>2.0350000000000001</v>
      </c>
      <c r="I152" s="196"/>
      <c r="J152" s="13"/>
      <c r="K152" s="13"/>
      <c r="L152" s="191"/>
      <c r="M152" s="197"/>
      <c r="N152" s="198"/>
      <c r="O152" s="198"/>
      <c r="P152" s="198"/>
      <c r="Q152" s="198"/>
      <c r="R152" s="198"/>
      <c r="S152" s="198"/>
      <c r="T152" s="19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3" t="s">
        <v>160</v>
      </c>
      <c r="AU152" s="193" t="s">
        <v>86</v>
      </c>
      <c r="AV152" s="13" t="s">
        <v>86</v>
      </c>
      <c r="AW152" s="13" t="s">
        <v>3</v>
      </c>
      <c r="AX152" s="13" t="s">
        <v>84</v>
      </c>
      <c r="AY152" s="193" t="s">
        <v>150</v>
      </c>
    </row>
    <row r="153" s="2" customFormat="1" ht="24.15" customHeight="1">
      <c r="A153" s="36"/>
      <c r="B153" s="177"/>
      <c r="C153" s="178" t="s">
        <v>217</v>
      </c>
      <c r="D153" s="178" t="s">
        <v>153</v>
      </c>
      <c r="E153" s="179" t="s">
        <v>336</v>
      </c>
      <c r="F153" s="180" t="s">
        <v>337</v>
      </c>
      <c r="G153" s="181" t="s">
        <v>164</v>
      </c>
      <c r="H153" s="182">
        <v>0.0050000000000000001</v>
      </c>
      <c r="I153" s="183"/>
      <c r="J153" s="184">
        <f>ROUND(I153*H153,2)</f>
        <v>0</v>
      </c>
      <c r="K153" s="180" t="s">
        <v>157</v>
      </c>
      <c r="L153" s="37"/>
      <c r="M153" s="185" t="s">
        <v>1</v>
      </c>
      <c r="N153" s="186" t="s">
        <v>42</v>
      </c>
      <c r="O153" s="75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9" t="s">
        <v>229</v>
      </c>
      <c r="AT153" s="189" t="s">
        <v>153</v>
      </c>
      <c r="AU153" s="189" t="s">
        <v>86</v>
      </c>
      <c r="AY153" s="17" t="s">
        <v>150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84</v>
      </c>
      <c r="BK153" s="190">
        <f>ROUND(I153*H153,2)</f>
        <v>0</v>
      </c>
      <c r="BL153" s="17" t="s">
        <v>229</v>
      </c>
      <c r="BM153" s="189" t="s">
        <v>534</v>
      </c>
    </row>
    <row r="154" s="12" customFormat="1" ht="22.8" customHeight="1">
      <c r="A154" s="12"/>
      <c r="B154" s="164"/>
      <c r="C154" s="12"/>
      <c r="D154" s="165" t="s">
        <v>76</v>
      </c>
      <c r="E154" s="175" t="s">
        <v>415</v>
      </c>
      <c r="F154" s="175" t="s">
        <v>416</v>
      </c>
      <c r="G154" s="12"/>
      <c r="H154" s="12"/>
      <c r="I154" s="167"/>
      <c r="J154" s="176">
        <f>BK154</f>
        <v>0</v>
      </c>
      <c r="K154" s="12"/>
      <c r="L154" s="164"/>
      <c r="M154" s="169"/>
      <c r="N154" s="170"/>
      <c r="O154" s="170"/>
      <c r="P154" s="171">
        <f>SUM(P155:P163)</f>
        <v>0</v>
      </c>
      <c r="Q154" s="170"/>
      <c r="R154" s="171">
        <f>SUM(R155:R163)</f>
        <v>0.361514</v>
      </c>
      <c r="S154" s="170"/>
      <c r="T154" s="172">
        <f>SUM(T155:T163)</f>
        <v>0.42659999999999998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5" t="s">
        <v>86</v>
      </c>
      <c r="AT154" s="173" t="s">
        <v>76</v>
      </c>
      <c r="AU154" s="173" t="s">
        <v>84</v>
      </c>
      <c r="AY154" s="165" t="s">
        <v>150</v>
      </c>
      <c r="BK154" s="174">
        <f>SUM(BK155:BK163)</f>
        <v>0</v>
      </c>
    </row>
    <row r="155" s="2" customFormat="1" ht="24.15" customHeight="1">
      <c r="A155" s="36"/>
      <c r="B155" s="177"/>
      <c r="C155" s="178" t="s">
        <v>222</v>
      </c>
      <c r="D155" s="178" t="s">
        <v>153</v>
      </c>
      <c r="E155" s="179" t="s">
        <v>535</v>
      </c>
      <c r="F155" s="180" t="s">
        <v>536</v>
      </c>
      <c r="G155" s="181" t="s">
        <v>169</v>
      </c>
      <c r="H155" s="182">
        <v>11.800000000000001</v>
      </c>
      <c r="I155" s="183"/>
      <c r="J155" s="184">
        <f>ROUND(I155*H155,2)</f>
        <v>0</v>
      </c>
      <c r="K155" s="180" t="s">
        <v>157</v>
      </c>
      <c r="L155" s="37"/>
      <c r="M155" s="185" t="s">
        <v>1</v>
      </c>
      <c r="N155" s="186" t="s">
        <v>42</v>
      </c>
      <c r="O155" s="75"/>
      <c r="P155" s="187">
        <f>O155*H155</f>
        <v>0</v>
      </c>
      <c r="Q155" s="187">
        <v>0.0019</v>
      </c>
      <c r="R155" s="187">
        <f>Q155*H155</f>
        <v>0.022420000000000002</v>
      </c>
      <c r="S155" s="187">
        <v>0</v>
      </c>
      <c r="T155" s="18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9" t="s">
        <v>229</v>
      </c>
      <c r="AT155" s="189" t="s">
        <v>153</v>
      </c>
      <c r="AU155" s="189" t="s">
        <v>86</v>
      </c>
      <c r="AY155" s="17" t="s">
        <v>150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84</v>
      </c>
      <c r="BK155" s="190">
        <f>ROUND(I155*H155,2)</f>
        <v>0</v>
      </c>
      <c r="BL155" s="17" t="s">
        <v>229</v>
      </c>
      <c r="BM155" s="189" t="s">
        <v>537</v>
      </c>
    </row>
    <row r="156" s="2" customFormat="1" ht="16.5" customHeight="1">
      <c r="A156" s="36"/>
      <c r="B156" s="177"/>
      <c r="C156" s="200" t="s">
        <v>8</v>
      </c>
      <c r="D156" s="200" t="s">
        <v>314</v>
      </c>
      <c r="E156" s="201" t="s">
        <v>538</v>
      </c>
      <c r="F156" s="202" t="s">
        <v>539</v>
      </c>
      <c r="G156" s="203" t="s">
        <v>169</v>
      </c>
      <c r="H156" s="204">
        <v>12.272</v>
      </c>
      <c r="I156" s="205"/>
      <c r="J156" s="206">
        <f>ROUND(I156*H156,2)</f>
        <v>0</v>
      </c>
      <c r="K156" s="202" t="s">
        <v>157</v>
      </c>
      <c r="L156" s="207"/>
      <c r="M156" s="208" t="s">
        <v>1</v>
      </c>
      <c r="N156" s="209" t="s">
        <v>42</v>
      </c>
      <c r="O156" s="75"/>
      <c r="P156" s="187">
        <f>O156*H156</f>
        <v>0</v>
      </c>
      <c r="Q156" s="187">
        <v>0.010999999999999999</v>
      </c>
      <c r="R156" s="187">
        <f>Q156*H156</f>
        <v>0.134992</v>
      </c>
      <c r="S156" s="187">
        <v>0</v>
      </c>
      <c r="T156" s="18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9" t="s">
        <v>308</v>
      </c>
      <c r="AT156" s="189" t="s">
        <v>314</v>
      </c>
      <c r="AU156" s="189" t="s">
        <v>86</v>
      </c>
      <c r="AY156" s="17" t="s">
        <v>150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84</v>
      </c>
      <c r="BK156" s="190">
        <f>ROUND(I156*H156,2)</f>
        <v>0</v>
      </c>
      <c r="BL156" s="17" t="s">
        <v>229</v>
      </c>
      <c r="BM156" s="189" t="s">
        <v>540</v>
      </c>
    </row>
    <row r="157" s="13" customFormat="1">
      <c r="A157" s="13"/>
      <c r="B157" s="191"/>
      <c r="C157" s="13"/>
      <c r="D157" s="192" t="s">
        <v>160</v>
      </c>
      <c r="E157" s="13"/>
      <c r="F157" s="194" t="s">
        <v>541</v>
      </c>
      <c r="G157" s="13"/>
      <c r="H157" s="195">
        <v>12.272</v>
      </c>
      <c r="I157" s="196"/>
      <c r="J157" s="13"/>
      <c r="K157" s="13"/>
      <c r="L157" s="191"/>
      <c r="M157" s="197"/>
      <c r="N157" s="198"/>
      <c r="O157" s="198"/>
      <c r="P157" s="198"/>
      <c r="Q157" s="198"/>
      <c r="R157" s="198"/>
      <c r="S157" s="198"/>
      <c r="T157" s="19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3" t="s">
        <v>160</v>
      </c>
      <c r="AU157" s="193" t="s">
        <v>86</v>
      </c>
      <c r="AV157" s="13" t="s">
        <v>86</v>
      </c>
      <c r="AW157" s="13" t="s">
        <v>3</v>
      </c>
      <c r="AX157" s="13" t="s">
        <v>84</v>
      </c>
      <c r="AY157" s="193" t="s">
        <v>150</v>
      </c>
    </row>
    <row r="158" s="2" customFormat="1" ht="24.15" customHeight="1">
      <c r="A158" s="36"/>
      <c r="B158" s="177"/>
      <c r="C158" s="178" t="s">
        <v>229</v>
      </c>
      <c r="D158" s="178" t="s">
        <v>153</v>
      </c>
      <c r="E158" s="179" t="s">
        <v>542</v>
      </c>
      <c r="F158" s="180" t="s">
        <v>543</v>
      </c>
      <c r="G158" s="181" t="s">
        <v>169</v>
      </c>
      <c r="H158" s="182">
        <v>11.800000000000001</v>
      </c>
      <c r="I158" s="183"/>
      <c r="J158" s="184">
        <f>ROUND(I158*H158,2)</f>
        <v>0</v>
      </c>
      <c r="K158" s="180" t="s">
        <v>157</v>
      </c>
      <c r="L158" s="37"/>
      <c r="M158" s="185" t="s">
        <v>1</v>
      </c>
      <c r="N158" s="186" t="s">
        <v>42</v>
      </c>
      <c r="O158" s="75"/>
      <c r="P158" s="187">
        <f>O158*H158</f>
        <v>0</v>
      </c>
      <c r="Q158" s="187">
        <v>0</v>
      </c>
      <c r="R158" s="187">
        <f>Q158*H158</f>
        <v>0</v>
      </c>
      <c r="S158" s="187">
        <v>0.017999999999999999</v>
      </c>
      <c r="T158" s="188">
        <f>S158*H158</f>
        <v>0.21240000000000001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9" t="s">
        <v>229</v>
      </c>
      <c r="AT158" s="189" t="s">
        <v>153</v>
      </c>
      <c r="AU158" s="189" t="s">
        <v>86</v>
      </c>
      <c r="AY158" s="17" t="s">
        <v>150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84</v>
      </c>
      <c r="BK158" s="190">
        <f>ROUND(I158*H158,2)</f>
        <v>0</v>
      </c>
      <c r="BL158" s="17" t="s">
        <v>229</v>
      </c>
      <c r="BM158" s="189" t="s">
        <v>544</v>
      </c>
    </row>
    <row r="159" s="2" customFormat="1" ht="24.15" customHeight="1">
      <c r="A159" s="36"/>
      <c r="B159" s="177"/>
      <c r="C159" s="178" t="s">
        <v>234</v>
      </c>
      <c r="D159" s="178" t="s">
        <v>153</v>
      </c>
      <c r="E159" s="179" t="s">
        <v>545</v>
      </c>
      <c r="F159" s="180" t="s">
        <v>546</v>
      </c>
      <c r="G159" s="181" t="s">
        <v>169</v>
      </c>
      <c r="H159" s="182">
        <v>15.300000000000001</v>
      </c>
      <c r="I159" s="183"/>
      <c r="J159" s="184">
        <f>ROUND(I159*H159,2)</f>
        <v>0</v>
      </c>
      <c r="K159" s="180" t="s">
        <v>157</v>
      </c>
      <c r="L159" s="37"/>
      <c r="M159" s="185" t="s">
        <v>1</v>
      </c>
      <c r="N159" s="186" t="s">
        <v>42</v>
      </c>
      <c r="O159" s="75"/>
      <c r="P159" s="187">
        <f>O159*H159</f>
        <v>0</v>
      </c>
      <c r="Q159" s="187">
        <v>0.0019</v>
      </c>
      <c r="R159" s="187">
        <f>Q159*H159</f>
        <v>0.029070000000000002</v>
      </c>
      <c r="S159" s="187">
        <v>0</v>
      </c>
      <c r="T159" s="18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9" t="s">
        <v>229</v>
      </c>
      <c r="AT159" s="189" t="s">
        <v>153</v>
      </c>
      <c r="AU159" s="189" t="s">
        <v>86</v>
      </c>
      <c r="AY159" s="17" t="s">
        <v>150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84</v>
      </c>
      <c r="BK159" s="190">
        <f>ROUND(I159*H159,2)</f>
        <v>0</v>
      </c>
      <c r="BL159" s="17" t="s">
        <v>229</v>
      </c>
      <c r="BM159" s="189" t="s">
        <v>547</v>
      </c>
    </row>
    <row r="160" s="2" customFormat="1" ht="21.75" customHeight="1">
      <c r="A160" s="36"/>
      <c r="B160" s="177"/>
      <c r="C160" s="200" t="s">
        <v>239</v>
      </c>
      <c r="D160" s="200" t="s">
        <v>314</v>
      </c>
      <c r="E160" s="201" t="s">
        <v>548</v>
      </c>
      <c r="F160" s="202" t="s">
        <v>549</v>
      </c>
      <c r="G160" s="203" t="s">
        <v>169</v>
      </c>
      <c r="H160" s="204">
        <v>15.912000000000001</v>
      </c>
      <c r="I160" s="205"/>
      <c r="J160" s="206">
        <f>ROUND(I160*H160,2)</f>
        <v>0</v>
      </c>
      <c r="K160" s="202" t="s">
        <v>157</v>
      </c>
      <c r="L160" s="207"/>
      <c r="M160" s="208" t="s">
        <v>1</v>
      </c>
      <c r="N160" s="209" t="s">
        <v>42</v>
      </c>
      <c r="O160" s="75"/>
      <c r="P160" s="187">
        <f>O160*H160</f>
        <v>0</v>
      </c>
      <c r="Q160" s="187">
        <v>0.010999999999999999</v>
      </c>
      <c r="R160" s="187">
        <f>Q160*H160</f>
        <v>0.17503199999999999</v>
      </c>
      <c r="S160" s="187">
        <v>0</v>
      </c>
      <c r="T160" s="18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9" t="s">
        <v>308</v>
      </c>
      <c r="AT160" s="189" t="s">
        <v>314</v>
      </c>
      <c r="AU160" s="189" t="s">
        <v>86</v>
      </c>
      <c r="AY160" s="17" t="s">
        <v>150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7" t="s">
        <v>84</v>
      </c>
      <c r="BK160" s="190">
        <f>ROUND(I160*H160,2)</f>
        <v>0</v>
      </c>
      <c r="BL160" s="17" t="s">
        <v>229</v>
      </c>
      <c r="BM160" s="189" t="s">
        <v>550</v>
      </c>
    </row>
    <row r="161" s="13" customFormat="1">
      <c r="A161" s="13"/>
      <c r="B161" s="191"/>
      <c r="C161" s="13"/>
      <c r="D161" s="192" t="s">
        <v>160</v>
      </c>
      <c r="E161" s="13"/>
      <c r="F161" s="194" t="s">
        <v>551</v>
      </c>
      <c r="G161" s="13"/>
      <c r="H161" s="195">
        <v>15.912000000000001</v>
      </c>
      <c r="I161" s="196"/>
      <c r="J161" s="13"/>
      <c r="K161" s="13"/>
      <c r="L161" s="191"/>
      <c r="M161" s="197"/>
      <c r="N161" s="198"/>
      <c r="O161" s="198"/>
      <c r="P161" s="198"/>
      <c r="Q161" s="198"/>
      <c r="R161" s="198"/>
      <c r="S161" s="198"/>
      <c r="T161" s="19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3" t="s">
        <v>160</v>
      </c>
      <c r="AU161" s="193" t="s">
        <v>86</v>
      </c>
      <c r="AV161" s="13" t="s">
        <v>86</v>
      </c>
      <c r="AW161" s="13" t="s">
        <v>3</v>
      </c>
      <c r="AX161" s="13" t="s">
        <v>84</v>
      </c>
      <c r="AY161" s="193" t="s">
        <v>150</v>
      </c>
    </row>
    <row r="162" s="2" customFormat="1" ht="24.15" customHeight="1">
      <c r="A162" s="36"/>
      <c r="B162" s="177"/>
      <c r="C162" s="178" t="s">
        <v>244</v>
      </c>
      <c r="D162" s="178" t="s">
        <v>153</v>
      </c>
      <c r="E162" s="179" t="s">
        <v>552</v>
      </c>
      <c r="F162" s="180" t="s">
        <v>553</v>
      </c>
      <c r="G162" s="181" t="s">
        <v>169</v>
      </c>
      <c r="H162" s="182">
        <v>15.300000000000001</v>
      </c>
      <c r="I162" s="183"/>
      <c r="J162" s="184">
        <f>ROUND(I162*H162,2)</f>
        <v>0</v>
      </c>
      <c r="K162" s="180" t="s">
        <v>157</v>
      </c>
      <c r="L162" s="37"/>
      <c r="M162" s="185" t="s">
        <v>1</v>
      </c>
      <c r="N162" s="186" t="s">
        <v>42</v>
      </c>
      <c r="O162" s="75"/>
      <c r="P162" s="187">
        <f>O162*H162</f>
        <v>0</v>
      </c>
      <c r="Q162" s="187">
        <v>0</v>
      </c>
      <c r="R162" s="187">
        <f>Q162*H162</f>
        <v>0</v>
      </c>
      <c r="S162" s="187">
        <v>0.014</v>
      </c>
      <c r="T162" s="188">
        <f>S162*H162</f>
        <v>0.2142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9" t="s">
        <v>229</v>
      </c>
      <c r="AT162" s="189" t="s">
        <v>153</v>
      </c>
      <c r="AU162" s="189" t="s">
        <v>86</v>
      </c>
      <c r="AY162" s="17" t="s">
        <v>150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7" t="s">
        <v>84</v>
      </c>
      <c r="BK162" s="190">
        <f>ROUND(I162*H162,2)</f>
        <v>0</v>
      </c>
      <c r="BL162" s="17" t="s">
        <v>229</v>
      </c>
      <c r="BM162" s="189" t="s">
        <v>554</v>
      </c>
    </row>
    <row r="163" s="2" customFormat="1" ht="24.15" customHeight="1">
      <c r="A163" s="36"/>
      <c r="B163" s="177"/>
      <c r="C163" s="178" t="s">
        <v>248</v>
      </c>
      <c r="D163" s="178" t="s">
        <v>153</v>
      </c>
      <c r="E163" s="179" t="s">
        <v>426</v>
      </c>
      <c r="F163" s="180" t="s">
        <v>427</v>
      </c>
      <c r="G163" s="181" t="s">
        <v>164</v>
      </c>
      <c r="H163" s="182">
        <v>0.36199999999999999</v>
      </c>
      <c r="I163" s="183"/>
      <c r="J163" s="184">
        <f>ROUND(I163*H163,2)</f>
        <v>0</v>
      </c>
      <c r="K163" s="180" t="s">
        <v>157</v>
      </c>
      <c r="L163" s="37"/>
      <c r="M163" s="221" t="s">
        <v>1</v>
      </c>
      <c r="N163" s="222" t="s">
        <v>42</v>
      </c>
      <c r="O163" s="223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9" t="s">
        <v>229</v>
      </c>
      <c r="AT163" s="189" t="s">
        <v>153</v>
      </c>
      <c r="AU163" s="189" t="s">
        <v>86</v>
      </c>
      <c r="AY163" s="17" t="s">
        <v>150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84</v>
      </c>
      <c r="BK163" s="190">
        <f>ROUND(I163*H163,2)</f>
        <v>0</v>
      </c>
      <c r="BL163" s="17" t="s">
        <v>229</v>
      </c>
      <c r="BM163" s="189" t="s">
        <v>555</v>
      </c>
    </row>
    <row r="164" s="2" customFormat="1" ht="6.96" customHeight="1">
      <c r="A164" s="36"/>
      <c r="B164" s="58"/>
      <c r="C164" s="59"/>
      <c r="D164" s="59"/>
      <c r="E164" s="59"/>
      <c r="F164" s="59"/>
      <c r="G164" s="59"/>
      <c r="H164" s="59"/>
      <c r="I164" s="59"/>
      <c r="J164" s="59"/>
      <c r="K164" s="59"/>
      <c r="L164" s="37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autoFilter ref="C128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108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Mariánské Lázně - Městské divadlo, Třebízského č.p.106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109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556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19. 4. 2023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31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">
        <v>34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35</v>
      </c>
      <c r="F24" s="36"/>
      <c r="G24" s="36"/>
      <c r="H24" s="36"/>
      <c r="I24" s="30" t="s">
        <v>27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8"/>
      <c r="B27" s="129"/>
      <c r="C27" s="128"/>
      <c r="D27" s="128"/>
      <c r="E27" s="34" t="s">
        <v>1</v>
      </c>
      <c r="F27" s="34"/>
      <c r="G27" s="34"/>
      <c r="H27" s="34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31" t="s">
        <v>37</v>
      </c>
      <c r="E30" s="36"/>
      <c r="F30" s="36"/>
      <c r="G30" s="36"/>
      <c r="H30" s="36"/>
      <c r="I30" s="36"/>
      <c r="J30" s="94">
        <f>ROUND(J124,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2" t="s">
        <v>41</v>
      </c>
      <c r="E33" s="30" t="s">
        <v>42</v>
      </c>
      <c r="F33" s="133">
        <f>ROUND((SUM(BE124:BE201)),  2)</f>
        <v>0</v>
      </c>
      <c r="G33" s="36"/>
      <c r="H33" s="36"/>
      <c r="I33" s="134">
        <v>0.20999999999999999</v>
      </c>
      <c r="J33" s="133">
        <f>ROUND(((SUM(BE124:BE201))*I33),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33">
        <f>ROUND((SUM(BF124:BF201)),  2)</f>
        <v>0</v>
      </c>
      <c r="G34" s="36"/>
      <c r="H34" s="36"/>
      <c r="I34" s="134">
        <v>0.14999999999999999</v>
      </c>
      <c r="J34" s="133">
        <f>ROUND(((SUM(BF124:BF201))*I34),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33">
        <f>ROUND((SUM(BG124:BG201)),  2)</f>
        <v>0</v>
      </c>
      <c r="G35" s="36"/>
      <c r="H35" s="36"/>
      <c r="I35" s="134">
        <v>0.20999999999999999</v>
      </c>
      <c r="J35" s="133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33">
        <f>ROUND((SUM(BH124:BH201)),  2)</f>
        <v>0</v>
      </c>
      <c r="G36" s="36"/>
      <c r="H36" s="36"/>
      <c r="I36" s="134">
        <v>0.14999999999999999</v>
      </c>
      <c r="J36" s="133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33">
        <f>ROUND((SUM(BI124:BI201)),  2)</f>
        <v>0</v>
      </c>
      <c r="G37" s="36"/>
      <c r="H37" s="36"/>
      <c r="I37" s="134">
        <v>0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5"/>
      <c r="D39" s="136" t="s">
        <v>47</v>
      </c>
      <c r="E39" s="79"/>
      <c r="F39" s="79"/>
      <c r="G39" s="137" t="s">
        <v>48</v>
      </c>
      <c r="H39" s="138" t="s">
        <v>49</v>
      </c>
      <c r="I39" s="79"/>
      <c r="J39" s="139">
        <f>SUM(J30:J37)</f>
        <v>0</v>
      </c>
      <c r="K39" s="140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Mariánské Lázně - Městské divadlo, Třebízského č.p.106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702 - Oprava šatny pro diváky - řešení interieru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Mariánské Lázně</v>
      </c>
      <c r="G89" s="36"/>
      <c r="H89" s="36"/>
      <c r="I89" s="30" t="s">
        <v>22</v>
      </c>
      <c r="J89" s="67" t="str">
        <f>IF(J12="","",J12)</f>
        <v>19. 4. 2023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Mariánské Lázně</v>
      </c>
      <c r="G91" s="36"/>
      <c r="H91" s="36"/>
      <c r="I91" s="30" t="s">
        <v>30</v>
      </c>
      <c r="J91" s="34" t="str">
        <f>E21</f>
        <v>UNIART - projektová kancelář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>Jitka Heřmanová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3" t="s">
        <v>112</v>
      </c>
      <c r="D94" s="135"/>
      <c r="E94" s="135"/>
      <c r="F94" s="135"/>
      <c r="G94" s="135"/>
      <c r="H94" s="135"/>
      <c r="I94" s="135"/>
      <c r="J94" s="144" t="s">
        <v>113</v>
      </c>
      <c r="K94" s="135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45" t="s">
        <v>114</v>
      </c>
      <c r="D96" s="36"/>
      <c r="E96" s="36"/>
      <c r="F96" s="36"/>
      <c r="G96" s="36"/>
      <c r="H96" s="36"/>
      <c r="I96" s="36"/>
      <c r="J96" s="94">
        <f>J124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115</v>
      </c>
    </row>
    <row r="97" s="9" customFormat="1" ht="24.96" customHeight="1">
      <c r="A97" s="9"/>
      <c r="B97" s="146"/>
      <c r="C97" s="9"/>
      <c r="D97" s="147" t="s">
        <v>116</v>
      </c>
      <c r="E97" s="148"/>
      <c r="F97" s="148"/>
      <c r="G97" s="148"/>
      <c r="H97" s="148"/>
      <c r="I97" s="148"/>
      <c r="J97" s="149">
        <f>J125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120</v>
      </c>
      <c r="E98" s="152"/>
      <c r="F98" s="152"/>
      <c r="G98" s="152"/>
      <c r="H98" s="152"/>
      <c r="I98" s="152"/>
      <c r="J98" s="153">
        <f>J126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121</v>
      </c>
      <c r="E99" s="152"/>
      <c r="F99" s="152"/>
      <c r="G99" s="152"/>
      <c r="H99" s="152"/>
      <c r="I99" s="152"/>
      <c r="J99" s="153">
        <f>J128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6"/>
      <c r="C100" s="9"/>
      <c r="D100" s="147" t="s">
        <v>123</v>
      </c>
      <c r="E100" s="148"/>
      <c r="F100" s="148"/>
      <c r="G100" s="148"/>
      <c r="H100" s="148"/>
      <c r="I100" s="148"/>
      <c r="J100" s="149">
        <f>J134</f>
        <v>0</v>
      </c>
      <c r="K100" s="9"/>
      <c r="L100" s="14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50"/>
      <c r="C101" s="10"/>
      <c r="D101" s="151" t="s">
        <v>557</v>
      </c>
      <c r="E101" s="152"/>
      <c r="F101" s="152"/>
      <c r="G101" s="152"/>
      <c r="H101" s="152"/>
      <c r="I101" s="152"/>
      <c r="J101" s="153">
        <f>J135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129</v>
      </c>
      <c r="E102" s="152"/>
      <c r="F102" s="152"/>
      <c r="G102" s="152"/>
      <c r="H102" s="152"/>
      <c r="I102" s="152"/>
      <c r="J102" s="153">
        <f>J158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133</v>
      </c>
      <c r="E103" s="152"/>
      <c r="F103" s="152"/>
      <c r="G103" s="152"/>
      <c r="H103" s="152"/>
      <c r="I103" s="152"/>
      <c r="J103" s="153">
        <f>J164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134</v>
      </c>
      <c r="E104" s="152"/>
      <c r="F104" s="152"/>
      <c r="G104" s="152"/>
      <c r="H104" s="152"/>
      <c r="I104" s="152"/>
      <c r="J104" s="153">
        <f>J170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135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127" t="str">
        <f>E7</f>
        <v>Mariánské Lázně - Městské divadlo, Třebízského č.p.106</v>
      </c>
      <c r="F114" s="30"/>
      <c r="G114" s="30"/>
      <c r="H114" s="30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E9</f>
        <v>SO 702 - Oprava šatny pro diváky - řešení interieru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F12</f>
        <v>Mariánské Lázně</v>
      </c>
      <c r="G118" s="36"/>
      <c r="H118" s="36"/>
      <c r="I118" s="30" t="s">
        <v>22</v>
      </c>
      <c r="J118" s="67" t="str">
        <f>IF(J12="","",J12)</f>
        <v>19. 4. 2023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5.65" customHeight="1">
      <c r="A120" s="36"/>
      <c r="B120" s="37"/>
      <c r="C120" s="30" t="s">
        <v>24</v>
      </c>
      <c r="D120" s="36"/>
      <c r="E120" s="36"/>
      <c r="F120" s="25" t="str">
        <f>E15</f>
        <v>Město Mariánské Lázně</v>
      </c>
      <c r="G120" s="36"/>
      <c r="H120" s="36"/>
      <c r="I120" s="30" t="s">
        <v>30</v>
      </c>
      <c r="J120" s="34" t="str">
        <f>E21</f>
        <v>UNIART - projektová kancelář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28</v>
      </c>
      <c r="D121" s="36"/>
      <c r="E121" s="36"/>
      <c r="F121" s="25" t="str">
        <f>IF(E18="","",E18)</f>
        <v>Vyplň údaj</v>
      </c>
      <c r="G121" s="36"/>
      <c r="H121" s="36"/>
      <c r="I121" s="30" t="s">
        <v>33</v>
      </c>
      <c r="J121" s="34" t="str">
        <f>E24</f>
        <v>Jitka Heřmanová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54"/>
      <c r="B123" s="155"/>
      <c r="C123" s="156" t="s">
        <v>136</v>
      </c>
      <c r="D123" s="157" t="s">
        <v>62</v>
      </c>
      <c r="E123" s="157" t="s">
        <v>58</v>
      </c>
      <c r="F123" s="157" t="s">
        <v>59</v>
      </c>
      <c r="G123" s="157" t="s">
        <v>137</v>
      </c>
      <c r="H123" s="157" t="s">
        <v>138</v>
      </c>
      <c r="I123" s="157" t="s">
        <v>139</v>
      </c>
      <c r="J123" s="157" t="s">
        <v>113</v>
      </c>
      <c r="K123" s="158" t="s">
        <v>140</v>
      </c>
      <c r="L123" s="159"/>
      <c r="M123" s="84" t="s">
        <v>1</v>
      </c>
      <c r="N123" s="85" t="s">
        <v>41</v>
      </c>
      <c r="O123" s="85" t="s">
        <v>141</v>
      </c>
      <c r="P123" s="85" t="s">
        <v>142</v>
      </c>
      <c r="Q123" s="85" t="s">
        <v>143</v>
      </c>
      <c r="R123" s="85" t="s">
        <v>144</v>
      </c>
      <c r="S123" s="85" t="s">
        <v>145</v>
      </c>
      <c r="T123" s="86" t="s">
        <v>146</v>
      </c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</row>
    <row r="124" s="2" customFormat="1" ht="22.8" customHeight="1">
      <c r="A124" s="36"/>
      <c r="B124" s="37"/>
      <c r="C124" s="91" t="s">
        <v>147</v>
      </c>
      <c r="D124" s="36"/>
      <c r="E124" s="36"/>
      <c r="F124" s="36"/>
      <c r="G124" s="36"/>
      <c r="H124" s="36"/>
      <c r="I124" s="36"/>
      <c r="J124" s="160">
        <f>BK124</f>
        <v>0</v>
      </c>
      <c r="K124" s="36"/>
      <c r="L124" s="37"/>
      <c r="M124" s="87"/>
      <c r="N124" s="71"/>
      <c r="O124" s="88"/>
      <c r="P124" s="161">
        <f>P125+P134</f>
        <v>0</v>
      </c>
      <c r="Q124" s="88"/>
      <c r="R124" s="161">
        <f>R125+R134</f>
        <v>3.0291842899999999</v>
      </c>
      <c r="S124" s="88"/>
      <c r="T124" s="162">
        <f>T125+T134</f>
        <v>0.57340829999999998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76</v>
      </c>
      <c r="AU124" s="17" t="s">
        <v>115</v>
      </c>
      <c r="BK124" s="163">
        <f>BK125+BK134</f>
        <v>0</v>
      </c>
    </row>
    <row r="125" s="12" customFormat="1" ht="25.92" customHeight="1">
      <c r="A125" s="12"/>
      <c r="B125" s="164"/>
      <c r="C125" s="12"/>
      <c r="D125" s="165" t="s">
        <v>76</v>
      </c>
      <c r="E125" s="166" t="s">
        <v>148</v>
      </c>
      <c r="F125" s="166" t="s">
        <v>149</v>
      </c>
      <c r="G125" s="12"/>
      <c r="H125" s="12"/>
      <c r="I125" s="167"/>
      <c r="J125" s="168">
        <f>BK125</f>
        <v>0</v>
      </c>
      <c r="K125" s="12"/>
      <c r="L125" s="164"/>
      <c r="M125" s="169"/>
      <c r="N125" s="170"/>
      <c r="O125" s="170"/>
      <c r="P125" s="171">
        <f>P126+P128</f>
        <v>0</v>
      </c>
      <c r="Q125" s="170"/>
      <c r="R125" s="171">
        <f>R126+R128</f>
        <v>0.016899999999999998</v>
      </c>
      <c r="S125" s="170"/>
      <c r="T125" s="172">
        <f>T126+T128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5" t="s">
        <v>84</v>
      </c>
      <c r="AT125" s="173" t="s">
        <v>76</v>
      </c>
      <c r="AU125" s="173" t="s">
        <v>77</v>
      </c>
      <c r="AY125" s="165" t="s">
        <v>150</v>
      </c>
      <c r="BK125" s="174">
        <f>BK126+BK128</f>
        <v>0</v>
      </c>
    </row>
    <row r="126" s="12" customFormat="1" ht="22.8" customHeight="1">
      <c r="A126" s="12"/>
      <c r="B126" s="164"/>
      <c r="C126" s="12"/>
      <c r="D126" s="165" t="s">
        <v>76</v>
      </c>
      <c r="E126" s="175" t="s">
        <v>200</v>
      </c>
      <c r="F126" s="175" t="s">
        <v>243</v>
      </c>
      <c r="G126" s="12"/>
      <c r="H126" s="12"/>
      <c r="I126" s="167"/>
      <c r="J126" s="176">
        <f>BK126</f>
        <v>0</v>
      </c>
      <c r="K126" s="12"/>
      <c r="L126" s="164"/>
      <c r="M126" s="169"/>
      <c r="N126" s="170"/>
      <c r="O126" s="170"/>
      <c r="P126" s="171">
        <f>P127</f>
        <v>0</v>
      </c>
      <c r="Q126" s="170"/>
      <c r="R126" s="171">
        <f>R127</f>
        <v>0.016899999999999998</v>
      </c>
      <c r="S126" s="170"/>
      <c r="T126" s="17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5" t="s">
        <v>84</v>
      </c>
      <c r="AT126" s="173" t="s">
        <v>76</v>
      </c>
      <c r="AU126" s="173" t="s">
        <v>84</v>
      </c>
      <c r="AY126" s="165" t="s">
        <v>150</v>
      </c>
      <c r="BK126" s="174">
        <f>BK127</f>
        <v>0</v>
      </c>
    </row>
    <row r="127" s="2" customFormat="1" ht="33" customHeight="1">
      <c r="A127" s="36"/>
      <c r="B127" s="177"/>
      <c r="C127" s="178" t="s">
        <v>84</v>
      </c>
      <c r="D127" s="178" t="s">
        <v>153</v>
      </c>
      <c r="E127" s="179" t="s">
        <v>245</v>
      </c>
      <c r="F127" s="180" t="s">
        <v>246</v>
      </c>
      <c r="G127" s="181" t="s">
        <v>174</v>
      </c>
      <c r="H127" s="182">
        <v>130</v>
      </c>
      <c r="I127" s="183"/>
      <c r="J127" s="184">
        <f>ROUND(I127*H127,2)</f>
        <v>0</v>
      </c>
      <c r="K127" s="180" t="s">
        <v>157</v>
      </c>
      <c r="L127" s="37"/>
      <c r="M127" s="185" t="s">
        <v>1</v>
      </c>
      <c r="N127" s="186" t="s">
        <v>42</v>
      </c>
      <c r="O127" s="75"/>
      <c r="P127" s="187">
        <f>O127*H127</f>
        <v>0</v>
      </c>
      <c r="Q127" s="187">
        <v>0.00012999999999999999</v>
      </c>
      <c r="R127" s="187">
        <f>Q127*H127</f>
        <v>0.016899999999999998</v>
      </c>
      <c r="S127" s="187">
        <v>0</v>
      </c>
      <c r="T127" s="18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9" t="s">
        <v>158</v>
      </c>
      <c r="AT127" s="189" t="s">
        <v>153</v>
      </c>
      <c r="AU127" s="189" t="s">
        <v>86</v>
      </c>
      <c r="AY127" s="17" t="s">
        <v>150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0</v>
      </c>
      <c r="BL127" s="17" t="s">
        <v>158</v>
      </c>
      <c r="BM127" s="189" t="s">
        <v>558</v>
      </c>
    </row>
    <row r="128" s="12" customFormat="1" ht="22.8" customHeight="1">
      <c r="A128" s="12"/>
      <c r="B128" s="164"/>
      <c r="C128" s="12"/>
      <c r="D128" s="165" t="s">
        <v>76</v>
      </c>
      <c r="E128" s="175" t="s">
        <v>265</v>
      </c>
      <c r="F128" s="175" t="s">
        <v>266</v>
      </c>
      <c r="G128" s="12"/>
      <c r="H128" s="12"/>
      <c r="I128" s="167"/>
      <c r="J128" s="176">
        <f>BK128</f>
        <v>0</v>
      </c>
      <c r="K128" s="12"/>
      <c r="L128" s="164"/>
      <c r="M128" s="169"/>
      <c r="N128" s="170"/>
      <c r="O128" s="170"/>
      <c r="P128" s="171">
        <f>SUM(P129:P133)</f>
        <v>0</v>
      </c>
      <c r="Q128" s="170"/>
      <c r="R128" s="171">
        <f>SUM(R129:R133)</f>
        <v>0</v>
      </c>
      <c r="S128" s="170"/>
      <c r="T128" s="17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5" t="s">
        <v>84</v>
      </c>
      <c r="AT128" s="173" t="s">
        <v>76</v>
      </c>
      <c r="AU128" s="173" t="s">
        <v>84</v>
      </c>
      <c r="AY128" s="165" t="s">
        <v>150</v>
      </c>
      <c r="BK128" s="174">
        <f>SUM(BK129:BK133)</f>
        <v>0</v>
      </c>
    </row>
    <row r="129" s="2" customFormat="1" ht="24.15" customHeight="1">
      <c r="A129" s="36"/>
      <c r="B129" s="177"/>
      <c r="C129" s="178" t="s">
        <v>86</v>
      </c>
      <c r="D129" s="178" t="s">
        <v>153</v>
      </c>
      <c r="E129" s="179" t="s">
        <v>268</v>
      </c>
      <c r="F129" s="180" t="s">
        <v>269</v>
      </c>
      <c r="G129" s="181" t="s">
        <v>164</v>
      </c>
      <c r="H129" s="182">
        <v>1.573</v>
      </c>
      <c r="I129" s="183"/>
      <c r="J129" s="184">
        <f>ROUND(I129*H129,2)</f>
        <v>0</v>
      </c>
      <c r="K129" s="180" t="s">
        <v>157</v>
      </c>
      <c r="L129" s="37"/>
      <c r="M129" s="185" t="s">
        <v>1</v>
      </c>
      <c r="N129" s="186" t="s">
        <v>42</v>
      </c>
      <c r="O129" s="75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9" t="s">
        <v>158</v>
      </c>
      <c r="AT129" s="189" t="s">
        <v>153</v>
      </c>
      <c r="AU129" s="189" t="s">
        <v>86</v>
      </c>
      <c r="AY129" s="17" t="s">
        <v>150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84</v>
      </c>
      <c r="BK129" s="190">
        <f>ROUND(I129*H129,2)</f>
        <v>0</v>
      </c>
      <c r="BL129" s="17" t="s">
        <v>158</v>
      </c>
      <c r="BM129" s="189" t="s">
        <v>559</v>
      </c>
    </row>
    <row r="130" s="2" customFormat="1" ht="24.15" customHeight="1">
      <c r="A130" s="36"/>
      <c r="B130" s="177"/>
      <c r="C130" s="178" t="s">
        <v>151</v>
      </c>
      <c r="D130" s="178" t="s">
        <v>153</v>
      </c>
      <c r="E130" s="179" t="s">
        <v>272</v>
      </c>
      <c r="F130" s="180" t="s">
        <v>273</v>
      </c>
      <c r="G130" s="181" t="s">
        <v>164</v>
      </c>
      <c r="H130" s="182">
        <v>1.573</v>
      </c>
      <c r="I130" s="183"/>
      <c r="J130" s="184">
        <f>ROUND(I130*H130,2)</f>
        <v>0</v>
      </c>
      <c r="K130" s="180" t="s">
        <v>157</v>
      </c>
      <c r="L130" s="37"/>
      <c r="M130" s="185" t="s">
        <v>1</v>
      </c>
      <c r="N130" s="186" t="s">
        <v>42</v>
      </c>
      <c r="O130" s="75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9" t="s">
        <v>158</v>
      </c>
      <c r="AT130" s="189" t="s">
        <v>153</v>
      </c>
      <c r="AU130" s="189" t="s">
        <v>86</v>
      </c>
      <c r="AY130" s="17" t="s">
        <v>150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84</v>
      </c>
      <c r="BK130" s="190">
        <f>ROUND(I130*H130,2)</f>
        <v>0</v>
      </c>
      <c r="BL130" s="17" t="s">
        <v>158</v>
      </c>
      <c r="BM130" s="189" t="s">
        <v>560</v>
      </c>
    </row>
    <row r="131" s="2" customFormat="1" ht="24.15" customHeight="1">
      <c r="A131" s="36"/>
      <c r="B131" s="177"/>
      <c r="C131" s="178" t="s">
        <v>158</v>
      </c>
      <c r="D131" s="178" t="s">
        <v>153</v>
      </c>
      <c r="E131" s="179" t="s">
        <v>276</v>
      </c>
      <c r="F131" s="180" t="s">
        <v>277</v>
      </c>
      <c r="G131" s="181" t="s">
        <v>164</v>
      </c>
      <c r="H131" s="182">
        <v>37.752000000000002</v>
      </c>
      <c r="I131" s="183"/>
      <c r="J131" s="184">
        <f>ROUND(I131*H131,2)</f>
        <v>0</v>
      </c>
      <c r="K131" s="180" t="s">
        <v>157</v>
      </c>
      <c r="L131" s="37"/>
      <c r="M131" s="185" t="s">
        <v>1</v>
      </c>
      <c r="N131" s="186" t="s">
        <v>42</v>
      </c>
      <c r="O131" s="75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9" t="s">
        <v>158</v>
      </c>
      <c r="AT131" s="189" t="s">
        <v>153</v>
      </c>
      <c r="AU131" s="189" t="s">
        <v>86</v>
      </c>
      <c r="AY131" s="17" t="s">
        <v>150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84</v>
      </c>
      <c r="BK131" s="190">
        <f>ROUND(I131*H131,2)</f>
        <v>0</v>
      </c>
      <c r="BL131" s="17" t="s">
        <v>158</v>
      </c>
      <c r="BM131" s="189" t="s">
        <v>561</v>
      </c>
    </row>
    <row r="132" s="13" customFormat="1">
      <c r="A132" s="13"/>
      <c r="B132" s="191"/>
      <c r="C132" s="13"/>
      <c r="D132" s="192" t="s">
        <v>160</v>
      </c>
      <c r="E132" s="13"/>
      <c r="F132" s="194" t="s">
        <v>562</v>
      </c>
      <c r="G132" s="13"/>
      <c r="H132" s="195">
        <v>37.752000000000002</v>
      </c>
      <c r="I132" s="196"/>
      <c r="J132" s="13"/>
      <c r="K132" s="13"/>
      <c r="L132" s="191"/>
      <c r="M132" s="197"/>
      <c r="N132" s="198"/>
      <c r="O132" s="198"/>
      <c r="P132" s="198"/>
      <c r="Q132" s="198"/>
      <c r="R132" s="198"/>
      <c r="S132" s="198"/>
      <c r="T132" s="19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3" t="s">
        <v>160</v>
      </c>
      <c r="AU132" s="193" t="s">
        <v>86</v>
      </c>
      <c r="AV132" s="13" t="s">
        <v>86</v>
      </c>
      <c r="AW132" s="13" t="s">
        <v>3</v>
      </c>
      <c r="AX132" s="13" t="s">
        <v>84</v>
      </c>
      <c r="AY132" s="193" t="s">
        <v>150</v>
      </c>
    </row>
    <row r="133" s="2" customFormat="1" ht="44.25" customHeight="1">
      <c r="A133" s="36"/>
      <c r="B133" s="177"/>
      <c r="C133" s="178" t="s">
        <v>178</v>
      </c>
      <c r="D133" s="178" t="s">
        <v>153</v>
      </c>
      <c r="E133" s="179" t="s">
        <v>281</v>
      </c>
      <c r="F133" s="180" t="s">
        <v>282</v>
      </c>
      <c r="G133" s="181" t="s">
        <v>164</v>
      </c>
      <c r="H133" s="182">
        <v>1.573</v>
      </c>
      <c r="I133" s="183"/>
      <c r="J133" s="184">
        <f>ROUND(I133*H133,2)</f>
        <v>0</v>
      </c>
      <c r="K133" s="180" t="s">
        <v>157</v>
      </c>
      <c r="L133" s="37"/>
      <c r="M133" s="185" t="s">
        <v>1</v>
      </c>
      <c r="N133" s="186" t="s">
        <v>42</v>
      </c>
      <c r="O133" s="75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9" t="s">
        <v>158</v>
      </c>
      <c r="AT133" s="189" t="s">
        <v>153</v>
      </c>
      <c r="AU133" s="189" t="s">
        <v>86</v>
      </c>
      <c r="AY133" s="17" t="s">
        <v>150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84</v>
      </c>
      <c r="BK133" s="190">
        <f>ROUND(I133*H133,2)</f>
        <v>0</v>
      </c>
      <c r="BL133" s="17" t="s">
        <v>158</v>
      </c>
      <c r="BM133" s="189" t="s">
        <v>563</v>
      </c>
    </row>
    <row r="134" s="12" customFormat="1" ht="25.92" customHeight="1">
      <c r="A134" s="12"/>
      <c r="B134" s="164"/>
      <c r="C134" s="12"/>
      <c r="D134" s="165" t="s">
        <v>76</v>
      </c>
      <c r="E134" s="166" t="s">
        <v>290</v>
      </c>
      <c r="F134" s="166" t="s">
        <v>291</v>
      </c>
      <c r="G134" s="12"/>
      <c r="H134" s="12"/>
      <c r="I134" s="167"/>
      <c r="J134" s="168">
        <f>BK134</f>
        <v>0</v>
      </c>
      <c r="K134" s="12"/>
      <c r="L134" s="164"/>
      <c r="M134" s="169"/>
      <c r="N134" s="170"/>
      <c r="O134" s="170"/>
      <c r="P134" s="171">
        <f>P135+P158+P164+P170</f>
        <v>0</v>
      </c>
      <c r="Q134" s="170"/>
      <c r="R134" s="171">
        <f>R135+R158+R164+R170</f>
        <v>3.0122842899999998</v>
      </c>
      <c r="S134" s="170"/>
      <c r="T134" s="172">
        <f>T135+T158+T164+T170</f>
        <v>0.57340829999999998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5" t="s">
        <v>86</v>
      </c>
      <c r="AT134" s="173" t="s">
        <v>76</v>
      </c>
      <c r="AU134" s="173" t="s">
        <v>77</v>
      </c>
      <c r="AY134" s="165" t="s">
        <v>150</v>
      </c>
      <c r="BK134" s="174">
        <f>BK135+BK158+BK164+BK170</f>
        <v>0</v>
      </c>
    </row>
    <row r="135" s="12" customFormat="1" ht="22.8" customHeight="1">
      <c r="A135" s="12"/>
      <c r="B135" s="164"/>
      <c r="C135" s="12"/>
      <c r="D135" s="165" t="s">
        <v>76</v>
      </c>
      <c r="E135" s="175" t="s">
        <v>564</v>
      </c>
      <c r="F135" s="175" t="s">
        <v>565</v>
      </c>
      <c r="G135" s="12"/>
      <c r="H135" s="12"/>
      <c r="I135" s="167"/>
      <c r="J135" s="176">
        <f>BK135</f>
        <v>0</v>
      </c>
      <c r="K135" s="12"/>
      <c r="L135" s="164"/>
      <c r="M135" s="169"/>
      <c r="N135" s="170"/>
      <c r="O135" s="170"/>
      <c r="P135" s="171">
        <f>SUM(P136:P157)</f>
        <v>0</v>
      </c>
      <c r="Q135" s="170"/>
      <c r="R135" s="171">
        <f>SUM(R136:R157)</f>
        <v>2.7978931999999999</v>
      </c>
      <c r="S135" s="170"/>
      <c r="T135" s="172">
        <f>SUM(T136:T157)</f>
        <v>0.57340829999999998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5" t="s">
        <v>86</v>
      </c>
      <c r="AT135" s="173" t="s">
        <v>76</v>
      </c>
      <c r="AU135" s="173" t="s">
        <v>84</v>
      </c>
      <c r="AY135" s="165" t="s">
        <v>150</v>
      </c>
      <c r="BK135" s="174">
        <f>SUM(BK136:BK157)</f>
        <v>0</v>
      </c>
    </row>
    <row r="136" s="2" customFormat="1" ht="24.15" customHeight="1">
      <c r="A136" s="36"/>
      <c r="B136" s="177"/>
      <c r="C136" s="178" t="s">
        <v>184</v>
      </c>
      <c r="D136" s="178" t="s">
        <v>153</v>
      </c>
      <c r="E136" s="179" t="s">
        <v>566</v>
      </c>
      <c r="F136" s="180" t="s">
        <v>567</v>
      </c>
      <c r="G136" s="181" t="s">
        <v>174</v>
      </c>
      <c r="H136" s="182">
        <v>23.262</v>
      </c>
      <c r="I136" s="183"/>
      <c r="J136" s="184">
        <f>ROUND(I136*H136,2)</f>
        <v>0</v>
      </c>
      <c r="K136" s="180" t="s">
        <v>157</v>
      </c>
      <c r="L136" s="37"/>
      <c r="M136" s="185" t="s">
        <v>1</v>
      </c>
      <c r="N136" s="186" t="s">
        <v>42</v>
      </c>
      <c r="O136" s="75"/>
      <c r="P136" s="187">
        <f>O136*H136</f>
        <v>0</v>
      </c>
      <c r="Q136" s="187">
        <v>0</v>
      </c>
      <c r="R136" s="187">
        <f>Q136*H136</f>
        <v>0</v>
      </c>
      <c r="S136" s="187">
        <v>0.024649999999999998</v>
      </c>
      <c r="T136" s="188">
        <f>S136*H136</f>
        <v>0.57340829999999998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9" t="s">
        <v>229</v>
      </c>
      <c r="AT136" s="189" t="s">
        <v>153</v>
      </c>
      <c r="AU136" s="189" t="s">
        <v>86</v>
      </c>
      <c r="AY136" s="17" t="s">
        <v>150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84</v>
      </c>
      <c r="BK136" s="190">
        <f>ROUND(I136*H136,2)</f>
        <v>0</v>
      </c>
      <c r="BL136" s="17" t="s">
        <v>229</v>
      </c>
      <c r="BM136" s="189" t="s">
        <v>568</v>
      </c>
    </row>
    <row r="137" s="2" customFormat="1" ht="24.15" customHeight="1">
      <c r="A137" s="36"/>
      <c r="B137" s="177"/>
      <c r="C137" s="178" t="s">
        <v>190</v>
      </c>
      <c r="D137" s="178" t="s">
        <v>153</v>
      </c>
      <c r="E137" s="179" t="s">
        <v>569</v>
      </c>
      <c r="F137" s="180" t="s">
        <v>570</v>
      </c>
      <c r="G137" s="181" t="s">
        <v>174</v>
      </c>
      <c r="H137" s="182">
        <v>23.262</v>
      </c>
      <c r="I137" s="183"/>
      <c r="J137" s="184">
        <f>ROUND(I137*H137,2)</f>
        <v>0</v>
      </c>
      <c r="K137" s="180" t="s">
        <v>157</v>
      </c>
      <c r="L137" s="37"/>
      <c r="M137" s="185" t="s">
        <v>1</v>
      </c>
      <c r="N137" s="186" t="s">
        <v>42</v>
      </c>
      <c r="O137" s="75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9" t="s">
        <v>229</v>
      </c>
      <c r="AT137" s="189" t="s">
        <v>153</v>
      </c>
      <c r="AU137" s="189" t="s">
        <v>86</v>
      </c>
      <c r="AY137" s="17" t="s">
        <v>150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84</v>
      </c>
      <c r="BK137" s="190">
        <f>ROUND(I137*H137,2)</f>
        <v>0</v>
      </c>
      <c r="BL137" s="17" t="s">
        <v>229</v>
      </c>
      <c r="BM137" s="189" t="s">
        <v>571</v>
      </c>
    </row>
    <row r="138" s="13" customFormat="1">
      <c r="A138" s="13"/>
      <c r="B138" s="191"/>
      <c r="C138" s="13"/>
      <c r="D138" s="192" t="s">
        <v>160</v>
      </c>
      <c r="E138" s="193" t="s">
        <v>1</v>
      </c>
      <c r="F138" s="194" t="s">
        <v>572</v>
      </c>
      <c r="G138" s="13"/>
      <c r="H138" s="195">
        <v>23.262</v>
      </c>
      <c r="I138" s="196"/>
      <c r="J138" s="13"/>
      <c r="K138" s="13"/>
      <c r="L138" s="191"/>
      <c r="M138" s="197"/>
      <c r="N138" s="198"/>
      <c r="O138" s="198"/>
      <c r="P138" s="198"/>
      <c r="Q138" s="198"/>
      <c r="R138" s="198"/>
      <c r="S138" s="198"/>
      <c r="T138" s="19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3" t="s">
        <v>160</v>
      </c>
      <c r="AU138" s="193" t="s">
        <v>86</v>
      </c>
      <c r="AV138" s="13" t="s">
        <v>86</v>
      </c>
      <c r="AW138" s="13" t="s">
        <v>32</v>
      </c>
      <c r="AX138" s="13" t="s">
        <v>84</v>
      </c>
      <c r="AY138" s="193" t="s">
        <v>150</v>
      </c>
    </row>
    <row r="139" s="2" customFormat="1" ht="16.5" customHeight="1">
      <c r="A139" s="36"/>
      <c r="B139" s="177"/>
      <c r="C139" s="200" t="s">
        <v>195</v>
      </c>
      <c r="D139" s="200" t="s">
        <v>314</v>
      </c>
      <c r="E139" s="201" t="s">
        <v>573</v>
      </c>
      <c r="F139" s="202" t="s">
        <v>574</v>
      </c>
      <c r="G139" s="203" t="s">
        <v>174</v>
      </c>
      <c r="H139" s="204">
        <v>25.588000000000001</v>
      </c>
      <c r="I139" s="205"/>
      <c r="J139" s="206">
        <f>ROUND(I139*H139,2)</f>
        <v>0</v>
      </c>
      <c r="K139" s="202" t="s">
        <v>157</v>
      </c>
      <c r="L139" s="207"/>
      <c r="M139" s="208" t="s">
        <v>1</v>
      </c>
      <c r="N139" s="209" t="s">
        <v>42</v>
      </c>
      <c r="O139" s="75"/>
      <c r="P139" s="187">
        <f>O139*H139</f>
        <v>0</v>
      </c>
      <c r="Q139" s="187">
        <v>0.0149</v>
      </c>
      <c r="R139" s="187">
        <f>Q139*H139</f>
        <v>0.38126120000000002</v>
      </c>
      <c r="S139" s="187">
        <v>0</v>
      </c>
      <c r="T139" s="18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9" t="s">
        <v>308</v>
      </c>
      <c r="AT139" s="189" t="s">
        <v>314</v>
      </c>
      <c r="AU139" s="189" t="s">
        <v>86</v>
      </c>
      <c r="AY139" s="17" t="s">
        <v>150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0</v>
      </c>
      <c r="BL139" s="17" t="s">
        <v>229</v>
      </c>
      <c r="BM139" s="189" t="s">
        <v>575</v>
      </c>
    </row>
    <row r="140" s="13" customFormat="1">
      <c r="A140" s="13"/>
      <c r="B140" s="191"/>
      <c r="C140" s="13"/>
      <c r="D140" s="192" t="s">
        <v>160</v>
      </c>
      <c r="E140" s="13"/>
      <c r="F140" s="194" t="s">
        <v>576</v>
      </c>
      <c r="G140" s="13"/>
      <c r="H140" s="195">
        <v>25.588000000000001</v>
      </c>
      <c r="I140" s="196"/>
      <c r="J140" s="13"/>
      <c r="K140" s="13"/>
      <c r="L140" s="191"/>
      <c r="M140" s="197"/>
      <c r="N140" s="198"/>
      <c r="O140" s="198"/>
      <c r="P140" s="198"/>
      <c r="Q140" s="198"/>
      <c r="R140" s="198"/>
      <c r="S140" s="198"/>
      <c r="T140" s="19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3" t="s">
        <v>160</v>
      </c>
      <c r="AU140" s="193" t="s">
        <v>86</v>
      </c>
      <c r="AV140" s="13" t="s">
        <v>86</v>
      </c>
      <c r="AW140" s="13" t="s">
        <v>3</v>
      </c>
      <c r="AX140" s="13" t="s">
        <v>84</v>
      </c>
      <c r="AY140" s="193" t="s">
        <v>150</v>
      </c>
    </row>
    <row r="141" s="2" customFormat="1" ht="16.5" customHeight="1">
      <c r="A141" s="36"/>
      <c r="B141" s="177"/>
      <c r="C141" s="178" t="s">
        <v>200</v>
      </c>
      <c r="D141" s="178" t="s">
        <v>153</v>
      </c>
      <c r="E141" s="179" t="s">
        <v>577</v>
      </c>
      <c r="F141" s="180" t="s">
        <v>578</v>
      </c>
      <c r="G141" s="181" t="s">
        <v>169</v>
      </c>
      <c r="H141" s="182">
        <v>34</v>
      </c>
      <c r="I141" s="183"/>
      <c r="J141" s="184">
        <f>ROUND(I141*H141,2)</f>
        <v>0</v>
      </c>
      <c r="K141" s="180" t="s">
        <v>157</v>
      </c>
      <c r="L141" s="37"/>
      <c r="M141" s="185" t="s">
        <v>1</v>
      </c>
      <c r="N141" s="186" t="s">
        <v>42</v>
      </c>
      <c r="O141" s="75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9" t="s">
        <v>229</v>
      </c>
      <c r="AT141" s="189" t="s">
        <v>153</v>
      </c>
      <c r="AU141" s="189" t="s">
        <v>86</v>
      </c>
      <c r="AY141" s="17" t="s">
        <v>150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84</v>
      </c>
      <c r="BK141" s="190">
        <f>ROUND(I141*H141,2)</f>
        <v>0</v>
      </c>
      <c r="BL141" s="17" t="s">
        <v>229</v>
      </c>
      <c r="BM141" s="189" t="s">
        <v>579</v>
      </c>
    </row>
    <row r="142" s="2" customFormat="1" ht="24.15" customHeight="1">
      <c r="A142" s="36"/>
      <c r="B142" s="177"/>
      <c r="C142" s="200" t="s">
        <v>205</v>
      </c>
      <c r="D142" s="200" t="s">
        <v>314</v>
      </c>
      <c r="E142" s="201" t="s">
        <v>580</v>
      </c>
      <c r="F142" s="202" t="s">
        <v>581</v>
      </c>
      <c r="G142" s="203" t="s">
        <v>169</v>
      </c>
      <c r="H142" s="204">
        <v>37.399999999999999</v>
      </c>
      <c r="I142" s="205"/>
      <c r="J142" s="206">
        <f>ROUND(I142*H142,2)</f>
        <v>0</v>
      </c>
      <c r="K142" s="202" t="s">
        <v>1</v>
      </c>
      <c r="L142" s="207"/>
      <c r="M142" s="208" t="s">
        <v>1</v>
      </c>
      <c r="N142" s="209" t="s">
        <v>42</v>
      </c>
      <c r="O142" s="75"/>
      <c r="P142" s="187">
        <f>O142*H142</f>
        <v>0</v>
      </c>
      <c r="Q142" s="187">
        <v>0.00027999999999999998</v>
      </c>
      <c r="R142" s="187">
        <f>Q142*H142</f>
        <v>0.010471999999999999</v>
      </c>
      <c r="S142" s="187">
        <v>0</v>
      </c>
      <c r="T142" s="18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9" t="s">
        <v>308</v>
      </c>
      <c r="AT142" s="189" t="s">
        <v>314</v>
      </c>
      <c r="AU142" s="189" t="s">
        <v>86</v>
      </c>
      <c r="AY142" s="17" t="s">
        <v>150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84</v>
      </c>
      <c r="BK142" s="190">
        <f>ROUND(I142*H142,2)</f>
        <v>0</v>
      </c>
      <c r="BL142" s="17" t="s">
        <v>229</v>
      </c>
      <c r="BM142" s="189" t="s">
        <v>582</v>
      </c>
    </row>
    <row r="143" s="13" customFormat="1">
      <c r="A143" s="13"/>
      <c r="B143" s="191"/>
      <c r="C143" s="13"/>
      <c r="D143" s="192" t="s">
        <v>160</v>
      </c>
      <c r="E143" s="13"/>
      <c r="F143" s="194" t="s">
        <v>583</v>
      </c>
      <c r="G143" s="13"/>
      <c r="H143" s="195">
        <v>37.399999999999999</v>
      </c>
      <c r="I143" s="196"/>
      <c r="J143" s="13"/>
      <c r="K143" s="13"/>
      <c r="L143" s="191"/>
      <c r="M143" s="197"/>
      <c r="N143" s="198"/>
      <c r="O143" s="198"/>
      <c r="P143" s="198"/>
      <c r="Q143" s="198"/>
      <c r="R143" s="198"/>
      <c r="S143" s="198"/>
      <c r="T143" s="19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3" t="s">
        <v>160</v>
      </c>
      <c r="AU143" s="193" t="s">
        <v>86</v>
      </c>
      <c r="AV143" s="13" t="s">
        <v>86</v>
      </c>
      <c r="AW143" s="13" t="s">
        <v>3</v>
      </c>
      <c r="AX143" s="13" t="s">
        <v>84</v>
      </c>
      <c r="AY143" s="193" t="s">
        <v>150</v>
      </c>
    </row>
    <row r="144" s="2" customFormat="1" ht="21.75" customHeight="1">
      <c r="A144" s="36"/>
      <c r="B144" s="177"/>
      <c r="C144" s="178" t="s">
        <v>209</v>
      </c>
      <c r="D144" s="178" t="s">
        <v>153</v>
      </c>
      <c r="E144" s="179" t="s">
        <v>584</v>
      </c>
      <c r="F144" s="180" t="s">
        <v>585</v>
      </c>
      <c r="G144" s="181" t="s">
        <v>169</v>
      </c>
      <c r="H144" s="182">
        <v>20</v>
      </c>
      <c r="I144" s="183"/>
      <c r="J144" s="184">
        <f>ROUND(I144*H144,2)</f>
        <v>0</v>
      </c>
      <c r="K144" s="180" t="s">
        <v>157</v>
      </c>
      <c r="L144" s="37"/>
      <c r="M144" s="185" t="s">
        <v>1</v>
      </c>
      <c r="N144" s="186" t="s">
        <v>42</v>
      </c>
      <c r="O144" s="75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9" t="s">
        <v>229</v>
      </c>
      <c r="AT144" s="189" t="s">
        <v>153</v>
      </c>
      <c r="AU144" s="189" t="s">
        <v>86</v>
      </c>
      <c r="AY144" s="17" t="s">
        <v>150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84</v>
      </c>
      <c r="BK144" s="190">
        <f>ROUND(I144*H144,2)</f>
        <v>0</v>
      </c>
      <c r="BL144" s="17" t="s">
        <v>229</v>
      </c>
      <c r="BM144" s="189" t="s">
        <v>586</v>
      </c>
    </row>
    <row r="145" s="13" customFormat="1">
      <c r="A145" s="13"/>
      <c r="B145" s="191"/>
      <c r="C145" s="13"/>
      <c r="D145" s="192" t="s">
        <v>160</v>
      </c>
      <c r="E145" s="193" t="s">
        <v>1</v>
      </c>
      <c r="F145" s="194" t="s">
        <v>587</v>
      </c>
      <c r="G145" s="13"/>
      <c r="H145" s="195">
        <v>20</v>
      </c>
      <c r="I145" s="196"/>
      <c r="J145" s="13"/>
      <c r="K145" s="13"/>
      <c r="L145" s="191"/>
      <c r="M145" s="197"/>
      <c r="N145" s="198"/>
      <c r="O145" s="198"/>
      <c r="P145" s="198"/>
      <c r="Q145" s="198"/>
      <c r="R145" s="198"/>
      <c r="S145" s="198"/>
      <c r="T145" s="19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3" t="s">
        <v>160</v>
      </c>
      <c r="AU145" s="193" t="s">
        <v>86</v>
      </c>
      <c r="AV145" s="13" t="s">
        <v>86</v>
      </c>
      <c r="AW145" s="13" t="s">
        <v>32</v>
      </c>
      <c r="AX145" s="13" t="s">
        <v>84</v>
      </c>
      <c r="AY145" s="193" t="s">
        <v>150</v>
      </c>
    </row>
    <row r="146" s="2" customFormat="1" ht="24.15" customHeight="1">
      <c r="A146" s="36"/>
      <c r="B146" s="177"/>
      <c r="C146" s="200" t="s">
        <v>213</v>
      </c>
      <c r="D146" s="200" t="s">
        <v>314</v>
      </c>
      <c r="E146" s="201" t="s">
        <v>588</v>
      </c>
      <c r="F146" s="202" t="s">
        <v>589</v>
      </c>
      <c r="G146" s="203" t="s">
        <v>169</v>
      </c>
      <c r="H146" s="204">
        <v>11</v>
      </c>
      <c r="I146" s="205"/>
      <c r="J146" s="206">
        <f>ROUND(I146*H146,2)</f>
        <v>0</v>
      </c>
      <c r="K146" s="202" t="s">
        <v>1</v>
      </c>
      <c r="L146" s="207"/>
      <c r="M146" s="208" t="s">
        <v>1</v>
      </c>
      <c r="N146" s="209" t="s">
        <v>42</v>
      </c>
      <c r="O146" s="75"/>
      <c r="P146" s="187">
        <f>O146*H146</f>
        <v>0</v>
      </c>
      <c r="Q146" s="187">
        <v>0.00027999999999999998</v>
      </c>
      <c r="R146" s="187">
        <f>Q146*H146</f>
        <v>0.0030799999999999998</v>
      </c>
      <c r="S146" s="187">
        <v>0</v>
      </c>
      <c r="T146" s="18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9" t="s">
        <v>308</v>
      </c>
      <c r="AT146" s="189" t="s">
        <v>314</v>
      </c>
      <c r="AU146" s="189" t="s">
        <v>86</v>
      </c>
      <c r="AY146" s="17" t="s">
        <v>150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84</v>
      </c>
      <c r="BK146" s="190">
        <f>ROUND(I146*H146,2)</f>
        <v>0</v>
      </c>
      <c r="BL146" s="17" t="s">
        <v>229</v>
      </c>
      <c r="BM146" s="189" t="s">
        <v>590</v>
      </c>
    </row>
    <row r="147" s="13" customFormat="1">
      <c r="A147" s="13"/>
      <c r="B147" s="191"/>
      <c r="C147" s="13"/>
      <c r="D147" s="192" t="s">
        <v>160</v>
      </c>
      <c r="E147" s="13"/>
      <c r="F147" s="194" t="s">
        <v>591</v>
      </c>
      <c r="G147" s="13"/>
      <c r="H147" s="195">
        <v>11</v>
      </c>
      <c r="I147" s="196"/>
      <c r="J147" s="13"/>
      <c r="K147" s="13"/>
      <c r="L147" s="191"/>
      <c r="M147" s="197"/>
      <c r="N147" s="198"/>
      <c r="O147" s="198"/>
      <c r="P147" s="198"/>
      <c r="Q147" s="198"/>
      <c r="R147" s="198"/>
      <c r="S147" s="198"/>
      <c r="T147" s="19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3" t="s">
        <v>160</v>
      </c>
      <c r="AU147" s="193" t="s">
        <v>86</v>
      </c>
      <c r="AV147" s="13" t="s">
        <v>86</v>
      </c>
      <c r="AW147" s="13" t="s">
        <v>3</v>
      </c>
      <c r="AX147" s="13" t="s">
        <v>84</v>
      </c>
      <c r="AY147" s="193" t="s">
        <v>150</v>
      </c>
    </row>
    <row r="148" s="2" customFormat="1" ht="24.15" customHeight="1">
      <c r="A148" s="36"/>
      <c r="B148" s="177"/>
      <c r="C148" s="200" t="s">
        <v>217</v>
      </c>
      <c r="D148" s="200" t="s">
        <v>314</v>
      </c>
      <c r="E148" s="201" t="s">
        <v>592</v>
      </c>
      <c r="F148" s="202" t="s">
        <v>593</v>
      </c>
      <c r="G148" s="203" t="s">
        <v>169</v>
      </c>
      <c r="H148" s="204">
        <v>11</v>
      </c>
      <c r="I148" s="205"/>
      <c r="J148" s="206">
        <f>ROUND(I148*H148,2)</f>
        <v>0</v>
      </c>
      <c r="K148" s="202" t="s">
        <v>1</v>
      </c>
      <c r="L148" s="207"/>
      <c r="M148" s="208" t="s">
        <v>1</v>
      </c>
      <c r="N148" s="209" t="s">
        <v>42</v>
      </c>
      <c r="O148" s="75"/>
      <c r="P148" s="187">
        <f>O148*H148</f>
        <v>0</v>
      </c>
      <c r="Q148" s="187">
        <v>0.00027999999999999998</v>
      </c>
      <c r="R148" s="187">
        <f>Q148*H148</f>
        <v>0.0030799999999999998</v>
      </c>
      <c r="S148" s="187">
        <v>0</v>
      </c>
      <c r="T148" s="18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9" t="s">
        <v>308</v>
      </c>
      <c r="AT148" s="189" t="s">
        <v>314</v>
      </c>
      <c r="AU148" s="189" t="s">
        <v>86</v>
      </c>
      <c r="AY148" s="17" t="s">
        <v>150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84</v>
      </c>
      <c r="BK148" s="190">
        <f>ROUND(I148*H148,2)</f>
        <v>0</v>
      </c>
      <c r="BL148" s="17" t="s">
        <v>229</v>
      </c>
      <c r="BM148" s="189" t="s">
        <v>594</v>
      </c>
    </row>
    <row r="149" s="13" customFormat="1">
      <c r="A149" s="13"/>
      <c r="B149" s="191"/>
      <c r="C149" s="13"/>
      <c r="D149" s="192" t="s">
        <v>160</v>
      </c>
      <c r="E149" s="13"/>
      <c r="F149" s="194" t="s">
        <v>591</v>
      </c>
      <c r="G149" s="13"/>
      <c r="H149" s="195">
        <v>11</v>
      </c>
      <c r="I149" s="196"/>
      <c r="J149" s="13"/>
      <c r="K149" s="13"/>
      <c r="L149" s="191"/>
      <c r="M149" s="197"/>
      <c r="N149" s="198"/>
      <c r="O149" s="198"/>
      <c r="P149" s="198"/>
      <c r="Q149" s="198"/>
      <c r="R149" s="198"/>
      <c r="S149" s="198"/>
      <c r="T149" s="19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3" t="s">
        <v>160</v>
      </c>
      <c r="AU149" s="193" t="s">
        <v>86</v>
      </c>
      <c r="AV149" s="13" t="s">
        <v>86</v>
      </c>
      <c r="AW149" s="13" t="s">
        <v>3</v>
      </c>
      <c r="AX149" s="13" t="s">
        <v>84</v>
      </c>
      <c r="AY149" s="193" t="s">
        <v>150</v>
      </c>
    </row>
    <row r="150" s="2" customFormat="1" ht="16.5" customHeight="1">
      <c r="A150" s="36"/>
      <c r="B150" s="177"/>
      <c r="C150" s="178" t="s">
        <v>222</v>
      </c>
      <c r="D150" s="178" t="s">
        <v>153</v>
      </c>
      <c r="E150" s="179" t="s">
        <v>595</v>
      </c>
      <c r="F150" s="180" t="s">
        <v>596</v>
      </c>
      <c r="G150" s="181" t="s">
        <v>597</v>
      </c>
      <c r="H150" s="182">
        <v>120</v>
      </c>
      <c r="I150" s="183"/>
      <c r="J150" s="184">
        <f>ROUND(I150*H150,2)</f>
        <v>0</v>
      </c>
      <c r="K150" s="180" t="s">
        <v>157</v>
      </c>
      <c r="L150" s="37"/>
      <c r="M150" s="185" t="s">
        <v>1</v>
      </c>
      <c r="N150" s="186" t="s">
        <v>42</v>
      </c>
      <c r="O150" s="75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9" t="s">
        <v>598</v>
      </c>
      <c r="AT150" s="189" t="s">
        <v>153</v>
      </c>
      <c r="AU150" s="189" t="s">
        <v>86</v>
      </c>
      <c r="AY150" s="17" t="s">
        <v>150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84</v>
      </c>
      <c r="BK150" s="190">
        <f>ROUND(I150*H150,2)</f>
        <v>0</v>
      </c>
      <c r="BL150" s="17" t="s">
        <v>598</v>
      </c>
      <c r="BM150" s="189" t="s">
        <v>599</v>
      </c>
    </row>
    <row r="151" s="2" customFormat="1">
      <c r="A151" s="36"/>
      <c r="B151" s="37"/>
      <c r="C151" s="36"/>
      <c r="D151" s="192" t="s">
        <v>600</v>
      </c>
      <c r="E151" s="36"/>
      <c r="F151" s="226" t="s">
        <v>601</v>
      </c>
      <c r="G151" s="36"/>
      <c r="H151" s="36"/>
      <c r="I151" s="227"/>
      <c r="J151" s="36"/>
      <c r="K151" s="36"/>
      <c r="L151" s="37"/>
      <c r="M151" s="228"/>
      <c r="N151" s="229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600</v>
      </c>
      <c r="AU151" s="17" t="s">
        <v>86</v>
      </c>
    </row>
    <row r="152" s="13" customFormat="1">
      <c r="A152" s="13"/>
      <c r="B152" s="191"/>
      <c r="C152" s="13"/>
      <c r="D152" s="192" t="s">
        <v>160</v>
      </c>
      <c r="E152" s="193" t="s">
        <v>1</v>
      </c>
      <c r="F152" s="194" t="s">
        <v>602</v>
      </c>
      <c r="G152" s="13"/>
      <c r="H152" s="195">
        <v>24</v>
      </c>
      <c r="I152" s="196"/>
      <c r="J152" s="13"/>
      <c r="K152" s="13"/>
      <c r="L152" s="191"/>
      <c r="M152" s="197"/>
      <c r="N152" s="198"/>
      <c r="O152" s="198"/>
      <c r="P152" s="198"/>
      <c r="Q152" s="198"/>
      <c r="R152" s="198"/>
      <c r="S152" s="198"/>
      <c r="T152" s="19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3" t="s">
        <v>160</v>
      </c>
      <c r="AU152" s="193" t="s">
        <v>86</v>
      </c>
      <c r="AV152" s="13" t="s">
        <v>86</v>
      </c>
      <c r="AW152" s="13" t="s">
        <v>32</v>
      </c>
      <c r="AX152" s="13" t="s">
        <v>77</v>
      </c>
      <c r="AY152" s="193" t="s">
        <v>150</v>
      </c>
    </row>
    <row r="153" s="13" customFormat="1">
      <c r="A153" s="13"/>
      <c r="B153" s="191"/>
      <c r="C153" s="13"/>
      <c r="D153" s="192" t="s">
        <v>160</v>
      </c>
      <c r="E153" s="193" t="s">
        <v>1</v>
      </c>
      <c r="F153" s="194" t="s">
        <v>603</v>
      </c>
      <c r="G153" s="13"/>
      <c r="H153" s="195">
        <v>96</v>
      </c>
      <c r="I153" s="196"/>
      <c r="J153" s="13"/>
      <c r="K153" s="13"/>
      <c r="L153" s="191"/>
      <c r="M153" s="197"/>
      <c r="N153" s="198"/>
      <c r="O153" s="198"/>
      <c r="P153" s="198"/>
      <c r="Q153" s="198"/>
      <c r="R153" s="198"/>
      <c r="S153" s="198"/>
      <c r="T153" s="19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3" t="s">
        <v>160</v>
      </c>
      <c r="AU153" s="193" t="s">
        <v>86</v>
      </c>
      <c r="AV153" s="13" t="s">
        <v>86</v>
      </c>
      <c r="AW153" s="13" t="s">
        <v>32</v>
      </c>
      <c r="AX153" s="13" t="s">
        <v>77</v>
      </c>
      <c r="AY153" s="193" t="s">
        <v>150</v>
      </c>
    </row>
    <row r="154" s="14" customFormat="1">
      <c r="A154" s="14"/>
      <c r="B154" s="210"/>
      <c r="C154" s="14"/>
      <c r="D154" s="192" t="s">
        <v>160</v>
      </c>
      <c r="E154" s="211" t="s">
        <v>1</v>
      </c>
      <c r="F154" s="212" t="s">
        <v>365</v>
      </c>
      <c r="G154" s="14"/>
      <c r="H154" s="213">
        <v>120</v>
      </c>
      <c r="I154" s="214"/>
      <c r="J154" s="14"/>
      <c r="K154" s="14"/>
      <c r="L154" s="210"/>
      <c r="M154" s="215"/>
      <c r="N154" s="216"/>
      <c r="O154" s="216"/>
      <c r="P154" s="216"/>
      <c r="Q154" s="216"/>
      <c r="R154" s="216"/>
      <c r="S154" s="216"/>
      <c r="T154" s="21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11" t="s">
        <v>160</v>
      </c>
      <c r="AU154" s="211" t="s">
        <v>86</v>
      </c>
      <c r="AV154" s="14" t="s">
        <v>158</v>
      </c>
      <c r="AW154" s="14" t="s">
        <v>32</v>
      </c>
      <c r="AX154" s="14" t="s">
        <v>84</v>
      </c>
      <c r="AY154" s="211" t="s">
        <v>150</v>
      </c>
    </row>
    <row r="155" s="2" customFormat="1" ht="16.5" customHeight="1">
      <c r="A155" s="36"/>
      <c r="B155" s="177"/>
      <c r="C155" s="200" t="s">
        <v>8</v>
      </c>
      <c r="D155" s="200" t="s">
        <v>314</v>
      </c>
      <c r="E155" s="201" t="s">
        <v>604</v>
      </c>
      <c r="F155" s="202" t="s">
        <v>605</v>
      </c>
      <c r="G155" s="203" t="s">
        <v>606</v>
      </c>
      <c r="H155" s="204">
        <v>1</v>
      </c>
      <c r="I155" s="205"/>
      <c r="J155" s="206">
        <f>ROUND(I155*H155,2)</f>
        <v>0</v>
      </c>
      <c r="K155" s="202" t="s">
        <v>1</v>
      </c>
      <c r="L155" s="207"/>
      <c r="M155" s="208" t="s">
        <v>1</v>
      </c>
      <c r="N155" s="209" t="s">
        <v>42</v>
      </c>
      <c r="O155" s="75"/>
      <c r="P155" s="187">
        <f>O155*H155</f>
        <v>0</v>
      </c>
      <c r="Q155" s="187">
        <v>2.3999999999999999</v>
      </c>
      <c r="R155" s="187">
        <f>Q155*H155</f>
        <v>2.3999999999999999</v>
      </c>
      <c r="S155" s="187">
        <v>0</v>
      </c>
      <c r="T155" s="18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9" t="s">
        <v>308</v>
      </c>
      <c r="AT155" s="189" t="s">
        <v>314</v>
      </c>
      <c r="AU155" s="189" t="s">
        <v>86</v>
      </c>
      <c r="AY155" s="17" t="s">
        <v>150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84</v>
      </c>
      <c r="BK155" s="190">
        <f>ROUND(I155*H155,2)</f>
        <v>0</v>
      </c>
      <c r="BL155" s="17" t="s">
        <v>229</v>
      </c>
      <c r="BM155" s="189" t="s">
        <v>607</v>
      </c>
    </row>
    <row r="156" s="2" customFormat="1">
      <c r="A156" s="36"/>
      <c r="B156" s="37"/>
      <c r="C156" s="36"/>
      <c r="D156" s="192" t="s">
        <v>600</v>
      </c>
      <c r="E156" s="36"/>
      <c r="F156" s="226" t="s">
        <v>608</v>
      </c>
      <c r="G156" s="36"/>
      <c r="H156" s="36"/>
      <c r="I156" s="227"/>
      <c r="J156" s="36"/>
      <c r="K156" s="36"/>
      <c r="L156" s="37"/>
      <c r="M156" s="228"/>
      <c r="N156" s="229"/>
      <c r="O156" s="75"/>
      <c r="P156" s="75"/>
      <c r="Q156" s="75"/>
      <c r="R156" s="75"/>
      <c r="S156" s="75"/>
      <c r="T156" s="7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7" t="s">
        <v>600</v>
      </c>
      <c r="AU156" s="17" t="s">
        <v>86</v>
      </c>
    </row>
    <row r="157" s="2" customFormat="1" ht="24.15" customHeight="1">
      <c r="A157" s="36"/>
      <c r="B157" s="177"/>
      <c r="C157" s="178" t="s">
        <v>229</v>
      </c>
      <c r="D157" s="178" t="s">
        <v>153</v>
      </c>
      <c r="E157" s="179" t="s">
        <v>609</v>
      </c>
      <c r="F157" s="180" t="s">
        <v>610</v>
      </c>
      <c r="G157" s="181" t="s">
        <v>164</v>
      </c>
      <c r="H157" s="182">
        <v>2.798</v>
      </c>
      <c r="I157" s="183"/>
      <c r="J157" s="184">
        <f>ROUND(I157*H157,2)</f>
        <v>0</v>
      </c>
      <c r="K157" s="180" t="s">
        <v>157</v>
      </c>
      <c r="L157" s="37"/>
      <c r="M157" s="185" t="s">
        <v>1</v>
      </c>
      <c r="N157" s="186" t="s">
        <v>42</v>
      </c>
      <c r="O157" s="75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9" t="s">
        <v>229</v>
      </c>
      <c r="AT157" s="189" t="s">
        <v>153</v>
      </c>
      <c r="AU157" s="189" t="s">
        <v>86</v>
      </c>
      <c r="AY157" s="17" t="s">
        <v>150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84</v>
      </c>
      <c r="BK157" s="190">
        <f>ROUND(I157*H157,2)</f>
        <v>0</v>
      </c>
      <c r="BL157" s="17" t="s">
        <v>229</v>
      </c>
      <c r="BM157" s="189" t="s">
        <v>611</v>
      </c>
    </row>
    <row r="158" s="12" customFormat="1" ht="22.8" customHeight="1">
      <c r="A158" s="12"/>
      <c r="B158" s="164"/>
      <c r="C158" s="12"/>
      <c r="D158" s="165" t="s">
        <v>76</v>
      </c>
      <c r="E158" s="175" t="s">
        <v>409</v>
      </c>
      <c r="F158" s="175" t="s">
        <v>410</v>
      </c>
      <c r="G158" s="12"/>
      <c r="H158" s="12"/>
      <c r="I158" s="167"/>
      <c r="J158" s="176">
        <f>BK158</f>
        <v>0</v>
      </c>
      <c r="K158" s="12"/>
      <c r="L158" s="164"/>
      <c r="M158" s="169"/>
      <c r="N158" s="170"/>
      <c r="O158" s="170"/>
      <c r="P158" s="171">
        <f>SUM(P159:P163)</f>
        <v>0</v>
      </c>
      <c r="Q158" s="170"/>
      <c r="R158" s="171">
        <f>SUM(R159:R163)</f>
        <v>0.0055661399999999998</v>
      </c>
      <c r="S158" s="170"/>
      <c r="T158" s="172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5" t="s">
        <v>86</v>
      </c>
      <c r="AT158" s="173" t="s">
        <v>76</v>
      </c>
      <c r="AU158" s="173" t="s">
        <v>84</v>
      </c>
      <c r="AY158" s="165" t="s">
        <v>150</v>
      </c>
      <c r="BK158" s="174">
        <f>SUM(BK159:BK163)</f>
        <v>0</v>
      </c>
    </row>
    <row r="159" s="2" customFormat="1" ht="21.75" customHeight="1">
      <c r="A159" s="36"/>
      <c r="B159" s="177"/>
      <c r="C159" s="178" t="s">
        <v>234</v>
      </c>
      <c r="D159" s="178" t="s">
        <v>153</v>
      </c>
      <c r="E159" s="179" t="s">
        <v>612</v>
      </c>
      <c r="F159" s="180" t="s">
        <v>613</v>
      </c>
      <c r="G159" s="181" t="s">
        <v>332</v>
      </c>
      <c r="H159" s="182">
        <v>5.202</v>
      </c>
      <c r="I159" s="183"/>
      <c r="J159" s="184">
        <f>ROUND(I159*H159,2)</f>
        <v>0</v>
      </c>
      <c r="K159" s="180" t="s">
        <v>157</v>
      </c>
      <c r="L159" s="37"/>
      <c r="M159" s="185" t="s">
        <v>1</v>
      </c>
      <c r="N159" s="186" t="s">
        <v>42</v>
      </c>
      <c r="O159" s="75"/>
      <c r="P159" s="187">
        <f>O159*H159</f>
        <v>0</v>
      </c>
      <c r="Q159" s="187">
        <v>6.9999999999999994E-05</v>
      </c>
      <c r="R159" s="187">
        <f>Q159*H159</f>
        <v>0.00036413999999999994</v>
      </c>
      <c r="S159" s="187">
        <v>0</v>
      </c>
      <c r="T159" s="18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9" t="s">
        <v>229</v>
      </c>
      <c r="AT159" s="189" t="s">
        <v>153</v>
      </c>
      <c r="AU159" s="189" t="s">
        <v>86</v>
      </c>
      <c r="AY159" s="17" t="s">
        <v>150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84</v>
      </c>
      <c r="BK159" s="190">
        <f>ROUND(I159*H159,2)</f>
        <v>0</v>
      </c>
      <c r="BL159" s="17" t="s">
        <v>229</v>
      </c>
      <c r="BM159" s="189" t="s">
        <v>614</v>
      </c>
    </row>
    <row r="160" s="13" customFormat="1">
      <c r="A160" s="13"/>
      <c r="B160" s="191"/>
      <c r="C160" s="13"/>
      <c r="D160" s="192" t="s">
        <v>160</v>
      </c>
      <c r="E160" s="193" t="s">
        <v>1</v>
      </c>
      <c r="F160" s="194" t="s">
        <v>615</v>
      </c>
      <c r="G160" s="13"/>
      <c r="H160" s="195">
        <v>5.202</v>
      </c>
      <c r="I160" s="196"/>
      <c r="J160" s="13"/>
      <c r="K160" s="13"/>
      <c r="L160" s="191"/>
      <c r="M160" s="197"/>
      <c r="N160" s="198"/>
      <c r="O160" s="198"/>
      <c r="P160" s="198"/>
      <c r="Q160" s="198"/>
      <c r="R160" s="198"/>
      <c r="S160" s="198"/>
      <c r="T160" s="19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3" t="s">
        <v>160</v>
      </c>
      <c r="AU160" s="193" t="s">
        <v>86</v>
      </c>
      <c r="AV160" s="13" t="s">
        <v>86</v>
      </c>
      <c r="AW160" s="13" t="s">
        <v>32</v>
      </c>
      <c r="AX160" s="13" t="s">
        <v>84</v>
      </c>
      <c r="AY160" s="193" t="s">
        <v>150</v>
      </c>
    </row>
    <row r="161" s="2" customFormat="1" ht="16.5" customHeight="1">
      <c r="A161" s="36"/>
      <c r="B161" s="177"/>
      <c r="C161" s="200" t="s">
        <v>239</v>
      </c>
      <c r="D161" s="200" t="s">
        <v>314</v>
      </c>
      <c r="E161" s="201" t="s">
        <v>616</v>
      </c>
      <c r="F161" s="202" t="s">
        <v>617</v>
      </c>
      <c r="G161" s="203" t="s">
        <v>332</v>
      </c>
      <c r="H161" s="204">
        <v>5.202</v>
      </c>
      <c r="I161" s="205"/>
      <c r="J161" s="206">
        <f>ROUND(I161*H161,2)</f>
        <v>0</v>
      </c>
      <c r="K161" s="202" t="s">
        <v>1</v>
      </c>
      <c r="L161" s="207"/>
      <c r="M161" s="208" t="s">
        <v>1</v>
      </c>
      <c r="N161" s="209" t="s">
        <v>42</v>
      </c>
      <c r="O161" s="75"/>
      <c r="P161" s="187">
        <f>O161*H161</f>
        <v>0</v>
      </c>
      <c r="Q161" s="187">
        <v>0.001</v>
      </c>
      <c r="R161" s="187">
        <f>Q161*H161</f>
        <v>0.005202</v>
      </c>
      <c r="S161" s="187">
        <v>0</v>
      </c>
      <c r="T161" s="18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9" t="s">
        <v>308</v>
      </c>
      <c r="AT161" s="189" t="s">
        <v>314</v>
      </c>
      <c r="AU161" s="189" t="s">
        <v>86</v>
      </c>
      <c r="AY161" s="17" t="s">
        <v>150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84</v>
      </c>
      <c r="BK161" s="190">
        <f>ROUND(I161*H161,2)</f>
        <v>0</v>
      </c>
      <c r="BL161" s="17" t="s">
        <v>229</v>
      </c>
      <c r="BM161" s="189" t="s">
        <v>618</v>
      </c>
    </row>
    <row r="162" s="13" customFormat="1">
      <c r="A162" s="13"/>
      <c r="B162" s="191"/>
      <c r="C162" s="13"/>
      <c r="D162" s="192" t="s">
        <v>160</v>
      </c>
      <c r="E162" s="193" t="s">
        <v>1</v>
      </c>
      <c r="F162" s="194" t="s">
        <v>615</v>
      </c>
      <c r="G162" s="13"/>
      <c r="H162" s="195">
        <v>5.202</v>
      </c>
      <c r="I162" s="196"/>
      <c r="J162" s="13"/>
      <c r="K162" s="13"/>
      <c r="L162" s="191"/>
      <c r="M162" s="197"/>
      <c r="N162" s="198"/>
      <c r="O162" s="198"/>
      <c r="P162" s="198"/>
      <c r="Q162" s="198"/>
      <c r="R162" s="198"/>
      <c r="S162" s="198"/>
      <c r="T162" s="19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3" t="s">
        <v>160</v>
      </c>
      <c r="AU162" s="193" t="s">
        <v>86</v>
      </c>
      <c r="AV162" s="13" t="s">
        <v>86</v>
      </c>
      <c r="AW162" s="13" t="s">
        <v>32</v>
      </c>
      <c r="AX162" s="13" t="s">
        <v>84</v>
      </c>
      <c r="AY162" s="193" t="s">
        <v>150</v>
      </c>
    </row>
    <row r="163" s="2" customFormat="1" ht="24.15" customHeight="1">
      <c r="A163" s="36"/>
      <c r="B163" s="177"/>
      <c r="C163" s="178" t="s">
        <v>244</v>
      </c>
      <c r="D163" s="178" t="s">
        <v>153</v>
      </c>
      <c r="E163" s="179" t="s">
        <v>619</v>
      </c>
      <c r="F163" s="180" t="s">
        <v>620</v>
      </c>
      <c r="G163" s="181" t="s">
        <v>164</v>
      </c>
      <c r="H163" s="182">
        <v>0.0060000000000000001</v>
      </c>
      <c r="I163" s="183"/>
      <c r="J163" s="184">
        <f>ROUND(I163*H163,2)</f>
        <v>0</v>
      </c>
      <c r="K163" s="180" t="s">
        <v>157</v>
      </c>
      <c r="L163" s="37"/>
      <c r="M163" s="185" t="s">
        <v>1</v>
      </c>
      <c r="N163" s="186" t="s">
        <v>42</v>
      </c>
      <c r="O163" s="75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9" t="s">
        <v>229</v>
      </c>
      <c r="AT163" s="189" t="s">
        <v>153</v>
      </c>
      <c r="AU163" s="189" t="s">
        <v>86</v>
      </c>
      <c r="AY163" s="17" t="s">
        <v>150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84</v>
      </c>
      <c r="BK163" s="190">
        <f>ROUND(I163*H163,2)</f>
        <v>0</v>
      </c>
      <c r="BL163" s="17" t="s">
        <v>229</v>
      </c>
      <c r="BM163" s="189" t="s">
        <v>621</v>
      </c>
    </row>
    <row r="164" s="12" customFormat="1" ht="22.8" customHeight="1">
      <c r="A164" s="12"/>
      <c r="B164" s="164"/>
      <c r="C164" s="12"/>
      <c r="D164" s="165" t="s">
        <v>76</v>
      </c>
      <c r="E164" s="175" t="s">
        <v>494</v>
      </c>
      <c r="F164" s="175" t="s">
        <v>495</v>
      </c>
      <c r="G164" s="12"/>
      <c r="H164" s="12"/>
      <c r="I164" s="167"/>
      <c r="J164" s="176">
        <f>BK164</f>
        <v>0</v>
      </c>
      <c r="K164" s="12"/>
      <c r="L164" s="164"/>
      <c r="M164" s="169"/>
      <c r="N164" s="170"/>
      <c r="O164" s="170"/>
      <c r="P164" s="171">
        <f>SUM(P165:P169)</f>
        <v>0</v>
      </c>
      <c r="Q164" s="170"/>
      <c r="R164" s="171">
        <f>SUM(R165:R169)</f>
        <v>0.0089752200000000008</v>
      </c>
      <c r="S164" s="170"/>
      <c r="T164" s="172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5" t="s">
        <v>86</v>
      </c>
      <c r="AT164" s="173" t="s">
        <v>76</v>
      </c>
      <c r="AU164" s="173" t="s">
        <v>84</v>
      </c>
      <c r="AY164" s="165" t="s">
        <v>150</v>
      </c>
      <c r="BK164" s="174">
        <f>SUM(BK165:BK169)</f>
        <v>0</v>
      </c>
    </row>
    <row r="165" s="2" customFormat="1" ht="24.15" customHeight="1">
      <c r="A165" s="36"/>
      <c r="B165" s="177"/>
      <c r="C165" s="178" t="s">
        <v>248</v>
      </c>
      <c r="D165" s="178" t="s">
        <v>153</v>
      </c>
      <c r="E165" s="179" t="s">
        <v>622</v>
      </c>
      <c r="F165" s="180" t="s">
        <v>623</v>
      </c>
      <c r="G165" s="181" t="s">
        <v>174</v>
      </c>
      <c r="H165" s="182">
        <v>19.661999999999999</v>
      </c>
      <c r="I165" s="183"/>
      <c r="J165" s="184">
        <f>ROUND(I165*H165,2)</f>
        <v>0</v>
      </c>
      <c r="K165" s="180" t="s">
        <v>157</v>
      </c>
      <c r="L165" s="37"/>
      <c r="M165" s="185" t="s">
        <v>1</v>
      </c>
      <c r="N165" s="186" t="s">
        <v>42</v>
      </c>
      <c r="O165" s="75"/>
      <c r="P165" s="187">
        <f>O165*H165</f>
        <v>0</v>
      </c>
      <c r="Q165" s="187">
        <v>0.00013999999999999999</v>
      </c>
      <c r="R165" s="187">
        <f>Q165*H165</f>
        <v>0.0027526799999999995</v>
      </c>
      <c r="S165" s="187">
        <v>0</v>
      </c>
      <c r="T165" s="18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9" t="s">
        <v>229</v>
      </c>
      <c r="AT165" s="189" t="s">
        <v>153</v>
      </c>
      <c r="AU165" s="189" t="s">
        <v>86</v>
      </c>
      <c r="AY165" s="17" t="s">
        <v>150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84</v>
      </c>
      <c r="BK165" s="190">
        <f>ROUND(I165*H165,2)</f>
        <v>0</v>
      </c>
      <c r="BL165" s="17" t="s">
        <v>229</v>
      </c>
      <c r="BM165" s="189" t="s">
        <v>624</v>
      </c>
    </row>
    <row r="166" s="2" customFormat="1" ht="24.15" customHeight="1">
      <c r="A166" s="36"/>
      <c r="B166" s="177"/>
      <c r="C166" s="178" t="s">
        <v>7</v>
      </c>
      <c r="D166" s="178" t="s">
        <v>153</v>
      </c>
      <c r="E166" s="179" t="s">
        <v>625</v>
      </c>
      <c r="F166" s="180" t="s">
        <v>626</v>
      </c>
      <c r="G166" s="181" t="s">
        <v>174</v>
      </c>
      <c r="H166" s="182">
        <v>19.661999999999999</v>
      </c>
      <c r="I166" s="183"/>
      <c r="J166" s="184">
        <f>ROUND(I166*H166,2)</f>
        <v>0</v>
      </c>
      <c r="K166" s="180" t="s">
        <v>157</v>
      </c>
      <c r="L166" s="37"/>
      <c r="M166" s="185" t="s">
        <v>1</v>
      </c>
      <c r="N166" s="186" t="s">
        <v>42</v>
      </c>
      <c r="O166" s="75"/>
      <c r="P166" s="187">
        <f>O166*H166</f>
        <v>0</v>
      </c>
      <c r="Q166" s="187">
        <v>0.00017000000000000001</v>
      </c>
      <c r="R166" s="187">
        <f>Q166*H166</f>
        <v>0.0033425400000000002</v>
      </c>
      <c r="S166" s="187">
        <v>0</v>
      </c>
      <c r="T166" s="18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9" t="s">
        <v>229</v>
      </c>
      <c r="AT166" s="189" t="s">
        <v>153</v>
      </c>
      <c r="AU166" s="189" t="s">
        <v>86</v>
      </c>
      <c r="AY166" s="17" t="s">
        <v>150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84</v>
      </c>
      <c r="BK166" s="190">
        <f>ROUND(I166*H166,2)</f>
        <v>0</v>
      </c>
      <c r="BL166" s="17" t="s">
        <v>229</v>
      </c>
      <c r="BM166" s="189" t="s">
        <v>627</v>
      </c>
    </row>
    <row r="167" s="13" customFormat="1">
      <c r="A167" s="13"/>
      <c r="B167" s="191"/>
      <c r="C167" s="13"/>
      <c r="D167" s="192" t="s">
        <v>160</v>
      </c>
      <c r="E167" s="193" t="s">
        <v>1</v>
      </c>
      <c r="F167" s="194" t="s">
        <v>628</v>
      </c>
      <c r="G167" s="13"/>
      <c r="H167" s="195">
        <v>19.661999999999999</v>
      </c>
      <c r="I167" s="196"/>
      <c r="J167" s="13"/>
      <c r="K167" s="13"/>
      <c r="L167" s="191"/>
      <c r="M167" s="197"/>
      <c r="N167" s="198"/>
      <c r="O167" s="198"/>
      <c r="P167" s="198"/>
      <c r="Q167" s="198"/>
      <c r="R167" s="198"/>
      <c r="S167" s="198"/>
      <c r="T167" s="19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3" t="s">
        <v>160</v>
      </c>
      <c r="AU167" s="193" t="s">
        <v>86</v>
      </c>
      <c r="AV167" s="13" t="s">
        <v>86</v>
      </c>
      <c r="AW167" s="13" t="s">
        <v>32</v>
      </c>
      <c r="AX167" s="13" t="s">
        <v>84</v>
      </c>
      <c r="AY167" s="193" t="s">
        <v>150</v>
      </c>
    </row>
    <row r="168" s="2" customFormat="1" ht="33" customHeight="1">
      <c r="A168" s="36"/>
      <c r="B168" s="177"/>
      <c r="C168" s="178" t="s">
        <v>256</v>
      </c>
      <c r="D168" s="178" t="s">
        <v>153</v>
      </c>
      <c r="E168" s="179" t="s">
        <v>629</v>
      </c>
      <c r="F168" s="180" t="s">
        <v>630</v>
      </c>
      <c r="G168" s="181" t="s">
        <v>181</v>
      </c>
      <c r="H168" s="182">
        <v>8</v>
      </c>
      <c r="I168" s="183"/>
      <c r="J168" s="184">
        <f>ROUND(I168*H168,2)</f>
        <v>0</v>
      </c>
      <c r="K168" s="180" t="s">
        <v>157</v>
      </c>
      <c r="L168" s="37"/>
      <c r="M168" s="185" t="s">
        <v>1</v>
      </c>
      <c r="N168" s="186" t="s">
        <v>42</v>
      </c>
      <c r="O168" s="75"/>
      <c r="P168" s="187">
        <f>O168*H168</f>
        <v>0</v>
      </c>
      <c r="Q168" s="187">
        <v>0.00016000000000000001</v>
      </c>
      <c r="R168" s="187">
        <f>Q168*H168</f>
        <v>0.0012800000000000001</v>
      </c>
      <c r="S168" s="187">
        <v>0</v>
      </c>
      <c r="T168" s="18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9" t="s">
        <v>229</v>
      </c>
      <c r="AT168" s="189" t="s">
        <v>153</v>
      </c>
      <c r="AU168" s="189" t="s">
        <v>86</v>
      </c>
      <c r="AY168" s="17" t="s">
        <v>150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84</v>
      </c>
      <c r="BK168" s="190">
        <f>ROUND(I168*H168,2)</f>
        <v>0</v>
      </c>
      <c r="BL168" s="17" t="s">
        <v>229</v>
      </c>
      <c r="BM168" s="189" t="s">
        <v>631</v>
      </c>
    </row>
    <row r="169" s="2" customFormat="1" ht="24.15" customHeight="1">
      <c r="A169" s="36"/>
      <c r="B169" s="177"/>
      <c r="C169" s="200" t="s">
        <v>261</v>
      </c>
      <c r="D169" s="200" t="s">
        <v>314</v>
      </c>
      <c r="E169" s="201" t="s">
        <v>632</v>
      </c>
      <c r="F169" s="202" t="s">
        <v>633</v>
      </c>
      <c r="G169" s="203" t="s">
        <v>181</v>
      </c>
      <c r="H169" s="204">
        <v>8</v>
      </c>
      <c r="I169" s="205"/>
      <c r="J169" s="206">
        <f>ROUND(I169*H169,2)</f>
        <v>0</v>
      </c>
      <c r="K169" s="202" t="s">
        <v>1</v>
      </c>
      <c r="L169" s="207"/>
      <c r="M169" s="208" t="s">
        <v>1</v>
      </c>
      <c r="N169" s="209" t="s">
        <v>42</v>
      </c>
      <c r="O169" s="75"/>
      <c r="P169" s="187">
        <f>O169*H169</f>
        <v>0</v>
      </c>
      <c r="Q169" s="187">
        <v>0.00020000000000000001</v>
      </c>
      <c r="R169" s="187">
        <f>Q169*H169</f>
        <v>0.0016000000000000001</v>
      </c>
      <c r="S169" s="187">
        <v>0</v>
      </c>
      <c r="T169" s="18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9" t="s">
        <v>308</v>
      </c>
      <c r="AT169" s="189" t="s">
        <v>314</v>
      </c>
      <c r="AU169" s="189" t="s">
        <v>86</v>
      </c>
      <c r="AY169" s="17" t="s">
        <v>150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84</v>
      </c>
      <c r="BK169" s="190">
        <f>ROUND(I169*H169,2)</f>
        <v>0</v>
      </c>
      <c r="BL169" s="17" t="s">
        <v>229</v>
      </c>
      <c r="BM169" s="189" t="s">
        <v>634</v>
      </c>
    </row>
    <row r="170" s="12" customFormat="1" ht="22.8" customHeight="1">
      <c r="A170" s="12"/>
      <c r="B170" s="164"/>
      <c r="C170" s="12"/>
      <c r="D170" s="165" t="s">
        <v>76</v>
      </c>
      <c r="E170" s="175" t="s">
        <v>505</v>
      </c>
      <c r="F170" s="175" t="s">
        <v>506</v>
      </c>
      <c r="G170" s="12"/>
      <c r="H170" s="12"/>
      <c r="I170" s="167"/>
      <c r="J170" s="176">
        <f>BK170</f>
        <v>0</v>
      </c>
      <c r="K170" s="12"/>
      <c r="L170" s="164"/>
      <c r="M170" s="169"/>
      <c r="N170" s="170"/>
      <c r="O170" s="170"/>
      <c r="P170" s="171">
        <f>SUM(P171:P201)</f>
        <v>0</v>
      </c>
      <c r="Q170" s="170"/>
      <c r="R170" s="171">
        <f>SUM(R171:R201)</f>
        <v>0.19984973</v>
      </c>
      <c r="S170" s="170"/>
      <c r="T170" s="172">
        <f>SUM(T171:T201)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5" t="s">
        <v>86</v>
      </c>
      <c r="AT170" s="173" t="s">
        <v>76</v>
      </c>
      <c r="AU170" s="173" t="s">
        <v>84</v>
      </c>
      <c r="AY170" s="165" t="s">
        <v>150</v>
      </c>
      <c r="BK170" s="174">
        <f>SUM(BK171:BK201)</f>
        <v>0</v>
      </c>
    </row>
    <row r="171" s="2" customFormat="1" ht="24.15" customHeight="1">
      <c r="A171" s="36"/>
      <c r="B171" s="177"/>
      <c r="C171" s="178" t="s">
        <v>267</v>
      </c>
      <c r="D171" s="178" t="s">
        <v>153</v>
      </c>
      <c r="E171" s="179" t="s">
        <v>635</v>
      </c>
      <c r="F171" s="180" t="s">
        <v>636</v>
      </c>
      <c r="G171" s="181" t="s">
        <v>174</v>
      </c>
      <c r="H171" s="182">
        <v>177.41499999999999</v>
      </c>
      <c r="I171" s="183"/>
      <c r="J171" s="184">
        <f>ROUND(I171*H171,2)</f>
        <v>0</v>
      </c>
      <c r="K171" s="180" t="s">
        <v>157</v>
      </c>
      <c r="L171" s="37"/>
      <c r="M171" s="185" t="s">
        <v>1</v>
      </c>
      <c r="N171" s="186" t="s">
        <v>42</v>
      </c>
      <c r="O171" s="75"/>
      <c r="P171" s="187">
        <f>O171*H171</f>
        <v>0</v>
      </c>
      <c r="Q171" s="187">
        <v>0.00020000000000000001</v>
      </c>
      <c r="R171" s="187">
        <f>Q171*H171</f>
        <v>0.035483000000000001</v>
      </c>
      <c r="S171" s="187">
        <v>0</v>
      </c>
      <c r="T171" s="18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9" t="s">
        <v>229</v>
      </c>
      <c r="AT171" s="189" t="s">
        <v>153</v>
      </c>
      <c r="AU171" s="189" t="s">
        <v>86</v>
      </c>
      <c r="AY171" s="17" t="s">
        <v>150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7" t="s">
        <v>84</v>
      </c>
      <c r="BK171" s="190">
        <f>ROUND(I171*H171,2)</f>
        <v>0</v>
      </c>
      <c r="BL171" s="17" t="s">
        <v>229</v>
      </c>
      <c r="BM171" s="189" t="s">
        <v>637</v>
      </c>
    </row>
    <row r="172" s="13" customFormat="1">
      <c r="A172" s="13"/>
      <c r="B172" s="191"/>
      <c r="C172" s="13"/>
      <c r="D172" s="192" t="s">
        <v>160</v>
      </c>
      <c r="E172" s="193" t="s">
        <v>1</v>
      </c>
      <c r="F172" s="194" t="s">
        <v>638</v>
      </c>
      <c r="G172" s="13"/>
      <c r="H172" s="195">
        <v>55.715000000000003</v>
      </c>
      <c r="I172" s="196"/>
      <c r="J172" s="13"/>
      <c r="K172" s="13"/>
      <c r="L172" s="191"/>
      <c r="M172" s="197"/>
      <c r="N172" s="198"/>
      <c r="O172" s="198"/>
      <c r="P172" s="198"/>
      <c r="Q172" s="198"/>
      <c r="R172" s="198"/>
      <c r="S172" s="198"/>
      <c r="T172" s="19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3" t="s">
        <v>160</v>
      </c>
      <c r="AU172" s="193" t="s">
        <v>86</v>
      </c>
      <c r="AV172" s="13" t="s">
        <v>86</v>
      </c>
      <c r="AW172" s="13" t="s">
        <v>32</v>
      </c>
      <c r="AX172" s="13" t="s">
        <v>77</v>
      </c>
      <c r="AY172" s="193" t="s">
        <v>150</v>
      </c>
    </row>
    <row r="173" s="13" customFormat="1">
      <c r="A173" s="13"/>
      <c r="B173" s="191"/>
      <c r="C173" s="13"/>
      <c r="D173" s="192" t="s">
        <v>160</v>
      </c>
      <c r="E173" s="193" t="s">
        <v>1</v>
      </c>
      <c r="F173" s="194" t="s">
        <v>639</v>
      </c>
      <c r="G173" s="13"/>
      <c r="H173" s="195">
        <v>121.7</v>
      </c>
      <c r="I173" s="196"/>
      <c r="J173" s="13"/>
      <c r="K173" s="13"/>
      <c r="L173" s="191"/>
      <c r="M173" s="197"/>
      <c r="N173" s="198"/>
      <c r="O173" s="198"/>
      <c r="P173" s="198"/>
      <c r="Q173" s="198"/>
      <c r="R173" s="198"/>
      <c r="S173" s="198"/>
      <c r="T173" s="19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3" t="s">
        <v>160</v>
      </c>
      <c r="AU173" s="193" t="s">
        <v>86</v>
      </c>
      <c r="AV173" s="13" t="s">
        <v>86</v>
      </c>
      <c r="AW173" s="13" t="s">
        <v>32</v>
      </c>
      <c r="AX173" s="13" t="s">
        <v>77</v>
      </c>
      <c r="AY173" s="193" t="s">
        <v>150</v>
      </c>
    </row>
    <row r="174" s="14" customFormat="1">
      <c r="A174" s="14"/>
      <c r="B174" s="210"/>
      <c r="C174" s="14"/>
      <c r="D174" s="192" t="s">
        <v>160</v>
      </c>
      <c r="E174" s="211" t="s">
        <v>1</v>
      </c>
      <c r="F174" s="212" t="s">
        <v>365</v>
      </c>
      <c r="G174" s="14"/>
      <c r="H174" s="213">
        <v>177.41500000000002</v>
      </c>
      <c r="I174" s="214"/>
      <c r="J174" s="14"/>
      <c r="K174" s="14"/>
      <c r="L174" s="210"/>
      <c r="M174" s="215"/>
      <c r="N174" s="216"/>
      <c r="O174" s="216"/>
      <c r="P174" s="216"/>
      <c r="Q174" s="216"/>
      <c r="R174" s="216"/>
      <c r="S174" s="216"/>
      <c r="T174" s="21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1" t="s">
        <v>160</v>
      </c>
      <c r="AU174" s="211" t="s">
        <v>86</v>
      </c>
      <c r="AV174" s="14" t="s">
        <v>158</v>
      </c>
      <c r="AW174" s="14" t="s">
        <v>32</v>
      </c>
      <c r="AX174" s="14" t="s">
        <v>84</v>
      </c>
      <c r="AY174" s="211" t="s">
        <v>150</v>
      </c>
    </row>
    <row r="175" s="2" customFormat="1" ht="33" customHeight="1">
      <c r="A175" s="36"/>
      <c r="B175" s="177"/>
      <c r="C175" s="178" t="s">
        <v>271</v>
      </c>
      <c r="D175" s="178" t="s">
        <v>153</v>
      </c>
      <c r="E175" s="179" t="s">
        <v>640</v>
      </c>
      <c r="F175" s="180" t="s">
        <v>641</v>
      </c>
      <c r="G175" s="181" t="s">
        <v>174</v>
      </c>
      <c r="H175" s="182">
        <v>177.41499999999999</v>
      </c>
      <c r="I175" s="183"/>
      <c r="J175" s="184">
        <f>ROUND(I175*H175,2)</f>
        <v>0</v>
      </c>
      <c r="K175" s="180" t="s">
        <v>157</v>
      </c>
      <c r="L175" s="37"/>
      <c r="M175" s="185" t="s">
        <v>1</v>
      </c>
      <c r="N175" s="186" t="s">
        <v>42</v>
      </c>
      <c r="O175" s="75"/>
      <c r="P175" s="187">
        <f>O175*H175</f>
        <v>0</v>
      </c>
      <c r="Q175" s="187">
        <v>0.00025999999999999998</v>
      </c>
      <c r="R175" s="187">
        <f>Q175*H175</f>
        <v>0.046127899999999993</v>
      </c>
      <c r="S175" s="187">
        <v>0</v>
      </c>
      <c r="T175" s="18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9" t="s">
        <v>229</v>
      </c>
      <c r="AT175" s="189" t="s">
        <v>153</v>
      </c>
      <c r="AU175" s="189" t="s">
        <v>86</v>
      </c>
      <c r="AY175" s="17" t="s">
        <v>150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7" t="s">
        <v>84</v>
      </c>
      <c r="BK175" s="190">
        <f>ROUND(I175*H175,2)</f>
        <v>0</v>
      </c>
      <c r="BL175" s="17" t="s">
        <v>229</v>
      </c>
      <c r="BM175" s="189" t="s">
        <v>642</v>
      </c>
    </row>
    <row r="176" s="2" customFormat="1" ht="21.75" customHeight="1">
      <c r="A176" s="36"/>
      <c r="B176" s="177"/>
      <c r="C176" s="178" t="s">
        <v>275</v>
      </c>
      <c r="D176" s="178" t="s">
        <v>153</v>
      </c>
      <c r="E176" s="179" t="s">
        <v>643</v>
      </c>
      <c r="F176" s="180" t="s">
        <v>644</v>
      </c>
      <c r="G176" s="181" t="s">
        <v>174</v>
      </c>
      <c r="H176" s="182">
        <v>0.081000000000000003</v>
      </c>
      <c r="I176" s="183"/>
      <c r="J176" s="184">
        <f>ROUND(I176*H176,2)</f>
        <v>0</v>
      </c>
      <c r="K176" s="180" t="s">
        <v>157</v>
      </c>
      <c r="L176" s="37"/>
      <c r="M176" s="185" t="s">
        <v>1</v>
      </c>
      <c r="N176" s="186" t="s">
        <v>42</v>
      </c>
      <c r="O176" s="75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9" t="s">
        <v>229</v>
      </c>
      <c r="AT176" s="189" t="s">
        <v>153</v>
      </c>
      <c r="AU176" s="189" t="s">
        <v>86</v>
      </c>
      <c r="AY176" s="17" t="s">
        <v>150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84</v>
      </c>
      <c r="BK176" s="190">
        <f>ROUND(I176*H176,2)</f>
        <v>0</v>
      </c>
      <c r="BL176" s="17" t="s">
        <v>229</v>
      </c>
      <c r="BM176" s="189" t="s">
        <v>645</v>
      </c>
    </row>
    <row r="177" s="13" customFormat="1">
      <c r="A177" s="13"/>
      <c r="B177" s="191"/>
      <c r="C177" s="13"/>
      <c r="D177" s="192" t="s">
        <v>160</v>
      </c>
      <c r="E177" s="193" t="s">
        <v>1</v>
      </c>
      <c r="F177" s="194" t="s">
        <v>646</v>
      </c>
      <c r="G177" s="13"/>
      <c r="H177" s="195">
        <v>0.081000000000000003</v>
      </c>
      <c r="I177" s="196"/>
      <c r="J177" s="13"/>
      <c r="K177" s="13"/>
      <c r="L177" s="191"/>
      <c r="M177" s="197"/>
      <c r="N177" s="198"/>
      <c r="O177" s="198"/>
      <c r="P177" s="198"/>
      <c r="Q177" s="198"/>
      <c r="R177" s="198"/>
      <c r="S177" s="198"/>
      <c r="T177" s="19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3" t="s">
        <v>160</v>
      </c>
      <c r="AU177" s="193" t="s">
        <v>86</v>
      </c>
      <c r="AV177" s="13" t="s">
        <v>86</v>
      </c>
      <c r="AW177" s="13" t="s">
        <v>32</v>
      </c>
      <c r="AX177" s="13" t="s">
        <v>84</v>
      </c>
      <c r="AY177" s="193" t="s">
        <v>150</v>
      </c>
    </row>
    <row r="178" s="2" customFormat="1" ht="24.15" customHeight="1">
      <c r="A178" s="36"/>
      <c r="B178" s="177"/>
      <c r="C178" s="200" t="s">
        <v>280</v>
      </c>
      <c r="D178" s="200" t="s">
        <v>314</v>
      </c>
      <c r="E178" s="201" t="s">
        <v>647</v>
      </c>
      <c r="F178" s="202" t="s">
        <v>648</v>
      </c>
      <c r="G178" s="203" t="s">
        <v>649</v>
      </c>
      <c r="H178" s="204">
        <v>0.01</v>
      </c>
      <c r="I178" s="205"/>
      <c r="J178" s="206">
        <f>ROUND(I178*H178,2)</f>
        <v>0</v>
      </c>
      <c r="K178" s="202" t="s">
        <v>1</v>
      </c>
      <c r="L178" s="207"/>
      <c r="M178" s="208" t="s">
        <v>1</v>
      </c>
      <c r="N178" s="209" t="s">
        <v>42</v>
      </c>
      <c r="O178" s="75"/>
      <c r="P178" s="187">
        <f>O178*H178</f>
        <v>0</v>
      </c>
      <c r="Q178" s="187">
        <v>0.00106</v>
      </c>
      <c r="R178" s="187">
        <f>Q178*H178</f>
        <v>1.06E-05</v>
      </c>
      <c r="S178" s="187">
        <v>0</v>
      </c>
      <c r="T178" s="18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9" t="s">
        <v>308</v>
      </c>
      <c r="AT178" s="189" t="s">
        <v>314</v>
      </c>
      <c r="AU178" s="189" t="s">
        <v>86</v>
      </c>
      <c r="AY178" s="17" t="s">
        <v>150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84</v>
      </c>
      <c r="BK178" s="190">
        <f>ROUND(I178*H178,2)</f>
        <v>0</v>
      </c>
      <c r="BL178" s="17" t="s">
        <v>229</v>
      </c>
      <c r="BM178" s="189" t="s">
        <v>650</v>
      </c>
    </row>
    <row r="179" s="13" customFormat="1">
      <c r="A179" s="13"/>
      <c r="B179" s="191"/>
      <c r="C179" s="13"/>
      <c r="D179" s="192" t="s">
        <v>160</v>
      </c>
      <c r="E179" s="13"/>
      <c r="F179" s="194" t="s">
        <v>651</v>
      </c>
      <c r="G179" s="13"/>
      <c r="H179" s="195">
        <v>0.01</v>
      </c>
      <c r="I179" s="196"/>
      <c r="J179" s="13"/>
      <c r="K179" s="13"/>
      <c r="L179" s="191"/>
      <c r="M179" s="197"/>
      <c r="N179" s="198"/>
      <c r="O179" s="198"/>
      <c r="P179" s="198"/>
      <c r="Q179" s="198"/>
      <c r="R179" s="198"/>
      <c r="S179" s="198"/>
      <c r="T179" s="19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3" t="s">
        <v>160</v>
      </c>
      <c r="AU179" s="193" t="s">
        <v>86</v>
      </c>
      <c r="AV179" s="13" t="s">
        <v>86</v>
      </c>
      <c r="AW179" s="13" t="s">
        <v>3</v>
      </c>
      <c r="AX179" s="13" t="s">
        <v>84</v>
      </c>
      <c r="AY179" s="193" t="s">
        <v>150</v>
      </c>
    </row>
    <row r="180" s="2" customFormat="1" ht="21.75" customHeight="1">
      <c r="A180" s="36"/>
      <c r="B180" s="177"/>
      <c r="C180" s="178" t="s">
        <v>286</v>
      </c>
      <c r="D180" s="178" t="s">
        <v>153</v>
      </c>
      <c r="E180" s="179" t="s">
        <v>652</v>
      </c>
      <c r="F180" s="180" t="s">
        <v>653</v>
      </c>
      <c r="G180" s="181" t="s">
        <v>174</v>
      </c>
      <c r="H180" s="182">
        <v>58</v>
      </c>
      <c r="I180" s="183"/>
      <c r="J180" s="184">
        <f>ROUND(I180*H180,2)</f>
        <v>0</v>
      </c>
      <c r="K180" s="180" t="s">
        <v>157</v>
      </c>
      <c r="L180" s="37"/>
      <c r="M180" s="185" t="s">
        <v>1</v>
      </c>
      <c r="N180" s="186" t="s">
        <v>42</v>
      </c>
      <c r="O180" s="75"/>
      <c r="P180" s="187">
        <f>O180*H180</f>
        <v>0</v>
      </c>
      <c r="Q180" s="187">
        <v>0.00025999999999999998</v>
      </c>
      <c r="R180" s="187">
        <f>Q180*H180</f>
        <v>0.015079999999999998</v>
      </c>
      <c r="S180" s="187">
        <v>0</v>
      </c>
      <c r="T180" s="18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9" t="s">
        <v>229</v>
      </c>
      <c r="AT180" s="189" t="s">
        <v>153</v>
      </c>
      <c r="AU180" s="189" t="s">
        <v>86</v>
      </c>
      <c r="AY180" s="17" t="s">
        <v>150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84</v>
      </c>
      <c r="BK180" s="190">
        <f>ROUND(I180*H180,2)</f>
        <v>0</v>
      </c>
      <c r="BL180" s="17" t="s">
        <v>229</v>
      </c>
      <c r="BM180" s="189" t="s">
        <v>654</v>
      </c>
    </row>
    <row r="181" s="13" customFormat="1">
      <c r="A181" s="13"/>
      <c r="B181" s="191"/>
      <c r="C181" s="13"/>
      <c r="D181" s="192" t="s">
        <v>160</v>
      </c>
      <c r="E181" s="193" t="s">
        <v>1</v>
      </c>
      <c r="F181" s="194" t="s">
        <v>516</v>
      </c>
      <c r="G181" s="13"/>
      <c r="H181" s="195">
        <v>58</v>
      </c>
      <c r="I181" s="196"/>
      <c r="J181" s="13"/>
      <c r="K181" s="13"/>
      <c r="L181" s="191"/>
      <c r="M181" s="197"/>
      <c r="N181" s="198"/>
      <c r="O181" s="198"/>
      <c r="P181" s="198"/>
      <c r="Q181" s="198"/>
      <c r="R181" s="198"/>
      <c r="S181" s="198"/>
      <c r="T181" s="19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3" t="s">
        <v>160</v>
      </c>
      <c r="AU181" s="193" t="s">
        <v>86</v>
      </c>
      <c r="AV181" s="13" t="s">
        <v>86</v>
      </c>
      <c r="AW181" s="13" t="s">
        <v>32</v>
      </c>
      <c r="AX181" s="13" t="s">
        <v>84</v>
      </c>
      <c r="AY181" s="193" t="s">
        <v>150</v>
      </c>
    </row>
    <row r="182" s="2" customFormat="1" ht="16.5" customHeight="1">
      <c r="A182" s="36"/>
      <c r="B182" s="177"/>
      <c r="C182" s="200" t="s">
        <v>294</v>
      </c>
      <c r="D182" s="200" t="s">
        <v>314</v>
      </c>
      <c r="E182" s="201" t="s">
        <v>655</v>
      </c>
      <c r="F182" s="202" t="s">
        <v>656</v>
      </c>
      <c r="G182" s="203" t="s">
        <v>174</v>
      </c>
      <c r="H182" s="204">
        <v>60.899999999999999</v>
      </c>
      <c r="I182" s="205"/>
      <c r="J182" s="206">
        <f>ROUND(I182*H182,2)</f>
        <v>0</v>
      </c>
      <c r="K182" s="202" t="s">
        <v>157</v>
      </c>
      <c r="L182" s="207"/>
      <c r="M182" s="208" t="s">
        <v>1</v>
      </c>
      <c r="N182" s="209" t="s">
        <v>42</v>
      </c>
      <c r="O182" s="75"/>
      <c r="P182" s="187">
        <f>O182*H182</f>
        <v>0</v>
      </c>
      <c r="Q182" s="187">
        <v>0.00027999999999999998</v>
      </c>
      <c r="R182" s="187">
        <f>Q182*H182</f>
        <v>0.017051999999999998</v>
      </c>
      <c r="S182" s="187">
        <v>0</v>
      </c>
      <c r="T182" s="18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9" t="s">
        <v>308</v>
      </c>
      <c r="AT182" s="189" t="s">
        <v>314</v>
      </c>
      <c r="AU182" s="189" t="s">
        <v>86</v>
      </c>
      <c r="AY182" s="17" t="s">
        <v>150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84</v>
      </c>
      <c r="BK182" s="190">
        <f>ROUND(I182*H182,2)</f>
        <v>0</v>
      </c>
      <c r="BL182" s="17" t="s">
        <v>229</v>
      </c>
      <c r="BM182" s="189" t="s">
        <v>657</v>
      </c>
    </row>
    <row r="183" s="13" customFormat="1">
      <c r="A183" s="13"/>
      <c r="B183" s="191"/>
      <c r="C183" s="13"/>
      <c r="D183" s="192" t="s">
        <v>160</v>
      </c>
      <c r="E183" s="13"/>
      <c r="F183" s="194" t="s">
        <v>658</v>
      </c>
      <c r="G183" s="13"/>
      <c r="H183" s="195">
        <v>60.899999999999999</v>
      </c>
      <c r="I183" s="196"/>
      <c r="J183" s="13"/>
      <c r="K183" s="13"/>
      <c r="L183" s="191"/>
      <c r="M183" s="197"/>
      <c r="N183" s="198"/>
      <c r="O183" s="198"/>
      <c r="P183" s="198"/>
      <c r="Q183" s="198"/>
      <c r="R183" s="198"/>
      <c r="S183" s="198"/>
      <c r="T183" s="19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3" t="s">
        <v>160</v>
      </c>
      <c r="AU183" s="193" t="s">
        <v>86</v>
      </c>
      <c r="AV183" s="13" t="s">
        <v>86</v>
      </c>
      <c r="AW183" s="13" t="s">
        <v>3</v>
      </c>
      <c r="AX183" s="13" t="s">
        <v>84</v>
      </c>
      <c r="AY183" s="193" t="s">
        <v>150</v>
      </c>
    </row>
    <row r="184" s="2" customFormat="1" ht="21.75" customHeight="1">
      <c r="A184" s="36"/>
      <c r="B184" s="177"/>
      <c r="C184" s="178" t="s">
        <v>298</v>
      </c>
      <c r="D184" s="178" t="s">
        <v>153</v>
      </c>
      <c r="E184" s="179" t="s">
        <v>659</v>
      </c>
      <c r="F184" s="180" t="s">
        <v>660</v>
      </c>
      <c r="G184" s="181" t="s">
        <v>174</v>
      </c>
      <c r="H184" s="182">
        <v>121.7</v>
      </c>
      <c r="I184" s="183"/>
      <c r="J184" s="184">
        <f>ROUND(I184*H184,2)</f>
        <v>0</v>
      </c>
      <c r="K184" s="180" t="s">
        <v>157</v>
      </c>
      <c r="L184" s="37"/>
      <c r="M184" s="185" t="s">
        <v>1</v>
      </c>
      <c r="N184" s="186" t="s">
        <v>42</v>
      </c>
      <c r="O184" s="75"/>
      <c r="P184" s="187">
        <f>O184*H184</f>
        <v>0</v>
      </c>
      <c r="Q184" s="187">
        <v>0.00020000000000000001</v>
      </c>
      <c r="R184" s="187">
        <f>Q184*H184</f>
        <v>0.024340000000000001</v>
      </c>
      <c r="S184" s="187">
        <v>0</v>
      </c>
      <c r="T184" s="18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9" t="s">
        <v>229</v>
      </c>
      <c r="AT184" s="189" t="s">
        <v>153</v>
      </c>
      <c r="AU184" s="189" t="s">
        <v>86</v>
      </c>
      <c r="AY184" s="17" t="s">
        <v>150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84</v>
      </c>
      <c r="BK184" s="190">
        <f>ROUND(I184*H184,2)</f>
        <v>0</v>
      </c>
      <c r="BL184" s="17" t="s">
        <v>229</v>
      </c>
      <c r="BM184" s="189" t="s">
        <v>661</v>
      </c>
    </row>
    <row r="185" s="13" customFormat="1">
      <c r="A185" s="13"/>
      <c r="B185" s="191"/>
      <c r="C185" s="13"/>
      <c r="D185" s="192" t="s">
        <v>160</v>
      </c>
      <c r="E185" s="193" t="s">
        <v>1</v>
      </c>
      <c r="F185" s="194" t="s">
        <v>639</v>
      </c>
      <c r="G185" s="13"/>
      <c r="H185" s="195">
        <v>121.7</v>
      </c>
      <c r="I185" s="196"/>
      <c r="J185" s="13"/>
      <c r="K185" s="13"/>
      <c r="L185" s="191"/>
      <c r="M185" s="197"/>
      <c r="N185" s="198"/>
      <c r="O185" s="198"/>
      <c r="P185" s="198"/>
      <c r="Q185" s="198"/>
      <c r="R185" s="198"/>
      <c r="S185" s="198"/>
      <c r="T185" s="19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3" t="s">
        <v>160</v>
      </c>
      <c r="AU185" s="193" t="s">
        <v>86</v>
      </c>
      <c r="AV185" s="13" t="s">
        <v>86</v>
      </c>
      <c r="AW185" s="13" t="s">
        <v>32</v>
      </c>
      <c r="AX185" s="13" t="s">
        <v>84</v>
      </c>
      <c r="AY185" s="193" t="s">
        <v>150</v>
      </c>
    </row>
    <row r="186" s="2" customFormat="1" ht="16.5" customHeight="1">
      <c r="A186" s="36"/>
      <c r="B186" s="177"/>
      <c r="C186" s="200" t="s">
        <v>302</v>
      </c>
      <c r="D186" s="200" t="s">
        <v>314</v>
      </c>
      <c r="E186" s="201" t="s">
        <v>662</v>
      </c>
      <c r="F186" s="202" t="s">
        <v>663</v>
      </c>
      <c r="G186" s="203" t="s">
        <v>174</v>
      </c>
      <c r="H186" s="204">
        <v>127.785</v>
      </c>
      <c r="I186" s="205"/>
      <c r="J186" s="206">
        <f>ROUND(I186*H186,2)</f>
        <v>0</v>
      </c>
      <c r="K186" s="202" t="s">
        <v>157</v>
      </c>
      <c r="L186" s="207"/>
      <c r="M186" s="208" t="s">
        <v>1</v>
      </c>
      <c r="N186" s="209" t="s">
        <v>42</v>
      </c>
      <c r="O186" s="75"/>
      <c r="P186" s="187">
        <f>O186*H186</f>
        <v>0</v>
      </c>
      <c r="Q186" s="187">
        <v>0.00019000000000000001</v>
      </c>
      <c r="R186" s="187">
        <f>Q186*H186</f>
        <v>0.024279149999999999</v>
      </c>
      <c r="S186" s="187">
        <v>0</v>
      </c>
      <c r="T186" s="18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9" t="s">
        <v>308</v>
      </c>
      <c r="AT186" s="189" t="s">
        <v>314</v>
      </c>
      <c r="AU186" s="189" t="s">
        <v>86</v>
      </c>
      <c r="AY186" s="17" t="s">
        <v>150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7" t="s">
        <v>84</v>
      </c>
      <c r="BK186" s="190">
        <f>ROUND(I186*H186,2)</f>
        <v>0</v>
      </c>
      <c r="BL186" s="17" t="s">
        <v>229</v>
      </c>
      <c r="BM186" s="189" t="s">
        <v>664</v>
      </c>
    </row>
    <row r="187" s="13" customFormat="1">
      <c r="A187" s="13"/>
      <c r="B187" s="191"/>
      <c r="C187" s="13"/>
      <c r="D187" s="192" t="s">
        <v>160</v>
      </c>
      <c r="E187" s="13"/>
      <c r="F187" s="194" t="s">
        <v>665</v>
      </c>
      <c r="G187" s="13"/>
      <c r="H187" s="195">
        <v>127.785</v>
      </c>
      <c r="I187" s="196"/>
      <c r="J187" s="13"/>
      <c r="K187" s="13"/>
      <c r="L187" s="191"/>
      <c r="M187" s="197"/>
      <c r="N187" s="198"/>
      <c r="O187" s="198"/>
      <c r="P187" s="198"/>
      <c r="Q187" s="198"/>
      <c r="R187" s="198"/>
      <c r="S187" s="198"/>
      <c r="T187" s="19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3" t="s">
        <v>160</v>
      </c>
      <c r="AU187" s="193" t="s">
        <v>86</v>
      </c>
      <c r="AV187" s="13" t="s">
        <v>86</v>
      </c>
      <c r="AW187" s="13" t="s">
        <v>3</v>
      </c>
      <c r="AX187" s="13" t="s">
        <v>84</v>
      </c>
      <c r="AY187" s="193" t="s">
        <v>150</v>
      </c>
    </row>
    <row r="188" s="2" customFormat="1" ht="16.5" customHeight="1">
      <c r="A188" s="36"/>
      <c r="B188" s="177"/>
      <c r="C188" s="178" t="s">
        <v>308</v>
      </c>
      <c r="D188" s="178" t="s">
        <v>153</v>
      </c>
      <c r="E188" s="179" t="s">
        <v>666</v>
      </c>
      <c r="F188" s="180" t="s">
        <v>667</v>
      </c>
      <c r="G188" s="181" t="s">
        <v>174</v>
      </c>
      <c r="H188" s="182">
        <v>1.121</v>
      </c>
      <c r="I188" s="183"/>
      <c r="J188" s="184">
        <f>ROUND(I188*H188,2)</f>
        <v>0</v>
      </c>
      <c r="K188" s="180" t="s">
        <v>157</v>
      </c>
      <c r="L188" s="37"/>
      <c r="M188" s="185" t="s">
        <v>1</v>
      </c>
      <c r="N188" s="186" t="s">
        <v>42</v>
      </c>
      <c r="O188" s="75"/>
      <c r="P188" s="187">
        <f>O188*H188</f>
        <v>0</v>
      </c>
      <c r="Q188" s="187">
        <v>0.00040000000000000002</v>
      </c>
      <c r="R188" s="187">
        <f>Q188*H188</f>
        <v>0.0004484</v>
      </c>
      <c r="S188" s="187">
        <v>0</v>
      </c>
      <c r="T188" s="18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9" t="s">
        <v>229</v>
      </c>
      <c r="AT188" s="189" t="s">
        <v>153</v>
      </c>
      <c r="AU188" s="189" t="s">
        <v>86</v>
      </c>
      <c r="AY188" s="17" t="s">
        <v>150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84</v>
      </c>
      <c r="BK188" s="190">
        <f>ROUND(I188*H188,2)</f>
        <v>0</v>
      </c>
      <c r="BL188" s="17" t="s">
        <v>229</v>
      </c>
      <c r="BM188" s="189" t="s">
        <v>668</v>
      </c>
    </row>
    <row r="189" s="13" customFormat="1">
      <c r="A189" s="13"/>
      <c r="B189" s="191"/>
      <c r="C189" s="13"/>
      <c r="D189" s="192" t="s">
        <v>160</v>
      </c>
      <c r="E189" s="193" t="s">
        <v>1</v>
      </c>
      <c r="F189" s="194" t="s">
        <v>669</v>
      </c>
      <c r="G189" s="13"/>
      <c r="H189" s="195">
        <v>1.121</v>
      </c>
      <c r="I189" s="196"/>
      <c r="J189" s="13"/>
      <c r="K189" s="13"/>
      <c r="L189" s="191"/>
      <c r="M189" s="197"/>
      <c r="N189" s="198"/>
      <c r="O189" s="198"/>
      <c r="P189" s="198"/>
      <c r="Q189" s="198"/>
      <c r="R189" s="198"/>
      <c r="S189" s="198"/>
      <c r="T189" s="19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3" t="s">
        <v>160</v>
      </c>
      <c r="AU189" s="193" t="s">
        <v>86</v>
      </c>
      <c r="AV189" s="13" t="s">
        <v>86</v>
      </c>
      <c r="AW189" s="13" t="s">
        <v>32</v>
      </c>
      <c r="AX189" s="13" t="s">
        <v>84</v>
      </c>
      <c r="AY189" s="193" t="s">
        <v>150</v>
      </c>
    </row>
    <row r="190" s="2" customFormat="1" ht="16.5" customHeight="1">
      <c r="A190" s="36"/>
      <c r="B190" s="177"/>
      <c r="C190" s="200" t="s">
        <v>313</v>
      </c>
      <c r="D190" s="200" t="s">
        <v>314</v>
      </c>
      <c r="E190" s="201" t="s">
        <v>670</v>
      </c>
      <c r="F190" s="202" t="s">
        <v>671</v>
      </c>
      <c r="G190" s="203" t="s">
        <v>174</v>
      </c>
      <c r="H190" s="204">
        <v>1.2330000000000001</v>
      </c>
      <c r="I190" s="205"/>
      <c r="J190" s="206">
        <f>ROUND(I190*H190,2)</f>
        <v>0</v>
      </c>
      <c r="K190" s="202" t="s">
        <v>1</v>
      </c>
      <c r="L190" s="207"/>
      <c r="M190" s="208" t="s">
        <v>1</v>
      </c>
      <c r="N190" s="209" t="s">
        <v>42</v>
      </c>
      <c r="O190" s="75"/>
      <c r="P190" s="187">
        <f>O190*H190</f>
        <v>0</v>
      </c>
      <c r="Q190" s="187">
        <v>0.0074999999999999997</v>
      </c>
      <c r="R190" s="187">
        <f>Q190*H190</f>
        <v>0.0092475000000000005</v>
      </c>
      <c r="S190" s="187">
        <v>0</v>
      </c>
      <c r="T190" s="18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9" t="s">
        <v>308</v>
      </c>
      <c r="AT190" s="189" t="s">
        <v>314</v>
      </c>
      <c r="AU190" s="189" t="s">
        <v>86</v>
      </c>
      <c r="AY190" s="17" t="s">
        <v>150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84</v>
      </c>
      <c r="BK190" s="190">
        <f>ROUND(I190*H190,2)</f>
        <v>0</v>
      </c>
      <c r="BL190" s="17" t="s">
        <v>229</v>
      </c>
      <c r="BM190" s="189" t="s">
        <v>672</v>
      </c>
    </row>
    <row r="191" s="13" customFormat="1">
      <c r="A191" s="13"/>
      <c r="B191" s="191"/>
      <c r="C191" s="13"/>
      <c r="D191" s="192" t="s">
        <v>160</v>
      </c>
      <c r="E191" s="193" t="s">
        <v>1</v>
      </c>
      <c r="F191" s="194" t="s">
        <v>669</v>
      </c>
      <c r="G191" s="13"/>
      <c r="H191" s="195">
        <v>1.121</v>
      </c>
      <c r="I191" s="196"/>
      <c r="J191" s="13"/>
      <c r="K191" s="13"/>
      <c r="L191" s="191"/>
      <c r="M191" s="197"/>
      <c r="N191" s="198"/>
      <c r="O191" s="198"/>
      <c r="P191" s="198"/>
      <c r="Q191" s="198"/>
      <c r="R191" s="198"/>
      <c r="S191" s="198"/>
      <c r="T191" s="19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3" t="s">
        <v>160</v>
      </c>
      <c r="AU191" s="193" t="s">
        <v>86</v>
      </c>
      <c r="AV191" s="13" t="s">
        <v>86</v>
      </c>
      <c r="AW191" s="13" t="s">
        <v>32</v>
      </c>
      <c r="AX191" s="13" t="s">
        <v>84</v>
      </c>
      <c r="AY191" s="193" t="s">
        <v>150</v>
      </c>
    </row>
    <row r="192" s="13" customFormat="1">
      <c r="A192" s="13"/>
      <c r="B192" s="191"/>
      <c r="C192" s="13"/>
      <c r="D192" s="192" t="s">
        <v>160</v>
      </c>
      <c r="E192" s="13"/>
      <c r="F192" s="194" t="s">
        <v>673</v>
      </c>
      <c r="G192" s="13"/>
      <c r="H192" s="195">
        <v>1.2330000000000001</v>
      </c>
      <c r="I192" s="196"/>
      <c r="J192" s="13"/>
      <c r="K192" s="13"/>
      <c r="L192" s="191"/>
      <c r="M192" s="197"/>
      <c r="N192" s="198"/>
      <c r="O192" s="198"/>
      <c r="P192" s="198"/>
      <c r="Q192" s="198"/>
      <c r="R192" s="198"/>
      <c r="S192" s="198"/>
      <c r="T192" s="19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3" t="s">
        <v>160</v>
      </c>
      <c r="AU192" s="193" t="s">
        <v>86</v>
      </c>
      <c r="AV192" s="13" t="s">
        <v>86</v>
      </c>
      <c r="AW192" s="13" t="s">
        <v>3</v>
      </c>
      <c r="AX192" s="13" t="s">
        <v>84</v>
      </c>
      <c r="AY192" s="193" t="s">
        <v>150</v>
      </c>
    </row>
    <row r="193" s="2" customFormat="1" ht="24.15" customHeight="1">
      <c r="A193" s="36"/>
      <c r="B193" s="177"/>
      <c r="C193" s="178" t="s">
        <v>319</v>
      </c>
      <c r="D193" s="178" t="s">
        <v>153</v>
      </c>
      <c r="E193" s="179" t="s">
        <v>674</v>
      </c>
      <c r="F193" s="180" t="s">
        <v>675</v>
      </c>
      <c r="G193" s="181" t="s">
        <v>174</v>
      </c>
      <c r="H193" s="182">
        <v>122.821</v>
      </c>
      <c r="I193" s="183"/>
      <c r="J193" s="184">
        <f>ROUND(I193*H193,2)</f>
        <v>0</v>
      </c>
      <c r="K193" s="180" t="s">
        <v>157</v>
      </c>
      <c r="L193" s="37"/>
      <c r="M193" s="185" t="s">
        <v>1</v>
      </c>
      <c r="N193" s="186" t="s">
        <v>42</v>
      </c>
      <c r="O193" s="75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9" t="s">
        <v>229</v>
      </c>
      <c r="AT193" s="189" t="s">
        <v>153</v>
      </c>
      <c r="AU193" s="189" t="s">
        <v>86</v>
      </c>
      <c r="AY193" s="17" t="s">
        <v>150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84</v>
      </c>
      <c r="BK193" s="190">
        <f>ROUND(I193*H193,2)</f>
        <v>0</v>
      </c>
      <c r="BL193" s="17" t="s">
        <v>229</v>
      </c>
      <c r="BM193" s="189" t="s">
        <v>676</v>
      </c>
    </row>
    <row r="194" s="13" customFormat="1">
      <c r="A194" s="13"/>
      <c r="B194" s="191"/>
      <c r="C194" s="13"/>
      <c r="D194" s="192" t="s">
        <v>160</v>
      </c>
      <c r="E194" s="193" t="s">
        <v>1</v>
      </c>
      <c r="F194" s="194" t="s">
        <v>639</v>
      </c>
      <c r="G194" s="13"/>
      <c r="H194" s="195">
        <v>121.7</v>
      </c>
      <c r="I194" s="196"/>
      <c r="J194" s="13"/>
      <c r="K194" s="13"/>
      <c r="L194" s="191"/>
      <c r="M194" s="197"/>
      <c r="N194" s="198"/>
      <c r="O194" s="198"/>
      <c r="P194" s="198"/>
      <c r="Q194" s="198"/>
      <c r="R194" s="198"/>
      <c r="S194" s="198"/>
      <c r="T194" s="19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3" t="s">
        <v>160</v>
      </c>
      <c r="AU194" s="193" t="s">
        <v>86</v>
      </c>
      <c r="AV194" s="13" t="s">
        <v>86</v>
      </c>
      <c r="AW194" s="13" t="s">
        <v>32</v>
      </c>
      <c r="AX194" s="13" t="s">
        <v>77</v>
      </c>
      <c r="AY194" s="193" t="s">
        <v>150</v>
      </c>
    </row>
    <row r="195" s="13" customFormat="1">
      <c r="A195" s="13"/>
      <c r="B195" s="191"/>
      <c r="C195" s="13"/>
      <c r="D195" s="192" t="s">
        <v>160</v>
      </c>
      <c r="E195" s="193" t="s">
        <v>1</v>
      </c>
      <c r="F195" s="194" t="s">
        <v>669</v>
      </c>
      <c r="G195" s="13"/>
      <c r="H195" s="195">
        <v>1.121</v>
      </c>
      <c r="I195" s="196"/>
      <c r="J195" s="13"/>
      <c r="K195" s="13"/>
      <c r="L195" s="191"/>
      <c r="M195" s="197"/>
      <c r="N195" s="198"/>
      <c r="O195" s="198"/>
      <c r="P195" s="198"/>
      <c r="Q195" s="198"/>
      <c r="R195" s="198"/>
      <c r="S195" s="198"/>
      <c r="T195" s="19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3" t="s">
        <v>160</v>
      </c>
      <c r="AU195" s="193" t="s">
        <v>86</v>
      </c>
      <c r="AV195" s="13" t="s">
        <v>86</v>
      </c>
      <c r="AW195" s="13" t="s">
        <v>32</v>
      </c>
      <c r="AX195" s="13" t="s">
        <v>77</v>
      </c>
      <c r="AY195" s="193" t="s">
        <v>150</v>
      </c>
    </row>
    <row r="196" s="14" customFormat="1">
      <c r="A196" s="14"/>
      <c r="B196" s="210"/>
      <c r="C196" s="14"/>
      <c r="D196" s="192" t="s">
        <v>160</v>
      </c>
      <c r="E196" s="211" t="s">
        <v>1</v>
      </c>
      <c r="F196" s="212" t="s">
        <v>365</v>
      </c>
      <c r="G196" s="14"/>
      <c r="H196" s="213">
        <v>122.821</v>
      </c>
      <c r="I196" s="214"/>
      <c r="J196" s="14"/>
      <c r="K196" s="14"/>
      <c r="L196" s="210"/>
      <c r="M196" s="215"/>
      <c r="N196" s="216"/>
      <c r="O196" s="216"/>
      <c r="P196" s="216"/>
      <c r="Q196" s="216"/>
      <c r="R196" s="216"/>
      <c r="S196" s="216"/>
      <c r="T196" s="21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11" t="s">
        <v>160</v>
      </c>
      <c r="AU196" s="211" t="s">
        <v>86</v>
      </c>
      <c r="AV196" s="14" t="s">
        <v>158</v>
      </c>
      <c r="AW196" s="14" t="s">
        <v>32</v>
      </c>
      <c r="AX196" s="14" t="s">
        <v>84</v>
      </c>
      <c r="AY196" s="211" t="s">
        <v>150</v>
      </c>
    </row>
    <row r="197" s="2" customFormat="1" ht="24.15" customHeight="1">
      <c r="A197" s="36"/>
      <c r="B197" s="177"/>
      <c r="C197" s="178" t="s">
        <v>325</v>
      </c>
      <c r="D197" s="178" t="s">
        <v>153</v>
      </c>
      <c r="E197" s="179" t="s">
        <v>677</v>
      </c>
      <c r="F197" s="180" t="s">
        <v>678</v>
      </c>
      <c r="G197" s="181" t="s">
        <v>174</v>
      </c>
      <c r="H197" s="182">
        <v>14.744</v>
      </c>
      <c r="I197" s="183"/>
      <c r="J197" s="184">
        <f>ROUND(I197*H197,2)</f>
        <v>0</v>
      </c>
      <c r="K197" s="180" t="s">
        <v>157</v>
      </c>
      <c r="L197" s="37"/>
      <c r="M197" s="185" t="s">
        <v>1</v>
      </c>
      <c r="N197" s="186" t="s">
        <v>42</v>
      </c>
      <c r="O197" s="75"/>
      <c r="P197" s="187">
        <f>O197*H197</f>
        <v>0</v>
      </c>
      <c r="Q197" s="187">
        <v>0.0015200000000000001</v>
      </c>
      <c r="R197" s="187">
        <f>Q197*H197</f>
        <v>0.022410880000000001</v>
      </c>
      <c r="S197" s="187">
        <v>0</v>
      </c>
      <c r="T197" s="18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9" t="s">
        <v>229</v>
      </c>
      <c r="AT197" s="189" t="s">
        <v>153</v>
      </c>
      <c r="AU197" s="189" t="s">
        <v>86</v>
      </c>
      <c r="AY197" s="17" t="s">
        <v>150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7" t="s">
        <v>84</v>
      </c>
      <c r="BK197" s="190">
        <f>ROUND(I197*H197,2)</f>
        <v>0</v>
      </c>
      <c r="BL197" s="17" t="s">
        <v>229</v>
      </c>
      <c r="BM197" s="189" t="s">
        <v>679</v>
      </c>
    </row>
    <row r="198" s="13" customFormat="1">
      <c r="A198" s="13"/>
      <c r="B198" s="191"/>
      <c r="C198" s="13"/>
      <c r="D198" s="192" t="s">
        <v>160</v>
      </c>
      <c r="E198" s="193" t="s">
        <v>1</v>
      </c>
      <c r="F198" s="194" t="s">
        <v>680</v>
      </c>
      <c r="G198" s="13"/>
      <c r="H198" s="195">
        <v>14.744</v>
      </c>
      <c r="I198" s="196"/>
      <c r="J198" s="13"/>
      <c r="K198" s="13"/>
      <c r="L198" s="191"/>
      <c r="M198" s="197"/>
      <c r="N198" s="198"/>
      <c r="O198" s="198"/>
      <c r="P198" s="198"/>
      <c r="Q198" s="198"/>
      <c r="R198" s="198"/>
      <c r="S198" s="198"/>
      <c r="T198" s="19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3" t="s">
        <v>160</v>
      </c>
      <c r="AU198" s="193" t="s">
        <v>86</v>
      </c>
      <c r="AV198" s="13" t="s">
        <v>86</v>
      </c>
      <c r="AW198" s="13" t="s">
        <v>32</v>
      </c>
      <c r="AX198" s="13" t="s">
        <v>84</v>
      </c>
      <c r="AY198" s="193" t="s">
        <v>150</v>
      </c>
    </row>
    <row r="199" s="2" customFormat="1" ht="24.15" customHeight="1">
      <c r="A199" s="36"/>
      <c r="B199" s="177"/>
      <c r="C199" s="178" t="s">
        <v>329</v>
      </c>
      <c r="D199" s="178" t="s">
        <v>153</v>
      </c>
      <c r="E199" s="179" t="s">
        <v>681</v>
      </c>
      <c r="F199" s="180" t="s">
        <v>682</v>
      </c>
      <c r="G199" s="181" t="s">
        <v>174</v>
      </c>
      <c r="H199" s="182">
        <v>0.91800000000000004</v>
      </c>
      <c r="I199" s="183"/>
      <c r="J199" s="184">
        <f>ROUND(I199*H199,2)</f>
        <v>0</v>
      </c>
      <c r="K199" s="180" t="s">
        <v>157</v>
      </c>
      <c r="L199" s="37"/>
      <c r="M199" s="185" t="s">
        <v>1</v>
      </c>
      <c r="N199" s="186" t="s">
        <v>42</v>
      </c>
      <c r="O199" s="75"/>
      <c r="P199" s="187">
        <f>O199*H199</f>
        <v>0</v>
      </c>
      <c r="Q199" s="187">
        <v>0.0058500000000000002</v>
      </c>
      <c r="R199" s="187">
        <f>Q199*H199</f>
        <v>0.0053703000000000006</v>
      </c>
      <c r="S199" s="187">
        <v>0</v>
      </c>
      <c r="T199" s="18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9" t="s">
        <v>229</v>
      </c>
      <c r="AT199" s="189" t="s">
        <v>153</v>
      </c>
      <c r="AU199" s="189" t="s">
        <v>86</v>
      </c>
      <c r="AY199" s="17" t="s">
        <v>150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84</v>
      </c>
      <c r="BK199" s="190">
        <f>ROUND(I199*H199,2)</f>
        <v>0</v>
      </c>
      <c r="BL199" s="17" t="s">
        <v>229</v>
      </c>
      <c r="BM199" s="189" t="s">
        <v>683</v>
      </c>
    </row>
    <row r="200" s="2" customFormat="1">
      <c r="A200" s="36"/>
      <c r="B200" s="37"/>
      <c r="C200" s="36"/>
      <c r="D200" s="192" t="s">
        <v>600</v>
      </c>
      <c r="E200" s="36"/>
      <c r="F200" s="226" t="s">
        <v>684</v>
      </c>
      <c r="G200" s="36"/>
      <c r="H200" s="36"/>
      <c r="I200" s="227"/>
      <c r="J200" s="36"/>
      <c r="K200" s="36"/>
      <c r="L200" s="37"/>
      <c r="M200" s="228"/>
      <c r="N200" s="229"/>
      <c r="O200" s="75"/>
      <c r="P200" s="75"/>
      <c r="Q200" s="75"/>
      <c r="R200" s="75"/>
      <c r="S200" s="75"/>
      <c r="T200" s="7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7" t="s">
        <v>600</v>
      </c>
      <c r="AU200" s="17" t="s">
        <v>86</v>
      </c>
    </row>
    <row r="201" s="13" customFormat="1">
      <c r="A201" s="13"/>
      <c r="B201" s="191"/>
      <c r="C201" s="13"/>
      <c r="D201" s="192" t="s">
        <v>160</v>
      </c>
      <c r="E201" s="193" t="s">
        <v>1</v>
      </c>
      <c r="F201" s="194" t="s">
        <v>685</v>
      </c>
      <c r="G201" s="13"/>
      <c r="H201" s="195">
        <v>0.91800000000000004</v>
      </c>
      <c r="I201" s="196"/>
      <c r="J201" s="13"/>
      <c r="K201" s="13"/>
      <c r="L201" s="191"/>
      <c r="M201" s="218"/>
      <c r="N201" s="219"/>
      <c r="O201" s="219"/>
      <c r="P201" s="219"/>
      <c r="Q201" s="219"/>
      <c r="R201" s="219"/>
      <c r="S201" s="219"/>
      <c r="T201" s="22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3" t="s">
        <v>160</v>
      </c>
      <c r="AU201" s="193" t="s">
        <v>86</v>
      </c>
      <c r="AV201" s="13" t="s">
        <v>86</v>
      </c>
      <c r="AW201" s="13" t="s">
        <v>32</v>
      </c>
      <c r="AX201" s="13" t="s">
        <v>84</v>
      </c>
      <c r="AY201" s="193" t="s">
        <v>150</v>
      </c>
    </row>
    <row r="202" s="2" customFormat="1" ht="6.96" customHeight="1">
      <c r="A202" s="36"/>
      <c r="B202" s="58"/>
      <c r="C202" s="59"/>
      <c r="D202" s="59"/>
      <c r="E202" s="59"/>
      <c r="F202" s="59"/>
      <c r="G202" s="59"/>
      <c r="H202" s="59"/>
      <c r="I202" s="59"/>
      <c r="J202" s="59"/>
      <c r="K202" s="59"/>
      <c r="L202" s="37"/>
      <c r="M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</row>
  </sheetData>
  <autoFilter ref="C123:K20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108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Mariánské Lázně - Městské divadlo, Třebízského č.p.106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109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686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687</v>
      </c>
      <c r="G12" s="36"/>
      <c r="H12" s="36"/>
      <c r="I12" s="30" t="s">
        <v>22</v>
      </c>
      <c r="J12" s="67" t="str">
        <f>'Rekapitulace stavby'!AN8</f>
        <v>19. 4. 2023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>Město Mariánské Lázně</v>
      </c>
      <c r="F15" s="36"/>
      <c r="G15" s="36"/>
      <c r="H15" s="36"/>
      <c r="I15" s="30" t="s">
        <v>27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UNIART - projektová kancelář</v>
      </c>
      <c r="F21" s="36"/>
      <c r="G21" s="36"/>
      <c r="H21" s="36"/>
      <c r="I21" s="30" t="s">
        <v>27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>13891871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>Jitka Heřmanová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8"/>
      <c r="B27" s="129"/>
      <c r="C27" s="128"/>
      <c r="D27" s="128"/>
      <c r="E27" s="34" t="s">
        <v>1</v>
      </c>
      <c r="F27" s="34"/>
      <c r="G27" s="34"/>
      <c r="H27" s="34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31" t="s">
        <v>37</v>
      </c>
      <c r="E30" s="36"/>
      <c r="F30" s="36"/>
      <c r="G30" s="36"/>
      <c r="H30" s="36"/>
      <c r="I30" s="36"/>
      <c r="J30" s="94">
        <f>ROUND(J121,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2" t="s">
        <v>41</v>
      </c>
      <c r="E33" s="30" t="s">
        <v>42</v>
      </c>
      <c r="F33" s="133">
        <f>ROUND((SUM(BE121:BE156)),  2)</f>
        <v>0</v>
      </c>
      <c r="G33" s="36"/>
      <c r="H33" s="36"/>
      <c r="I33" s="134">
        <v>0.20999999999999999</v>
      </c>
      <c r="J33" s="133">
        <f>ROUND(((SUM(BE121:BE156))*I33),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33">
        <f>ROUND((SUM(BF121:BF156)),  2)</f>
        <v>0</v>
      </c>
      <c r="G34" s="36"/>
      <c r="H34" s="36"/>
      <c r="I34" s="134">
        <v>0.14999999999999999</v>
      </c>
      <c r="J34" s="133">
        <f>ROUND(((SUM(BF121:BF156))*I34),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33">
        <f>ROUND((SUM(BG121:BG156)),  2)</f>
        <v>0</v>
      </c>
      <c r="G35" s="36"/>
      <c r="H35" s="36"/>
      <c r="I35" s="134">
        <v>0.20999999999999999</v>
      </c>
      <c r="J35" s="133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33">
        <f>ROUND((SUM(BH121:BH156)),  2)</f>
        <v>0</v>
      </c>
      <c r="G36" s="36"/>
      <c r="H36" s="36"/>
      <c r="I36" s="134">
        <v>0.14999999999999999</v>
      </c>
      <c r="J36" s="133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33">
        <f>ROUND((SUM(BI121:BI156)),  2)</f>
        <v>0</v>
      </c>
      <c r="G37" s="36"/>
      <c r="H37" s="36"/>
      <c r="I37" s="134">
        <v>0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5"/>
      <c r="D39" s="136" t="s">
        <v>47</v>
      </c>
      <c r="E39" s="79"/>
      <c r="F39" s="79"/>
      <c r="G39" s="137" t="s">
        <v>48</v>
      </c>
      <c r="H39" s="138" t="s">
        <v>49</v>
      </c>
      <c r="I39" s="79"/>
      <c r="J39" s="139">
        <f>SUM(J30:J37)</f>
        <v>0</v>
      </c>
      <c r="K39" s="140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Mariánské Lázně - Městské divadlo, Třebízského č.p.106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731 - Vytápění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19. 4. 2023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Mariánské Lázně</v>
      </c>
      <c r="G91" s="36"/>
      <c r="H91" s="36"/>
      <c r="I91" s="30" t="s">
        <v>30</v>
      </c>
      <c r="J91" s="34" t="str">
        <f>E21</f>
        <v>UNIART - projektová kancelář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>Jitka Heřmanová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3" t="s">
        <v>112</v>
      </c>
      <c r="D94" s="135"/>
      <c r="E94" s="135"/>
      <c r="F94" s="135"/>
      <c r="G94" s="135"/>
      <c r="H94" s="135"/>
      <c r="I94" s="135"/>
      <c r="J94" s="144" t="s">
        <v>113</v>
      </c>
      <c r="K94" s="135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45" t="s">
        <v>114</v>
      </c>
      <c r="D96" s="36"/>
      <c r="E96" s="36"/>
      <c r="F96" s="36"/>
      <c r="G96" s="36"/>
      <c r="H96" s="36"/>
      <c r="I96" s="36"/>
      <c r="J96" s="94">
        <f>J121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115</v>
      </c>
    </row>
    <row r="97" s="9" customFormat="1" ht="24.96" customHeight="1">
      <c r="A97" s="9"/>
      <c r="B97" s="146"/>
      <c r="C97" s="9"/>
      <c r="D97" s="147" t="s">
        <v>688</v>
      </c>
      <c r="E97" s="148"/>
      <c r="F97" s="148"/>
      <c r="G97" s="148"/>
      <c r="H97" s="148"/>
      <c r="I97" s="148"/>
      <c r="J97" s="149">
        <f>J122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6"/>
      <c r="C98" s="9"/>
      <c r="D98" s="147" t="s">
        <v>689</v>
      </c>
      <c r="E98" s="148"/>
      <c r="F98" s="148"/>
      <c r="G98" s="148"/>
      <c r="H98" s="148"/>
      <c r="I98" s="148"/>
      <c r="J98" s="149">
        <f>J132</f>
        <v>0</v>
      </c>
      <c r="K98" s="9"/>
      <c r="L98" s="14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6"/>
      <c r="C99" s="9"/>
      <c r="D99" s="147" t="s">
        <v>690</v>
      </c>
      <c r="E99" s="148"/>
      <c r="F99" s="148"/>
      <c r="G99" s="148"/>
      <c r="H99" s="148"/>
      <c r="I99" s="148"/>
      <c r="J99" s="149">
        <f>J145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6"/>
      <c r="C100" s="9"/>
      <c r="D100" s="147" t="s">
        <v>691</v>
      </c>
      <c r="E100" s="148"/>
      <c r="F100" s="148"/>
      <c r="G100" s="148"/>
      <c r="H100" s="148"/>
      <c r="I100" s="148"/>
      <c r="J100" s="149">
        <f>J149</f>
        <v>0</v>
      </c>
      <c r="K100" s="9"/>
      <c r="L100" s="14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6"/>
      <c r="C101" s="9"/>
      <c r="D101" s="147" t="s">
        <v>692</v>
      </c>
      <c r="E101" s="148"/>
      <c r="F101" s="148"/>
      <c r="G101" s="148"/>
      <c r="H101" s="148"/>
      <c r="I101" s="148"/>
      <c r="J101" s="149">
        <f>J154</f>
        <v>0</v>
      </c>
      <c r="K101" s="9"/>
      <c r="L101" s="14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6"/>
      <c r="D102" s="36"/>
      <c r="E102" s="36"/>
      <c r="F102" s="36"/>
      <c r="G102" s="36"/>
      <c r="H102" s="36"/>
      <c r="I102" s="36"/>
      <c r="J102" s="36"/>
      <c r="K102" s="36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135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6"/>
      <c r="D111" s="36"/>
      <c r="E111" s="127" t="str">
        <f>E7</f>
        <v>Mariánské Lázně - Městské divadlo, Třebízského č.p.106</v>
      </c>
      <c r="F111" s="30"/>
      <c r="G111" s="30"/>
      <c r="H111" s="30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109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65" t="str">
        <f>E9</f>
        <v>SO 731 - Vytápění</v>
      </c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6"/>
      <c r="E115" s="36"/>
      <c r="F115" s="25" t="str">
        <f>F12</f>
        <v xml:space="preserve"> </v>
      </c>
      <c r="G115" s="36"/>
      <c r="H115" s="36"/>
      <c r="I115" s="30" t="s">
        <v>22</v>
      </c>
      <c r="J115" s="67" t="str">
        <f>IF(J12="","",J12)</f>
        <v>19. 4. 2023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5.65" customHeight="1">
      <c r="A117" s="36"/>
      <c r="B117" s="37"/>
      <c r="C117" s="30" t="s">
        <v>24</v>
      </c>
      <c r="D117" s="36"/>
      <c r="E117" s="36"/>
      <c r="F117" s="25" t="str">
        <f>E15</f>
        <v>Město Mariánské Lázně</v>
      </c>
      <c r="G117" s="36"/>
      <c r="H117" s="36"/>
      <c r="I117" s="30" t="s">
        <v>30</v>
      </c>
      <c r="J117" s="34" t="str">
        <f>E21</f>
        <v>UNIART - projektová kancelář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28</v>
      </c>
      <c r="D118" s="36"/>
      <c r="E118" s="36"/>
      <c r="F118" s="25" t="str">
        <f>IF(E18="","",E18)</f>
        <v>Vyplň údaj</v>
      </c>
      <c r="G118" s="36"/>
      <c r="H118" s="36"/>
      <c r="I118" s="30" t="s">
        <v>33</v>
      </c>
      <c r="J118" s="34" t="str">
        <f>E24</f>
        <v>Jitka Heřmanová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54"/>
      <c r="B120" s="155"/>
      <c r="C120" s="156" t="s">
        <v>136</v>
      </c>
      <c r="D120" s="157" t="s">
        <v>62</v>
      </c>
      <c r="E120" s="157" t="s">
        <v>58</v>
      </c>
      <c r="F120" s="157" t="s">
        <v>59</v>
      </c>
      <c r="G120" s="157" t="s">
        <v>137</v>
      </c>
      <c r="H120" s="157" t="s">
        <v>138</v>
      </c>
      <c r="I120" s="157" t="s">
        <v>139</v>
      </c>
      <c r="J120" s="157" t="s">
        <v>113</v>
      </c>
      <c r="K120" s="158" t="s">
        <v>140</v>
      </c>
      <c r="L120" s="159"/>
      <c r="M120" s="84" t="s">
        <v>1</v>
      </c>
      <c r="N120" s="85" t="s">
        <v>41</v>
      </c>
      <c r="O120" s="85" t="s">
        <v>141</v>
      </c>
      <c r="P120" s="85" t="s">
        <v>142</v>
      </c>
      <c r="Q120" s="85" t="s">
        <v>143</v>
      </c>
      <c r="R120" s="85" t="s">
        <v>144</v>
      </c>
      <c r="S120" s="85" t="s">
        <v>145</v>
      </c>
      <c r="T120" s="86" t="s">
        <v>146</v>
      </c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</row>
    <row r="121" s="2" customFormat="1" ht="22.8" customHeight="1">
      <c r="A121" s="36"/>
      <c r="B121" s="37"/>
      <c r="C121" s="91" t="s">
        <v>147</v>
      </c>
      <c r="D121" s="36"/>
      <c r="E121" s="36"/>
      <c r="F121" s="36"/>
      <c r="G121" s="36"/>
      <c r="H121" s="36"/>
      <c r="I121" s="36"/>
      <c r="J121" s="160">
        <f>BK121</f>
        <v>0</v>
      </c>
      <c r="K121" s="36"/>
      <c r="L121" s="37"/>
      <c r="M121" s="87"/>
      <c r="N121" s="71"/>
      <c r="O121" s="88"/>
      <c r="P121" s="161">
        <f>P122+P132+P145+P149+P154</f>
        <v>0</v>
      </c>
      <c r="Q121" s="88"/>
      <c r="R121" s="161">
        <f>R122+R132+R145+R149+R154</f>
        <v>0.00096999999999999994</v>
      </c>
      <c r="S121" s="88"/>
      <c r="T121" s="162">
        <f>T122+T132+T145+T149+T154</f>
        <v>0.13960000000000003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76</v>
      </c>
      <c r="AU121" s="17" t="s">
        <v>115</v>
      </c>
      <c r="BK121" s="163">
        <f>BK122+BK132+BK145+BK149+BK154</f>
        <v>0</v>
      </c>
    </row>
    <row r="122" s="12" customFormat="1" ht="25.92" customHeight="1">
      <c r="A122" s="12"/>
      <c r="B122" s="164"/>
      <c r="C122" s="12"/>
      <c r="D122" s="165" t="s">
        <v>76</v>
      </c>
      <c r="E122" s="166" t="s">
        <v>693</v>
      </c>
      <c r="F122" s="166" t="s">
        <v>694</v>
      </c>
      <c r="G122" s="12"/>
      <c r="H122" s="12"/>
      <c r="I122" s="167"/>
      <c r="J122" s="168">
        <f>BK122</f>
        <v>0</v>
      </c>
      <c r="K122" s="12"/>
      <c r="L122" s="164"/>
      <c r="M122" s="169"/>
      <c r="N122" s="170"/>
      <c r="O122" s="170"/>
      <c r="P122" s="171">
        <f>SUM(P123:P131)</f>
        <v>0</v>
      </c>
      <c r="Q122" s="170"/>
      <c r="R122" s="171">
        <f>SUM(R123:R131)</f>
        <v>0.00096999999999999994</v>
      </c>
      <c r="S122" s="170"/>
      <c r="T122" s="172">
        <f>SUM(T123:T131)</f>
        <v>0.13960000000000003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5" t="s">
        <v>84</v>
      </c>
      <c r="AT122" s="173" t="s">
        <v>76</v>
      </c>
      <c r="AU122" s="173" t="s">
        <v>77</v>
      </c>
      <c r="AY122" s="165" t="s">
        <v>150</v>
      </c>
      <c r="BK122" s="174">
        <f>SUM(BK123:BK131)</f>
        <v>0</v>
      </c>
    </row>
    <row r="123" s="2" customFormat="1" ht="16.5" customHeight="1">
      <c r="A123" s="36"/>
      <c r="B123" s="177"/>
      <c r="C123" s="178" t="s">
        <v>84</v>
      </c>
      <c r="D123" s="178" t="s">
        <v>153</v>
      </c>
      <c r="E123" s="179" t="s">
        <v>695</v>
      </c>
      <c r="F123" s="180" t="s">
        <v>696</v>
      </c>
      <c r="G123" s="181" t="s">
        <v>174</v>
      </c>
      <c r="H123" s="182">
        <v>3</v>
      </c>
      <c r="I123" s="183"/>
      <c r="J123" s="184">
        <f>ROUND(I123*H123,2)</f>
        <v>0</v>
      </c>
      <c r="K123" s="180" t="s">
        <v>1</v>
      </c>
      <c r="L123" s="37"/>
      <c r="M123" s="185" t="s">
        <v>1</v>
      </c>
      <c r="N123" s="186" t="s">
        <v>42</v>
      </c>
      <c r="O123" s="75"/>
      <c r="P123" s="187">
        <f>O123*H123</f>
        <v>0</v>
      </c>
      <c r="Q123" s="187">
        <v>0</v>
      </c>
      <c r="R123" s="187">
        <f>Q123*H123</f>
        <v>0</v>
      </c>
      <c r="S123" s="187">
        <v>0.023800000000000002</v>
      </c>
      <c r="T123" s="188">
        <f>S123*H123</f>
        <v>0.071400000000000005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9" t="s">
        <v>158</v>
      </c>
      <c r="AT123" s="189" t="s">
        <v>153</v>
      </c>
      <c r="AU123" s="189" t="s">
        <v>84</v>
      </c>
      <c r="AY123" s="17" t="s">
        <v>150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84</v>
      </c>
      <c r="BK123" s="190">
        <f>ROUND(I123*H123,2)</f>
        <v>0</v>
      </c>
      <c r="BL123" s="17" t="s">
        <v>158</v>
      </c>
      <c r="BM123" s="189" t="s">
        <v>86</v>
      </c>
    </row>
    <row r="124" s="2" customFormat="1" ht="24.15" customHeight="1">
      <c r="A124" s="36"/>
      <c r="B124" s="177"/>
      <c r="C124" s="178" t="s">
        <v>86</v>
      </c>
      <c r="D124" s="178" t="s">
        <v>153</v>
      </c>
      <c r="E124" s="179" t="s">
        <v>697</v>
      </c>
      <c r="F124" s="180" t="s">
        <v>698</v>
      </c>
      <c r="G124" s="181" t="s">
        <v>699</v>
      </c>
      <c r="H124" s="182">
        <v>8</v>
      </c>
      <c r="I124" s="183"/>
      <c r="J124" s="184">
        <f>ROUND(I124*H124,2)</f>
        <v>0</v>
      </c>
      <c r="K124" s="180" t="s">
        <v>1</v>
      </c>
      <c r="L124" s="37"/>
      <c r="M124" s="185" t="s">
        <v>1</v>
      </c>
      <c r="N124" s="186" t="s">
        <v>42</v>
      </c>
      <c r="O124" s="75"/>
      <c r="P124" s="187">
        <f>O124*H124</f>
        <v>0</v>
      </c>
      <c r="Q124" s="187">
        <v>1.0000000000000001E-05</v>
      </c>
      <c r="R124" s="187">
        <f>Q124*H124</f>
        <v>8.0000000000000007E-05</v>
      </c>
      <c r="S124" s="187">
        <v>0.0074999999999999997</v>
      </c>
      <c r="T124" s="188">
        <f>S124*H124</f>
        <v>0.059999999999999998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9" t="s">
        <v>158</v>
      </c>
      <c r="AT124" s="189" t="s">
        <v>153</v>
      </c>
      <c r="AU124" s="189" t="s">
        <v>84</v>
      </c>
      <c r="AY124" s="17" t="s">
        <v>150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7" t="s">
        <v>84</v>
      </c>
      <c r="BK124" s="190">
        <f>ROUND(I124*H124,2)</f>
        <v>0</v>
      </c>
      <c r="BL124" s="17" t="s">
        <v>158</v>
      </c>
      <c r="BM124" s="189" t="s">
        <v>158</v>
      </c>
    </row>
    <row r="125" s="2" customFormat="1" ht="16.5" customHeight="1">
      <c r="A125" s="36"/>
      <c r="B125" s="177"/>
      <c r="C125" s="178" t="s">
        <v>151</v>
      </c>
      <c r="D125" s="178" t="s">
        <v>153</v>
      </c>
      <c r="E125" s="179" t="s">
        <v>700</v>
      </c>
      <c r="F125" s="180" t="s">
        <v>701</v>
      </c>
      <c r="G125" s="181" t="s">
        <v>174</v>
      </c>
      <c r="H125" s="182">
        <v>3</v>
      </c>
      <c r="I125" s="183"/>
      <c r="J125" s="184">
        <f>ROUND(I125*H125,2)</f>
        <v>0</v>
      </c>
      <c r="K125" s="180" t="s">
        <v>1</v>
      </c>
      <c r="L125" s="37"/>
      <c r="M125" s="185" t="s">
        <v>1</v>
      </c>
      <c r="N125" s="186" t="s">
        <v>42</v>
      </c>
      <c r="O125" s="75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9" t="s">
        <v>158</v>
      </c>
      <c r="AT125" s="189" t="s">
        <v>153</v>
      </c>
      <c r="AU125" s="189" t="s">
        <v>84</v>
      </c>
      <c r="AY125" s="17" t="s">
        <v>150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84</v>
      </c>
      <c r="BK125" s="190">
        <f>ROUND(I125*H125,2)</f>
        <v>0</v>
      </c>
      <c r="BL125" s="17" t="s">
        <v>158</v>
      </c>
      <c r="BM125" s="189" t="s">
        <v>184</v>
      </c>
    </row>
    <row r="126" s="2" customFormat="1" ht="21.75" customHeight="1">
      <c r="A126" s="36"/>
      <c r="B126" s="177"/>
      <c r="C126" s="178" t="s">
        <v>158</v>
      </c>
      <c r="D126" s="178" t="s">
        <v>153</v>
      </c>
      <c r="E126" s="179" t="s">
        <v>702</v>
      </c>
      <c r="F126" s="180" t="s">
        <v>703</v>
      </c>
      <c r="G126" s="181" t="s">
        <v>169</v>
      </c>
      <c r="H126" s="182">
        <v>5.5</v>
      </c>
      <c r="I126" s="183"/>
      <c r="J126" s="184">
        <f>ROUND(I126*H126,2)</f>
        <v>0</v>
      </c>
      <c r="K126" s="180" t="s">
        <v>1</v>
      </c>
      <c r="L126" s="37"/>
      <c r="M126" s="185" t="s">
        <v>1</v>
      </c>
      <c r="N126" s="186" t="s">
        <v>42</v>
      </c>
      <c r="O126" s="75"/>
      <c r="P126" s="187">
        <f>O126*H126</f>
        <v>0</v>
      </c>
      <c r="Q126" s="187">
        <v>2.0000000000000002E-05</v>
      </c>
      <c r="R126" s="187">
        <f>Q126*H126</f>
        <v>0.00011</v>
      </c>
      <c r="S126" s="187">
        <v>0.001</v>
      </c>
      <c r="T126" s="188">
        <f>S126*H126</f>
        <v>0.0054999999999999997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9" t="s">
        <v>158</v>
      </c>
      <c r="AT126" s="189" t="s">
        <v>153</v>
      </c>
      <c r="AU126" s="189" t="s">
        <v>84</v>
      </c>
      <c r="AY126" s="17" t="s">
        <v>150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7" t="s">
        <v>84</v>
      </c>
      <c r="BK126" s="190">
        <f>ROUND(I126*H126,2)</f>
        <v>0</v>
      </c>
      <c r="BL126" s="17" t="s">
        <v>158</v>
      </c>
      <c r="BM126" s="189" t="s">
        <v>195</v>
      </c>
    </row>
    <row r="127" s="2" customFormat="1" ht="21.75" customHeight="1">
      <c r="A127" s="36"/>
      <c r="B127" s="177"/>
      <c r="C127" s="178" t="s">
        <v>178</v>
      </c>
      <c r="D127" s="178" t="s">
        <v>153</v>
      </c>
      <c r="E127" s="179" t="s">
        <v>704</v>
      </c>
      <c r="F127" s="180" t="s">
        <v>705</v>
      </c>
      <c r="G127" s="181" t="s">
        <v>699</v>
      </c>
      <c r="H127" s="182">
        <v>6</v>
      </c>
      <c r="I127" s="183"/>
      <c r="J127" s="184">
        <f>ROUND(I127*H127,2)</f>
        <v>0</v>
      </c>
      <c r="K127" s="180" t="s">
        <v>1</v>
      </c>
      <c r="L127" s="37"/>
      <c r="M127" s="185" t="s">
        <v>1</v>
      </c>
      <c r="N127" s="186" t="s">
        <v>42</v>
      </c>
      <c r="O127" s="75"/>
      <c r="P127" s="187">
        <f>O127*H127</f>
        <v>0</v>
      </c>
      <c r="Q127" s="187">
        <v>0.00012999999999999999</v>
      </c>
      <c r="R127" s="187">
        <f>Q127*H127</f>
        <v>0.00077999999999999988</v>
      </c>
      <c r="S127" s="187">
        <v>0.00044999999999999999</v>
      </c>
      <c r="T127" s="188">
        <f>S127*H127</f>
        <v>0.0027000000000000001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9" t="s">
        <v>158</v>
      </c>
      <c r="AT127" s="189" t="s">
        <v>153</v>
      </c>
      <c r="AU127" s="189" t="s">
        <v>84</v>
      </c>
      <c r="AY127" s="17" t="s">
        <v>150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0</v>
      </c>
      <c r="BL127" s="17" t="s">
        <v>158</v>
      </c>
      <c r="BM127" s="189" t="s">
        <v>205</v>
      </c>
    </row>
    <row r="128" s="2" customFormat="1" ht="24.15" customHeight="1">
      <c r="A128" s="36"/>
      <c r="B128" s="177"/>
      <c r="C128" s="178" t="s">
        <v>184</v>
      </c>
      <c r="D128" s="178" t="s">
        <v>153</v>
      </c>
      <c r="E128" s="179" t="s">
        <v>268</v>
      </c>
      <c r="F128" s="180" t="s">
        <v>269</v>
      </c>
      <c r="G128" s="181" t="s">
        <v>164</v>
      </c>
      <c r="H128" s="182">
        <v>0.14000000000000001</v>
      </c>
      <c r="I128" s="183"/>
      <c r="J128" s="184">
        <f>ROUND(I128*H128,2)</f>
        <v>0</v>
      </c>
      <c r="K128" s="180" t="s">
        <v>1</v>
      </c>
      <c r="L128" s="37"/>
      <c r="M128" s="185" t="s">
        <v>1</v>
      </c>
      <c r="N128" s="186" t="s">
        <v>42</v>
      </c>
      <c r="O128" s="75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9" t="s">
        <v>158</v>
      </c>
      <c r="AT128" s="189" t="s">
        <v>153</v>
      </c>
      <c r="AU128" s="189" t="s">
        <v>84</v>
      </c>
      <c r="AY128" s="17" t="s">
        <v>150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7" t="s">
        <v>84</v>
      </c>
      <c r="BK128" s="190">
        <f>ROUND(I128*H128,2)</f>
        <v>0</v>
      </c>
      <c r="BL128" s="17" t="s">
        <v>158</v>
      </c>
      <c r="BM128" s="189" t="s">
        <v>213</v>
      </c>
    </row>
    <row r="129" s="2" customFormat="1" ht="24.15" customHeight="1">
      <c r="A129" s="36"/>
      <c r="B129" s="177"/>
      <c r="C129" s="178" t="s">
        <v>190</v>
      </c>
      <c r="D129" s="178" t="s">
        <v>153</v>
      </c>
      <c r="E129" s="179" t="s">
        <v>272</v>
      </c>
      <c r="F129" s="180" t="s">
        <v>273</v>
      </c>
      <c r="G129" s="181" t="s">
        <v>164</v>
      </c>
      <c r="H129" s="182">
        <v>0.14000000000000001</v>
      </c>
      <c r="I129" s="183"/>
      <c r="J129" s="184">
        <f>ROUND(I129*H129,2)</f>
        <v>0</v>
      </c>
      <c r="K129" s="180" t="s">
        <v>1</v>
      </c>
      <c r="L129" s="37"/>
      <c r="M129" s="185" t="s">
        <v>1</v>
      </c>
      <c r="N129" s="186" t="s">
        <v>42</v>
      </c>
      <c r="O129" s="75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9" t="s">
        <v>158</v>
      </c>
      <c r="AT129" s="189" t="s">
        <v>153</v>
      </c>
      <c r="AU129" s="189" t="s">
        <v>84</v>
      </c>
      <c r="AY129" s="17" t="s">
        <v>150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84</v>
      </c>
      <c r="BK129" s="190">
        <f>ROUND(I129*H129,2)</f>
        <v>0</v>
      </c>
      <c r="BL129" s="17" t="s">
        <v>158</v>
      </c>
      <c r="BM129" s="189" t="s">
        <v>222</v>
      </c>
    </row>
    <row r="130" s="2" customFormat="1" ht="24.15" customHeight="1">
      <c r="A130" s="36"/>
      <c r="B130" s="177"/>
      <c r="C130" s="178" t="s">
        <v>195</v>
      </c>
      <c r="D130" s="178" t="s">
        <v>153</v>
      </c>
      <c r="E130" s="179" t="s">
        <v>276</v>
      </c>
      <c r="F130" s="180" t="s">
        <v>277</v>
      </c>
      <c r="G130" s="181" t="s">
        <v>164</v>
      </c>
      <c r="H130" s="182">
        <v>4.2000000000000002</v>
      </c>
      <c r="I130" s="183"/>
      <c r="J130" s="184">
        <f>ROUND(I130*H130,2)</f>
        <v>0</v>
      </c>
      <c r="K130" s="180" t="s">
        <v>1</v>
      </c>
      <c r="L130" s="37"/>
      <c r="M130" s="185" t="s">
        <v>1</v>
      </c>
      <c r="N130" s="186" t="s">
        <v>42</v>
      </c>
      <c r="O130" s="75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9" t="s">
        <v>158</v>
      </c>
      <c r="AT130" s="189" t="s">
        <v>153</v>
      </c>
      <c r="AU130" s="189" t="s">
        <v>84</v>
      </c>
      <c r="AY130" s="17" t="s">
        <v>150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84</v>
      </c>
      <c r="BK130" s="190">
        <f>ROUND(I130*H130,2)</f>
        <v>0</v>
      </c>
      <c r="BL130" s="17" t="s">
        <v>158</v>
      </c>
      <c r="BM130" s="189" t="s">
        <v>229</v>
      </c>
    </row>
    <row r="131" s="2" customFormat="1" ht="44.25" customHeight="1">
      <c r="A131" s="36"/>
      <c r="B131" s="177"/>
      <c r="C131" s="178" t="s">
        <v>200</v>
      </c>
      <c r="D131" s="178" t="s">
        <v>153</v>
      </c>
      <c r="E131" s="179" t="s">
        <v>281</v>
      </c>
      <c r="F131" s="180" t="s">
        <v>282</v>
      </c>
      <c r="G131" s="181" t="s">
        <v>164</v>
      </c>
      <c r="H131" s="182">
        <v>0.14000000000000001</v>
      </c>
      <c r="I131" s="183"/>
      <c r="J131" s="184">
        <f>ROUND(I131*H131,2)</f>
        <v>0</v>
      </c>
      <c r="K131" s="180" t="s">
        <v>1</v>
      </c>
      <c r="L131" s="37"/>
      <c r="M131" s="185" t="s">
        <v>1</v>
      </c>
      <c r="N131" s="186" t="s">
        <v>42</v>
      </c>
      <c r="O131" s="75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9" t="s">
        <v>158</v>
      </c>
      <c r="AT131" s="189" t="s">
        <v>153</v>
      </c>
      <c r="AU131" s="189" t="s">
        <v>84</v>
      </c>
      <c r="AY131" s="17" t="s">
        <v>150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84</v>
      </c>
      <c r="BK131" s="190">
        <f>ROUND(I131*H131,2)</f>
        <v>0</v>
      </c>
      <c r="BL131" s="17" t="s">
        <v>158</v>
      </c>
      <c r="BM131" s="189" t="s">
        <v>239</v>
      </c>
    </row>
    <row r="132" s="12" customFormat="1" ht="25.92" customHeight="1">
      <c r="A132" s="12"/>
      <c r="B132" s="164"/>
      <c r="C132" s="12"/>
      <c r="D132" s="165" t="s">
        <v>76</v>
      </c>
      <c r="E132" s="166" t="s">
        <v>706</v>
      </c>
      <c r="F132" s="166" t="s">
        <v>707</v>
      </c>
      <c r="G132" s="12"/>
      <c r="H132" s="12"/>
      <c r="I132" s="167"/>
      <c r="J132" s="168">
        <f>BK132</f>
        <v>0</v>
      </c>
      <c r="K132" s="12"/>
      <c r="L132" s="164"/>
      <c r="M132" s="169"/>
      <c r="N132" s="170"/>
      <c r="O132" s="170"/>
      <c r="P132" s="171">
        <f>SUM(P133:P144)</f>
        <v>0</v>
      </c>
      <c r="Q132" s="170"/>
      <c r="R132" s="171">
        <f>SUM(R133:R144)</f>
        <v>0</v>
      </c>
      <c r="S132" s="170"/>
      <c r="T132" s="17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5" t="s">
        <v>86</v>
      </c>
      <c r="AT132" s="173" t="s">
        <v>76</v>
      </c>
      <c r="AU132" s="173" t="s">
        <v>77</v>
      </c>
      <c r="AY132" s="165" t="s">
        <v>150</v>
      </c>
      <c r="BK132" s="174">
        <f>SUM(BK133:BK144)</f>
        <v>0</v>
      </c>
    </row>
    <row r="133" s="2" customFormat="1" ht="24.15" customHeight="1">
      <c r="A133" s="36"/>
      <c r="B133" s="177"/>
      <c r="C133" s="178" t="s">
        <v>205</v>
      </c>
      <c r="D133" s="178" t="s">
        <v>153</v>
      </c>
      <c r="E133" s="179" t="s">
        <v>708</v>
      </c>
      <c r="F133" s="180" t="s">
        <v>709</v>
      </c>
      <c r="G133" s="181" t="s">
        <v>169</v>
      </c>
      <c r="H133" s="182">
        <v>12</v>
      </c>
      <c r="I133" s="183"/>
      <c r="J133" s="184">
        <f>ROUND(I133*H133,2)</f>
        <v>0</v>
      </c>
      <c r="K133" s="180" t="s">
        <v>1</v>
      </c>
      <c r="L133" s="37"/>
      <c r="M133" s="185" t="s">
        <v>1</v>
      </c>
      <c r="N133" s="186" t="s">
        <v>42</v>
      </c>
      <c r="O133" s="75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9" t="s">
        <v>229</v>
      </c>
      <c r="AT133" s="189" t="s">
        <v>153</v>
      </c>
      <c r="AU133" s="189" t="s">
        <v>84</v>
      </c>
      <c r="AY133" s="17" t="s">
        <v>150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84</v>
      </c>
      <c r="BK133" s="190">
        <f>ROUND(I133*H133,2)</f>
        <v>0</v>
      </c>
      <c r="BL133" s="17" t="s">
        <v>229</v>
      </c>
      <c r="BM133" s="189" t="s">
        <v>248</v>
      </c>
    </row>
    <row r="134" s="2" customFormat="1" ht="24.15" customHeight="1">
      <c r="A134" s="36"/>
      <c r="B134" s="177"/>
      <c r="C134" s="178" t="s">
        <v>209</v>
      </c>
      <c r="D134" s="178" t="s">
        <v>153</v>
      </c>
      <c r="E134" s="179" t="s">
        <v>710</v>
      </c>
      <c r="F134" s="180" t="s">
        <v>711</v>
      </c>
      <c r="G134" s="181" t="s">
        <v>169</v>
      </c>
      <c r="H134" s="182">
        <v>21</v>
      </c>
      <c r="I134" s="183"/>
      <c r="J134" s="184">
        <f>ROUND(I134*H134,2)</f>
        <v>0</v>
      </c>
      <c r="K134" s="180" t="s">
        <v>1</v>
      </c>
      <c r="L134" s="37"/>
      <c r="M134" s="185" t="s">
        <v>1</v>
      </c>
      <c r="N134" s="186" t="s">
        <v>42</v>
      </c>
      <c r="O134" s="7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9" t="s">
        <v>229</v>
      </c>
      <c r="AT134" s="189" t="s">
        <v>153</v>
      </c>
      <c r="AU134" s="189" t="s">
        <v>84</v>
      </c>
      <c r="AY134" s="17" t="s">
        <v>150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7" t="s">
        <v>84</v>
      </c>
      <c r="BK134" s="190">
        <f>ROUND(I134*H134,2)</f>
        <v>0</v>
      </c>
      <c r="BL134" s="17" t="s">
        <v>229</v>
      </c>
      <c r="BM134" s="189" t="s">
        <v>256</v>
      </c>
    </row>
    <row r="135" s="2" customFormat="1" ht="24.15" customHeight="1">
      <c r="A135" s="36"/>
      <c r="B135" s="177"/>
      <c r="C135" s="178" t="s">
        <v>213</v>
      </c>
      <c r="D135" s="178" t="s">
        <v>153</v>
      </c>
      <c r="E135" s="179" t="s">
        <v>712</v>
      </c>
      <c r="F135" s="180" t="s">
        <v>713</v>
      </c>
      <c r="G135" s="181" t="s">
        <v>169</v>
      </c>
      <c r="H135" s="182">
        <v>34</v>
      </c>
      <c r="I135" s="183"/>
      <c r="J135" s="184">
        <f>ROUND(I135*H135,2)</f>
        <v>0</v>
      </c>
      <c r="K135" s="180" t="s">
        <v>1</v>
      </c>
      <c r="L135" s="37"/>
      <c r="M135" s="185" t="s">
        <v>1</v>
      </c>
      <c r="N135" s="186" t="s">
        <v>42</v>
      </c>
      <c r="O135" s="75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9" t="s">
        <v>229</v>
      </c>
      <c r="AT135" s="189" t="s">
        <v>153</v>
      </c>
      <c r="AU135" s="189" t="s">
        <v>84</v>
      </c>
      <c r="AY135" s="17" t="s">
        <v>150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84</v>
      </c>
      <c r="BK135" s="190">
        <f>ROUND(I135*H135,2)</f>
        <v>0</v>
      </c>
      <c r="BL135" s="17" t="s">
        <v>229</v>
      </c>
      <c r="BM135" s="189" t="s">
        <v>267</v>
      </c>
    </row>
    <row r="136" s="2" customFormat="1" ht="21.75" customHeight="1">
      <c r="A136" s="36"/>
      <c r="B136" s="177"/>
      <c r="C136" s="178" t="s">
        <v>217</v>
      </c>
      <c r="D136" s="178" t="s">
        <v>153</v>
      </c>
      <c r="E136" s="179" t="s">
        <v>714</v>
      </c>
      <c r="F136" s="180" t="s">
        <v>715</v>
      </c>
      <c r="G136" s="181" t="s">
        <v>169</v>
      </c>
      <c r="H136" s="182">
        <v>67</v>
      </c>
      <c r="I136" s="183"/>
      <c r="J136" s="184">
        <f>ROUND(I136*H136,2)</f>
        <v>0</v>
      </c>
      <c r="K136" s="180" t="s">
        <v>1</v>
      </c>
      <c r="L136" s="37"/>
      <c r="M136" s="185" t="s">
        <v>1</v>
      </c>
      <c r="N136" s="186" t="s">
        <v>42</v>
      </c>
      <c r="O136" s="75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9" t="s">
        <v>229</v>
      </c>
      <c r="AT136" s="189" t="s">
        <v>153</v>
      </c>
      <c r="AU136" s="189" t="s">
        <v>84</v>
      </c>
      <c r="AY136" s="17" t="s">
        <v>150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84</v>
      </c>
      <c r="BK136" s="190">
        <f>ROUND(I136*H136,2)</f>
        <v>0</v>
      </c>
      <c r="BL136" s="17" t="s">
        <v>229</v>
      </c>
      <c r="BM136" s="189" t="s">
        <v>275</v>
      </c>
    </row>
    <row r="137" s="2" customFormat="1" ht="24.15" customHeight="1">
      <c r="A137" s="36"/>
      <c r="B137" s="177"/>
      <c r="C137" s="178" t="s">
        <v>222</v>
      </c>
      <c r="D137" s="178" t="s">
        <v>153</v>
      </c>
      <c r="E137" s="179" t="s">
        <v>716</v>
      </c>
      <c r="F137" s="180" t="s">
        <v>717</v>
      </c>
      <c r="G137" s="181" t="s">
        <v>699</v>
      </c>
      <c r="H137" s="182">
        <v>4</v>
      </c>
      <c r="I137" s="183"/>
      <c r="J137" s="184">
        <f>ROUND(I137*H137,2)</f>
        <v>0</v>
      </c>
      <c r="K137" s="180" t="s">
        <v>1</v>
      </c>
      <c r="L137" s="37"/>
      <c r="M137" s="185" t="s">
        <v>1</v>
      </c>
      <c r="N137" s="186" t="s">
        <v>42</v>
      </c>
      <c r="O137" s="75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9" t="s">
        <v>229</v>
      </c>
      <c r="AT137" s="189" t="s">
        <v>153</v>
      </c>
      <c r="AU137" s="189" t="s">
        <v>84</v>
      </c>
      <c r="AY137" s="17" t="s">
        <v>150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84</v>
      </c>
      <c r="BK137" s="190">
        <f>ROUND(I137*H137,2)</f>
        <v>0</v>
      </c>
      <c r="BL137" s="17" t="s">
        <v>229</v>
      </c>
      <c r="BM137" s="189" t="s">
        <v>286</v>
      </c>
    </row>
    <row r="138" s="2" customFormat="1" ht="21.75" customHeight="1">
      <c r="A138" s="36"/>
      <c r="B138" s="177"/>
      <c r="C138" s="178" t="s">
        <v>8</v>
      </c>
      <c r="D138" s="178" t="s">
        <v>153</v>
      </c>
      <c r="E138" s="179" t="s">
        <v>718</v>
      </c>
      <c r="F138" s="180" t="s">
        <v>719</v>
      </c>
      <c r="G138" s="181" t="s">
        <v>699</v>
      </c>
      <c r="H138" s="182">
        <v>4</v>
      </c>
      <c r="I138" s="183"/>
      <c r="J138" s="184">
        <f>ROUND(I138*H138,2)</f>
        <v>0</v>
      </c>
      <c r="K138" s="180" t="s">
        <v>1</v>
      </c>
      <c r="L138" s="37"/>
      <c r="M138" s="185" t="s">
        <v>1</v>
      </c>
      <c r="N138" s="186" t="s">
        <v>42</v>
      </c>
      <c r="O138" s="7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9" t="s">
        <v>229</v>
      </c>
      <c r="AT138" s="189" t="s">
        <v>153</v>
      </c>
      <c r="AU138" s="189" t="s">
        <v>84</v>
      </c>
      <c r="AY138" s="17" t="s">
        <v>150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84</v>
      </c>
      <c r="BK138" s="190">
        <f>ROUND(I138*H138,2)</f>
        <v>0</v>
      </c>
      <c r="BL138" s="17" t="s">
        <v>229</v>
      </c>
      <c r="BM138" s="189" t="s">
        <v>298</v>
      </c>
    </row>
    <row r="139" s="2" customFormat="1" ht="24.15" customHeight="1">
      <c r="A139" s="36"/>
      <c r="B139" s="177"/>
      <c r="C139" s="178" t="s">
        <v>229</v>
      </c>
      <c r="D139" s="178" t="s">
        <v>153</v>
      </c>
      <c r="E139" s="179" t="s">
        <v>720</v>
      </c>
      <c r="F139" s="180" t="s">
        <v>721</v>
      </c>
      <c r="G139" s="181" t="s">
        <v>169</v>
      </c>
      <c r="H139" s="182">
        <v>3</v>
      </c>
      <c r="I139" s="183"/>
      <c r="J139" s="184">
        <f>ROUND(I139*H139,2)</f>
        <v>0</v>
      </c>
      <c r="K139" s="180" t="s">
        <v>1</v>
      </c>
      <c r="L139" s="37"/>
      <c r="M139" s="185" t="s">
        <v>1</v>
      </c>
      <c r="N139" s="186" t="s">
        <v>42</v>
      </c>
      <c r="O139" s="75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9" t="s">
        <v>229</v>
      </c>
      <c r="AT139" s="189" t="s">
        <v>153</v>
      </c>
      <c r="AU139" s="189" t="s">
        <v>84</v>
      </c>
      <c r="AY139" s="17" t="s">
        <v>150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0</v>
      </c>
      <c r="BL139" s="17" t="s">
        <v>229</v>
      </c>
      <c r="BM139" s="189" t="s">
        <v>308</v>
      </c>
    </row>
    <row r="140" s="2" customFormat="1">
      <c r="A140" s="36"/>
      <c r="B140" s="37"/>
      <c r="C140" s="36"/>
      <c r="D140" s="192" t="s">
        <v>600</v>
      </c>
      <c r="E140" s="36"/>
      <c r="F140" s="226" t="s">
        <v>722</v>
      </c>
      <c r="G140" s="36"/>
      <c r="H140" s="36"/>
      <c r="I140" s="227"/>
      <c r="J140" s="36"/>
      <c r="K140" s="36"/>
      <c r="L140" s="37"/>
      <c r="M140" s="228"/>
      <c r="N140" s="229"/>
      <c r="O140" s="75"/>
      <c r="P140" s="75"/>
      <c r="Q140" s="75"/>
      <c r="R140" s="75"/>
      <c r="S140" s="75"/>
      <c r="T140" s="7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600</v>
      </c>
      <c r="AU140" s="17" t="s">
        <v>84</v>
      </c>
    </row>
    <row r="141" s="2" customFormat="1" ht="24.15" customHeight="1">
      <c r="A141" s="36"/>
      <c r="B141" s="177"/>
      <c r="C141" s="178" t="s">
        <v>234</v>
      </c>
      <c r="D141" s="178" t="s">
        <v>153</v>
      </c>
      <c r="E141" s="179" t="s">
        <v>723</v>
      </c>
      <c r="F141" s="180" t="s">
        <v>724</v>
      </c>
      <c r="G141" s="181" t="s">
        <v>699</v>
      </c>
      <c r="H141" s="182">
        <v>1</v>
      </c>
      <c r="I141" s="183"/>
      <c r="J141" s="184">
        <f>ROUND(I141*H141,2)</f>
        <v>0</v>
      </c>
      <c r="K141" s="180" t="s">
        <v>1</v>
      </c>
      <c r="L141" s="37"/>
      <c r="M141" s="185" t="s">
        <v>1</v>
      </c>
      <c r="N141" s="186" t="s">
        <v>42</v>
      </c>
      <c r="O141" s="75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9" t="s">
        <v>229</v>
      </c>
      <c r="AT141" s="189" t="s">
        <v>153</v>
      </c>
      <c r="AU141" s="189" t="s">
        <v>84</v>
      </c>
      <c r="AY141" s="17" t="s">
        <v>150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84</v>
      </c>
      <c r="BK141" s="190">
        <f>ROUND(I141*H141,2)</f>
        <v>0</v>
      </c>
      <c r="BL141" s="17" t="s">
        <v>229</v>
      </c>
      <c r="BM141" s="189" t="s">
        <v>319</v>
      </c>
    </row>
    <row r="142" s="2" customFormat="1">
      <c r="A142" s="36"/>
      <c r="B142" s="37"/>
      <c r="C142" s="36"/>
      <c r="D142" s="192" t="s">
        <v>600</v>
      </c>
      <c r="E142" s="36"/>
      <c r="F142" s="226" t="s">
        <v>725</v>
      </c>
      <c r="G142" s="36"/>
      <c r="H142" s="36"/>
      <c r="I142" s="227"/>
      <c r="J142" s="36"/>
      <c r="K142" s="36"/>
      <c r="L142" s="37"/>
      <c r="M142" s="228"/>
      <c r="N142" s="22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600</v>
      </c>
      <c r="AU142" s="17" t="s">
        <v>84</v>
      </c>
    </row>
    <row r="143" s="2" customFormat="1" ht="24.15" customHeight="1">
      <c r="A143" s="36"/>
      <c r="B143" s="177"/>
      <c r="C143" s="178" t="s">
        <v>239</v>
      </c>
      <c r="D143" s="178" t="s">
        <v>153</v>
      </c>
      <c r="E143" s="179" t="s">
        <v>726</v>
      </c>
      <c r="F143" s="180" t="s">
        <v>727</v>
      </c>
      <c r="G143" s="181" t="s">
        <v>728</v>
      </c>
      <c r="H143" s="230"/>
      <c r="I143" s="183"/>
      <c r="J143" s="184">
        <f>ROUND(I143*H143,2)</f>
        <v>0</v>
      </c>
      <c r="K143" s="180" t="s">
        <v>1</v>
      </c>
      <c r="L143" s="37"/>
      <c r="M143" s="185" t="s">
        <v>1</v>
      </c>
      <c r="N143" s="186" t="s">
        <v>42</v>
      </c>
      <c r="O143" s="75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9" t="s">
        <v>229</v>
      </c>
      <c r="AT143" s="189" t="s">
        <v>153</v>
      </c>
      <c r="AU143" s="189" t="s">
        <v>84</v>
      </c>
      <c r="AY143" s="17" t="s">
        <v>150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84</v>
      </c>
      <c r="BK143" s="190">
        <f>ROUND(I143*H143,2)</f>
        <v>0</v>
      </c>
      <c r="BL143" s="17" t="s">
        <v>229</v>
      </c>
      <c r="BM143" s="189" t="s">
        <v>329</v>
      </c>
    </row>
    <row r="144" s="2" customFormat="1" ht="37.8" customHeight="1">
      <c r="A144" s="36"/>
      <c r="B144" s="177"/>
      <c r="C144" s="178" t="s">
        <v>244</v>
      </c>
      <c r="D144" s="178" t="s">
        <v>153</v>
      </c>
      <c r="E144" s="179" t="s">
        <v>729</v>
      </c>
      <c r="F144" s="180" t="s">
        <v>730</v>
      </c>
      <c r="G144" s="181" t="s">
        <v>731</v>
      </c>
      <c r="H144" s="182">
        <v>8</v>
      </c>
      <c r="I144" s="183"/>
      <c r="J144" s="184">
        <f>ROUND(I144*H144,2)</f>
        <v>0</v>
      </c>
      <c r="K144" s="180" t="s">
        <v>1</v>
      </c>
      <c r="L144" s="37"/>
      <c r="M144" s="185" t="s">
        <v>1</v>
      </c>
      <c r="N144" s="186" t="s">
        <v>42</v>
      </c>
      <c r="O144" s="75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9" t="s">
        <v>229</v>
      </c>
      <c r="AT144" s="189" t="s">
        <v>153</v>
      </c>
      <c r="AU144" s="189" t="s">
        <v>84</v>
      </c>
      <c r="AY144" s="17" t="s">
        <v>150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84</v>
      </c>
      <c r="BK144" s="190">
        <f>ROUND(I144*H144,2)</f>
        <v>0</v>
      </c>
      <c r="BL144" s="17" t="s">
        <v>229</v>
      </c>
      <c r="BM144" s="189" t="s">
        <v>341</v>
      </c>
    </row>
    <row r="145" s="12" customFormat="1" ht="25.92" customHeight="1">
      <c r="A145" s="12"/>
      <c r="B145" s="164"/>
      <c r="C145" s="12"/>
      <c r="D145" s="165" t="s">
        <v>76</v>
      </c>
      <c r="E145" s="166" t="s">
        <v>732</v>
      </c>
      <c r="F145" s="166" t="s">
        <v>733</v>
      </c>
      <c r="G145" s="12"/>
      <c r="H145" s="12"/>
      <c r="I145" s="167"/>
      <c r="J145" s="168">
        <f>BK145</f>
        <v>0</v>
      </c>
      <c r="K145" s="12"/>
      <c r="L145" s="164"/>
      <c r="M145" s="169"/>
      <c r="N145" s="170"/>
      <c r="O145" s="170"/>
      <c r="P145" s="171">
        <f>SUM(P146:P148)</f>
        <v>0</v>
      </c>
      <c r="Q145" s="170"/>
      <c r="R145" s="171">
        <f>SUM(R146:R148)</f>
        <v>0</v>
      </c>
      <c r="S145" s="170"/>
      <c r="T145" s="172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5" t="s">
        <v>86</v>
      </c>
      <c r="AT145" s="173" t="s">
        <v>76</v>
      </c>
      <c r="AU145" s="173" t="s">
        <v>77</v>
      </c>
      <c r="AY145" s="165" t="s">
        <v>150</v>
      </c>
      <c r="BK145" s="174">
        <f>SUM(BK146:BK148)</f>
        <v>0</v>
      </c>
    </row>
    <row r="146" s="2" customFormat="1" ht="24.15" customHeight="1">
      <c r="A146" s="36"/>
      <c r="B146" s="177"/>
      <c r="C146" s="178" t="s">
        <v>248</v>
      </c>
      <c r="D146" s="178" t="s">
        <v>153</v>
      </c>
      <c r="E146" s="179" t="s">
        <v>734</v>
      </c>
      <c r="F146" s="180" t="s">
        <v>735</v>
      </c>
      <c r="G146" s="181" t="s">
        <v>699</v>
      </c>
      <c r="H146" s="182">
        <v>5</v>
      </c>
      <c r="I146" s="183"/>
      <c r="J146" s="184">
        <f>ROUND(I146*H146,2)</f>
        <v>0</v>
      </c>
      <c r="K146" s="180" t="s">
        <v>1</v>
      </c>
      <c r="L146" s="37"/>
      <c r="M146" s="185" t="s">
        <v>1</v>
      </c>
      <c r="N146" s="186" t="s">
        <v>42</v>
      </c>
      <c r="O146" s="7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9" t="s">
        <v>229</v>
      </c>
      <c r="AT146" s="189" t="s">
        <v>153</v>
      </c>
      <c r="AU146" s="189" t="s">
        <v>84</v>
      </c>
      <c r="AY146" s="17" t="s">
        <v>150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84</v>
      </c>
      <c r="BK146" s="190">
        <f>ROUND(I146*H146,2)</f>
        <v>0</v>
      </c>
      <c r="BL146" s="17" t="s">
        <v>229</v>
      </c>
      <c r="BM146" s="189" t="s">
        <v>349</v>
      </c>
    </row>
    <row r="147" s="2" customFormat="1" ht="24.15" customHeight="1">
      <c r="A147" s="36"/>
      <c r="B147" s="177"/>
      <c r="C147" s="178" t="s">
        <v>7</v>
      </c>
      <c r="D147" s="178" t="s">
        <v>153</v>
      </c>
      <c r="E147" s="179" t="s">
        <v>736</v>
      </c>
      <c r="F147" s="180" t="s">
        <v>737</v>
      </c>
      <c r="G147" s="181" t="s">
        <v>699</v>
      </c>
      <c r="H147" s="182">
        <v>2</v>
      </c>
      <c r="I147" s="183"/>
      <c r="J147" s="184">
        <f>ROUND(I147*H147,2)</f>
        <v>0</v>
      </c>
      <c r="K147" s="180" t="s">
        <v>1</v>
      </c>
      <c r="L147" s="37"/>
      <c r="M147" s="185" t="s">
        <v>1</v>
      </c>
      <c r="N147" s="186" t="s">
        <v>42</v>
      </c>
      <c r="O147" s="7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9" t="s">
        <v>229</v>
      </c>
      <c r="AT147" s="189" t="s">
        <v>153</v>
      </c>
      <c r="AU147" s="189" t="s">
        <v>84</v>
      </c>
      <c r="AY147" s="17" t="s">
        <v>150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84</v>
      </c>
      <c r="BK147" s="190">
        <f>ROUND(I147*H147,2)</f>
        <v>0</v>
      </c>
      <c r="BL147" s="17" t="s">
        <v>229</v>
      </c>
      <c r="BM147" s="189" t="s">
        <v>359</v>
      </c>
    </row>
    <row r="148" s="2" customFormat="1" ht="24.15" customHeight="1">
      <c r="A148" s="36"/>
      <c r="B148" s="177"/>
      <c r="C148" s="178" t="s">
        <v>256</v>
      </c>
      <c r="D148" s="178" t="s">
        <v>153</v>
      </c>
      <c r="E148" s="179" t="s">
        <v>738</v>
      </c>
      <c r="F148" s="180" t="s">
        <v>739</v>
      </c>
      <c r="G148" s="181" t="s">
        <v>728</v>
      </c>
      <c r="H148" s="230"/>
      <c r="I148" s="183"/>
      <c r="J148" s="184">
        <f>ROUND(I148*H148,2)</f>
        <v>0</v>
      </c>
      <c r="K148" s="180" t="s">
        <v>1</v>
      </c>
      <c r="L148" s="37"/>
      <c r="M148" s="185" t="s">
        <v>1</v>
      </c>
      <c r="N148" s="186" t="s">
        <v>42</v>
      </c>
      <c r="O148" s="75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9" t="s">
        <v>229</v>
      </c>
      <c r="AT148" s="189" t="s">
        <v>153</v>
      </c>
      <c r="AU148" s="189" t="s">
        <v>84</v>
      </c>
      <c r="AY148" s="17" t="s">
        <v>150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84</v>
      </c>
      <c r="BK148" s="190">
        <f>ROUND(I148*H148,2)</f>
        <v>0</v>
      </c>
      <c r="BL148" s="17" t="s">
        <v>229</v>
      </c>
      <c r="BM148" s="189" t="s">
        <v>370</v>
      </c>
    </row>
    <row r="149" s="12" customFormat="1" ht="25.92" customHeight="1">
      <c r="A149" s="12"/>
      <c r="B149" s="164"/>
      <c r="C149" s="12"/>
      <c r="D149" s="165" t="s">
        <v>76</v>
      </c>
      <c r="E149" s="166" t="s">
        <v>740</v>
      </c>
      <c r="F149" s="166" t="s">
        <v>741</v>
      </c>
      <c r="G149" s="12"/>
      <c r="H149" s="12"/>
      <c r="I149" s="167"/>
      <c r="J149" s="168">
        <f>BK149</f>
        <v>0</v>
      </c>
      <c r="K149" s="12"/>
      <c r="L149" s="164"/>
      <c r="M149" s="169"/>
      <c r="N149" s="170"/>
      <c r="O149" s="170"/>
      <c r="P149" s="171">
        <f>SUM(P150:P153)</f>
        <v>0</v>
      </c>
      <c r="Q149" s="170"/>
      <c r="R149" s="171">
        <f>SUM(R150:R153)</f>
        <v>0</v>
      </c>
      <c r="S149" s="170"/>
      <c r="T149" s="17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5" t="s">
        <v>86</v>
      </c>
      <c r="AT149" s="173" t="s">
        <v>76</v>
      </c>
      <c r="AU149" s="173" t="s">
        <v>77</v>
      </c>
      <c r="AY149" s="165" t="s">
        <v>150</v>
      </c>
      <c r="BK149" s="174">
        <f>SUM(BK150:BK153)</f>
        <v>0</v>
      </c>
    </row>
    <row r="150" s="2" customFormat="1" ht="24.15" customHeight="1">
      <c r="A150" s="36"/>
      <c r="B150" s="177"/>
      <c r="C150" s="178" t="s">
        <v>261</v>
      </c>
      <c r="D150" s="178" t="s">
        <v>153</v>
      </c>
      <c r="E150" s="179" t="s">
        <v>742</v>
      </c>
      <c r="F150" s="180" t="s">
        <v>743</v>
      </c>
      <c r="G150" s="181" t="s">
        <v>699</v>
      </c>
      <c r="H150" s="182">
        <v>5</v>
      </c>
      <c r="I150" s="183"/>
      <c r="J150" s="184">
        <f>ROUND(I150*H150,2)</f>
        <v>0</v>
      </c>
      <c r="K150" s="180" t="s">
        <v>1</v>
      </c>
      <c r="L150" s="37"/>
      <c r="M150" s="185" t="s">
        <v>1</v>
      </c>
      <c r="N150" s="186" t="s">
        <v>42</v>
      </c>
      <c r="O150" s="75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9" t="s">
        <v>229</v>
      </c>
      <c r="AT150" s="189" t="s">
        <v>153</v>
      </c>
      <c r="AU150" s="189" t="s">
        <v>84</v>
      </c>
      <c r="AY150" s="17" t="s">
        <v>150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84</v>
      </c>
      <c r="BK150" s="190">
        <f>ROUND(I150*H150,2)</f>
        <v>0</v>
      </c>
      <c r="BL150" s="17" t="s">
        <v>229</v>
      </c>
      <c r="BM150" s="189" t="s">
        <v>378</v>
      </c>
    </row>
    <row r="151" s="2" customFormat="1" ht="24.15" customHeight="1">
      <c r="A151" s="36"/>
      <c r="B151" s="177"/>
      <c r="C151" s="200" t="s">
        <v>267</v>
      </c>
      <c r="D151" s="200" t="s">
        <v>314</v>
      </c>
      <c r="E151" s="201" t="s">
        <v>744</v>
      </c>
      <c r="F151" s="202" t="s">
        <v>745</v>
      </c>
      <c r="G151" s="203" t="s">
        <v>699</v>
      </c>
      <c r="H151" s="204">
        <v>5</v>
      </c>
      <c r="I151" s="205"/>
      <c r="J151" s="206">
        <f>ROUND(I151*H151,2)</f>
        <v>0</v>
      </c>
      <c r="K151" s="202" t="s">
        <v>1</v>
      </c>
      <c r="L151" s="207"/>
      <c r="M151" s="208" t="s">
        <v>1</v>
      </c>
      <c r="N151" s="209" t="s">
        <v>42</v>
      </c>
      <c r="O151" s="75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9" t="s">
        <v>308</v>
      </c>
      <c r="AT151" s="189" t="s">
        <v>314</v>
      </c>
      <c r="AU151" s="189" t="s">
        <v>84</v>
      </c>
      <c r="AY151" s="17" t="s">
        <v>150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84</v>
      </c>
      <c r="BK151" s="190">
        <f>ROUND(I151*H151,2)</f>
        <v>0</v>
      </c>
      <c r="BL151" s="17" t="s">
        <v>229</v>
      </c>
      <c r="BM151" s="189" t="s">
        <v>397</v>
      </c>
    </row>
    <row r="152" s="2" customFormat="1" ht="16.5" customHeight="1">
      <c r="A152" s="36"/>
      <c r="B152" s="177"/>
      <c r="C152" s="200" t="s">
        <v>271</v>
      </c>
      <c r="D152" s="200" t="s">
        <v>314</v>
      </c>
      <c r="E152" s="201" t="s">
        <v>746</v>
      </c>
      <c r="F152" s="202" t="s">
        <v>747</v>
      </c>
      <c r="G152" s="203" t="s">
        <v>699</v>
      </c>
      <c r="H152" s="204">
        <v>10</v>
      </c>
      <c r="I152" s="205"/>
      <c r="J152" s="206">
        <f>ROUND(I152*H152,2)</f>
        <v>0</v>
      </c>
      <c r="K152" s="202" t="s">
        <v>1</v>
      </c>
      <c r="L152" s="207"/>
      <c r="M152" s="208" t="s">
        <v>1</v>
      </c>
      <c r="N152" s="209" t="s">
        <v>42</v>
      </c>
      <c r="O152" s="75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9" t="s">
        <v>308</v>
      </c>
      <c r="AT152" s="189" t="s">
        <v>314</v>
      </c>
      <c r="AU152" s="189" t="s">
        <v>84</v>
      </c>
      <c r="AY152" s="17" t="s">
        <v>150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84</v>
      </c>
      <c r="BK152" s="190">
        <f>ROUND(I152*H152,2)</f>
        <v>0</v>
      </c>
      <c r="BL152" s="17" t="s">
        <v>229</v>
      </c>
      <c r="BM152" s="189" t="s">
        <v>405</v>
      </c>
    </row>
    <row r="153" s="2" customFormat="1" ht="24.15" customHeight="1">
      <c r="A153" s="36"/>
      <c r="B153" s="177"/>
      <c r="C153" s="178" t="s">
        <v>275</v>
      </c>
      <c r="D153" s="178" t="s">
        <v>153</v>
      </c>
      <c r="E153" s="179" t="s">
        <v>748</v>
      </c>
      <c r="F153" s="180" t="s">
        <v>749</v>
      </c>
      <c r="G153" s="181" t="s">
        <v>728</v>
      </c>
      <c r="H153" s="230"/>
      <c r="I153" s="183"/>
      <c r="J153" s="184">
        <f>ROUND(I153*H153,2)</f>
        <v>0</v>
      </c>
      <c r="K153" s="180" t="s">
        <v>1</v>
      </c>
      <c r="L153" s="37"/>
      <c r="M153" s="185" t="s">
        <v>1</v>
      </c>
      <c r="N153" s="186" t="s">
        <v>42</v>
      </c>
      <c r="O153" s="75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9" t="s">
        <v>229</v>
      </c>
      <c r="AT153" s="189" t="s">
        <v>153</v>
      </c>
      <c r="AU153" s="189" t="s">
        <v>84</v>
      </c>
      <c r="AY153" s="17" t="s">
        <v>150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84</v>
      </c>
      <c r="BK153" s="190">
        <f>ROUND(I153*H153,2)</f>
        <v>0</v>
      </c>
      <c r="BL153" s="17" t="s">
        <v>229</v>
      </c>
      <c r="BM153" s="189" t="s">
        <v>417</v>
      </c>
    </row>
    <row r="154" s="12" customFormat="1" ht="25.92" customHeight="1">
      <c r="A154" s="12"/>
      <c r="B154" s="164"/>
      <c r="C154" s="12"/>
      <c r="D154" s="165" t="s">
        <v>76</v>
      </c>
      <c r="E154" s="166" t="s">
        <v>306</v>
      </c>
      <c r="F154" s="166" t="s">
        <v>750</v>
      </c>
      <c r="G154" s="12"/>
      <c r="H154" s="12"/>
      <c r="I154" s="167"/>
      <c r="J154" s="168">
        <f>BK154</f>
        <v>0</v>
      </c>
      <c r="K154" s="12"/>
      <c r="L154" s="164"/>
      <c r="M154" s="169"/>
      <c r="N154" s="170"/>
      <c r="O154" s="170"/>
      <c r="P154" s="171">
        <f>SUM(P155:P156)</f>
        <v>0</v>
      </c>
      <c r="Q154" s="170"/>
      <c r="R154" s="171">
        <f>SUM(R155:R156)</f>
        <v>0</v>
      </c>
      <c r="S154" s="170"/>
      <c r="T154" s="17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5" t="s">
        <v>86</v>
      </c>
      <c r="AT154" s="173" t="s">
        <v>76</v>
      </c>
      <c r="AU154" s="173" t="s">
        <v>77</v>
      </c>
      <c r="AY154" s="165" t="s">
        <v>150</v>
      </c>
      <c r="BK154" s="174">
        <f>SUM(BK155:BK156)</f>
        <v>0</v>
      </c>
    </row>
    <row r="155" s="2" customFormat="1" ht="37.8" customHeight="1">
      <c r="A155" s="36"/>
      <c r="B155" s="177"/>
      <c r="C155" s="178" t="s">
        <v>280</v>
      </c>
      <c r="D155" s="178" t="s">
        <v>153</v>
      </c>
      <c r="E155" s="179" t="s">
        <v>751</v>
      </c>
      <c r="F155" s="180" t="s">
        <v>752</v>
      </c>
      <c r="G155" s="181" t="s">
        <v>169</v>
      </c>
      <c r="H155" s="182">
        <v>34</v>
      </c>
      <c r="I155" s="183"/>
      <c r="J155" s="184">
        <f>ROUND(I155*H155,2)</f>
        <v>0</v>
      </c>
      <c r="K155" s="180" t="s">
        <v>1</v>
      </c>
      <c r="L155" s="37"/>
      <c r="M155" s="185" t="s">
        <v>1</v>
      </c>
      <c r="N155" s="186" t="s">
        <v>42</v>
      </c>
      <c r="O155" s="75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9" t="s">
        <v>229</v>
      </c>
      <c r="AT155" s="189" t="s">
        <v>153</v>
      </c>
      <c r="AU155" s="189" t="s">
        <v>84</v>
      </c>
      <c r="AY155" s="17" t="s">
        <v>150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84</v>
      </c>
      <c r="BK155" s="190">
        <f>ROUND(I155*H155,2)</f>
        <v>0</v>
      </c>
      <c r="BL155" s="17" t="s">
        <v>229</v>
      </c>
      <c r="BM155" s="189" t="s">
        <v>425</v>
      </c>
    </row>
    <row r="156" s="2" customFormat="1" ht="24.15" customHeight="1">
      <c r="A156" s="36"/>
      <c r="B156" s="177"/>
      <c r="C156" s="178" t="s">
        <v>286</v>
      </c>
      <c r="D156" s="178" t="s">
        <v>153</v>
      </c>
      <c r="E156" s="179" t="s">
        <v>753</v>
      </c>
      <c r="F156" s="180" t="s">
        <v>754</v>
      </c>
      <c r="G156" s="181" t="s">
        <v>728</v>
      </c>
      <c r="H156" s="230"/>
      <c r="I156" s="183"/>
      <c r="J156" s="184">
        <f>ROUND(I156*H156,2)</f>
        <v>0</v>
      </c>
      <c r="K156" s="180" t="s">
        <v>1</v>
      </c>
      <c r="L156" s="37"/>
      <c r="M156" s="221" t="s">
        <v>1</v>
      </c>
      <c r="N156" s="222" t="s">
        <v>42</v>
      </c>
      <c r="O156" s="223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9" t="s">
        <v>229</v>
      </c>
      <c r="AT156" s="189" t="s">
        <v>153</v>
      </c>
      <c r="AU156" s="189" t="s">
        <v>84</v>
      </c>
      <c r="AY156" s="17" t="s">
        <v>150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84</v>
      </c>
      <c r="BK156" s="190">
        <f>ROUND(I156*H156,2)</f>
        <v>0</v>
      </c>
      <c r="BL156" s="17" t="s">
        <v>229</v>
      </c>
      <c r="BM156" s="189" t="s">
        <v>436</v>
      </c>
    </row>
    <row r="157" s="2" customFormat="1" ht="6.96" customHeight="1">
      <c r="A157" s="36"/>
      <c r="B157" s="58"/>
      <c r="C157" s="59"/>
      <c r="D157" s="59"/>
      <c r="E157" s="59"/>
      <c r="F157" s="59"/>
      <c r="G157" s="59"/>
      <c r="H157" s="59"/>
      <c r="I157" s="59"/>
      <c r="J157" s="59"/>
      <c r="K157" s="59"/>
      <c r="L157" s="37"/>
      <c r="M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</sheetData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108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Mariánské Lázně - Městské divadlo, Třebízského č.p.106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109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755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687</v>
      </c>
      <c r="G12" s="36"/>
      <c r="H12" s="36"/>
      <c r="I12" s="30" t="s">
        <v>22</v>
      </c>
      <c r="J12" s="67" t="str">
        <f>'Rekapitulace stavby'!AN8</f>
        <v>19. 4. 2023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>Město Mariánské Lázně</v>
      </c>
      <c r="F15" s="36"/>
      <c r="G15" s="36"/>
      <c r="H15" s="36"/>
      <c r="I15" s="30" t="s">
        <v>27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UNIART - projektová kancelář</v>
      </c>
      <c r="F21" s="36"/>
      <c r="G21" s="36"/>
      <c r="H21" s="36"/>
      <c r="I21" s="30" t="s">
        <v>27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>13891871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>Jitka Heřmanová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8"/>
      <c r="B27" s="129"/>
      <c r="C27" s="128"/>
      <c r="D27" s="128"/>
      <c r="E27" s="34" t="s">
        <v>1</v>
      </c>
      <c r="F27" s="34"/>
      <c r="G27" s="34"/>
      <c r="H27" s="34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31" t="s">
        <v>37</v>
      </c>
      <c r="E30" s="36"/>
      <c r="F30" s="36"/>
      <c r="G30" s="36"/>
      <c r="H30" s="36"/>
      <c r="I30" s="36"/>
      <c r="J30" s="94">
        <f>ROUND(J118,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2" t="s">
        <v>41</v>
      </c>
      <c r="E33" s="30" t="s">
        <v>42</v>
      </c>
      <c r="F33" s="133">
        <f>ROUND((SUM(BE118:BE146)),  2)</f>
        <v>0</v>
      </c>
      <c r="G33" s="36"/>
      <c r="H33" s="36"/>
      <c r="I33" s="134">
        <v>0.20999999999999999</v>
      </c>
      <c r="J33" s="133">
        <f>ROUND(((SUM(BE118:BE146))*I33),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33">
        <f>ROUND((SUM(BF118:BF146)),  2)</f>
        <v>0</v>
      </c>
      <c r="G34" s="36"/>
      <c r="H34" s="36"/>
      <c r="I34" s="134">
        <v>0.14999999999999999</v>
      </c>
      <c r="J34" s="133">
        <f>ROUND(((SUM(BF118:BF146))*I34),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33">
        <f>ROUND((SUM(BG118:BG146)),  2)</f>
        <v>0</v>
      </c>
      <c r="G35" s="36"/>
      <c r="H35" s="36"/>
      <c r="I35" s="134">
        <v>0.20999999999999999</v>
      </c>
      <c r="J35" s="133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33">
        <f>ROUND((SUM(BH118:BH146)),  2)</f>
        <v>0</v>
      </c>
      <c r="G36" s="36"/>
      <c r="H36" s="36"/>
      <c r="I36" s="134">
        <v>0.14999999999999999</v>
      </c>
      <c r="J36" s="133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33">
        <f>ROUND((SUM(BI118:BI146)),  2)</f>
        <v>0</v>
      </c>
      <c r="G37" s="36"/>
      <c r="H37" s="36"/>
      <c r="I37" s="134">
        <v>0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5"/>
      <c r="D39" s="136" t="s">
        <v>47</v>
      </c>
      <c r="E39" s="79"/>
      <c r="F39" s="79"/>
      <c r="G39" s="137" t="s">
        <v>48</v>
      </c>
      <c r="H39" s="138" t="s">
        <v>49</v>
      </c>
      <c r="I39" s="79"/>
      <c r="J39" s="139">
        <f>SUM(J30:J37)</f>
        <v>0</v>
      </c>
      <c r="K39" s="140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Mariánské Lázně - Městské divadlo, Třebízského č.p.106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741 - Elektroinstalace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19. 4. 2023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Mariánské Lázně</v>
      </c>
      <c r="G91" s="36"/>
      <c r="H91" s="36"/>
      <c r="I91" s="30" t="s">
        <v>30</v>
      </c>
      <c r="J91" s="34" t="str">
        <f>E21</f>
        <v>UNIART - projektová kancelář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>Jitka Heřmanová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3" t="s">
        <v>112</v>
      </c>
      <c r="D94" s="135"/>
      <c r="E94" s="135"/>
      <c r="F94" s="135"/>
      <c r="G94" s="135"/>
      <c r="H94" s="135"/>
      <c r="I94" s="135"/>
      <c r="J94" s="144" t="s">
        <v>113</v>
      </c>
      <c r="K94" s="135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45" t="s">
        <v>114</v>
      </c>
      <c r="D96" s="36"/>
      <c r="E96" s="36"/>
      <c r="F96" s="36"/>
      <c r="G96" s="36"/>
      <c r="H96" s="36"/>
      <c r="I96" s="36"/>
      <c r="J96" s="94">
        <f>J118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115</v>
      </c>
    </row>
    <row r="97" s="9" customFormat="1" ht="24.96" customHeight="1">
      <c r="A97" s="9"/>
      <c r="B97" s="146"/>
      <c r="C97" s="9"/>
      <c r="D97" s="147" t="s">
        <v>123</v>
      </c>
      <c r="E97" s="148"/>
      <c r="F97" s="148"/>
      <c r="G97" s="148"/>
      <c r="H97" s="148"/>
      <c r="I97" s="148"/>
      <c r="J97" s="149">
        <f>J119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756</v>
      </c>
      <c r="E98" s="152"/>
      <c r="F98" s="152"/>
      <c r="G98" s="152"/>
      <c r="H98" s="152"/>
      <c r="I98" s="152"/>
      <c r="J98" s="153">
        <f>J120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135</v>
      </c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6"/>
      <c r="D108" s="36"/>
      <c r="E108" s="127" t="str">
        <f>E7</f>
        <v>Mariánské Lázně - Městské divadlo, Třebízského č.p.106</v>
      </c>
      <c r="F108" s="30"/>
      <c r="G108" s="30"/>
      <c r="H108" s="30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109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65" t="str">
        <f>E9</f>
        <v>SO 741 - Elektroinstalace</v>
      </c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6"/>
      <c r="E112" s="36"/>
      <c r="F112" s="25" t="str">
        <f>F12</f>
        <v xml:space="preserve"> </v>
      </c>
      <c r="G112" s="36"/>
      <c r="H112" s="36"/>
      <c r="I112" s="30" t="s">
        <v>22</v>
      </c>
      <c r="J112" s="67" t="str">
        <f>IF(J12="","",J12)</f>
        <v>19. 4. 2023</v>
      </c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5.65" customHeight="1">
      <c r="A114" s="36"/>
      <c r="B114" s="37"/>
      <c r="C114" s="30" t="s">
        <v>24</v>
      </c>
      <c r="D114" s="36"/>
      <c r="E114" s="36"/>
      <c r="F114" s="25" t="str">
        <f>E15</f>
        <v>Město Mariánské Lázně</v>
      </c>
      <c r="G114" s="36"/>
      <c r="H114" s="36"/>
      <c r="I114" s="30" t="s">
        <v>30</v>
      </c>
      <c r="J114" s="34" t="str">
        <f>E21</f>
        <v>UNIART - projektová kancelář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28</v>
      </c>
      <c r="D115" s="36"/>
      <c r="E115" s="36"/>
      <c r="F115" s="25" t="str">
        <f>IF(E18="","",E18)</f>
        <v>Vyplň údaj</v>
      </c>
      <c r="G115" s="36"/>
      <c r="H115" s="36"/>
      <c r="I115" s="30" t="s">
        <v>33</v>
      </c>
      <c r="J115" s="34" t="str">
        <f>E24</f>
        <v>Jitka Heřmanová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54"/>
      <c r="B117" s="155"/>
      <c r="C117" s="156" t="s">
        <v>136</v>
      </c>
      <c r="D117" s="157" t="s">
        <v>62</v>
      </c>
      <c r="E117" s="157" t="s">
        <v>58</v>
      </c>
      <c r="F117" s="157" t="s">
        <v>59</v>
      </c>
      <c r="G117" s="157" t="s">
        <v>137</v>
      </c>
      <c r="H117" s="157" t="s">
        <v>138</v>
      </c>
      <c r="I117" s="157" t="s">
        <v>139</v>
      </c>
      <c r="J117" s="157" t="s">
        <v>113</v>
      </c>
      <c r="K117" s="158" t="s">
        <v>140</v>
      </c>
      <c r="L117" s="159"/>
      <c r="M117" s="84" t="s">
        <v>1</v>
      </c>
      <c r="N117" s="85" t="s">
        <v>41</v>
      </c>
      <c r="O117" s="85" t="s">
        <v>141</v>
      </c>
      <c r="P117" s="85" t="s">
        <v>142</v>
      </c>
      <c r="Q117" s="85" t="s">
        <v>143</v>
      </c>
      <c r="R117" s="85" t="s">
        <v>144</v>
      </c>
      <c r="S117" s="85" t="s">
        <v>145</v>
      </c>
      <c r="T117" s="86" t="s">
        <v>146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="2" customFormat="1" ht="22.8" customHeight="1">
      <c r="A118" s="36"/>
      <c r="B118" s="37"/>
      <c r="C118" s="91" t="s">
        <v>147</v>
      </c>
      <c r="D118" s="36"/>
      <c r="E118" s="36"/>
      <c r="F118" s="36"/>
      <c r="G118" s="36"/>
      <c r="H118" s="36"/>
      <c r="I118" s="36"/>
      <c r="J118" s="160">
        <f>BK118</f>
        <v>0</v>
      </c>
      <c r="K118" s="36"/>
      <c r="L118" s="37"/>
      <c r="M118" s="87"/>
      <c r="N118" s="71"/>
      <c r="O118" s="88"/>
      <c r="P118" s="161">
        <f>P119</f>
        <v>0</v>
      </c>
      <c r="Q118" s="88"/>
      <c r="R118" s="161">
        <f>R119</f>
        <v>0</v>
      </c>
      <c r="S118" s="88"/>
      <c r="T118" s="162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7" t="s">
        <v>76</v>
      </c>
      <c r="AU118" s="17" t="s">
        <v>115</v>
      </c>
      <c r="BK118" s="163">
        <f>BK119</f>
        <v>0</v>
      </c>
    </row>
    <row r="119" s="12" customFormat="1" ht="25.92" customHeight="1">
      <c r="A119" s="12"/>
      <c r="B119" s="164"/>
      <c r="C119" s="12"/>
      <c r="D119" s="165" t="s">
        <v>76</v>
      </c>
      <c r="E119" s="166" t="s">
        <v>290</v>
      </c>
      <c r="F119" s="166" t="s">
        <v>291</v>
      </c>
      <c r="G119" s="12"/>
      <c r="H119" s="12"/>
      <c r="I119" s="167"/>
      <c r="J119" s="168">
        <f>BK119</f>
        <v>0</v>
      </c>
      <c r="K119" s="12"/>
      <c r="L119" s="164"/>
      <c r="M119" s="169"/>
      <c r="N119" s="170"/>
      <c r="O119" s="170"/>
      <c r="P119" s="171">
        <f>P120</f>
        <v>0</v>
      </c>
      <c r="Q119" s="170"/>
      <c r="R119" s="171">
        <f>R120</f>
        <v>0</v>
      </c>
      <c r="S119" s="170"/>
      <c r="T119" s="17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5" t="s">
        <v>86</v>
      </c>
      <c r="AT119" s="173" t="s">
        <v>76</v>
      </c>
      <c r="AU119" s="173" t="s">
        <v>77</v>
      </c>
      <c r="AY119" s="165" t="s">
        <v>150</v>
      </c>
      <c r="BK119" s="174">
        <f>BK120</f>
        <v>0</v>
      </c>
    </row>
    <row r="120" s="12" customFormat="1" ht="22.8" customHeight="1">
      <c r="A120" s="12"/>
      <c r="B120" s="164"/>
      <c r="C120" s="12"/>
      <c r="D120" s="165" t="s">
        <v>76</v>
      </c>
      <c r="E120" s="175" t="s">
        <v>757</v>
      </c>
      <c r="F120" s="175" t="s">
        <v>758</v>
      </c>
      <c r="G120" s="12"/>
      <c r="H120" s="12"/>
      <c r="I120" s="167"/>
      <c r="J120" s="176">
        <f>BK120</f>
        <v>0</v>
      </c>
      <c r="K120" s="12"/>
      <c r="L120" s="164"/>
      <c r="M120" s="169"/>
      <c r="N120" s="170"/>
      <c r="O120" s="170"/>
      <c r="P120" s="171">
        <f>SUM(P121:P146)</f>
        <v>0</v>
      </c>
      <c r="Q120" s="170"/>
      <c r="R120" s="171">
        <f>SUM(R121:R146)</f>
        <v>0</v>
      </c>
      <c r="S120" s="170"/>
      <c r="T120" s="172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5" t="s">
        <v>86</v>
      </c>
      <c r="AT120" s="173" t="s">
        <v>76</v>
      </c>
      <c r="AU120" s="173" t="s">
        <v>84</v>
      </c>
      <c r="AY120" s="165" t="s">
        <v>150</v>
      </c>
      <c r="BK120" s="174">
        <f>SUM(BK121:BK146)</f>
        <v>0</v>
      </c>
    </row>
    <row r="121" s="2" customFormat="1" ht="21.75" customHeight="1">
      <c r="A121" s="36"/>
      <c r="B121" s="177"/>
      <c r="C121" s="200" t="s">
        <v>84</v>
      </c>
      <c r="D121" s="200" t="s">
        <v>314</v>
      </c>
      <c r="E121" s="201" t="s">
        <v>759</v>
      </c>
      <c r="F121" s="202" t="s">
        <v>760</v>
      </c>
      <c r="G121" s="203" t="s">
        <v>699</v>
      </c>
      <c r="H121" s="204">
        <v>1</v>
      </c>
      <c r="I121" s="205"/>
      <c r="J121" s="206">
        <f>ROUND(I121*H121,2)</f>
        <v>0</v>
      </c>
      <c r="K121" s="202" t="s">
        <v>1</v>
      </c>
      <c r="L121" s="207"/>
      <c r="M121" s="208" t="s">
        <v>1</v>
      </c>
      <c r="N121" s="209" t="s">
        <v>42</v>
      </c>
      <c r="O121" s="7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9" t="s">
        <v>195</v>
      </c>
      <c r="AT121" s="189" t="s">
        <v>314</v>
      </c>
      <c r="AU121" s="189" t="s">
        <v>86</v>
      </c>
      <c r="AY121" s="17" t="s">
        <v>150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7" t="s">
        <v>84</v>
      </c>
      <c r="BK121" s="190">
        <f>ROUND(I121*H121,2)</f>
        <v>0</v>
      </c>
      <c r="BL121" s="17" t="s">
        <v>158</v>
      </c>
      <c r="BM121" s="189" t="s">
        <v>86</v>
      </c>
    </row>
    <row r="122" s="2" customFormat="1">
      <c r="A122" s="36"/>
      <c r="B122" s="37"/>
      <c r="C122" s="36"/>
      <c r="D122" s="192" t="s">
        <v>600</v>
      </c>
      <c r="E122" s="36"/>
      <c r="F122" s="226" t="s">
        <v>761</v>
      </c>
      <c r="G122" s="36"/>
      <c r="H122" s="36"/>
      <c r="I122" s="227"/>
      <c r="J122" s="36"/>
      <c r="K122" s="36"/>
      <c r="L122" s="37"/>
      <c r="M122" s="228"/>
      <c r="N122" s="229"/>
      <c r="O122" s="75"/>
      <c r="P122" s="75"/>
      <c r="Q122" s="75"/>
      <c r="R122" s="75"/>
      <c r="S122" s="75"/>
      <c r="T122" s="7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600</v>
      </c>
      <c r="AU122" s="17" t="s">
        <v>86</v>
      </c>
    </row>
    <row r="123" s="2" customFormat="1" ht="24.15" customHeight="1">
      <c r="A123" s="36"/>
      <c r="B123" s="177"/>
      <c r="C123" s="200" t="s">
        <v>86</v>
      </c>
      <c r="D123" s="200" t="s">
        <v>314</v>
      </c>
      <c r="E123" s="201" t="s">
        <v>762</v>
      </c>
      <c r="F123" s="202" t="s">
        <v>763</v>
      </c>
      <c r="G123" s="203" t="s">
        <v>169</v>
      </c>
      <c r="H123" s="204">
        <v>20</v>
      </c>
      <c r="I123" s="205"/>
      <c r="J123" s="206">
        <f>ROUND(I123*H123,2)</f>
        <v>0</v>
      </c>
      <c r="K123" s="202" t="s">
        <v>1</v>
      </c>
      <c r="L123" s="207"/>
      <c r="M123" s="208" t="s">
        <v>1</v>
      </c>
      <c r="N123" s="209" t="s">
        <v>42</v>
      </c>
      <c r="O123" s="7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9" t="s">
        <v>195</v>
      </c>
      <c r="AT123" s="189" t="s">
        <v>314</v>
      </c>
      <c r="AU123" s="189" t="s">
        <v>86</v>
      </c>
      <c r="AY123" s="17" t="s">
        <v>150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84</v>
      </c>
      <c r="BK123" s="190">
        <f>ROUND(I123*H123,2)</f>
        <v>0</v>
      </c>
      <c r="BL123" s="17" t="s">
        <v>158</v>
      </c>
      <c r="BM123" s="189" t="s">
        <v>158</v>
      </c>
    </row>
    <row r="124" s="2" customFormat="1" ht="24.15" customHeight="1">
      <c r="A124" s="36"/>
      <c r="B124" s="177"/>
      <c r="C124" s="200" t="s">
        <v>151</v>
      </c>
      <c r="D124" s="200" t="s">
        <v>314</v>
      </c>
      <c r="E124" s="201" t="s">
        <v>764</v>
      </c>
      <c r="F124" s="202" t="s">
        <v>765</v>
      </c>
      <c r="G124" s="203" t="s">
        <v>169</v>
      </c>
      <c r="H124" s="204">
        <v>38</v>
      </c>
      <c r="I124" s="205"/>
      <c r="J124" s="206">
        <f>ROUND(I124*H124,2)</f>
        <v>0</v>
      </c>
      <c r="K124" s="202" t="s">
        <v>1</v>
      </c>
      <c r="L124" s="207"/>
      <c r="M124" s="208" t="s">
        <v>1</v>
      </c>
      <c r="N124" s="209" t="s">
        <v>42</v>
      </c>
      <c r="O124" s="75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9" t="s">
        <v>195</v>
      </c>
      <c r="AT124" s="189" t="s">
        <v>314</v>
      </c>
      <c r="AU124" s="189" t="s">
        <v>86</v>
      </c>
      <c r="AY124" s="17" t="s">
        <v>150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7" t="s">
        <v>84</v>
      </c>
      <c r="BK124" s="190">
        <f>ROUND(I124*H124,2)</f>
        <v>0</v>
      </c>
      <c r="BL124" s="17" t="s">
        <v>158</v>
      </c>
      <c r="BM124" s="189" t="s">
        <v>184</v>
      </c>
    </row>
    <row r="125" s="2" customFormat="1" ht="24.15" customHeight="1">
      <c r="A125" s="36"/>
      <c r="B125" s="177"/>
      <c r="C125" s="200" t="s">
        <v>158</v>
      </c>
      <c r="D125" s="200" t="s">
        <v>314</v>
      </c>
      <c r="E125" s="201" t="s">
        <v>766</v>
      </c>
      <c r="F125" s="202" t="s">
        <v>767</v>
      </c>
      <c r="G125" s="203" t="s">
        <v>169</v>
      </c>
      <c r="H125" s="204">
        <v>194</v>
      </c>
      <c r="I125" s="205"/>
      <c r="J125" s="206">
        <f>ROUND(I125*H125,2)</f>
        <v>0</v>
      </c>
      <c r="K125" s="202" t="s">
        <v>1</v>
      </c>
      <c r="L125" s="207"/>
      <c r="M125" s="208" t="s">
        <v>1</v>
      </c>
      <c r="N125" s="209" t="s">
        <v>42</v>
      </c>
      <c r="O125" s="75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9" t="s">
        <v>195</v>
      </c>
      <c r="AT125" s="189" t="s">
        <v>314</v>
      </c>
      <c r="AU125" s="189" t="s">
        <v>86</v>
      </c>
      <c r="AY125" s="17" t="s">
        <v>150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84</v>
      </c>
      <c r="BK125" s="190">
        <f>ROUND(I125*H125,2)</f>
        <v>0</v>
      </c>
      <c r="BL125" s="17" t="s">
        <v>158</v>
      </c>
      <c r="BM125" s="189" t="s">
        <v>195</v>
      </c>
    </row>
    <row r="126" s="2" customFormat="1" ht="24.15" customHeight="1">
      <c r="A126" s="36"/>
      <c r="B126" s="177"/>
      <c r="C126" s="200" t="s">
        <v>178</v>
      </c>
      <c r="D126" s="200" t="s">
        <v>314</v>
      </c>
      <c r="E126" s="201" t="s">
        <v>768</v>
      </c>
      <c r="F126" s="202" t="s">
        <v>769</v>
      </c>
      <c r="G126" s="203" t="s">
        <v>169</v>
      </c>
      <c r="H126" s="204">
        <v>42</v>
      </c>
      <c r="I126" s="205"/>
      <c r="J126" s="206">
        <f>ROUND(I126*H126,2)</f>
        <v>0</v>
      </c>
      <c r="K126" s="202" t="s">
        <v>1</v>
      </c>
      <c r="L126" s="207"/>
      <c r="M126" s="208" t="s">
        <v>1</v>
      </c>
      <c r="N126" s="209" t="s">
        <v>42</v>
      </c>
      <c r="O126" s="7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9" t="s">
        <v>195</v>
      </c>
      <c r="AT126" s="189" t="s">
        <v>314</v>
      </c>
      <c r="AU126" s="189" t="s">
        <v>86</v>
      </c>
      <c r="AY126" s="17" t="s">
        <v>150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7" t="s">
        <v>84</v>
      </c>
      <c r="BK126" s="190">
        <f>ROUND(I126*H126,2)</f>
        <v>0</v>
      </c>
      <c r="BL126" s="17" t="s">
        <v>158</v>
      </c>
      <c r="BM126" s="189" t="s">
        <v>205</v>
      </c>
    </row>
    <row r="127" s="2" customFormat="1" ht="24.15" customHeight="1">
      <c r="A127" s="36"/>
      <c r="B127" s="177"/>
      <c r="C127" s="200" t="s">
        <v>184</v>
      </c>
      <c r="D127" s="200" t="s">
        <v>314</v>
      </c>
      <c r="E127" s="201" t="s">
        <v>770</v>
      </c>
      <c r="F127" s="202" t="s">
        <v>771</v>
      </c>
      <c r="G127" s="203" t="s">
        <v>699</v>
      </c>
      <c r="H127" s="204">
        <v>2</v>
      </c>
      <c r="I127" s="205"/>
      <c r="J127" s="206">
        <f>ROUND(I127*H127,2)</f>
        <v>0</v>
      </c>
      <c r="K127" s="202" t="s">
        <v>1</v>
      </c>
      <c r="L127" s="207"/>
      <c r="M127" s="208" t="s">
        <v>1</v>
      </c>
      <c r="N127" s="209" t="s">
        <v>42</v>
      </c>
      <c r="O127" s="75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9" t="s">
        <v>195</v>
      </c>
      <c r="AT127" s="189" t="s">
        <v>314</v>
      </c>
      <c r="AU127" s="189" t="s">
        <v>86</v>
      </c>
      <c r="AY127" s="17" t="s">
        <v>150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0</v>
      </c>
      <c r="BL127" s="17" t="s">
        <v>158</v>
      </c>
      <c r="BM127" s="189" t="s">
        <v>213</v>
      </c>
    </row>
    <row r="128" s="2" customFormat="1" ht="24.15" customHeight="1">
      <c r="A128" s="36"/>
      <c r="B128" s="177"/>
      <c r="C128" s="200" t="s">
        <v>190</v>
      </c>
      <c r="D128" s="200" t="s">
        <v>314</v>
      </c>
      <c r="E128" s="201" t="s">
        <v>772</v>
      </c>
      <c r="F128" s="202" t="s">
        <v>773</v>
      </c>
      <c r="G128" s="203" t="s">
        <v>699</v>
      </c>
      <c r="H128" s="204">
        <v>24</v>
      </c>
      <c r="I128" s="205"/>
      <c r="J128" s="206">
        <f>ROUND(I128*H128,2)</f>
        <v>0</v>
      </c>
      <c r="K128" s="202" t="s">
        <v>1</v>
      </c>
      <c r="L128" s="207"/>
      <c r="M128" s="208" t="s">
        <v>1</v>
      </c>
      <c r="N128" s="209" t="s">
        <v>42</v>
      </c>
      <c r="O128" s="75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9" t="s">
        <v>195</v>
      </c>
      <c r="AT128" s="189" t="s">
        <v>314</v>
      </c>
      <c r="AU128" s="189" t="s">
        <v>86</v>
      </c>
      <c r="AY128" s="17" t="s">
        <v>150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7" t="s">
        <v>84</v>
      </c>
      <c r="BK128" s="190">
        <f>ROUND(I128*H128,2)</f>
        <v>0</v>
      </c>
      <c r="BL128" s="17" t="s">
        <v>158</v>
      </c>
      <c r="BM128" s="189" t="s">
        <v>222</v>
      </c>
    </row>
    <row r="129" s="2" customFormat="1">
      <c r="A129" s="36"/>
      <c r="B129" s="37"/>
      <c r="C129" s="36"/>
      <c r="D129" s="192" t="s">
        <v>600</v>
      </c>
      <c r="E129" s="36"/>
      <c r="F129" s="226" t="s">
        <v>774</v>
      </c>
      <c r="G129" s="36"/>
      <c r="H129" s="36"/>
      <c r="I129" s="227"/>
      <c r="J129" s="36"/>
      <c r="K129" s="36"/>
      <c r="L129" s="37"/>
      <c r="M129" s="228"/>
      <c r="N129" s="22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600</v>
      </c>
      <c r="AU129" s="17" t="s">
        <v>86</v>
      </c>
    </row>
    <row r="130" s="2" customFormat="1" ht="21.75" customHeight="1">
      <c r="A130" s="36"/>
      <c r="B130" s="177"/>
      <c r="C130" s="200" t="s">
        <v>195</v>
      </c>
      <c r="D130" s="200" t="s">
        <v>314</v>
      </c>
      <c r="E130" s="201" t="s">
        <v>775</v>
      </c>
      <c r="F130" s="202" t="s">
        <v>776</v>
      </c>
      <c r="G130" s="203" t="s">
        <v>699</v>
      </c>
      <c r="H130" s="204">
        <v>11</v>
      </c>
      <c r="I130" s="205"/>
      <c r="J130" s="206">
        <f>ROUND(I130*H130,2)</f>
        <v>0</v>
      </c>
      <c r="K130" s="202" t="s">
        <v>1</v>
      </c>
      <c r="L130" s="207"/>
      <c r="M130" s="208" t="s">
        <v>1</v>
      </c>
      <c r="N130" s="209" t="s">
        <v>42</v>
      </c>
      <c r="O130" s="75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9" t="s">
        <v>195</v>
      </c>
      <c r="AT130" s="189" t="s">
        <v>314</v>
      </c>
      <c r="AU130" s="189" t="s">
        <v>86</v>
      </c>
      <c r="AY130" s="17" t="s">
        <v>150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84</v>
      </c>
      <c r="BK130" s="190">
        <f>ROUND(I130*H130,2)</f>
        <v>0</v>
      </c>
      <c r="BL130" s="17" t="s">
        <v>158</v>
      </c>
      <c r="BM130" s="189" t="s">
        <v>229</v>
      </c>
    </row>
    <row r="131" s="2" customFormat="1">
      <c r="A131" s="36"/>
      <c r="B131" s="37"/>
      <c r="C131" s="36"/>
      <c r="D131" s="192" t="s">
        <v>600</v>
      </c>
      <c r="E131" s="36"/>
      <c r="F131" s="226" t="s">
        <v>777</v>
      </c>
      <c r="G131" s="36"/>
      <c r="H131" s="36"/>
      <c r="I131" s="227"/>
      <c r="J131" s="36"/>
      <c r="K131" s="36"/>
      <c r="L131" s="37"/>
      <c r="M131" s="228"/>
      <c r="N131" s="22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600</v>
      </c>
      <c r="AU131" s="17" t="s">
        <v>86</v>
      </c>
    </row>
    <row r="132" s="2" customFormat="1" ht="24.15" customHeight="1">
      <c r="A132" s="36"/>
      <c r="B132" s="177"/>
      <c r="C132" s="200" t="s">
        <v>200</v>
      </c>
      <c r="D132" s="200" t="s">
        <v>314</v>
      </c>
      <c r="E132" s="201" t="s">
        <v>778</v>
      </c>
      <c r="F132" s="202" t="s">
        <v>779</v>
      </c>
      <c r="G132" s="203" t="s">
        <v>606</v>
      </c>
      <c r="H132" s="204">
        <v>3</v>
      </c>
      <c r="I132" s="205"/>
      <c r="J132" s="206">
        <f>ROUND(I132*H132,2)</f>
        <v>0</v>
      </c>
      <c r="K132" s="202" t="s">
        <v>1</v>
      </c>
      <c r="L132" s="207"/>
      <c r="M132" s="208" t="s">
        <v>1</v>
      </c>
      <c r="N132" s="209" t="s">
        <v>42</v>
      </c>
      <c r="O132" s="75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9" t="s">
        <v>195</v>
      </c>
      <c r="AT132" s="189" t="s">
        <v>314</v>
      </c>
      <c r="AU132" s="189" t="s">
        <v>86</v>
      </c>
      <c r="AY132" s="17" t="s">
        <v>150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84</v>
      </c>
      <c r="BK132" s="190">
        <f>ROUND(I132*H132,2)</f>
        <v>0</v>
      </c>
      <c r="BL132" s="17" t="s">
        <v>158</v>
      </c>
      <c r="BM132" s="189" t="s">
        <v>239</v>
      </c>
    </row>
    <row r="133" s="2" customFormat="1">
      <c r="A133" s="36"/>
      <c r="B133" s="37"/>
      <c r="C133" s="36"/>
      <c r="D133" s="192" t="s">
        <v>600</v>
      </c>
      <c r="E133" s="36"/>
      <c r="F133" s="226" t="s">
        <v>780</v>
      </c>
      <c r="G133" s="36"/>
      <c r="H133" s="36"/>
      <c r="I133" s="227"/>
      <c r="J133" s="36"/>
      <c r="K133" s="36"/>
      <c r="L133" s="37"/>
      <c r="M133" s="228"/>
      <c r="N133" s="22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600</v>
      </c>
      <c r="AU133" s="17" t="s">
        <v>86</v>
      </c>
    </row>
    <row r="134" s="2" customFormat="1" ht="24.15" customHeight="1">
      <c r="A134" s="36"/>
      <c r="B134" s="177"/>
      <c r="C134" s="200" t="s">
        <v>205</v>
      </c>
      <c r="D134" s="200" t="s">
        <v>314</v>
      </c>
      <c r="E134" s="201" t="s">
        <v>781</v>
      </c>
      <c r="F134" s="202" t="s">
        <v>782</v>
      </c>
      <c r="G134" s="203" t="s">
        <v>699</v>
      </c>
      <c r="H134" s="204">
        <v>10</v>
      </c>
      <c r="I134" s="205"/>
      <c r="J134" s="206">
        <f>ROUND(I134*H134,2)</f>
        <v>0</v>
      </c>
      <c r="K134" s="202" t="s">
        <v>1</v>
      </c>
      <c r="L134" s="207"/>
      <c r="M134" s="208" t="s">
        <v>1</v>
      </c>
      <c r="N134" s="209" t="s">
        <v>42</v>
      </c>
      <c r="O134" s="7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9" t="s">
        <v>195</v>
      </c>
      <c r="AT134" s="189" t="s">
        <v>314</v>
      </c>
      <c r="AU134" s="189" t="s">
        <v>86</v>
      </c>
      <c r="AY134" s="17" t="s">
        <v>150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7" t="s">
        <v>84</v>
      </c>
      <c r="BK134" s="190">
        <f>ROUND(I134*H134,2)</f>
        <v>0</v>
      </c>
      <c r="BL134" s="17" t="s">
        <v>158</v>
      </c>
      <c r="BM134" s="189" t="s">
        <v>248</v>
      </c>
    </row>
    <row r="135" s="2" customFormat="1">
      <c r="A135" s="36"/>
      <c r="B135" s="37"/>
      <c r="C135" s="36"/>
      <c r="D135" s="192" t="s">
        <v>600</v>
      </c>
      <c r="E135" s="36"/>
      <c r="F135" s="226" t="s">
        <v>780</v>
      </c>
      <c r="G135" s="36"/>
      <c r="H135" s="36"/>
      <c r="I135" s="227"/>
      <c r="J135" s="36"/>
      <c r="K135" s="36"/>
      <c r="L135" s="37"/>
      <c r="M135" s="228"/>
      <c r="N135" s="229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600</v>
      </c>
      <c r="AU135" s="17" t="s">
        <v>86</v>
      </c>
    </row>
    <row r="136" s="2" customFormat="1" ht="21.75" customHeight="1">
      <c r="A136" s="36"/>
      <c r="B136" s="177"/>
      <c r="C136" s="200" t="s">
        <v>209</v>
      </c>
      <c r="D136" s="200" t="s">
        <v>314</v>
      </c>
      <c r="E136" s="201" t="s">
        <v>783</v>
      </c>
      <c r="F136" s="202" t="s">
        <v>784</v>
      </c>
      <c r="G136" s="203" t="s">
        <v>699</v>
      </c>
      <c r="H136" s="204">
        <v>1</v>
      </c>
      <c r="I136" s="205"/>
      <c r="J136" s="206">
        <f>ROUND(I136*H136,2)</f>
        <v>0</v>
      </c>
      <c r="K136" s="202" t="s">
        <v>1</v>
      </c>
      <c r="L136" s="207"/>
      <c r="M136" s="208" t="s">
        <v>1</v>
      </c>
      <c r="N136" s="209" t="s">
        <v>42</v>
      </c>
      <c r="O136" s="75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9" t="s">
        <v>195</v>
      </c>
      <c r="AT136" s="189" t="s">
        <v>314</v>
      </c>
      <c r="AU136" s="189" t="s">
        <v>86</v>
      </c>
      <c r="AY136" s="17" t="s">
        <v>150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84</v>
      </c>
      <c r="BK136" s="190">
        <f>ROUND(I136*H136,2)</f>
        <v>0</v>
      </c>
      <c r="BL136" s="17" t="s">
        <v>158</v>
      </c>
      <c r="BM136" s="189" t="s">
        <v>256</v>
      </c>
    </row>
    <row r="137" s="2" customFormat="1">
      <c r="A137" s="36"/>
      <c r="B137" s="37"/>
      <c r="C137" s="36"/>
      <c r="D137" s="192" t="s">
        <v>600</v>
      </c>
      <c r="E137" s="36"/>
      <c r="F137" s="226" t="s">
        <v>785</v>
      </c>
      <c r="G137" s="36"/>
      <c r="H137" s="36"/>
      <c r="I137" s="227"/>
      <c r="J137" s="36"/>
      <c r="K137" s="36"/>
      <c r="L137" s="37"/>
      <c r="M137" s="228"/>
      <c r="N137" s="22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600</v>
      </c>
      <c r="AU137" s="17" t="s">
        <v>86</v>
      </c>
    </row>
    <row r="138" s="2" customFormat="1" ht="16.5" customHeight="1">
      <c r="A138" s="36"/>
      <c r="B138" s="177"/>
      <c r="C138" s="200" t="s">
        <v>213</v>
      </c>
      <c r="D138" s="200" t="s">
        <v>314</v>
      </c>
      <c r="E138" s="201" t="s">
        <v>786</v>
      </c>
      <c r="F138" s="202" t="s">
        <v>787</v>
      </c>
      <c r="G138" s="203" t="s">
        <v>699</v>
      </c>
      <c r="H138" s="204">
        <v>24</v>
      </c>
      <c r="I138" s="205"/>
      <c r="J138" s="206">
        <f>ROUND(I138*H138,2)</f>
        <v>0</v>
      </c>
      <c r="K138" s="202" t="s">
        <v>1</v>
      </c>
      <c r="L138" s="207"/>
      <c r="M138" s="208" t="s">
        <v>1</v>
      </c>
      <c r="N138" s="209" t="s">
        <v>42</v>
      </c>
      <c r="O138" s="7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9" t="s">
        <v>195</v>
      </c>
      <c r="AT138" s="189" t="s">
        <v>314</v>
      </c>
      <c r="AU138" s="189" t="s">
        <v>86</v>
      </c>
      <c r="AY138" s="17" t="s">
        <v>150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84</v>
      </c>
      <c r="BK138" s="190">
        <f>ROUND(I138*H138,2)</f>
        <v>0</v>
      </c>
      <c r="BL138" s="17" t="s">
        <v>158</v>
      </c>
      <c r="BM138" s="189" t="s">
        <v>267</v>
      </c>
    </row>
    <row r="139" s="2" customFormat="1" ht="16.5" customHeight="1">
      <c r="A139" s="36"/>
      <c r="B139" s="177"/>
      <c r="C139" s="200" t="s">
        <v>217</v>
      </c>
      <c r="D139" s="200" t="s">
        <v>314</v>
      </c>
      <c r="E139" s="201" t="s">
        <v>788</v>
      </c>
      <c r="F139" s="202" t="s">
        <v>789</v>
      </c>
      <c r="G139" s="203" t="s">
        <v>606</v>
      </c>
      <c r="H139" s="204">
        <v>1</v>
      </c>
      <c r="I139" s="205"/>
      <c r="J139" s="206">
        <f>ROUND(I139*H139,2)</f>
        <v>0</v>
      </c>
      <c r="K139" s="202" t="s">
        <v>1</v>
      </c>
      <c r="L139" s="207"/>
      <c r="M139" s="208" t="s">
        <v>1</v>
      </c>
      <c r="N139" s="209" t="s">
        <v>42</v>
      </c>
      <c r="O139" s="75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9" t="s">
        <v>195</v>
      </c>
      <c r="AT139" s="189" t="s">
        <v>314</v>
      </c>
      <c r="AU139" s="189" t="s">
        <v>86</v>
      </c>
      <c r="AY139" s="17" t="s">
        <v>150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0</v>
      </c>
      <c r="BL139" s="17" t="s">
        <v>158</v>
      </c>
      <c r="BM139" s="189" t="s">
        <v>275</v>
      </c>
    </row>
    <row r="140" s="2" customFormat="1" ht="16.5" customHeight="1">
      <c r="A140" s="36"/>
      <c r="B140" s="177"/>
      <c r="C140" s="200" t="s">
        <v>222</v>
      </c>
      <c r="D140" s="200" t="s">
        <v>314</v>
      </c>
      <c r="E140" s="201" t="s">
        <v>790</v>
      </c>
      <c r="F140" s="202" t="s">
        <v>791</v>
      </c>
      <c r="G140" s="203" t="s">
        <v>606</v>
      </c>
      <c r="H140" s="204">
        <v>1</v>
      </c>
      <c r="I140" s="205"/>
      <c r="J140" s="206">
        <f>ROUND(I140*H140,2)</f>
        <v>0</v>
      </c>
      <c r="K140" s="202" t="s">
        <v>1</v>
      </c>
      <c r="L140" s="207"/>
      <c r="M140" s="208" t="s">
        <v>1</v>
      </c>
      <c r="N140" s="209" t="s">
        <v>42</v>
      </c>
      <c r="O140" s="75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9" t="s">
        <v>195</v>
      </c>
      <c r="AT140" s="189" t="s">
        <v>314</v>
      </c>
      <c r="AU140" s="189" t="s">
        <v>86</v>
      </c>
      <c r="AY140" s="17" t="s">
        <v>150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84</v>
      </c>
      <c r="BK140" s="190">
        <f>ROUND(I140*H140,2)</f>
        <v>0</v>
      </c>
      <c r="BL140" s="17" t="s">
        <v>158</v>
      </c>
      <c r="BM140" s="189" t="s">
        <v>286</v>
      </c>
    </row>
    <row r="141" s="2" customFormat="1" ht="16.5" customHeight="1">
      <c r="A141" s="36"/>
      <c r="B141" s="177"/>
      <c r="C141" s="178" t="s">
        <v>8</v>
      </c>
      <c r="D141" s="178" t="s">
        <v>153</v>
      </c>
      <c r="E141" s="179" t="s">
        <v>792</v>
      </c>
      <c r="F141" s="180" t="s">
        <v>793</v>
      </c>
      <c r="G141" s="181" t="s">
        <v>606</v>
      </c>
      <c r="H141" s="182">
        <v>1</v>
      </c>
      <c r="I141" s="183"/>
      <c r="J141" s="184">
        <f>ROUND(I141*H141,2)</f>
        <v>0</v>
      </c>
      <c r="K141" s="180" t="s">
        <v>1</v>
      </c>
      <c r="L141" s="37"/>
      <c r="M141" s="185" t="s">
        <v>1</v>
      </c>
      <c r="N141" s="186" t="s">
        <v>42</v>
      </c>
      <c r="O141" s="75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9" t="s">
        <v>158</v>
      </c>
      <c r="AT141" s="189" t="s">
        <v>153</v>
      </c>
      <c r="AU141" s="189" t="s">
        <v>86</v>
      </c>
      <c r="AY141" s="17" t="s">
        <v>150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84</v>
      </c>
      <c r="BK141" s="190">
        <f>ROUND(I141*H141,2)</f>
        <v>0</v>
      </c>
      <c r="BL141" s="17" t="s">
        <v>158</v>
      </c>
      <c r="BM141" s="189" t="s">
        <v>298</v>
      </c>
    </row>
    <row r="142" s="2" customFormat="1">
      <c r="A142" s="36"/>
      <c r="B142" s="37"/>
      <c r="C142" s="36"/>
      <c r="D142" s="192" t="s">
        <v>600</v>
      </c>
      <c r="E142" s="36"/>
      <c r="F142" s="226" t="s">
        <v>794</v>
      </c>
      <c r="G142" s="36"/>
      <c r="H142" s="36"/>
      <c r="I142" s="227"/>
      <c r="J142" s="36"/>
      <c r="K142" s="36"/>
      <c r="L142" s="37"/>
      <c r="M142" s="228"/>
      <c r="N142" s="22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600</v>
      </c>
      <c r="AU142" s="17" t="s">
        <v>86</v>
      </c>
    </row>
    <row r="143" s="2" customFormat="1" ht="16.5" customHeight="1">
      <c r="A143" s="36"/>
      <c r="B143" s="177"/>
      <c r="C143" s="178" t="s">
        <v>229</v>
      </c>
      <c r="D143" s="178" t="s">
        <v>153</v>
      </c>
      <c r="E143" s="179" t="s">
        <v>795</v>
      </c>
      <c r="F143" s="180" t="s">
        <v>796</v>
      </c>
      <c r="G143" s="181" t="s">
        <v>606</v>
      </c>
      <c r="H143" s="182">
        <v>1</v>
      </c>
      <c r="I143" s="183"/>
      <c r="J143" s="184">
        <f>ROUND(I143*H143,2)</f>
        <v>0</v>
      </c>
      <c r="K143" s="180" t="s">
        <v>1</v>
      </c>
      <c r="L143" s="37"/>
      <c r="M143" s="185" t="s">
        <v>1</v>
      </c>
      <c r="N143" s="186" t="s">
        <v>42</v>
      </c>
      <c r="O143" s="75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9" t="s">
        <v>158</v>
      </c>
      <c r="AT143" s="189" t="s">
        <v>153</v>
      </c>
      <c r="AU143" s="189" t="s">
        <v>86</v>
      </c>
      <c r="AY143" s="17" t="s">
        <v>150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84</v>
      </c>
      <c r="BK143" s="190">
        <f>ROUND(I143*H143,2)</f>
        <v>0</v>
      </c>
      <c r="BL143" s="17" t="s">
        <v>158</v>
      </c>
      <c r="BM143" s="189" t="s">
        <v>308</v>
      </c>
    </row>
    <row r="144" s="2" customFormat="1">
      <c r="A144" s="36"/>
      <c r="B144" s="37"/>
      <c r="C144" s="36"/>
      <c r="D144" s="192" t="s">
        <v>600</v>
      </c>
      <c r="E144" s="36"/>
      <c r="F144" s="226" t="s">
        <v>797</v>
      </c>
      <c r="G144" s="36"/>
      <c r="H144" s="36"/>
      <c r="I144" s="227"/>
      <c r="J144" s="36"/>
      <c r="K144" s="36"/>
      <c r="L144" s="37"/>
      <c r="M144" s="228"/>
      <c r="N144" s="229"/>
      <c r="O144" s="75"/>
      <c r="P144" s="75"/>
      <c r="Q144" s="75"/>
      <c r="R144" s="75"/>
      <c r="S144" s="75"/>
      <c r="T144" s="7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600</v>
      </c>
      <c r="AU144" s="17" t="s">
        <v>86</v>
      </c>
    </row>
    <row r="145" s="2" customFormat="1" ht="16.5" customHeight="1">
      <c r="A145" s="36"/>
      <c r="B145" s="177"/>
      <c r="C145" s="178" t="s">
        <v>234</v>
      </c>
      <c r="D145" s="178" t="s">
        <v>153</v>
      </c>
      <c r="E145" s="179" t="s">
        <v>798</v>
      </c>
      <c r="F145" s="180" t="s">
        <v>799</v>
      </c>
      <c r="G145" s="181" t="s">
        <v>606</v>
      </c>
      <c r="H145" s="182">
        <v>1</v>
      </c>
      <c r="I145" s="183"/>
      <c r="J145" s="184">
        <f>ROUND(I145*H145,2)</f>
        <v>0</v>
      </c>
      <c r="K145" s="180" t="s">
        <v>1</v>
      </c>
      <c r="L145" s="37"/>
      <c r="M145" s="185" t="s">
        <v>1</v>
      </c>
      <c r="N145" s="186" t="s">
        <v>42</v>
      </c>
      <c r="O145" s="7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9" t="s">
        <v>158</v>
      </c>
      <c r="AT145" s="189" t="s">
        <v>153</v>
      </c>
      <c r="AU145" s="189" t="s">
        <v>86</v>
      </c>
      <c r="AY145" s="17" t="s">
        <v>150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84</v>
      </c>
      <c r="BK145" s="190">
        <f>ROUND(I145*H145,2)</f>
        <v>0</v>
      </c>
      <c r="BL145" s="17" t="s">
        <v>158</v>
      </c>
      <c r="BM145" s="189" t="s">
        <v>319</v>
      </c>
    </row>
    <row r="146" s="2" customFormat="1" ht="16.5" customHeight="1">
      <c r="A146" s="36"/>
      <c r="B146" s="177"/>
      <c r="C146" s="178" t="s">
        <v>239</v>
      </c>
      <c r="D146" s="178" t="s">
        <v>153</v>
      </c>
      <c r="E146" s="179" t="s">
        <v>800</v>
      </c>
      <c r="F146" s="180" t="s">
        <v>801</v>
      </c>
      <c r="G146" s="181" t="s">
        <v>606</v>
      </c>
      <c r="H146" s="182">
        <v>1</v>
      </c>
      <c r="I146" s="183"/>
      <c r="J146" s="184">
        <f>ROUND(I146*H146,2)</f>
        <v>0</v>
      </c>
      <c r="K146" s="180" t="s">
        <v>1</v>
      </c>
      <c r="L146" s="37"/>
      <c r="M146" s="221" t="s">
        <v>1</v>
      </c>
      <c r="N146" s="222" t="s">
        <v>42</v>
      </c>
      <c r="O146" s="223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9" t="s">
        <v>158</v>
      </c>
      <c r="AT146" s="189" t="s">
        <v>153</v>
      </c>
      <c r="AU146" s="189" t="s">
        <v>86</v>
      </c>
      <c r="AY146" s="17" t="s">
        <v>150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84</v>
      </c>
      <c r="BK146" s="190">
        <f>ROUND(I146*H146,2)</f>
        <v>0</v>
      </c>
      <c r="BL146" s="17" t="s">
        <v>158</v>
      </c>
      <c r="BM146" s="189" t="s">
        <v>329</v>
      </c>
    </row>
    <row r="147" s="2" customFormat="1" ht="6.96" customHeight="1">
      <c r="A147" s="36"/>
      <c r="B147" s="58"/>
      <c r="C147" s="59"/>
      <c r="D147" s="59"/>
      <c r="E147" s="59"/>
      <c r="F147" s="59"/>
      <c r="G147" s="59"/>
      <c r="H147" s="59"/>
      <c r="I147" s="59"/>
      <c r="J147" s="59"/>
      <c r="K147" s="59"/>
      <c r="L147" s="37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autoFilter ref="C117:K14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108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Mariánské Lázně - Městské divadlo, Třebízského č.p.106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109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802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687</v>
      </c>
      <c r="G12" s="36"/>
      <c r="H12" s="36"/>
      <c r="I12" s="30" t="s">
        <v>22</v>
      </c>
      <c r="J12" s="67" t="str">
        <f>'Rekapitulace stavby'!AN8</f>
        <v>19. 4. 2023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>Město Mariánské Lázně</v>
      </c>
      <c r="F15" s="36"/>
      <c r="G15" s="36"/>
      <c r="H15" s="36"/>
      <c r="I15" s="30" t="s">
        <v>27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UNIART - projektová kancelář</v>
      </c>
      <c r="F21" s="36"/>
      <c r="G21" s="36"/>
      <c r="H21" s="36"/>
      <c r="I21" s="30" t="s">
        <v>27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>13891871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>Jitka Heřmanová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8"/>
      <c r="B27" s="129"/>
      <c r="C27" s="128"/>
      <c r="D27" s="128"/>
      <c r="E27" s="34" t="s">
        <v>1</v>
      </c>
      <c r="F27" s="34"/>
      <c r="G27" s="34"/>
      <c r="H27" s="34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31" t="s">
        <v>37</v>
      </c>
      <c r="E30" s="36"/>
      <c r="F30" s="36"/>
      <c r="G30" s="36"/>
      <c r="H30" s="36"/>
      <c r="I30" s="36"/>
      <c r="J30" s="94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2" t="s">
        <v>41</v>
      </c>
      <c r="E33" s="30" t="s">
        <v>42</v>
      </c>
      <c r="F33" s="133">
        <f>ROUND((SUM(BE120:BE169)),  2)</f>
        <v>0</v>
      </c>
      <c r="G33" s="36"/>
      <c r="H33" s="36"/>
      <c r="I33" s="134">
        <v>0.20999999999999999</v>
      </c>
      <c r="J33" s="133">
        <f>ROUND(((SUM(BE120:BE169))*I33),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33">
        <f>ROUND((SUM(BF120:BF169)),  2)</f>
        <v>0</v>
      </c>
      <c r="G34" s="36"/>
      <c r="H34" s="36"/>
      <c r="I34" s="134">
        <v>0.14999999999999999</v>
      </c>
      <c r="J34" s="133">
        <f>ROUND(((SUM(BF120:BF169))*I34),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33">
        <f>ROUND((SUM(BG120:BG169)),  2)</f>
        <v>0</v>
      </c>
      <c r="G35" s="36"/>
      <c r="H35" s="36"/>
      <c r="I35" s="134">
        <v>0.20999999999999999</v>
      </c>
      <c r="J35" s="133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33">
        <f>ROUND((SUM(BH120:BH169)),  2)</f>
        <v>0</v>
      </c>
      <c r="G36" s="36"/>
      <c r="H36" s="36"/>
      <c r="I36" s="134">
        <v>0.14999999999999999</v>
      </c>
      <c r="J36" s="133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33">
        <f>ROUND((SUM(BI120:BI169)),  2)</f>
        <v>0</v>
      </c>
      <c r="G37" s="36"/>
      <c r="H37" s="36"/>
      <c r="I37" s="134">
        <v>0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5"/>
      <c r="D39" s="136" t="s">
        <v>47</v>
      </c>
      <c r="E39" s="79"/>
      <c r="F39" s="79"/>
      <c r="G39" s="137" t="s">
        <v>48</v>
      </c>
      <c r="H39" s="138" t="s">
        <v>49</v>
      </c>
      <c r="I39" s="79"/>
      <c r="J39" s="139">
        <f>SUM(J30:J37)</f>
        <v>0</v>
      </c>
      <c r="K39" s="140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Mariánské Lázně - Městské divadlo, Třebízského č.p.106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751 - VZT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19. 4. 2023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Mariánské Lázně</v>
      </c>
      <c r="G91" s="36"/>
      <c r="H91" s="36"/>
      <c r="I91" s="30" t="s">
        <v>30</v>
      </c>
      <c r="J91" s="34" t="str">
        <f>E21</f>
        <v>UNIART - projektová kancelář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>Jitka Heřmanová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3" t="s">
        <v>112</v>
      </c>
      <c r="D94" s="135"/>
      <c r="E94" s="135"/>
      <c r="F94" s="135"/>
      <c r="G94" s="135"/>
      <c r="H94" s="135"/>
      <c r="I94" s="135"/>
      <c r="J94" s="144" t="s">
        <v>113</v>
      </c>
      <c r="K94" s="135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45" t="s">
        <v>114</v>
      </c>
      <c r="D96" s="36"/>
      <c r="E96" s="36"/>
      <c r="F96" s="36"/>
      <c r="G96" s="36"/>
      <c r="H96" s="36"/>
      <c r="I96" s="36"/>
      <c r="J96" s="94">
        <f>J120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115</v>
      </c>
    </row>
    <row r="97" s="9" customFormat="1" ht="24.96" customHeight="1">
      <c r="A97" s="9"/>
      <c r="B97" s="146"/>
      <c r="C97" s="9"/>
      <c r="D97" s="147" t="s">
        <v>803</v>
      </c>
      <c r="E97" s="148"/>
      <c r="F97" s="148"/>
      <c r="G97" s="148"/>
      <c r="H97" s="148"/>
      <c r="I97" s="148"/>
      <c r="J97" s="149">
        <f>J121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6"/>
      <c r="C98" s="9"/>
      <c r="D98" s="147" t="s">
        <v>804</v>
      </c>
      <c r="E98" s="148"/>
      <c r="F98" s="148"/>
      <c r="G98" s="148"/>
      <c r="H98" s="148"/>
      <c r="I98" s="148"/>
      <c r="J98" s="149">
        <f>J129</f>
        <v>0</v>
      </c>
      <c r="K98" s="9"/>
      <c r="L98" s="14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6"/>
      <c r="C99" s="9"/>
      <c r="D99" s="147" t="s">
        <v>805</v>
      </c>
      <c r="E99" s="148"/>
      <c r="F99" s="148"/>
      <c r="G99" s="148"/>
      <c r="H99" s="148"/>
      <c r="I99" s="148"/>
      <c r="J99" s="149">
        <f>J138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6"/>
      <c r="C100" s="9"/>
      <c r="D100" s="147" t="s">
        <v>692</v>
      </c>
      <c r="E100" s="148"/>
      <c r="F100" s="148"/>
      <c r="G100" s="148"/>
      <c r="H100" s="148"/>
      <c r="I100" s="148"/>
      <c r="J100" s="149">
        <f>J166</f>
        <v>0</v>
      </c>
      <c r="K100" s="9"/>
      <c r="L100" s="14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135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127" t="str">
        <f>E7</f>
        <v>Mariánské Lázně - Městské divadlo, Třebízského č.p.106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109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65" t="str">
        <f>E9</f>
        <v>SO 751 - VZT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F12</f>
        <v xml:space="preserve"> </v>
      </c>
      <c r="G114" s="36"/>
      <c r="H114" s="36"/>
      <c r="I114" s="30" t="s">
        <v>22</v>
      </c>
      <c r="J114" s="67" t="str">
        <f>IF(J12="","",J12)</f>
        <v>19. 4. 2023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5.65" customHeight="1">
      <c r="A116" s="36"/>
      <c r="B116" s="37"/>
      <c r="C116" s="30" t="s">
        <v>24</v>
      </c>
      <c r="D116" s="36"/>
      <c r="E116" s="36"/>
      <c r="F116" s="25" t="str">
        <f>E15</f>
        <v>Město Mariánské Lázně</v>
      </c>
      <c r="G116" s="36"/>
      <c r="H116" s="36"/>
      <c r="I116" s="30" t="s">
        <v>30</v>
      </c>
      <c r="J116" s="34" t="str">
        <f>E21</f>
        <v>UNIART - projektová kancelář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28</v>
      </c>
      <c r="D117" s="36"/>
      <c r="E117" s="36"/>
      <c r="F117" s="25" t="str">
        <f>IF(E18="","",E18)</f>
        <v>Vyplň údaj</v>
      </c>
      <c r="G117" s="36"/>
      <c r="H117" s="36"/>
      <c r="I117" s="30" t="s">
        <v>33</v>
      </c>
      <c r="J117" s="34" t="str">
        <f>E24</f>
        <v>Jitka Heřmanová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54"/>
      <c r="B119" s="155"/>
      <c r="C119" s="156" t="s">
        <v>136</v>
      </c>
      <c r="D119" s="157" t="s">
        <v>62</v>
      </c>
      <c r="E119" s="157" t="s">
        <v>58</v>
      </c>
      <c r="F119" s="157" t="s">
        <v>59</v>
      </c>
      <c r="G119" s="157" t="s">
        <v>137</v>
      </c>
      <c r="H119" s="157" t="s">
        <v>138</v>
      </c>
      <c r="I119" s="157" t="s">
        <v>139</v>
      </c>
      <c r="J119" s="157" t="s">
        <v>113</v>
      </c>
      <c r="K119" s="158" t="s">
        <v>140</v>
      </c>
      <c r="L119" s="159"/>
      <c r="M119" s="84" t="s">
        <v>1</v>
      </c>
      <c r="N119" s="85" t="s">
        <v>41</v>
      </c>
      <c r="O119" s="85" t="s">
        <v>141</v>
      </c>
      <c r="P119" s="85" t="s">
        <v>142</v>
      </c>
      <c r="Q119" s="85" t="s">
        <v>143</v>
      </c>
      <c r="R119" s="85" t="s">
        <v>144</v>
      </c>
      <c r="S119" s="85" t="s">
        <v>145</v>
      </c>
      <c r="T119" s="86" t="s">
        <v>146</v>
      </c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</row>
    <row r="120" s="2" customFormat="1" ht="22.8" customHeight="1">
      <c r="A120" s="36"/>
      <c r="B120" s="37"/>
      <c r="C120" s="91" t="s">
        <v>147</v>
      </c>
      <c r="D120" s="36"/>
      <c r="E120" s="36"/>
      <c r="F120" s="36"/>
      <c r="G120" s="36"/>
      <c r="H120" s="36"/>
      <c r="I120" s="36"/>
      <c r="J120" s="160">
        <f>BK120</f>
        <v>0</v>
      </c>
      <c r="K120" s="36"/>
      <c r="L120" s="37"/>
      <c r="M120" s="87"/>
      <c r="N120" s="71"/>
      <c r="O120" s="88"/>
      <c r="P120" s="161">
        <f>P121+P129+P138+P166</f>
        <v>0</v>
      </c>
      <c r="Q120" s="88"/>
      <c r="R120" s="161">
        <f>R121+R129+R138+R166</f>
        <v>0</v>
      </c>
      <c r="S120" s="88"/>
      <c r="T120" s="162">
        <f>T121+T129+T138+T166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76</v>
      </c>
      <c r="AU120" s="17" t="s">
        <v>115</v>
      </c>
      <c r="BK120" s="163">
        <f>BK121+BK129+BK138+BK166</f>
        <v>0</v>
      </c>
    </row>
    <row r="121" s="12" customFormat="1" ht="25.92" customHeight="1">
      <c r="A121" s="12"/>
      <c r="B121" s="164"/>
      <c r="C121" s="12"/>
      <c r="D121" s="165" t="s">
        <v>76</v>
      </c>
      <c r="E121" s="166" t="s">
        <v>806</v>
      </c>
      <c r="F121" s="166" t="s">
        <v>807</v>
      </c>
      <c r="G121" s="12"/>
      <c r="H121" s="12"/>
      <c r="I121" s="167"/>
      <c r="J121" s="168">
        <f>BK121</f>
        <v>0</v>
      </c>
      <c r="K121" s="12"/>
      <c r="L121" s="164"/>
      <c r="M121" s="169"/>
      <c r="N121" s="170"/>
      <c r="O121" s="170"/>
      <c r="P121" s="171">
        <f>SUM(P122:P128)</f>
        <v>0</v>
      </c>
      <c r="Q121" s="170"/>
      <c r="R121" s="171">
        <f>SUM(R122:R128)</f>
        <v>0</v>
      </c>
      <c r="S121" s="170"/>
      <c r="T121" s="172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5" t="s">
        <v>86</v>
      </c>
      <c r="AT121" s="173" t="s">
        <v>76</v>
      </c>
      <c r="AU121" s="173" t="s">
        <v>77</v>
      </c>
      <c r="AY121" s="165" t="s">
        <v>150</v>
      </c>
      <c r="BK121" s="174">
        <f>SUM(BK122:BK128)</f>
        <v>0</v>
      </c>
    </row>
    <row r="122" s="2" customFormat="1" ht="37.8" customHeight="1">
      <c r="A122" s="36"/>
      <c r="B122" s="177"/>
      <c r="C122" s="178" t="s">
        <v>84</v>
      </c>
      <c r="D122" s="178" t="s">
        <v>153</v>
      </c>
      <c r="E122" s="179" t="s">
        <v>808</v>
      </c>
      <c r="F122" s="180" t="s">
        <v>809</v>
      </c>
      <c r="G122" s="181" t="s">
        <v>699</v>
      </c>
      <c r="H122" s="182">
        <v>1</v>
      </c>
      <c r="I122" s="183"/>
      <c r="J122" s="184">
        <f>ROUND(I122*H122,2)</f>
        <v>0</v>
      </c>
      <c r="K122" s="180" t="s">
        <v>1</v>
      </c>
      <c r="L122" s="37"/>
      <c r="M122" s="185" t="s">
        <v>1</v>
      </c>
      <c r="N122" s="186" t="s">
        <v>42</v>
      </c>
      <c r="O122" s="7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9" t="s">
        <v>229</v>
      </c>
      <c r="AT122" s="189" t="s">
        <v>153</v>
      </c>
      <c r="AU122" s="189" t="s">
        <v>84</v>
      </c>
      <c r="AY122" s="17" t="s">
        <v>150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84</v>
      </c>
      <c r="BK122" s="190">
        <f>ROUND(I122*H122,2)</f>
        <v>0</v>
      </c>
      <c r="BL122" s="17" t="s">
        <v>229</v>
      </c>
      <c r="BM122" s="189" t="s">
        <v>86</v>
      </c>
    </row>
    <row r="123" s="2" customFormat="1" ht="76.35" customHeight="1">
      <c r="A123" s="36"/>
      <c r="B123" s="177"/>
      <c r="C123" s="200" t="s">
        <v>86</v>
      </c>
      <c r="D123" s="200" t="s">
        <v>314</v>
      </c>
      <c r="E123" s="201" t="s">
        <v>810</v>
      </c>
      <c r="F123" s="202" t="s">
        <v>811</v>
      </c>
      <c r="G123" s="203" t="s">
        <v>606</v>
      </c>
      <c r="H123" s="204">
        <v>1</v>
      </c>
      <c r="I123" s="205"/>
      <c r="J123" s="206">
        <f>ROUND(I123*H123,2)</f>
        <v>0</v>
      </c>
      <c r="K123" s="202" t="s">
        <v>1</v>
      </c>
      <c r="L123" s="207"/>
      <c r="M123" s="208" t="s">
        <v>1</v>
      </c>
      <c r="N123" s="209" t="s">
        <v>42</v>
      </c>
      <c r="O123" s="7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9" t="s">
        <v>308</v>
      </c>
      <c r="AT123" s="189" t="s">
        <v>314</v>
      </c>
      <c r="AU123" s="189" t="s">
        <v>84</v>
      </c>
      <c r="AY123" s="17" t="s">
        <v>150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84</v>
      </c>
      <c r="BK123" s="190">
        <f>ROUND(I123*H123,2)</f>
        <v>0</v>
      </c>
      <c r="BL123" s="17" t="s">
        <v>229</v>
      </c>
      <c r="BM123" s="189" t="s">
        <v>158</v>
      </c>
    </row>
    <row r="124" s="2" customFormat="1" ht="16.5" customHeight="1">
      <c r="A124" s="36"/>
      <c r="B124" s="177"/>
      <c r="C124" s="200" t="s">
        <v>151</v>
      </c>
      <c r="D124" s="200" t="s">
        <v>314</v>
      </c>
      <c r="E124" s="201" t="s">
        <v>812</v>
      </c>
      <c r="F124" s="202" t="s">
        <v>813</v>
      </c>
      <c r="G124" s="203" t="s">
        <v>699</v>
      </c>
      <c r="H124" s="204">
        <v>4</v>
      </c>
      <c r="I124" s="205"/>
      <c r="J124" s="206">
        <f>ROUND(I124*H124,2)</f>
        <v>0</v>
      </c>
      <c r="K124" s="202" t="s">
        <v>1</v>
      </c>
      <c r="L124" s="207"/>
      <c r="M124" s="208" t="s">
        <v>1</v>
      </c>
      <c r="N124" s="209" t="s">
        <v>42</v>
      </c>
      <c r="O124" s="75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9" t="s">
        <v>308</v>
      </c>
      <c r="AT124" s="189" t="s">
        <v>314</v>
      </c>
      <c r="AU124" s="189" t="s">
        <v>84</v>
      </c>
      <c r="AY124" s="17" t="s">
        <v>150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7" t="s">
        <v>84</v>
      </c>
      <c r="BK124" s="190">
        <f>ROUND(I124*H124,2)</f>
        <v>0</v>
      </c>
      <c r="BL124" s="17" t="s">
        <v>229</v>
      </c>
      <c r="BM124" s="189" t="s">
        <v>184</v>
      </c>
    </row>
    <row r="125" s="2" customFormat="1" ht="16.5" customHeight="1">
      <c r="A125" s="36"/>
      <c r="B125" s="177"/>
      <c r="C125" s="200" t="s">
        <v>158</v>
      </c>
      <c r="D125" s="200" t="s">
        <v>314</v>
      </c>
      <c r="E125" s="201" t="s">
        <v>814</v>
      </c>
      <c r="F125" s="202" t="s">
        <v>815</v>
      </c>
      <c r="G125" s="203" t="s">
        <v>699</v>
      </c>
      <c r="H125" s="204">
        <v>1</v>
      </c>
      <c r="I125" s="205"/>
      <c r="J125" s="206">
        <f>ROUND(I125*H125,2)</f>
        <v>0</v>
      </c>
      <c r="K125" s="202" t="s">
        <v>1</v>
      </c>
      <c r="L125" s="207"/>
      <c r="M125" s="208" t="s">
        <v>1</v>
      </c>
      <c r="N125" s="209" t="s">
        <v>42</v>
      </c>
      <c r="O125" s="75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9" t="s">
        <v>308</v>
      </c>
      <c r="AT125" s="189" t="s">
        <v>314</v>
      </c>
      <c r="AU125" s="189" t="s">
        <v>84</v>
      </c>
      <c r="AY125" s="17" t="s">
        <v>150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84</v>
      </c>
      <c r="BK125" s="190">
        <f>ROUND(I125*H125,2)</f>
        <v>0</v>
      </c>
      <c r="BL125" s="17" t="s">
        <v>229</v>
      </c>
      <c r="BM125" s="189" t="s">
        <v>195</v>
      </c>
    </row>
    <row r="126" s="2" customFormat="1" ht="16.5" customHeight="1">
      <c r="A126" s="36"/>
      <c r="B126" s="177"/>
      <c r="C126" s="178" t="s">
        <v>178</v>
      </c>
      <c r="D126" s="178" t="s">
        <v>153</v>
      </c>
      <c r="E126" s="179" t="s">
        <v>816</v>
      </c>
      <c r="F126" s="180" t="s">
        <v>817</v>
      </c>
      <c r="G126" s="181" t="s">
        <v>699</v>
      </c>
      <c r="H126" s="182">
        <v>1</v>
      </c>
      <c r="I126" s="183"/>
      <c r="J126" s="184">
        <f>ROUND(I126*H126,2)</f>
        <v>0</v>
      </c>
      <c r="K126" s="180" t="s">
        <v>1</v>
      </c>
      <c r="L126" s="37"/>
      <c r="M126" s="185" t="s">
        <v>1</v>
      </c>
      <c r="N126" s="186" t="s">
        <v>42</v>
      </c>
      <c r="O126" s="7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9" t="s">
        <v>229</v>
      </c>
      <c r="AT126" s="189" t="s">
        <v>153</v>
      </c>
      <c r="AU126" s="189" t="s">
        <v>84</v>
      </c>
      <c r="AY126" s="17" t="s">
        <v>150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7" t="s">
        <v>84</v>
      </c>
      <c r="BK126" s="190">
        <f>ROUND(I126*H126,2)</f>
        <v>0</v>
      </c>
      <c r="BL126" s="17" t="s">
        <v>229</v>
      </c>
      <c r="BM126" s="189" t="s">
        <v>205</v>
      </c>
    </row>
    <row r="127" s="2" customFormat="1" ht="37.8" customHeight="1">
      <c r="A127" s="36"/>
      <c r="B127" s="177"/>
      <c r="C127" s="178" t="s">
        <v>184</v>
      </c>
      <c r="D127" s="178" t="s">
        <v>153</v>
      </c>
      <c r="E127" s="179" t="s">
        <v>818</v>
      </c>
      <c r="F127" s="180" t="s">
        <v>819</v>
      </c>
      <c r="G127" s="181" t="s">
        <v>606</v>
      </c>
      <c r="H127" s="182">
        <v>1</v>
      </c>
      <c r="I127" s="183"/>
      <c r="J127" s="184">
        <f>ROUND(I127*H127,2)</f>
        <v>0</v>
      </c>
      <c r="K127" s="180" t="s">
        <v>1</v>
      </c>
      <c r="L127" s="37"/>
      <c r="M127" s="185" t="s">
        <v>1</v>
      </c>
      <c r="N127" s="186" t="s">
        <v>42</v>
      </c>
      <c r="O127" s="75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9" t="s">
        <v>229</v>
      </c>
      <c r="AT127" s="189" t="s">
        <v>153</v>
      </c>
      <c r="AU127" s="189" t="s">
        <v>84</v>
      </c>
      <c r="AY127" s="17" t="s">
        <v>150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0</v>
      </c>
      <c r="BL127" s="17" t="s">
        <v>229</v>
      </c>
      <c r="BM127" s="189" t="s">
        <v>213</v>
      </c>
    </row>
    <row r="128" s="2" customFormat="1" ht="24.15" customHeight="1">
      <c r="A128" s="36"/>
      <c r="B128" s="177"/>
      <c r="C128" s="178" t="s">
        <v>190</v>
      </c>
      <c r="D128" s="178" t="s">
        <v>153</v>
      </c>
      <c r="E128" s="179" t="s">
        <v>820</v>
      </c>
      <c r="F128" s="180" t="s">
        <v>821</v>
      </c>
      <c r="G128" s="181" t="s">
        <v>728</v>
      </c>
      <c r="H128" s="230"/>
      <c r="I128" s="183"/>
      <c r="J128" s="184">
        <f>ROUND(I128*H128,2)</f>
        <v>0</v>
      </c>
      <c r="K128" s="180" t="s">
        <v>1</v>
      </c>
      <c r="L128" s="37"/>
      <c r="M128" s="185" t="s">
        <v>1</v>
      </c>
      <c r="N128" s="186" t="s">
        <v>42</v>
      </c>
      <c r="O128" s="75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9" t="s">
        <v>229</v>
      </c>
      <c r="AT128" s="189" t="s">
        <v>153</v>
      </c>
      <c r="AU128" s="189" t="s">
        <v>84</v>
      </c>
      <c r="AY128" s="17" t="s">
        <v>150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7" t="s">
        <v>84</v>
      </c>
      <c r="BK128" s="190">
        <f>ROUND(I128*H128,2)</f>
        <v>0</v>
      </c>
      <c r="BL128" s="17" t="s">
        <v>229</v>
      </c>
      <c r="BM128" s="189" t="s">
        <v>222</v>
      </c>
    </row>
    <row r="129" s="12" customFormat="1" ht="25.92" customHeight="1">
      <c r="A129" s="12"/>
      <c r="B129" s="164"/>
      <c r="C129" s="12"/>
      <c r="D129" s="165" t="s">
        <v>76</v>
      </c>
      <c r="E129" s="166" t="s">
        <v>693</v>
      </c>
      <c r="F129" s="166" t="s">
        <v>822</v>
      </c>
      <c r="G129" s="12"/>
      <c r="H129" s="12"/>
      <c r="I129" s="167"/>
      <c r="J129" s="168">
        <f>BK129</f>
        <v>0</v>
      </c>
      <c r="K129" s="12"/>
      <c r="L129" s="164"/>
      <c r="M129" s="169"/>
      <c r="N129" s="170"/>
      <c r="O129" s="170"/>
      <c r="P129" s="171">
        <f>SUM(P130:P137)</f>
        <v>0</v>
      </c>
      <c r="Q129" s="170"/>
      <c r="R129" s="171">
        <f>SUM(R130:R137)</f>
        <v>0</v>
      </c>
      <c r="S129" s="170"/>
      <c r="T129" s="172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5" t="s">
        <v>84</v>
      </c>
      <c r="AT129" s="173" t="s">
        <v>76</v>
      </c>
      <c r="AU129" s="173" t="s">
        <v>77</v>
      </c>
      <c r="AY129" s="165" t="s">
        <v>150</v>
      </c>
      <c r="BK129" s="174">
        <f>SUM(BK130:BK137)</f>
        <v>0</v>
      </c>
    </row>
    <row r="130" s="2" customFormat="1" ht="16.5" customHeight="1">
      <c r="A130" s="36"/>
      <c r="B130" s="177"/>
      <c r="C130" s="178" t="s">
        <v>195</v>
      </c>
      <c r="D130" s="178" t="s">
        <v>153</v>
      </c>
      <c r="E130" s="179" t="s">
        <v>823</v>
      </c>
      <c r="F130" s="180" t="s">
        <v>824</v>
      </c>
      <c r="G130" s="181" t="s">
        <v>699</v>
      </c>
      <c r="H130" s="182">
        <v>3</v>
      </c>
      <c r="I130" s="183"/>
      <c r="J130" s="184">
        <f>ROUND(I130*H130,2)</f>
        <v>0</v>
      </c>
      <c r="K130" s="180" t="s">
        <v>1</v>
      </c>
      <c r="L130" s="37"/>
      <c r="M130" s="185" t="s">
        <v>1</v>
      </c>
      <c r="N130" s="186" t="s">
        <v>42</v>
      </c>
      <c r="O130" s="75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9" t="s">
        <v>158</v>
      </c>
      <c r="AT130" s="189" t="s">
        <v>153</v>
      </c>
      <c r="AU130" s="189" t="s">
        <v>84</v>
      </c>
      <c r="AY130" s="17" t="s">
        <v>150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84</v>
      </c>
      <c r="BK130" s="190">
        <f>ROUND(I130*H130,2)</f>
        <v>0</v>
      </c>
      <c r="BL130" s="17" t="s">
        <v>158</v>
      </c>
      <c r="BM130" s="189" t="s">
        <v>229</v>
      </c>
    </row>
    <row r="131" s="2" customFormat="1" ht="16.5" customHeight="1">
      <c r="A131" s="36"/>
      <c r="B131" s="177"/>
      <c r="C131" s="178" t="s">
        <v>200</v>
      </c>
      <c r="D131" s="178" t="s">
        <v>153</v>
      </c>
      <c r="E131" s="179" t="s">
        <v>825</v>
      </c>
      <c r="F131" s="180" t="s">
        <v>826</v>
      </c>
      <c r="G131" s="181" t="s">
        <v>699</v>
      </c>
      <c r="H131" s="182">
        <v>14</v>
      </c>
      <c r="I131" s="183"/>
      <c r="J131" s="184">
        <f>ROUND(I131*H131,2)</f>
        <v>0</v>
      </c>
      <c r="K131" s="180" t="s">
        <v>1</v>
      </c>
      <c r="L131" s="37"/>
      <c r="M131" s="185" t="s">
        <v>1</v>
      </c>
      <c r="N131" s="186" t="s">
        <v>42</v>
      </c>
      <c r="O131" s="75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9" t="s">
        <v>158</v>
      </c>
      <c r="AT131" s="189" t="s">
        <v>153</v>
      </c>
      <c r="AU131" s="189" t="s">
        <v>84</v>
      </c>
      <c r="AY131" s="17" t="s">
        <v>150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84</v>
      </c>
      <c r="BK131" s="190">
        <f>ROUND(I131*H131,2)</f>
        <v>0</v>
      </c>
      <c r="BL131" s="17" t="s">
        <v>158</v>
      </c>
      <c r="BM131" s="189" t="s">
        <v>239</v>
      </c>
    </row>
    <row r="132" s="2" customFormat="1" ht="16.5" customHeight="1">
      <c r="A132" s="36"/>
      <c r="B132" s="177"/>
      <c r="C132" s="200" t="s">
        <v>205</v>
      </c>
      <c r="D132" s="200" t="s">
        <v>314</v>
      </c>
      <c r="E132" s="201" t="s">
        <v>827</v>
      </c>
      <c r="F132" s="202" t="s">
        <v>828</v>
      </c>
      <c r="G132" s="203" t="s">
        <v>699</v>
      </c>
      <c r="H132" s="204">
        <v>10</v>
      </c>
      <c r="I132" s="205"/>
      <c r="J132" s="206">
        <f>ROUND(I132*H132,2)</f>
        <v>0</v>
      </c>
      <c r="K132" s="202" t="s">
        <v>1</v>
      </c>
      <c r="L132" s="207"/>
      <c r="M132" s="208" t="s">
        <v>1</v>
      </c>
      <c r="N132" s="209" t="s">
        <v>42</v>
      </c>
      <c r="O132" s="75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9" t="s">
        <v>195</v>
      </c>
      <c r="AT132" s="189" t="s">
        <v>314</v>
      </c>
      <c r="AU132" s="189" t="s">
        <v>84</v>
      </c>
      <c r="AY132" s="17" t="s">
        <v>150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84</v>
      </c>
      <c r="BK132" s="190">
        <f>ROUND(I132*H132,2)</f>
        <v>0</v>
      </c>
      <c r="BL132" s="17" t="s">
        <v>158</v>
      </c>
      <c r="BM132" s="189" t="s">
        <v>248</v>
      </c>
    </row>
    <row r="133" s="2" customFormat="1" ht="16.5" customHeight="1">
      <c r="A133" s="36"/>
      <c r="B133" s="177"/>
      <c r="C133" s="200" t="s">
        <v>209</v>
      </c>
      <c r="D133" s="200" t="s">
        <v>314</v>
      </c>
      <c r="E133" s="201" t="s">
        <v>829</v>
      </c>
      <c r="F133" s="202" t="s">
        <v>830</v>
      </c>
      <c r="G133" s="203" t="s">
        <v>699</v>
      </c>
      <c r="H133" s="204">
        <v>5</v>
      </c>
      <c r="I133" s="205"/>
      <c r="J133" s="206">
        <f>ROUND(I133*H133,2)</f>
        <v>0</v>
      </c>
      <c r="K133" s="202" t="s">
        <v>1</v>
      </c>
      <c r="L133" s="207"/>
      <c r="M133" s="208" t="s">
        <v>1</v>
      </c>
      <c r="N133" s="209" t="s">
        <v>42</v>
      </c>
      <c r="O133" s="75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9" t="s">
        <v>195</v>
      </c>
      <c r="AT133" s="189" t="s">
        <v>314</v>
      </c>
      <c r="AU133" s="189" t="s">
        <v>84</v>
      </c>
      <c r="AY133" s="17" t="s">
        <v>150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84</v>
      </c>
      <c r="BK133" s="190">
        <f>ROUND(I133*H133,2)</f>
        <v>0</v>
      </c>
      <c r="BL133" s="17" t="s">
        <v>158</v>
      </c>
      <c r="BM133" s="189" t="s">
        <v>256</v>
      </c>
    </row>
    <row r="134" s="2" customFormat="1" ht="16.5" customHeight="1">
      <c r="A134" s="36"/>
      <c r="B134" s="177"/>
      <c r="C134" s="200" t="s">
        <v>213</v>
      </c>
      <c r="D134" s="200" t="s">
        <v>314</v>
      </c>
      <c r="E134" s="201" t="s">
        <v>831</v>
      </c>
      <c r="F134" s="202" t="s">
        <v>832</v>
      </c>
      <c r="G134" s="203" t="s">
        <v>699</v>
      </c>
      <c r="H134" s="204">
        <v>1</v>
      </c>
      <c r="I134" s="205"/>
      <c r="J134" s="206">
        <f>ROUND(I134*H134,2)</f>
        <v>0</v>
      </c>
      <c r="K134" s="202" t="s">
        <v>1</v>
      </c>
      <c r="L134" s="207"/>
      <c r="M134" s="208" t="s">
        <v>1</v>
      </c>
      <c r="N134" s="209" t="s">
        <v>42</v>
      </c>
      <c r="O134" s="7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9" t="s">
        <v>195</v>
      </c>
      <c r="AT134" s="189" t="s">
        <v>314</v>
      </c>
      <c r="AU134" s="189" t="s">
        <v>84</v>
      </c>
      <c r="AY134" s="17" t="s">
        <v>150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7" t="s">
        <v>84</v>
      </c>
      <c r="BK134" s="190">
        <f>ROUND(I134*H134,2)</f>
        <v>0</v>
      </c>
      <c r="BL134" s="17" t="s">
        <v>158</v>
      </c>
      <c r="BM134" s="189" t="s">
        <v>267</v>
      </c>
    </row>
    <row r="135" s="2" customFormat="1" ht="21.75" customHeight="1">
      <c r="A135" s="36"/>
      <c r="B135" s="177"/>
      <c r="C135" s="178" t="s">
        <v>217</v>
      </c>
      <c r="D135" s="178" t="s">
        <v>153</v>
      </c>
      <c r="E135" s="179" t="s">
        <v>833</v>
      </c>
      <c r="F135" s="180" t="s">
        <v>834</v>
      </c>
      <c r="G135" s="181" t="s">
        <v>699</v>
      </c>
      <c r="H135" s="182">
        <v>2</v>
      </c>
      <c r="I135" s="183"/>
      <c r="J135" s="184">
        <f>ROUND(I135*H135,2)</f>
        <v>0</v>
      </c>
      <c r="K135" s="180" t="s">
        <v>1</v>
      </c>
      <c r="L135" s="37"/>
      <c r="M135" s="185" t="s">
        <v>1</v>
      </c>
      <c r="N135" s="186" t="s">
        <v>42</v>
      </c>
      <c r="O135" s="75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9" t="s">
        <v>158</v>
      </c>
      <c r="AT135" s="189" t="s">
        <v>153</v>
      </c>
      <c r="AU135" s="189" t="s">
        <v>84</v>
      </c>
      <c r="AY135" s="17" t="s">
        <v>150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84</v>
      </c>
      <c r="BK135" s="190">
        <f>ROUND(I135*H135,2)</f>
        <v>0</v>
      </c>
      <c r="BL135" s="17" t="s">
        <v>158</v>
      </c>
      <c r="BM135" s="189" t="s">
        <v>275</v>
      </c>
    </row>
    <row r="136" s="2" customFormat="1" ht="16.5" customHeight="1">
      <c r="A136" s="36"/>
      <c r="B136" s="177"/>
      <c r="C136" s="200" t="s">
        <v>222</v>
      </c>
      <c r="D136" s="200" t="s">
        <v>314</v>
      </c>
      <c r="E136" s="201" t="s">
        <v>835</v>
      </c>
      <c r="F136" s="202" t="s">
        <v>836</v>
      </c>
      <c r="G136" s="203" t="s">
        <v>699</v>
      </c>
      <c r="H136" s="204">
        <v>2</v>
      </c>
      <c r="I136" s="205"/>
      <c r="J136" s="206">
        <f>ROUND(I136*H136,2)</f>
        <v>0</v>
      </c>
      <c r="K136" s="202" t="s">
        <v>1</v>
      </c>
      <c r="L136" s="207"/>
      <c r="M136" s="208" t="s">
        <v>1</v>
      </c>
      <c r="N136" s="209" t="s">
        <v>42</v>
      </c>
      <c r="O136" s="75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9" t="s">
        <v>195</v>
      </c>
      <c r="AT136" s="189" t="s">
        <v>314</v>
      </c>
      <c r="AU136" s="189" t="s">
        <v>84</v>
      </c>
      <c r="AY136" s="17" t="s">
        <v>150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84</v>
      </c>
      <c r="BK136" s="190">
        <f>ROUND(I136*H136,2)</f>
        <v>0</v>
      </c>
      <c r="BL136" s="17" t="s">
        <v>158</v>
      </c>
      <c r="BM136" s="189" t="s">
        <v>286</v>
      </c>
    </row>
    <row r="137" s="2" customFormat="1" ht="24.15" customHeight="1">
      <c r="A137" s="36"/>
      <c r="B137" s="177"/>
      <c r="C137" s="178" t="s">
        <v>8</v>
      </c>
      <c r="D137" s="178" t="s">
        <v>153</v>
      </c>
      <c r="E137" s="179" t="s">
        <v>820</v>
      </c>
      <c r="F137" s="180" t="s">
        <v>821</v>
      </c>
      <c r="G137" s="181" t="s">
        <v>728</v>
      </c>
      <c r="H137" s="230"/>
      <c r="I137" s="183"/>
      <c r="J137" s="184">
        <f>ROUND(I137*H137,2)</f>
        <v>0</v>
      </c>
      <c r="K137" s="180" t="s">
        <v>1</v>
      </c>
      <c r="L137" s="37"/>
      <c r="M137" s="185" t="s">
        <v>1</v>
      </c>
      <c r="N137" s="186" t="s">
        <v>42</v>
      </c>
      <c r="O137" s="75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9" t="s">
        <v>158</v>
      </c>
      <c r="AT137" s="189" t="s">
        <v>153</v>
      </c>
      <c r="AU137" s="189" t="s">
        <v>84</v>
      </c>
      <c r="AY137" s="17" t="s">
        <v>150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84</v>
      </c>
      <c r="BK137" s="190">
        <f>ROUND(I137*H137,2)</f>
        <v>0</v>
      </c>
      <c r="BL137" s="17" t="s">
        <v>158</v>
      </c>
      <c r="BM137" s="189" t="s">
        <v>298</v>
      </c>
    </row>
    <row r="138" s="12" customFormat="1" ht="25.92" customHeight="1">
      <c r="A138" s="12"/>
      <c r="B138" s="164"/>
      <c r="C138" s="12"/>
      <c r="D138" s="165" t="s">
        <v>76</v>
      </c>
      <c r="E138" s="166" t="s">
        <v>837</v>
      </c>
      <c r="F138" s="166" t="s">
        <v>707</v>
      </c>
      <c r="G138" s="12"/>
      <c r="H138" s="12"/>
      <c r="I138" s="167"/>
      <c r="J138" s="168">
        <f>BK138</f>
        <v>0</v>
      </c>
      <c r="K138" s="12"/>
      <c r="L138" s="164"/>
      <c r="M138" s="169"/>
      <c r="N138" s="170"/>
      <c r="O138" s="170"/>
      <c r="P138" s="171">
        <f>SUM(P139:P165)</f>
        <v>0</v>
      </c>
      <c r="Q138" s="170"/>
      <c r="R138" s="171">
        <f>SUM(R139:R165)</f>
        <v>0</v>
      </c>
      <c r="S138" s="170"/>
      <c r="T138" s="172">
        <f>SUM(T139:T165)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5" t="s">
        <v>84</v>
      </c>
      <c r="AT138" s="173" t="s">
        <v>76</v>
      </c>
      <c r="AU138" s="173" t="s">
        <v>77</v>
      </c>
      <c r="AY138" s="165" t="s">
        <v>150</v>
      </c>
      <c r="BK138" s="174">
        <f>SUM(BK139:BK165)</f>
        <v>0</v>
      </c>
    </row>
    <row r="139" s="2" customFormat="1" ht="37.8" customHeight="1">
      <c r="A139" s="36"/>
      <c r="B139" s="177"/>
      <c r="C139" s="178" t="s">
        <v>229</v>
      </c>
      <c r="D139" s="178" t="s">
        <v>153</v>
      </c>
      <c r="E139" s="179" t="s">
        <v>838</v>
      </c>
      <c r="F139" s="180" t="s">
        <v>839</v>
      </c>
      <c r="G139" s="181" t="s">
        <v>169</v>
      </c>
      <c r="H139" s="182">
        <v>14.5</v>
      </c>
      <c r="I139" s="183"/>
      <c r="J139" s="184">
        <f>ROUND(I139*H139,2)</f>
        <v>0</v>
      </c>
      <c r="K139" s="180" t="s">
        <v>1</v>
      </c>
      <c r="L139" s="37"/>
      <c r="M139" s="185" t="s">
        <v>1</v>
      </c>
      <c r="N139" s="186" t="s">
        <v>42</v>
      </c>
      <c r="O139" s="75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9" t="s">
        <v>158</v>
      </c>
      <c r="AT139" s="189" t="s">
        <v>153</v>
      </c>
      <c r="AU139" s="189" t="s">
        <v>84</v>
      </c>
      <c r="AY139" s="17" t="s">
        <v>150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0</v>
      </c>
      <c r="BL139" s="17" t="s">
        <v>158</v>
      </c>
      <c r="BM139" s="189" t="s">
        <v>308</v>
      </c>
    </row>
    <row r="140" s="2" customFormat="1" ht="37.8" customHeight="1">
      <c r="A140" s="36"/>
      <c r="B140" s="177"/>
      <c r="C140" s="178" t="s">
        <v>234</v>
      </c>
      <c r="D140" s="178" t="s">
        <v>153</v>
      </c>
      <c r="E140" s="179" t="s">
        <v>840</v>
      </c>
      <c r="F140" s="180" t="s">
        <v>841</v>
      </c>
      <c r="G140" s="181" t="s">
        <v>169</v>
      </c>
      <c r="H140" s="182">
        <v>23</v>
      </c>
      <c r="I140" s="183"/>
      <c r="J140" s="184">
        <f>ROUND(I140*H140,2)</f>
        <v>0</v>
      </c>
      <c r="K140" s="180" t="s">
        <v>1</v>
      </c>
      <c r="L140" s="37"/>
      <c r="M140" s="185" t="s">
        <v>1</v>
      </c>
      <c r="N140" s="186" t="s">
        <v>42</v>
      </c>
      <c r="O140" s="75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9" t="s">
        <v>158</v>
      </c>
      <c r="AT140" s="189" t="s">
        <v>153</v>
      </c>
      <c r="AU140" s="189" t="s">
        <v>84</v>
      </c>
      <c r="AY140" s="17" t="s">
        <v>150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84</v>
      </c>
      <c r="BK140" s="190">
        <f>ROUND(I140*H140,2)</f>
        <v>0</v>
      </c>
      <c r="BL140" s="17" t="s">
        <v>158</v>
      </c>
      <c r="BM140" s="189" t="s">
        <v>319</v>
      </c>
    </row>
    <row r="141" s="2" customFormat="1" ht="16.5" customHeight="1">
      <c r="A141" s="36"/>
      <c r="B141" s="177"/>
      <c r="C141" s="178" t="s">
        <v>239</v>
      </c>
      <c r="D141" s="178" t="s">
        <v>153</v>
      </c>
      <c r="E141" s="179" t="s">
        <v>842</v>
      </c>
      <c r="F141" s="180" t="s">
        <v>843</v>
      </c>
      <c r="G141" s="181" t="s">
        <v>181</v>
      </c>
      <c r="H141" s="182">
        <v>1</v>
      </c>
      <c r="I141" s="183"/>
      <c r="J141" s="184">
        <f>ROUND(I141*H141,2)</f>
        <v>0</v>
      </c>
      <c r="K141" s="180" t="s">
        <v>1</v>
      </c>
      <c r="L141" s="37"/>
      <c r="M141" s="185" t="s">
        <v>1</v>
      </c>
      <c r="N141" s="186" t="s">
        <v>42</v>
      </c>
      <c r="O141" s="75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9" t="s">
        <v>158</v>
      </c>
      <c r="AT141" s="189" t="s">
        <v>153</v>
      </c>
      <c r="AU141" s="189" t="s">
        <v>84</v>
      </c>
      <c r="AY141" s="17" t="s">
        <v>150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84</v>
      </c>
      <c r="BK141" s="190">
        <f>ROUND(I141*H141,2)</f>
        <v>0</v>
      </c>
      <c r="BL141" s="17" t="s">
        <v>158</v>
      </c>
      <c r="BM141" s="189" t="s">
        <v>329</v>
      </c>
    </row>
    <row r="142" s="2" customFormat="1" ht="24.15" customHeight="1">
      <c r="A142" s="36"/>
      <c r="B142" s="177"/>
      <c r="C142" s="178" t="s">
        <v>244</v>
      </c>
      <c r="D142" s="178" t="s">
        <v>153</v>
      </c>
      <c r="E142" s="179" t="s">
        <v>844</v>
      </c>
      <c r="F142" s="180" t="s">
        <v>845</v>
      </c>
      <c r="G142" s="181" t="s">
        <v>169</v>
      </c>
      <c r="H142" s="182">
        <v>14</v>
      </c>
      <c r="I142" s="183"/>
      <c r="J142" s="184">
        <f>ROUND(I142*H142,2)</f>
        <v>0</v>
      </c>
      <c r="K142" s="180" t="s">
        <v>1</v>
      </c>
      <c r="L142" s="37"/>
      <c r="M142" s="185" t="s">
        <v>1</v>
      </c>
      <c r="N142" s="186" t="s">
        <v>42</v>
      </c>
      <c r="O142" s="75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9" t="s">
        <v>158</v>
      </c>
      <c r="AT142" s="189" t="s">
        <v>153</v>
      </c>
      <c r="AU142" s="189" t="s">
        <v>84</v>
      </c>
      <c r="AY142" s="17" t="s">
        <v>150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84</v>
      </c>
      <c r="BK142" s="190">
        <f>ROUND(I142*H142,2)</f>
        <v>0</v>
      </c>
      <c r="BL142" s="17" t="s">
        <v>158</v>
      </c>
      <c r="BM142" s="189" t="s">
        <v>341</v>
      </c>
    </row>
    <row r="143" s="2" customFormat="1" ht="24.15" customHeight="1">
      <c r="A143" s="36"/>
      <c r="B143" s="177"/>
      <c r="C143" s="200" t="s">
        <v>248</v>
      </c>
      <c r="D143" s="200" t="s">
        <v>314</v>
      </c>
      <c r="E143" s="201" t="s">
        <v>846</v>
      </c>
      <c r="F143" s="202" t="s">
        <v>847</v>
      </c>
      <c r="G143" s="203" t="s">
        <v>169</v>
      </c>
      <c r="H143" s="204">
        <v>6</v>
      </c>
      <c r="I143" s="205"/>
      <c r="J143" s="206">
        <f>ROUND(I143*H143,2)</f>
        <v>0</v>
      </c>
      <c r="K143" s="202" t="s">
        <v>1</v>
      </c>
      <c r="L143" s="207"/>
      <c r="M143" s="208" t="s">
        <v>1</v>
      </c>
      <c r="N143" s="209" t="s">
        <v>42</v>
      </c>
      <c r="O143" s="75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9" t="s">
        <v>195</v>
      </c>
      <c r="AT143" s="189" t="s">
        <v>314</v>
      </c>
      <c r="AU143" s="189" t="s">
        <v>84</v>
      </c>
      <c r="AY143" s="17" t="s">
        <v>150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84</v>
      </c>
      <c r="BK143" s="190">
        <f>ROUND(I143*H143,2)</f>
        <v>0</v>
      </c>
      <c r="BL143" s="17" t="s">
        <v>158</v>
      </c>
      <c r="BM143" s="189" t="s">
        <v>349</v>
      </c>
    </row>
    <row r="144" s="2" customFormat="1" ht="24.15" customHeight="1">
      <c r="A144" s="36"/>
      <c r="B144" s="177"/>
      <c r="C144" s="200" t="s">
        <v>7</v>
      </c>
      <c r="D144" s="200" t="s">
        <v>314</v>
      </c>
      <c r="E144" s="201" t="s">
        <v>848</v>
      </c>
      <c r="F144" s="202" t="s">
        <v>849</v>
      </c>
      <c r="G144" s="203" t="s">
        <v>169</v>
      </c>
      <c r="H144" s="204">
        <v>6</v>
      </c>
      <c r="I144" s="205"/>
      <c r="J144" s="206">
        <f>ROUND(I144*H144,2)</f>
        <v>0</v>
      </c>
      <c r="K144" s="202" t="s">
        <v>1</v>
      </c>
      <c r="L144" s="207"/>
      <c r="M144" s="208" t="s">
        <v>1</v>
      </c>
      <c r="N144" s="209" t="s">
        <v>42</v>
      </c>
      <c r="O144" s="75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9" t="s">
        <v>195</v>
      </c>
      <c r="AT144" s="189" t="s">
        <v>314</v>
      </c>
      <c r="AU144" s="189" t="s">
        <v>84</v>
      </c>
      <c r="AY144" s="17" t="s">
        <v>150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84</v>
      </c>
      <c r="BK144" s="190">
        <f>ROUND(I144*H144,2)</f>
        <v>0</v>
      </c>
      <c r="BL144" s="17" t="s">
        <v>158</v>
      </c>
      <c r="BM144" s="189" t="s">
        <v>359</v>
      </c>
    </row>
    <row r="145" s="2" customFormat="1" ht="24.15" customHeight="1">
      <c r="A145" s="36"/>
      <c r="B145" s="177"/>
      <c r="C145" s="200" t="s">
        <v>256</v>
      </c>
      <c r="D145" s="200" t="s">
        <v>314</v>
      </c>
      <c r="E145" s="201" t="s">
        <v>850</v>
      </c>
      <c r="F145" s="202" t="s">
        <v>851</v>
      </c>
      <c r="G145" s="203" t="s">
        <v>169</v>
      </c>
      <c r="H145" s="204">
        <v>2</v>
      </c>
      <c r="I145" s="205"/>
      <c r="J145" s="206">
        <f>ROUND(I145*H145,2)</f>
        <v>0</v>
      </c>
      <c r="K145" s="202" t="s">
        <v>1</v>
      </c>
      <c r="L145" s="207"/>
      <c r="M145" s="208" t="s">
        <v>1</v>
      </c>
      <c r="N145" s="209" t="s">
        <v>42</v>
      </c>
      <c r="O145" s="7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9" t="s">
        <v>195</v>
      </c>
      <c r="AT145" s="189" t="s">
        <v>314</v>
      </c>
      <c r="AU145" s="189" t="s">
        <v>84</v>
      </c>
      <c r="AY145" s="17" t="s">
        <v>150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84</v>
      </c>
      <c r="BK145" s="190">
        <f>ROUND(I145*H145,2)</f>
        <v>0</v>
      </c>
      <c r="BL145" s="17" t="s">
        <v>158</v>
      </c>
      <c r="BM145" s="189" t="s">
        <v>370</v>
      </c>
    </row>
    <row r="146" s="2" customFormat="1" ht="33" customHeight="1">
      <c r="A146" s="36"/>
      <c r="B146" s="177"/>
      <c r="C146" s="178" t="s">
        <v>261</v>
      </c>
      <c r="D146" s="178" t="s">
        <v>153</v>
      </c>
      <c r="E146" s="179" t="s">
        <v>852</v>
      </c>
      <c r="F146" s="180" t="s">
        <v>853</v>
      </c>
      <c r="G146" s="181" t="s">
        <v>169</v>
      </c>
      <c r="H146" s="182">
        <v>4</v>
      </c>
      <c r="I146" s="183"/>
      <c r="J146" s="184">
        <f>ROUND(I146*H146,2)</f>
        <v>0</v>
      </c>
      <c r="K146" s="180" t="s">
        <v>1</v>
      </c>
      <c r="L146" s="37"/>
      <c r="M146" s="185" t="s">
        <v>1</v>
      </c>
      <c r="N146" s="186" t="s">
        <v>42</v>
      </c>
      <c r="O146" s="7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9" t="s">
        <v>158</v>
      </c>
      <c r="AT146" s="189" t="s">
        <v>153</v>
      </c>
      <c r="AU146" s="189" t="s">
        <v>84</v>
      </c>
      <c r="AY146" s="17" t="s">
        <v>150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84</v>
      </c>
      <c r="BK146" s="190">
        <f>ROUND(I146*H146,2)</f>
        <v>0</v>
      </c>
      <c r="BL146" s="17" t="s">
        <v>158</v>
      </c>
      <c r="BM146" s="189" t="s">
        <v>378</v>
      </c>
    </row>
    <row r="147" s="2" customFormat="1" ht="24.15" customHeight="1">
      <c r="A147" s="36"/>
      <c r="B147" s="177"/>
      <c r="C147" s="200" t="s">
        <v>267</v>
      </c>
      <c r="D147" s="200" t="s">
        <v>314</v>
      </c>
      <c r="E147" s="201" t="s">
        <v>854</v>
      </c>
      <c r="F147" s="202" t="s">
        <v>855</v>
      </c>
      <c r="G147" s="203" t="s">
        <v>169</v>
      </c>
      <c r="H147" s="204">
        <v>4</v>
      </c>
      <c r="I147" s="205"/>
      <c r="J147" s="206">
        <f>ROUND(I147*H147,2)</f>
        <v>0</v>
      </c>
      <c r="K147" s="202" t="s">
        <v>1</v>
      </c>
      <c r="L147" s="207"/>
      <c r="M147" s="208" t="s">
        <v>1</v>
      </c>
      <c r="N147" s="209" t="s">
        <v>42</v>
      </c>
      <c r="O147" s="7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9" t="s">
        <v>195</v>
      </c>
      <c r="AT147" s="189" t="s">
        <v>314</v>
      </c>
      <c r="AU147" s="189" t="s">
        <v>84</v>
      </c>
      <c r="AY147" s="17" t="s">
        <v>150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84</v>
      </c>
      <c r="BK147" s="190">
        <f>ROUND(I147*H147,2)</f>
        <v>0</v>
      </c>
      <c r="BL147" s="17" t="s">
        <v>158</v>
      </c>
      <c r="BM147" s="189" t="s">
        <v>387</v>
      </c>
    </row>
    <row r="148" s="2" customFormat="1" ht="33" customHeight="1">
      <c r="A148" s="36"/>
      <c r="B148" s="177"/>
      <c r="C148" s="178" t="s">
        <v>271</v>
      </c>
      <c r="D148" s="178" t="s">
        <v>153</v>
      </c>
      <c r="E148" s="179" t="s">
        <v>856</v>
      </c>
      <c r="F148" s="180" t="s">
        <v>857</v>
      </c>
      <c r="G148" s="181" t="s">
        <v>169</v>
      </c>
      <c r="H148" s="182">
        <v>2</v>
      </c>
      <c r="I148" s="183"/>
      <c r="J148" s="184">
        <f>ROUND(I148*H148,2)</f>
        <v>0</v>
      </c>
      <c r="K148" s="180" t="s">
        <v>1</v>
      </c>
      <c r="L148" s="37"/>
      <c r="M148" s="185" t="s">
        <v>1</v>
      </c>
      <c r="N148" s="186" t="s">
        <v>42</v>
      </c>
      <c r="O148" s="75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9" t="s">
        <v>158</v>
      </c>
      <c r="AT148" s="189" t="s">
        <v>153</v>
      </c>
      <c r="AU148" s="189" t="s">
        <v>84</v>
      </c>
      <c r="AY148" s="17" t="s">
        <v>150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84</v>
      </c>
      <c r="BK148" s="190">
        <f>ROUND(I148*H148,2)</f>
        <v>0</v>
      </c>
      <c r="BL148" s="17" t="s">
        <v>158</v>
      </c>
      <c r="BM148" s="189" t="s">
        <v>397</v>
      </c>
    </row>
    <row r="149" s="2" customFormat="1" ht="16.5" customHeight="1">
      <c r="A149" s="36"/>
      <c r="B149" s="177"/>
      <c r="C149" s="200" t="s">
        <v>275</v>
      </c>
      <c r="D149" s="200" t="s">
        <v>314</v>
      </c>
      <c r="E149" s="201" t="s">
        <v>858</v>
      </c>
      <c r="F149" s="202" t="s">
        <v>859</v>
      </c>
      <c r="G149" s="203" t="s">
        <v>699</v>
      </c>
      <c r="H149" s="204">
        <v>2</v>
      </c>
      <c r="I149" s="205"/>
      <c r="J149" s="206">
        <f>ROUND(I149*H149,2)</f>
        <v>0</v>
      </c>
      <c r="K149" s="202" t="s">
        <v>1</v>
      </c>
      <c r="L149" s="207"/>
      <c r="M149" s="208" t="s">
        <v>1</v>
      </c>
      <c r="N149" s="209" t="s">
        <v>42</v>
      </c>
      <c r="O149" s="75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9" t="s">
        <v>195</v>
      </c>
      <c r="AT149" s="189" t="s">
        <v>314</v>
      </c>
      <c r="AU149" s="189" t="s">
        <v>84</v>
      </c>
      <c r="AY149" s="17" t="s">
        <v>150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84</v>
      </c>
      <c r="BK149" s="190">
        <f>ROUND(I149*H149,2)</f>
        <v>0</v>
      </c>
      <c r="BL149" s="17" t="s">
        <v>158</v>
      </c>
      <c r="BM149" s="189" t="s">
        <v>405</v>
      </c>
    </row>
    <row r="150" s="2" customFormat="1" ht="37.8" customHeight="1">
      <c r="A150" s="36"/>
      <c r="B150" s="177"/>
      <c r="C150" s="178" t="s">
        <v>280</v>
      </c>
      <c r="D150" s="178" t="s">
        <v>153</v>
      </c>
      <c r="E150" s="179" t="s">
        <v>860</v>
      </c>
      <c r="F150" s="180" t="s">
        <v>861</v>
      </c>
      <c r="G150" s="181" t="s">
        <v>699</v>
      </c>
      <c r="H150" s="182">
        <v>3</v>
      </c>
      <c r="I150" s="183"/>
      <c r="J150" s="184">
        <f>ROUND(I150*H150,2)</f>
        <v>0</v>
      </c>
      <c r="K150" s="180" t="s">
        <v>1</v>
      </c>
      <c r="L150" s="37"/>
      <c r="M150" s="185" t="s">
        <v>1</v>
      </c>
      <c r="N150" s="186" t="s">
        <v>42</v>
      </c>
      <c r="O150" s="75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9" t="s">
        <v>158</v>
      </c>
      <c r="AT150" s="189" t="s">
        <v>153</v>
      </c>
      <c r="AU150" s="189" t="s">
        <v>84</v>
      </c>
      <c r="AY150" s="17" t="s">
        <v>150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84</v>
      </c>
      <c r="BK150" s="190">
        <f>ROUND(I150*H150,2)</f>
        <v>0</v>
      </c>
      <c r="BL150" s="17" t="s">
        <v>158</v>
      </c>
      <c r="BM150" s="189" t="s">
        <v>417</v>
      </c>
    </row>
    <row r="151" s="2" customFormat="1" ht="16.5" customHeight="1">
      <c r="A151" s="36"/>
      <c r="B151" s="177"/>
      <c r="C151" s="200" t="s">
        <v>286</v>
      </c>
      <c r="D151" s="200" t="s">
        <v>314</v>
      </c>
      <c r="E151" s="201" t="s">
        <v>862</v>
      </c>
      <c r="F151" s="202" t="s">
        <v>863</v>
      </c>
      <c r="G151" s="203" t="s">
        <v>699</v>
      </c>
      <c r="H151" s="204">
        <v>2</v>
      </c>
      <c r="I151" s="205"/>
      <c r="J151" s="206">
        <f>ROUND(I151*H151,2)</f>
        <v>0</v>
      </c>
      <c r="K151" s="202" t="s">
        <v>1</v>
      </c>
      <c r="L151" s="207"/>
      <c r="M151" s="208" t="s">
        <v>1</v>
      </c>
      <c r="N151" s="209" t="s">
        <v>42</v>
      </c>
      <c r="O151" s="75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9" t="s">
        <v>195</v>
      </c>
      <c r="AT151" s="189" t="s">
        <v>314</v>
      </c>
      <c r="AU151" s="189" t="s">
        <v>84</v>
      </c>
      <c r="AY151" s="17" t="s">
        <v>150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84</v>
      </c>
      <c r="BK151" s="190">
        <f>ROUND(I151*H151,2)</f>
        <v>0</v>
      </c>
      <c r="BL151" s="17" t="s">
        <v>158</v>
      </c>
      <c r="BM151" s="189" t="s">
        <v>425</v>
      </c>
    </row>
    <row r="152" s="2" customFormat="1" ht="16.5" customHeight="1">
      <c r="A152" s="36"/>
      <c r="B152" s="177"/>
      <c r="C152" s="200" t="s">
        <v>294</v>
      </c>
      <c r="D152" s="200" t="s">
        <v>314</v>
      </c>
      <c r="E152" s="201" t="s">
        <v>864</v>
      </c>
      <c r="F152" s="202" t="s">
        <v>865</v>
      </c>
      <c r="G152" s="203" t="s">
        <v>699</v>
      </c>
      <c r="H152" s="204">
        <v>1</v>
      </c>
      <c r="I152" s="205"/>
      <c r="J152" s="206">
        <f>ROUND(I152*H152,2)</f>
        <v>0</v>
      </c>
      <c r="K152" s="202" t="s">
        <v>1</v>
      </c>
      <c r="L152" s="207"/>
      <c r="M152" s="208" t="s">
        <v>1</v>
      </c>
      <c r="N152" s="209" t="s">
        <v>42</v>
      </c>
      <c r="O152" s="75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9" t="s">
        <v>195</v>
      </c>
      <c r="AT152" s="189" t="s">
        <v>314</v>
      </c>
      <c r="AU152" s="189" t="s">
        <v>84</v>
      </c>
      <c r="AY152" s="17" t="s">
        <v>150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84</v>
      </c>
      <c r="BK152" s="190">
        <f>ROUND(I152*H152,2)</f>
        <v>0</v>
      </c>
      <c r="BL152" s="17" t="s">
        <v>158</v>
      </c>
      <c r="BM152" s="189" t="s">
        <v>436</v>
      </c>
    </row>
    <row r="153" s="2" customFormat="1" ht="37.8" customHeight="1">
      <c r="A153" s="36"/>
      <c r="B153" s="177"/>
      <c r="C153" s="178" t="s">
        <v>298</v>
      </c>
      <c r="D153" s="178" t="s">
        <v>153</v>
      </c>
      <c r="E153" s="179" t="s">
        <v>866</v>
      </c>
      <c r="F153" s="180" t="s">
        <v>867</v>
      </c>
      <c r="G153" s="181" t="s">
        <v>699</v>
      </c>
      <c r="H153" s="182">
        <v>4</v>
      </c>
      <c r="I153" s="183"/>
      <c r="J153" s="184">
        <f>ROUND(I153*H153,2)</f>
        <v>0</v>
      </c>
      <c r="K153" s="180" t="s">
        <v>1</v>
      </c>
      <c r="L153" s="37"/>
      <c r="M153" s="185" t="s">
        <v>1</v>
      </c>
      <c r="N153" s="186" t="s">
        <v>42</v>
      </c>
      <c r="O153" s="75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9" t="s">
        <v>158</v>
      </c>
      <c r="AT153" s="189" t="s">
        <v>153</v>
      </c>
      <c r="AU153" s="189" t="s">
        <v>84</v>
      </c>
      <c r="AY153" s="17" t="s">
        <v>150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84</v>
      </c>
      <c r="BK153" s="190">
        <f>ROUND(I153*H153,2)</f>
        <v>0</v>
      </c>
      <c r="BL153" s="17" t="s">
        <v>158</v>
      </c>
      <c r="BM153" s="189" t="s">
        <v>445</v>
      </c>
    </row>
    <row r="154" s="2" customFormat="1" ht="16.5" customHeight="1">
      <c r="A154" s="36"/>
      <c r="B154" s="177"/>
      <c r="C154" s="200" t="s">
        <v>302</v>
      </c>
      <c r="D154" s="200" t="s">
        <v>314</v>
      </c>
      <c r="E154" s="201" t="s">
        <v>868</v>
      </c>
      <c r="F154" s="202" t="s">
        <v>869</v>
      </c>
      <c r="G154" s="203" t="s">
        <v>699</v>
      </c>
      <c r="H154" s="204">
        <v>2</v>
      </c>
      <c r="I154" s="205"/>
      <c r="J154" s="206">
        <f>ROUND(I154*H154,2)</f>
        <v>0</v>
      </c>
      <c r="K154" s="202" t="s">
        <v>1</v>
      </c>
      <c r="L154" s="207"/>
      <c r="M154" s="208" t="s">
        <v>1</v>
      </c>
      <c r="N154" s="209" t="s">
        <v>42</v>
      </c>
      <c r="O154" s="75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9" t="s">
        <v>195</v>
      </c>
      <c r="AT154" s="189" t="s">
        <v>314</v>
      </c>
      <c r="AU154" s="189" t="s">
        <v>84</v>
      </c>
      <c r="AY154" s="17" t="s">
        <v>150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84</v>
      </c>
      <c r="BK154" s="190">
        <f>ROUND(I154*H154,2)</f>
        <v>0</v>
      </c>
      <c r="BL154" s="17" t="s">
        <v>158</v>
      </c>
      <c r="BM154" s="189" t="s">
        <v>456</v>
      </c>
    </row>
    <row r="155" s="2" customFormat="1" ht="16.5" customHeight="1">
      <c r="A155" s="36"/>
      <c r="B155" s="177"/>
      <c r="C155" s="200" t="s">
        <v>308</v>
      </c>
      <c r="D155" s="200" t="s">
        <v>314</v>
      </c>
      <c r="E155" s="201" t="s">
        <v>870</v>
      </c>
      <c r="F155" s="202" t="s">
        <v>871</v>
      </c>
      <c r="G155" s="203" t="s">
        <v>699</v>
      </c>
      <c r="H155" s="204">
        <v>2</v>
      </c>
      <c r="I155" s="205"/>
      <c r="J155" s="206">
        <f>ROUND(I155*H155,2)</f>
        <v>0</v>
      </c>
      <c r="K155" s="202" t="s">
        <v>1</v>
      </c>
      <c r="L155" s="207"/>
      <c r="M155" s="208" t="s">
        <v>1</v>
      </c>
      <c r="N155" s="209" t="s">
        <v>42</v>
      </c>
      <c r="O155" s="75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9" t="s">
        <v>195</v>
      </c>
      <c r="AT155" s="189" t="s">
        <v>314</v>
      </c>
      <c r="AU155" s="189" t="s">
        <v>84</v>
      </c>
      <c r="AY155" s="17" t="s">
        <v>150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84</v>
      </c>
      <c r="BK155" s="190">
        <f>ROUND(I155*H155,2)</f>
        <v>0</v>
      </c>
      <c r="BL155" s="17" t="s">
        <v>158</v>
      </c>
      <c r="BM155" s="189" t="s">
        <v>465</v>
      </c>
    </row>
    <row r="156" s="2" customFormat="1" ht="37.8" customHeight="1">
      <c r="A156" s="36"/>
      <c r="B156" s="177"/>
      <c r="C156" s="178" t="s">
        <v>313</v>
      </c>
      <c r="D156" s="178" t="s">
        <v>153</v>
      </c>
      <c r="E156" s="179" t="s">
        <v>872</v>
      </c>
      <c r="F156" s="180" t="s">
        <v>873</v>
      </c>
      <c r="G156" s="181" t="s">
        <v>699</v>
      </c>
      <c r="H156" s="182">
        <v>5</v>
      </c>
      <c r="I156" s="183"/>
      <c r="J156" s="184">
        <f>ROUND(I156*H156,2)</f>
        <v>0</v>
      </c>
      <c r="K156" s="180" t="s">
        <v>1</v>
      </c>
      <c r="L156" s="37"/>
      <c r="M156" s="185" t="s">
        <v>1</v>
      </c>
      <c r="N156" s="186" t="s">
        <v>42</v>
      </c>
      <c r="O156" s="75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9" t="s">
        <v>158</v>
      </c>
      <c r="AT156" s="189" t="s">
        <v>153</v>
      </c>
      <c r="AU156" s="189" t="s">
        <v>84</v>
      </c>
      <c r="AY156" s="17" t="s">
        <v>150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84</v>
      </c>
      <c r="BK156" s="190">
        <f>ROUND(I156*H156,2)</f>
        <v>0</v>
      </c>
      <c r="BL156" s="17" t="s">
        <v>158</v>
      </c>
      <c r="BM156" s="189" t="s">
        <v>475</v>
      </c>
    </row>
    <row r="157" s="2" customFormat="1" ht="16.5" customHeight="1">
      <c r="A157" s="36"/>
      <c r="B157" s="177"/>
      <c r="C157" s="200" t="s">
        <v>319</v>
      </c>
      <c r="D157" s="200" t="s">
        <v>314</v>
      </c>
      <c r="E157" s="201" t="s">
        <v>874</v>
      </c>
      <c r="F157" s="202" t="s">
        <v>875</v>
      </c>
      <c r="G157" s="203" t="s">
        <v>699</v>
      </c>
      <c r="H157" s="204">
        <v>5</v>
      </c>
      <c r="I157" s="205"/>
      <c r="J157" s="206">
        <f>ROUND(I157*H157,2)</f>
        <v>0</v>
      </c>
      <c r="K157" s="202" t="s">
        <v>1</v>
      </c>
      <c r="L157" s="207"/>
      <c r="M157" s="208" t="s">
        <v>1</v>
      </c>
      <c r="N157" s="209" t="s">
        <v>42</v>
      </c>
      <c r="O157" s="75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9" t="s">
        <v>195</v>
      </c>
      <c r="AT157" s="189" t="s">
        <v>314</v>
      </c>
      <c r="AU157" s="189" t="s">
        <v>84</v>
      </c>
      <c r="AY157" s="17" t="s">
        <v>150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84</v>
      </c>
      <c r="BK157" s="190">
        <f>ROUND(I157*H157,2)</f>
        <v>0</v>
      </c>
      <c r="BL157" s="17" t="s">
        <v>158</v>
      </c>
      <c r="BM157" s="189" t="s">
        <v>485</v>
      </c>
    </row>
    <row r="158" s="2" customFormat="1" ht="37.8" customHeight="1">
      <c r="A158" s="36"/>
      <c r="B158" s="177"/>
      <c r="C158" s="178" t="s">
        <v>325</v>
      </c>
      <c r="D158" s="178" t="s">
        <v>153</v>
      </c>
      <c r="E158" s="179" t="s">
        <v>876</v>
      </c>
      <c r="F158" s="180" t="s">
        <v>877</v>
      </c>
      <c r="G158" s="181" t="s">
        <v>699</v>
      </c>
      <c r="H158" s="182">
        <v>10</v>
      </c>
      <c r="I158" s="183"/>
      <c r="J158" s="184">
        <f>ROUND(I158*H158,2)</f>
        <v>0</v>
      </c>
      <c r="K158" s="180" t="s">
        <v>1</v>
      </c>
      <c r="L158" s="37"/>
      <c r="M158" s="185" t="s">
        <v>1</v>
      </c>
      <c r="N158" s="186" t="s">
        <v>42</v>
      </c>
      <c r="O158" s="75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9" t="s">
        <v>158</v>
      </c>
      <c r="AT158" s="189" t="s">
        <v>153</v>
      </c>
      <c r="AU158" s="189" t="s">
        <v>84</v>
      </c>
      <c r="AY158" s="17" t="s">
        <v>150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84</v>
      </c>
      <c r="BK158" s="190">
        <f>ROUND(I158*H158,2)</f>
        <v>0</v>
      </c>
      <c r="BL158" s="17" t="s">
        <v>158</v>
      </c>
      <c r="BM158" s="189" t="s">
        <v>496</v>
      </c>
    </row>
    <row r="159" s="2" customFormat="1" ht="16.5" customHeight="1">
      <c r="A159" s="36"/>
      <c r="B159" s="177"/>
      <c r="C159" s="200" t="s">
        <v>329</v>
      </c>
      <c r="D159" s="200" t="s">
        <v>314</v>
      </c>
      <c r="E159" s="201" t="s">
        <v>878</v>
      </c>
      <c r="F159" s="202" t="s">
        <v>879</v>
      </c>
      <c r="G159" s="203" t="s">
        <v>699</v>
      </c>
      <c r="H159" s="204">
        <v>2</v>
      </c>
      <c r="I159" s="205"/>
      <c r="J159" s="206">
        <f>ROUND(I159*H159,2)</f>
        <v>0</v>
      </c>
      <c r="K159" s="202" t="s">
        <v>1</v>
      </c>
      <c r="L159" s="207"/>
      <c r="M159" s="208" t="s">
        <v>1</v>
      </c>
      <c r="N159" s="209" t="s">
        <v>42</v>
      </c>
      <c r="O159" s="75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9" t="s">
        <v>195</v>
      </c>
      <c r="AT159" s="189" t="s">
        <v>314</v>
      </c>
      <c r="AU159" s="189" t="s">
        <v>84</v>
      </c>
      <c r="AY159" s="17" t="s">
        <v>150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84</v>
      </c>
      <c r="BK159" s="190">
        <f>ROUND(I159*H159,2)</f>
        <v>0</v>
      </c>
      <c r="BL159" s="17" t="s">
        <v>158</v>
      </c>
      <c r="BM159" s="189" t="s">
        <v>507</v>
      </c>
    </row>
    <row r="160" s="2" customFormat="1" ht="16.5" customHeight="1">
      <c r="A160" s="36"/>
      <c r="B160" s="177"/>
      <c r="C160" s="200" t="s">
        <v>335</v>
      </c>
      <c r="D160" s="200" t="s">
        <v>314</v>
      </c>
      <c r="E160" s="201" t="s">
        <v>880</v>
      </c>
      <c r="F160" s="202" t="s">
        <v>881</v>
      </c>
      <c r="G160" s="203" t="s">
        <v>699</v>
      </c>
      <c r="H160" s="204">
        <v>6</v>
      </c>
      <c r="I160" s="205"/>
      <c r="J160" s="206">
        <f>ROUND(I160*H160,2)</f>
        <v>0</v>
      </c>
      <c r="K160" s="202" t="s">
        <v>1</v>
      </c>
      <c r="L160" s="207"/>
      <c r="M160" s="208" t="s">
        <v>1</v>
      </c>
      <c r="N160" s="209" t="s">
        <v>42</v>
      </c>
      <c r="O160" s="75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9" t="s">
        <v>195</v>
      </c>
      <c r="AT160" s="189" t="s">
        <v>314</v>
      </c>
      <c r="AU160" s="189" t="s">
        <v>84</v>
      </c>
      <c r="AY160" s="17" t="s">
        <v>150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7" t="s">
        <v>84</v>
      </c>
      <c r="BK160" s="190">
        <f>ROUND(I160*H160,2)</f>
        <v>0</v>
      </c>
      <c r="BL160" s="17" t="s">
        <v>158</v>
      </c>
      <c r="BM160" s="189" t="s">
        <v>882</v>
      </c>
    </row>
    <row r="161" s="2" customFormat="1" ht="16.5" customHeight="1">
      <c r="A161" s="36"/>
      <c r="B161" s="177"/>
      <c r="C161" s="200" t="s">
        <v>341</v>
      </c>
      <c r="D161" s="200" t="s">
        <v>314</v>
      </c>
      <c r="E161" s="201" t="s">
        <v>883</v>
      </c>
      <c r="F161" s="202" t="s">
        <v>884</v>
      </c>
      <c r="G161" s="203" t="s">
        <v>699</v>
      </c>
      <c r="H161" s="204">
        <v>2</v>
      </c>
      <c r="I161" s="205"/>
      <c r="J161" s="206">
        <f>ROUND(I161*H161,2)</f>
        <v>0</v>
      </c>
      <c r="K161" s="202" t="s">
        <v>1</v>
      </c>
      <c r="L161" s="207"/>
      <c r="M161" s="208" t="s">
        <v>1</v>
      </c>
      <c r="N161" s="209" t="s">
        <v>42</v>
      </c>
      <c r="O161" s="75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9" t="s">
        <v>195</v>
      </c>
      <c r="AT161" s="189" t="s">
        <v>314</v>
      </c>
      <c r="AU161" s="189" t="s">
        <v>84</v>
      </c>
      <c r="AY161" s="17" t="s">
        <v>150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84</v>
      </c>
      <c r="BK161" s="190">
        <f>ROUND(I161*H161,2)</f>
        <v>0</v>
      </c>
      <c r="BL161" s="17" t="s">
        <v>158</v>
      </c>
      <c r="BM161" s="189" t="s">
        <v>885</v>
      </c>
    </row>
    <row r="162" s="2" customFormat="1" ht="24.15" customHeight="1">
      <c r="A162" s="36"/>
      <c r="B162" s="177"/>
      <c r="C162" s="178" t="s">
        <v>345</v>
      </c>
      <c r="D162" s="178" t="s">
        <v>153</v>
      </c>
      <c r="E162" s="179" t="s">
        <v>886</v>
      </c>
      <c r="F162" s="180" t="s">
        <v>887</v>
      </c>
      <c r="G162" s="181" t="s">
        <v>169</v>
      </c>
      <c r="H162" s="182">
        <v>37.5</v>
      </c>
      <c r="I162" s="183"/>
      <c r="J162" s="184">
        <f>ROUND(I162*H162,2)</f>
        <v>0</v>
      </c>
      <c r="K162" s="180" t="s">
        <v>1</v>
      </c>
      <c r="L162" s="37"/>
      <c r="M162" s="185" t="s">
        <v>1</v>
      </c>
      <c r="N162" s="186" t="s">
        <v>42</v>
      </c>
      <c r="O162" s="75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9" t="s">
        <v>158</v>
      </c>
      <c r="AT162" s="189" t="s">
        <v>153</v>
      </c>
      <c r="AU162" s="189" t="s">
        <v>84</v>
      </c>
      <c r="AY162" s="17" t="s">
        <v>150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7" t="s">
        <v>84</v>
      </c>
      <c r="BK162" s="190">
        <f>ROUND(I162*H162,2)</f>
        <v>0</v>
      </c>
      <c r="BL162" s="17" t="s">
        <v>158</v>
      </c>
      <c r="BM162" s="189" t="s">
        <v>888</v>
      </c>
    </row>
    <row r="163" s="2" customFormat="1" ht="37.8" customHeight="1">
      <c r="A163" s="36"/>
      <c r="B163" s="177"/>
      <c r="C163" s="178" t="s">
        <v>349</v>
      </c>
      <c r="D163" s="178" t="s">
        <v>153</v>
      </c>
      <c r="E163" s="179" t="s">
        <v>889</v>
      </c>
      <c r="F163" s="180" t="s">
        <v>890</v>
      </c>
      <c r="G163" s="181" t="s">
        <v>699</v>
      </c>
      <c r="H163" s="182">
        <v>30</v>
      </c>
      <c r="I163" s="183"/>
      <c r="J163" s="184">
        <f>ROUND(I163*H163,2)</f>
        <v>0</v>
      </c>
      <c r="K163" s="180" t="s">
        <v>1</v>
      </c>
      <c r="L163" s="37"/>
      <c r="M163" s="185" t="s">
        <v>1</v>
      </c>
      <c r="N163" s="186" t="s">
        <v>42</v>
      </c>
      <c r="O163" s="75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9" t="s">
        <v>158</v>
      </c>
      <c r="AT163" s="189" t="s">
        <v>153</v>
      </c>
      <c r="AU163" s="189" t="s">
        <v>84</v>
      </c>
      <c r="AY163" s="17" t="s">
        <v>150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84</v>
      </c>
      <c r="BK163" s="190">
        <f>ROUND(I163*H163,2)</f>
        <v>0</v>
      </c>
      <c r="BL163" s="17" t="s">
        <v>158</v>
      </c>
      <c r="BM163" s="189" t="s">
        <v>891</v>
      </c>
    </row>
    <row r="164" s="2" customFormat="1" ht="55.5" customHeight="1">
      <c r="A164" s="36"/>
      <c r="B164" s="177"/>
      <c r="C164" s="200" t="s">
        <v>353</v>
      </c>
      <c r="D164" s="200" t="s">
        <v>314</v>
      </c>
      <c r="E164" s="201" t="s">
        <v>892</v>
      </c>
      <c r="F164" s="202" t="s">
        <v>893</v>
      </c>
      <c r="G164" s="203" t="s">
        <v>699</v>
      </c>
      <c r="H164" s="204">
        <v>2</v>
      </c>
      <c r="I164" s="205"/>
      <c r="J164" s="206">
        <f>ROUND(I164*H164,2)</f>
        <v>0</v>
      </c>
      <c r="K164" s="202" t="s">
        <v>1</v>
      </c>
      <c r="L164" s="207"/>
      <c r="M164" s="208" t="s">
        <v>1</v>
      </c>
      <c r="N164" s="209" t="s">
        <v>42</v>
      </c>
      <c r="O164" s="75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9" t="s">
        <v>195</v>
      </c>
      <c r="AT164" s="189" t="s">
        <v>314</v>
      </c>
      <c r="AU164" s="189" t="s">
        <v>84</v>
      </c>
      <c r="AY164" s="17" t="s">
        <v>150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84</v>
      </c>
      <c r="BK164" s="190">
        <f>ROUND(I164*H164,2)</f>
        <v>0</v>
      </c>
      <c r="BL164" s="17" t="s">
        <v>158</v>
      </c>
      <c r="BM164" s="189" t="s">
        <v>894</v>
      </c>
    </row>
    <row r="165" s="2" customFormat="1" ht="24.15" customHeight="1">
      <c r="A165" s="36"/>
      <c r="B165" s="177"/>
      <c r="C165" s="178" t="s">
        <v>359</v>
      </c>
      <c r="D165" s="178" t="s">
        <v>153</v>
      </c>
      <c r="E165" s="179" t="s">
        <v>820</v>
      </c>
      <c r="F165" s="180" t="s">
        <v>821</v>
      </c>
      <c r="G165" s="181" t="s">
        <v>728</v>
      </c>
      <c r="H165" s="230"/>
      <c r="I165" s="183"/>
      <c r="J165" s="184">
        <f>ROUND(I165*H165,2)</f>
        <v>0</v>
      </c>
      <c r="K165" s="180" t="s">
        <v>1</v>
      </c>
      <c r="L165" s="37"/>
      <c r="M165" s="185" t="s">
        <v>1</v>
      </c>
      <c r="N165" s="186" t="s">
        <v>42</v>
      </c>
      <c r="O165" s="75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9" t="s">
        <v>158</v>
      </c>
      <c r="AT165" s="189" t="s">
        <v>153</v>
      </c>
      <c r="AU165" s="189" t="s">
        <v>84</v>
      </c>
      <c r="AY165" s="17" t="s">
        <v>150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84</v>
      </c>
      <c r="BK165" s="190">
        <f>ROUND(I165*H165,2)</f>
        <v>0</v>
      </c>
      <c r="BL165" s="17" t="s">
        <v>158</v>
      </c>
      <c r="BM165" s="189" t="s">
        <v>895</v>
      </c>
    </row>
    <row r="166" s="12" customFormat="1" ht="25.92" customHeight="1">
      <c r="A166" s="12"/>
      <c r="B166" s="164"/>
      <c r="C166" s="12"/>
      <c r="D166" s="165" t="s">
        <v>76</v>
      </c>
      <c r="E166" s="166" t="s">
        <v>306</v>
      </c>
      <c r="F166" s="166" t="s">
        <v>750</v>
      </c>
      <c r="G166" s="12"/>
      <c r="H166" s="12"/>
      <c r="I166" s="167"/>
      <c r="J166" s="168">
        <f>BK166</f>
        <v>0</v>
      </c>
      <c r="K166" s="12"/>
      <c r="L166" s="164"/>
      <c r="M166" s="169"/>
      <c r="N166" s="170"/>
      <c r="O166" s="170"/>
      <c r="P166" s="171">
        <f>SUM(P167:P169)</f>
        <v>0</v>
      </c>
      <c r="Q166" s="170"/>
      <c r="R166" s="171">
        <f>SUM(R167:R169)</f>
        <v>0</v>
      </c>
      <c r="S166" s="170"/>
      <c r="T166" s="172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5" t="s">
        <v>86</v>
      </c>
      <c r="AT166" s="173" t="s">
        <v>76</v>
      </c>
      <c r="AU166" s="173" t="s">
        <v>77</v>
      </c>
      <c r="AY166" s="165" t="s">
        <v>150</v>
      </c>
      <c r="BK166" s="174">
        <f>SUM(BK167:BK169)</f>
        <v>0</v>
      </c>
    </row>
    <row r="167" s="2" customFormat="1" ht="33" customHeight="1">
      <c r="A167" s="36"/>
      <c r="B167" s="177"/>
      <c r="C167" s="178" t="s">
        <v>366</v>
      </c>
      <c r="D167" s="178" t="s">
        <v>153</v>
      </c>
      <c r="E167" s="179" t="s">
        <v>896</v>
      </c>
      <c r="F167" s="180" t="s">
        <v>897</v>
      </c>
      <c r="G167" s="181" t="s">
        <v>169</v>
      </c>
      <c r="H167" s="182">
        <v>10</v>
      </c>
      <c r="I167" s="183"/>
      <c r="J167" s="184">
        <f>ROUND(I167*H167,2)</f>
        <v>0</v>
      </c>
      <c r="K167" s="180" t="s">
        <v>1</v>
      </c>
      <c r="L167" s="37"/>
      <c r="M167" s="185" t="s">
        <v>1</v>
      </c>
      <c r="N167" s="186" t="s">
        <v>42</v>
      </c>
      <c r="O167" s="75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9" t="s">
        <v>229</v>
      </c>
      <c r="AT167" s="189" t="s">
        <v>153</v>
      </c>
      <c r="AU167" s="189" t="s">
        <v>84</v>
      </c>
      <c r="AY167" s="17" t="s">
        <v>150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7" t="s">
        <v>84</v>
      </c>
      <c r="BK167" s="190">
        <f>ROUND(I167*H167,2)</f>
        <v>0</v>
      </c>
      <c r="BL167" s="17" t="s">
        <v>229</v>
      </c>
      <c r="BM167" s="189" t="s">
        <v>898</v>
      </c>
    </row>
    <row r="168" s="2" customFormat="1" ht="16.5" customHeight="1">
      <c r="A168" s="36"/>
      <c r="B168" s="177"/>
      <c r="C168" s="200" t="s">
        <v>370</v>
      </c>
      <c r="D168" s="200" t="s">
        <v>314</v>
      </c>
      <c r="E168" s="201" t="s">
        <v>899</v>
      </c>
      <c r="F168" s="202" t="s">
        <v>900</v>
      </c>
      <c r="G168" s="203" t="s">
        <v>174</v>
      </c>
      <c r="H168" s="204">
        <v>8</v>
      </c>
      <c r="I168" s="205"/>
      <c r="J168" s="206">
        <f>ROUND(I168*H168,2)</f>
        <v>0</v>
      </c>
      <c r="K168" s="202" t="s">
        <v>1</v>
      </c>
      <c r="L168" s="207"/>
      <c r="M168" s="208" t="s">
        <v>1</v>
      </c>
      <c r="N168" s="209" t="s">
        <v>42</v>
      </c>
      <c r="O168" s="75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9" t="s">
        <v>308</v>
      </c>
      <c r="AT168" s="189" t="s">
        <v>314</v>
      </c>
      <c r="AU168" s="189" t="s">
        <v>84</v>
      </c>
      <c r="AY168" s="17" t="s">
        <v>150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84</v>
      </c>
      <c r="BK168" s="190">
        <f>ROUND(I168*H168,2)</f>
        <v>0</v>
      </c>
      <c r="BL168" s="17" t="s">
        <v>229</v>
      </c>
      <c r="BM168" s="189" t="s">
        <v>901</v>
      </c>
    </row>
    <row r="169" s="2" customFormat="1" ht="24.15" customHeight="1">
      <c r="A169" s="36"/>
      <c r="B169" s="177"/>
      <c r="C169" s="178" t="s">
        <v>374</v>
      </c>
      <c r="D169" s="178" t="s">
        <v>153</v>
      </c>
      <c r="E169" s="179" t="s">
        <v>902</v>
      </c>
      <c r="F169" s="180" t="s">
        <v>903</v>
      </c>
      <c r="G169" s="181" t="s">
        <v>728</v>
      </c>
      <c r="H169" s="230"/>
      <c r="I169" s="183"/>
      <c r="J169" s="184">
        <f>ROUND(I169*H169,2)</f>
        <v>0</v>
      </c>
      <c r="K169" s="180" t="s">
        <v>1</v>
      </c>
      <c r="L169" s="37"/>
      <c r="M169" s="221" t="s">
        <v>1</v>
      </c>
      <c r="N169" s="222" t="s">
        <v>42</v>
      </c>
      <c r="O169" s="223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9" t="s">
        <v>229</v>
      </c>
      <c r="AT169" s="189" t="s">
        <v>153</v>
      </c>
      <c r="AU169" s="189" t="s">
        <v>84</v>
      </c>
      <c r="AY169" s="17" t="s">
        <v>150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84</v>
      </c>
      <c r="BK169" s="190">
        <f>ROUND(I169*H169,2)</f>
        <v>0</v>
      </c>
      <c r="BL169" s="17" t="s">
        <v>229</v>
      </c>
      <c r="BM169" s="189" t="s">
        <v>904</v>
      </c>
    </row>
    <row r="170" s="2" customFormat="1" ht="6.96" customHeight="1">
      <c r="A170" s="36"/>
      <c r="B170" s="58"/>
      <c r="C170" s="59"/>
      <c r="D170" s="59"/>
      <c r="E170" s="59"/>
      <c r="F170" s="59"/>
      <c r="G170" s="59"/>
      <c r="H170" s="59"/>
      <c r="I170" s="59"/>
      <c r="J170" s="59"/>
      <c r="K170" s="59"/>
      <c r="L170" s="37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autoFilter ref="C119:K16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108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Mariánské Lázně - Městské divadlo, Třebízského č.p.106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109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905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19. 4. 2023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31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">
        <v>34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35</v>
      </c>
      <c r="F24" s="36"/>
      <c r="G24" s="36"/>
      <c r="H24" s="36"/>
      <c r="I24" s="30" t="s">
        <v>27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8"/>
      <c r="B27" s="129"/>
      <c r="C27" s="128"/>
      <c r="D27" s="128"/>
      <c r="E27" s="34" t="s">
        <v>1</v>
      </c>
      <c r="F27" s="34"/>
      <c r="G27" s="34"/>
      <c r="H27" s="34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31" t="s">
        <v>37</v>
      </c>
      <c r="E30" s="36"/>
      <c r="F30" s="36"/>
      <c r="G30" s="36"/>
      <c r="H30" s="36"/>
      <c r="I30" s="36"/>
      <c r="J30" s="94">
        <f>ROUND(J121,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2" t="s">
        <v>41</v>
      </c>
      <c r="E33" s="30" t="s">
        <v>42</v>
      </c>
      <c r="F33" s="133">
        <f>ROUND((SUM(BE121:BE133)),  2)</f>
        <v>0</v>
      </c>
      <c r="G33" s="36"/>
      <c r="H33" s="36"/>
      <c r="I33" s="134">
        <v>0.20999999999999999</v>
      </c>
      <c r="J33" s="133">
        <f>ROUND(((SUM(BE121:BE133))*I33),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33">
        <f>ROUND((SUM(BF121:BF133)),  2)</f>
        <v>0</v>
      </c>
      <c r="G34" s="36"/>
      <c r="H34" s="36"/>
      <c r="I34" s="134">
        <v>0.14999999999999999</v>
      </c>
      <c r="J34" s="133">
        <f>ROUND(((SUM(BF121:BF133))*I34),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33">
        <f>ROUND((SUM(BG121:BG133)),  2)</f>
        <v>0</v>
      </c>
      <c r="G35" s="36"/>
      <c r="H35" s="36"/>
      <c r="I35" s="134">
        <v>0.20999999999999999</v>
      </c>
      <c r="J35" s="133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33">
        <f>ROUND((SUM(BH121:BH133)),  2)</f>
        <v>0</v>
      </c>
      <c r="G36" s="36"/>
      <c r="H36" s="36"/>
      <c r="I36" s="134">
        <v>0.14999999999999999</v>
      </c>
      <c r="J36" s="133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33">
        <f>ROUND((SUM(BI121:BI133)),  2)</f>
        <v>0</v>
      </c>
      <c r="G37" s="36"/>
      <c r="H37" s="36"/>
      <c r="I37" s="134">
        <v>0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5"/>
      <c r="D39" s="136" t="s">
        <v>47</v>
      </c>
      <c r="E39" s="79"/>
      <c r="F39" s="79"/>
      <c r="G39" s="137" t="s">
        <v>48</v>
      </c>
      <c r="H39" s="138" t="s">
        <v>49</v>
      </c>
      <c r="I39" s="79"/>
      <c r="J39" s="139">
        <f>SUM(J30:J37)</f>
        <v>0</v>
      </c>
      <c r="K39" s="140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41" t="s">
        <v>53</v>
      </c>
      <c r="G61" s="56" t="s">
        <v>52</v>
      </c>
      <c r="H61" s="39"/>
      <c r="I61" s="39"/>
      <c r="J61" s="142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41" t="s">
        <v>53</v>
      </c>
      <c r="G76" s="56" t="s">
        <v>52</v>
      </c>
      <c r="H76" s="39"/>
      <c r="I76" s="39"/>
      <c r="J76" s="142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Mariánské Lázně - Městské divadlo, Třebízského č.p.106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VRN - Vedlejší a ostatní rozpočtové náklady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Mariánské Lázně</v>
      </c>
      <c r="G89" s="36"/>
      <c r="H89" s="36"/>
      <c r="I89" s="30" t="s">
        <v>22</v>
      </c>
      <c r="J89" s="67" t="str">
        <f>IF(J12="","",J12)</f>
        <v>19. 4. 2023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Město Mariánské Lázně</v>
      </c>
      <c r="G91" s="36"/>
      <c r="H91" s="36"/>
      <c r="I91" s="30" t="s">
        <v>30</v>
      </c>
      <c r="J91" s="34" t="str">
        <f>E21</f>
        <v>UNIART - projektová kancelář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>Jitka Heřmanová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3" t="s">
        <v>112</v>
      </c>
      <c r="D94" s="135"/>
      <c r="E94" s="135"/>
      <c r="F94" s="135"/>
      <c r="G94" s="135"/>
      <c r="H94" s="135"/>
      <c r="I94" s="135"/>
      <c r="J94" s="144" t="s">
        <v>113</v>
      </c>
      <c r="K94" s="135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45" t="s">
        <v>114</v>
      </c>
      <c r="D96" s="36"/>
      <c r="E96" s="36"/>
      <c r="F96" s="36"/>
      <c r="G96" s="36"/>
      <c r="H96" s="36"/>
      <c r="I96" s="36"/>
      <c r="J96" s="94">
        <f>J121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115</v>
      </c>
    </row>
    <row r="97" s="9" customFormat="1" ht="24.96" customHeight="1">
      <c r="A97" s="9"/>
      <c r="B97" s="146"/>
      <c r="C97" s="9"/>
      <c r="D97" s="147" t="s">
        <v>906</v>
      </c>
      <c r="E97" s="148"/>
      <c r="F97" s="148"/>
      <c r="G97" s="148"/>
      <c r="H97" s="148"/>
      <c r="I97" s="148"/>
      <c r="J97" s="149">
        <f>J122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907</v>
      </c>
      <c r="E98" s="152"/>
      <c r="F98" s="152"/>
      <c r="G98" s="152"/>
      <c r="H98" s="152"/>
      <c r="I98" s="152"/>
      <c r="J98" s="153">
        <f>J123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908</v>
      </c>
      <c r="E99" s="152"/>
      <c r="F99" s="152"/>
      <c r="G99" s="152"/>
      <c r="H99" s="152"/>
      <c r="I99" s="152"/>
      <c r="J99" s="153">
        <f>J125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0"/>
      <c r="C100" s="10"/>
      <c r="D100" s="151" t="s">
        <v>909</v>
      </c>
      <c r="E100" s="152"/>
      <c r="F100" s="152"/>
      <c r="G100" s="152"/>
      <c r="H100" s="152"/>
      <c r="I100" s="152"/>
      <c r="J100" s="153">
        <f>J127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910</v>
      </c>
      <c r="E101" s="152"/>
      <c r="F101" s="152"/>
      <c r="G101" s="152"/>
      <c r="H101" s="152"/>
      <c r="I101" s="152"/>
      <c r="J101" s="153">
        <f>J132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6"/>
      <c r="D102" s="36"/>
      <c r="E102" s="36"/>
      <c r="F102" s="36"/>
      <c r="G102" s="36"/>
      <c r="H102" s="36"/>
      <c r="I102" s="36"/>
      <c r="J102" s="36"/>
      <c r="K102" s="36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135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6"/>
      <c r="D111" s="36"/>
      <c r="E111" s="127" t="str">
        <f>E7</f>
        <v>Mariánské Lázně - Městské divadlo, Třebízského č.p.106</v>
      </c>
      <c r="F111" s="30"/>
      <c r="G111" s="30"/>
      <c r="H111" s="30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109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65" t="str">
        <f>E9</f>
        <v>VRN - Vedlejší a ostatní rozpočtové náklady</v>
      </c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6"/>
      <c r="E115" s="36"/>
      <c r="F115" s="25" t="str">
        <f>F12</f>
        <v>Mariánské Lázně</v>
      </c>
      <c r="G115" s="36"/>
      <c r="H115" s="36"/>
      <c r="I115" s="30" t="s">
        <v>22</v>
      </c>
      <c r="J115" s="67" t="str">
        <f>IF(J12="","",J12)</f>
        <v>19. 4. 2023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5.65" customHeight="1">
      <c r="A117" s="36"/>
      <c r="B117" s="37"/>
      <c r="C117" s="30" t="s">
        <v>24</v>
      </c>
      <c r="D117" s="36"/>
      <c r="E117" s="36"/>
      <c r="F117" s="25" t="str">
        <f>E15</f>
        <v>Město Mariánské Lázně</v>
      </c>
      <c r="G117" s="36"/>
      <c r="H117" s="36"/>
      <c r="I117" s="30" t="s">
        <v>30</v>
      </c>
      <c r="J117" s="34" t="str">
        <f>E21</f>
        <v>UNIART - projektová kancelář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28</v>
      </c>
      <c r="D118" s="36"/>
      <c r="E118" s="36"/>
      <c r="F118" s="25" t="str">
        <f>IF(E18="","",E18)</f>
        <v>Vyplň údaj</v>
      </c>
      <c r="G118" s="36"/>
      <c r="H118" s="36"/>
      <c r="I118" s="30" t="s">
        <v>33</v>
      </c>
      <c r="J118" s="34" t="str">
        <f>E24</f>
        <v>Jitka Heřmanová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54"/>
      <c r="B120" s="155"/>
      <c r="C120" s="156" t="s">
        <v>136</v>
      </c>
      <c r="D120" s="157" t="s">
        <v>62</v>
      </c>
      <c r="E120" s="157" t="s">
        <v>58</v>
      </c>
      <c r="F120" s="157" t="s">
        <v>59</v>
      </c>
      <c r="G120" s="157" t="s">
        <v>137</v>
      </c>
      <c r="H120" s="157" t="s">
        <v>138</v>
      </c>
      <c r="I120" s="157" t="s">
        <v>139</v>
      </c>
      <c r="J120" s="157" t="s">
        <v>113</v>
      </c>
      <c r="K120" s="158" t="s">
        <v>140</v>
      </c>
      <c r="L120" s="159"/>
      <c r="M120" s="84" t="s">
        <v>1</v>
      </c>
      <c r="N120" s="85" t="s">
        <v>41</v>
      </c>
      <c r="O120" s="85" t="s">
        <v>141</v>
      </c>
      <c r="P120" s="85" t="s">
        <v>142</v>
      </c>
      <c r="Q120" s="85" t="s">
        <v>143</v>
      </c>
      <c r="R120" s="85" t="s">
        <v>144</v>
      </c>
      <c r="S120" s="85" t="s">
        <v>145</v>
      </c>
      <c r="T120" s="86" t="s">
        <v>146</v>
      </c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</row>
    <row r="121" s="2" customFormat="1" ht="22.8" customHeight="1">
      <c r="A121" s="36"/>
      <c r="B121" s="37"/>
      <c r="C121" s="91" t="s">
        <v>147</v>
      </c>
      <c r="D121" s="36"/>
      <c r="E121" s="36"/>
      <c r="F121" s="36"/>
      <c r="G121" s="36"/>
      <c r="H121" s="36"/>
      <c r="I121" s="36"/>
      <c r="J121" s="160">
        <f>BK121</f>
        <v>0</v>
      </c>
      <c r="K121" s="36"/>
      <c r="L121" s="37"/>
      <c r="M121" s="87"/>
      <c r="N121" s="71"/>
      <c r="O121" s="88"/>
      <c r="P121" s="161">
        <f>P122</f>
        <v>0</v>
      </c>
      <c r="Q121" s="88"/>
      <c r="R121" s="161">
        <f>R122</f>
        <v>0</v>
      </c>
      <c r="S121" s="88"/>
      <c r="T121" s="162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76</v>
      </c>
      <c r="AU121" s="17" t="s">
        <v>115</v>
      </c>
      <c r="BK121" s="163">
        <f>BK122</f>
        <v>0</v>
      </c>
    </row>
    <row r="122" s="12" customFormat="1" ht="25.92" customHeight="1">
      <c r="A122" s="12"/>
      <c r="B122" s="164"/>
      <c r="C122" s="12"/>
      <c r="D122" s="165" t="s">
        <v>76</v>
      </c>
      <c r="E122" s="166" t="s">
        <v>105</v>
      </c>
      <c r="F122" s="166" t="s">
        <v>911</v>
      </c>
      <c r="G122" s="12"/>
      <c r="H122" s="12"/>
      <c r="I122" s="167"/>
      <c r="J122" s="168">
        <f>BK122</f>
        <v>0</v>
      </c>
      <c r="K122" s="12"/>
      <c r="L122" s="164"/>
      <c r="M122" s="169"/>
      <c r="N122" s="170"/>
      <c r="O122" s="170"/>
      <c r="P122" s="171">
        <f>P123+P125+P127+P132</f>
        <v>0</v>
      </c>
      <c r="Q122" s="170"/>
      <c r="R122" s="171">
        <f>R123+R125+R127+R132</f>
        <v>0</v>
      </c>
      <c r="S122" s="170"/>
      <c r="T122" s="172">
        <f>T123+T125+T127+T132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5" t="s">
        <v>178</v>
      </c>
      <c r="AT122" s="173" t="s">
        <v>76</v>
      </c>
      <c r="AU122" s="173" t="s">
        <v>77</v>
      </c>
      <c r="AY122" s="165" t="s">
        <v>150</v>
      </c>
      <c r="BK122" s="174">
        <f>BK123+BK125+BK127+BK132</f>
        <v>0</v>
      </c>
    </row>
    <row r="123" s="12" customFormat="1" ht="22.8" customHeight="1">
      <c r="A123" s="12"/>
      <c r="B123" s="164"/>
      <c r="C123" s="12"/>
      <c r="D123" s="165" t="s">
        <v>76</v>
      </c>
      <c r="E123" s="175" t="s">
        <v>912</v>
      </c>
      <c r="F123" s="175" t="s">
        <v>913</v>
      </c>
      <c r="G123" s="12"/>
      <c r="H123" s="12"/>
      <c r="I123" s="167"/>
      <c r="J123" s="176">
        <f>BK123</f>
        <v>0</v>
      </c>
      <c r="K123" s="12"/>
      <c r="L123" s="164"/>
      <c r="M123" s="169"/>
      <c r="N123" s="170"/>
      <c r="O123" s="170"/>
      <c r="P123" s="171">
        <f>P124</f>
        <v>0</v>
      </c>
      <c r="Q123" s="170"/>
      <c r="R123" s="171">
        <f>R124</f>
        <v>0</v>
      </c>
      <c r="S123" s="170"/>
      <c r="T123" s="17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5" t="s">
        <v>178</v>
      </c>
      <c r="AT123" s="173" t="s">
        <v>76</v>
      </c>
      <c r="AU123" s="173" t="s">
        <v>84</v>
      </c>
      <c r="AY123" s="165" t="s">
        <v>150</v>
      </c>
      <c r="BK123" s="174">
        <f>BK124</f>
        <v>0</v>
      </c>
    </row>
    <row r="124" s="2" customFormat="1" ht="16.5" customHeight="1">
      <c r="A124" s="36"/>
      <c r="B124" s="177"/>
      <c r="C124" s="178" t="s">
        <v>84</v>
      </c>
      <c r="D124" s="178" t="s">
        <v>153</v>
      </c>
      <c r="E124" s="179" t="s">
        <v>914</v>
      </c>
      <c r="F124" s="180" t="s">
        <v>913</v>
      </c>
      <c r="G124" s="181" t="s">
        <v>606</v>
      </c>
      <c r="H124" s="182">
        <v>1</v>
      </c>
      <c r="I124" s="183"/>
      <c r="J124" s="184">
        <f>ROUND(I124*H124,2)</f>
        <v>0</v>
      </c>
      <c r="K124" s="180" t="s">
        <v>157</v>
      </c>
      <c r="L124" s="37"/>
      <c r="M124" s="185" t="s">
        <v>1</v>
      </c>
      <c r="N124" s="186" t="s">
        <v>42</v>
      </c>
      <c r="O124" s="75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9" t="s">
        <v>915</v>
      </c>
      <c r="AT124" s="189" t="s">
        <v>153</v>
      </c>
      <c r="AU124" s="189" t="s">
        <v>86</v>
      </c>
      <c r="AY124" s="17" t="s">
        <v>150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7" t="s">
        <v>84</v>
      </c>
      <c r="BK124" s="190">
        <f>ROUND(I124*H124,2)</f>
        <v>0</v>
      </c>
      <c r="BL124" s="17" t="s">
        <v>915</v>
      </c>
      <c r="BM124" s="189" t="s">
        <v>916</v>
      </c>
    </row>
    <row r="125" s="12" customFormat="1" ht="22.8" customHeight="1">
      <c r="A125" s="12"/>
      <c r="B125" s="164"/>
      <c r="C125" s="12"/>
      <c r="D125" s="165" t="s">
        <v>76</v>
      </c>
      <c r="E125" s="175" t="s">
        <v>917</v>
      </c>
      <c r="F125" s="175" t="s">
        <v>918</v>
      </c>
      <c r="G125" s="12"/>
      <c r="H125" s="12"/>
      <c r="I125" s="167"/>
      <c r="J125" s="176">
        <f>BK125</f>
        <v>0</v>
      </c>
      <c r="K125" s="12"/>
      <c r="L125" s="164"/>
      <c r="M125" s="169"/>
      <c r="N125" s="170"/>
      <c r="O125" s="170"/>
      <c r="P125" s="171">
        <f>P126</f>
        <v>0</v>
      </c>
      <c r="Q125" s="170"/>
      <c r="R125" s="171">
        <f>R126</f>
        <v>0</v>
      </c>
      <c r="S125" s="170"/>
      <c r="T125" s="17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5" t="s">
        <v>178</v>
      </c>
      <c r="AT125" s="173" t="s">
        <v>76</v>
      </c>
      <c r="AU125" s="173" t="s">
        <v>84</v>
      </c>
      <c r="AY125" s="165" t="s">
        <v>150</v>
      </c>
      <c r="BK125" s="174">
        <f>BK126</f>
        <v>0</v>
      </c>
    </row>
    <row r="126" s="2" customFormat="1" ht="16.5" customHeight="1">
      <c r="A126" s="36"/>
      <c r="B126" s="177"/>
      <c r="C126" s="178" t="s">
        <v>86</v>
      </c>
      <c r="D126" s="178" t="s">
        <v>153</v>
      </c>
      <c r="E126" s="179" t="s">
        <v>919</v>
      </c>
      <c r="F126" s="180" t="s">
        <v>918</v>
      </c>
      <c r="G126" s="181" t="s">
        <v>606</v>
      </c>
      <c r="H126" s="182">
        <v>1</v>
      </c>
      <c r="I126" s="183"/>
      <c r="J126" s="184">
        <f>ROUND(I126*H126,2)</f>
        <v>0</v>
      </c>
      <c r="K126" s="180" t="s">
        <v>157</v>
      </c>
      <c r="L126" s="37"/>
      <c r="M126" s="185" t="s">
        <v>1</v>
      </c>
      <c r="N126" s="186" t="s">
        <v>42</v>
      </c>
      <c r="O126" s="7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9" t="s">
        <v>915</v>
      </c>
      <c r="AT126" s="189" t="s">
        <v>153</v>
      </c>
      <c r="AU126" s="189" t="s">
        <v>86</v>
      </c>
      <c r="AY126" s="17" t="s">
        <v>150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7" t="s">
        <v>84</v>
      </c>
      <c r="BK126" s="190">
        <f>ROUND(I126*H126,2)</f>
        <v>0</v>
      </c>
      <c r="BL126" s="17" t="s">
        <v>915</v>
      </c>
      <c r="BM126" s="189" t="s">
        <v>920</v>
      </c>
    </row>
    <row r="127" s="12" customFormat="1" ht="22.8" customHeight="1">
      <c r="A127" s="12"/>
      <c r="B127" s="164"/>
      <c r="C127" s="12"/>
      <c r="D127" s="165" t="s">
        <v>76</v>
      </c>
      <c r="E127" s="175" t="s">
        <v>921</v>
      </c>
      <c r="F127" s="175" t="s">
        <v>922</v>
      </c>
      <c r="G127" s="12"/>
      <c r="H127" s="12"/>
      <c r="I127" s="167"/>
      <c r="J127" s="176">
        <f>BK127</f>
        <v>0</v>
      </c>
      <c r="K127" s="12"/>
      <c r="L127" s="164"/>
      <c r="M127" s="169"/>
      <c r="N127" s="170"/>
      <c r="O127" s="170"/>
      <c r="P127" s="171">
        <f>SUM(P128:P131)</f>
        <v>0</v>
      </c>
      <c r="Q127" s="170"/>
      <c r="R127" s="171">
        <f>SUM(R128:R131)</f>
        <v>0</v>
      </c>
      <c r="S127" s="170"/>
      <c r="T127" s="172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5" t="s">
        <v>178</v>
      </c>
      <c r="AT127" s="173" t="s">
        <v>76</v>
      </c>
      <c r="AU127" s="173" t="s">
        <v>84</v>
      </c>
      <c r="AY127" s="165" t="s">
        <v>150</v>
      </c>
      <c r="BK127" s="174">
        <f>SUM(BK128:BK131)</f>
        <v>0</v>
      </c>
    </row>
    <row r="128" s="2" customFormat="1" ht="16.5" customHeight="1">
      <c r="A128" s="36"/>
      <c r="B128" s="177"/>
      <c r="C128" s="178" t="s">
        <v>151</v>
      </c>
      <c r="D128" s="178" t="s">
        <v>153</v>
      </c>
      <c r="E128" s="179" t="s">
        <v>923</v>
      </c>
      <c r="F128" s="180" t="s">
        <v>924</v>
      </c>
      <c r="G128" s="181" t="s">
        <v>606</v>
      </c>
      <c r="H128" s="182">
        <v>1</v>
      </c>
      <c r="I128" s="183"/>
      <c r="J128" s="184">
        <f>ROUND(I128*H128,2)</f>
        <v>0</v>
      </c>
      <c r="K128" s="180" t="s">
        <v>157</v>
      </c>
      <c r="L128" s="37"/>
      <c r="M128" s="185" t="s">
        <v>1</v>
      </c>
      <c r="N128" s="186" t="s">
        <v>42</v>
      </c>
      <c r="O128" s="75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9" t="s">
        <v>915</v>
      </c>
      <c r="AT128" s="189" t="s">
        <v>153</v>
      </c>
      <c r="AU128" s="189" t="s">
        <v>86</v>
      </c>
      <c r="AY128" s="17" t="s">
        <v>150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7" t="s">
        <v>84</v>
      </c>
      <c r="BK128" s="190">
        <f>ROUND(I128*H128,2)</f>
        <v>0</v>
      </c>
      <c r="BL128" s="17" t="s">
        <v>915</v>
      </c>
      <c r="BM128" s="189" t="s">
        <v>925</v>
      </c>
    </row>
    <row r="129" s="2" customFormat="1" ht="16.5" customHeight="1">
      <c r="A129" s="36"/>
      <c r="B129" s="177"/>
      <c r="C129" s="178" t="s">
        <v>158</v>
      </c>
      <c r="D129" s="178" t="s">
        <v>153</v>
      </c>
      <c r="E129" s="179" t="s">
        <v>926</v>
      </c>
      <c r="F129" s="180" t="s">
        <v>927</v>
      </c>
      <c r="G129" s="181" t="s">
        <v>606</v>
      </c>
      <c r="H129" s="182">
        <v>1</v>
      </c>
      <c r="I129" s="183"/>
      <c r="J129" s="184">
        <f>ROUND(I129*H129,2)</f>
        <v>0</v>
      </c>
      <c r="K129" s="180" t="s">
        <v>157</v>
      </c>
      <c r="L129" s="37"/>
      <c r="M129" s="185" t="s">
        <v>1</v>
      </c>
      <c r="N129" s="186" t="s">
        <v>42</v>
      </c>
      <c r="O129" s="75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9" t="s">
        <v>915</v>
      </c>
      <c r="AT129" s="189" t="s">
        <v>153</v>
      </c>
      <c r="AU129" s="189" t="s">
        <v>86</v>
      </c>
      <c r="AY129" s="17" t="s">
        <v>150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84</v>
      </c>
      <c r="BK129" s="190">
        <f>ROUND(I129*H129,2)</f>
        <v>0</v>
      </c>
      <c r="BL129" s="17" t="s">
        <v>915</v>
      </c>
      <c r="BM129" s="189" t="s">
        <v>928</v>
      </c>
    </row>
    <row r="130" s="2" customFormat="1" ht="16.5" customHeight="1">
      <c r="A130" s="36"/>
      <c r="B130" s="177"/>
      <c r="C130" s="178" t="s">
        <v>178</v>
      </c>
      <c r="D130" s="178" t="s">
        <v>153</v>
      </c>
      <c r="E130" s="179" t="s">
        <v>929</v>
      </c>
      <c r="F130" s="180" t="s">
        <v>930</v>
      </c>
      <c r="G130" s="181" t="s">
        <v>606</v>
      </c>
      <c r="H130" s="182">
        <v>1</v>
      </c>
      <c r="I130" s="183"/>
      <c r="J130" s="184">
        <f>ROUND(I130*H130,2)</f>
        <v>0</v>
      </c>
      <c r="K130" s="180" t="s">
        <v>157</v>
      </c>
      <c r="L130" s="37"/>
      <c r="M130" s="185" t="s">
        <v>1</v>
      </c>
      <c r="N130" s="186" t="s">
        <v>42</v>
      </c>
      <c r="O130" s="75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9" t="s">
        <v>915</v>
      </c>
      <c r="AT130" s="189" t="s">
        <v>153</v>
      </c>
      <c r="AU130" s="189" t="s">
        <v>86</v>
      </c>
      <c r="AY130" s="17" t="s">
        <v>150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84</v>
      </c>
      <c r="BK130" s="190">
        <f>ROUND(I130*H130,2)</f>
        <v>0</v>
      </c>
      <c r="BL130" s="17" t="s">
        <v>915</v>
      </c>
      <c r="BM130" s="189" t="s">
        <v>931</v>
      </c>
    </row>
    <row r="131" s="2" customFormat="1">
      <c r="A131" s="36"/>
      <c r="B131" s="37"/>
      <c r="C131" s="36"/>
      <c r="D131" s="192" t="s">
        <v>600</v>
      </c>
      <c r="E131" s="36"/>
      <c r="F131" s="226" t="s">
        <v>932</v>
      </c>
      <c r="G131" s="36"/>
      <c r="H131" s="36"/>
      <c r="I131" s="227"/>
      <c r="J131" s="36"/>
      <c r="K131" s="36"/>
      <c r="L131" s="37"/>
      <c r="M131" s="228"/>
      <c r="N131" s="22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600</v>
      </c>
      <c r="AU131" s="17" t="s">
        <v>86</v>
      </c>
    </row>
    <row r="132" s="12" customFormat="1" ht="22.8" customHeight="1">
      <c r="A132" s="12"/>
      <c r="B132" s="164"/>
      <c r="C132" s="12"/>
      <c r="D132" s="165" t="s">
        <v>76</v>
      </c>
      <c r="E132" s="175" t="s">
        <v>933</v>
      </c>
      <c r="F132" s="175" t="s">
        <v>934</v>
      </c>
      <c r="G132" s="12"/>
      <c r="H132" s="12"/>
      <c r="I132" s="167"/>
      <c r="J132" s="176">
        <f>BK132</f>
        <v>0</v>
      </c>
      <c r="K132" s="12"/>
      <c r="L132" s="164"/>
      <c r="M132" s="169"/>
      <c r="N132" s="170"/>
      <c r="O132" s="170"/>
      <c r="P132" s="171">
        <f>P133</f>
        <v>0</v>
      </c>
      <c r="Q132" s="170"/>
      <c r="R132" s="171">
        <f>R133</f>
        <v>0</v>
      </c>
      <c r="S132" s="170"/>
      <c r="T132" s="17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5" t="s">
        <v>178</v>
      </c>
      <c r="AT132" s="173" t="s">
        <v>76</v>
      </c>
      <c r="AU132" s="173" t="s">
        <v>84</v>
      </c>
      <c r="AY132" s="165" t="s">
        <v>150</v>
      </c>
      <c r="BK132" s="174">
        <f>BK133</f>
        <v>0</v>
      </c>
    </row>
    <row r="133" s="2" customFormat="1" ht="16.5" customHeight="1">
      <c r="A133" s="36"/>
      <c r="B133" s="177"/>
      <c r="C133" s="178" t="s">
        <v>184</v>
      </c>
      <c r="D133" s="178" t="s">
        <v>153</v>
      </c>
      <c r="E133" s="179" t="s">
        <v>935</v>
      </c>
      <c r="F133" s="180" t="s">
        <v>936</v>
      </c>
      <c r="G133" s="181" t="s">
        <v>606</v>
      </c>
      <c r="H133" s="182">
        <v>1</v>
      </c>
      <c r="I133" s="183"/>
      <c r="J133" s="184">
        <f>ROUND(I133*H133,2)</f>
        <v>0</v>
      </c>
      <c r="K133" s="180" t="s">
        <v>157</v>
      </c>
      <c r="L133" s="37"/>
      <c r="M133" s="221" t="s">
        <v>1</v>
      </c>
      <c r="N133" s="222" t="s">
        <v>42</v>
      </c>
      <c r="O133" s="223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9" t="s">
        <v>915</v>
      </c>
      <c r="AT133" s="189" t="s">
        <v>153</v>
      </c>
      <c r="AU133" s="189" t="s">
        <v>86</v>
      </c>
      <c r="AY133" s="17" t="s">
        <v>150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84</v>
      </c>
      <c r="BK133" s="190">
        <f>ROUND(I133*H133,2)</f>
        <v>0</v>
      </c>
      <c r="BL133" s="17" t="s">
        <v>915</v>
      </c>
      <c r="BM133" s="189" t="s">
        <v>937</v>
      </c>
    </row>
    <row r="134" s="2" customFormat="1" ht="6.96" customHeight="1">
      <c r="A134" s="36"/>
      <c r="B134" s="58"/>
      <c r="C134" s="59"/>
      <c r="D134" s="59"/>
      <c r="E134" s="59"/>
      <c r="F134" s="59"/>
      <c r="G134" s="59"/>
      <c r="H134" s="59"/>
      <c r="I134" s="59"/>
      <c r="J134" s="59"/>
      <c r="K134" s="59"/>
      <c r="L134" s="37"/>
      <c r="M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</sheetData>
  <autoFilter ref="C120:K13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JITKA-PC\Jitka</dc:creator>
  <cp:lastModifiedBy>JITKA-PC\Jitka</cp:lastModifiedBy>
  <dcterms:created xsi:type="dcterms:W3CDTF">2024-04-24T08:14:19Z</dcterms:created>
  <dcterms:modified xsi:type="dcterms:W3CDTF">2024-04-24T08:14:23Z</dcterms:modified>
</cp:coreProperties>
</file>