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Rekonstrukce ul. Hlavní I. etapa_společné zadávání/Podklady CHEVAK/"/>
    </mc:Choice>
  </mc:AlternateContent>
  <xr:revisionPtr revIDLastSave="0" documentId="8_{40E25066-432A-4E2F-AAB6-589AA984E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OVN OVN Naklady" sheetId="12" r:id="rId3"/>
    <sheet name="IO-01 IO-01.1 Pol" sheetId="13" r:id="rId4"/>
    <sheet name="IO-02 IO-02.1 Pol" sheetId="14" r:id="rId5"/>
    <sheet name="Pokyny pro vyplnění" sheetId="11" r:id="rId6"/>
  </sheets>
  <externalReferences>
    <externalReference r:id="rId7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'IO-01 IO-01.1 Pol'!$1:$7</definedName>
    <definedName name="_xlnm.Print_Titles" localSheetId="4">'IO-02 IO-02.1 Pol'!$1:$7</definedName>
    <definedName name="_xlnm.Print_Titles" localSheetId="2">'OVN OVN Naklady'!$1:$7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'IO-01 IO-01.1 Pol'!$A$1:$Y$1062</definedName>
    <definedName name="_xlnm.Print_Area" localSheetId="4">'IO-02 IO-02.1 Pol'!$A$1:$Y$747</definedName>
    <definedName name="_xlnm.Print_Area" localSheetId="2">'OVN OVN Naklady'!$A$1:$Y$39</definedName>
    <definedName name="_xlnm.Print_Area" localSheetId="0">Stavba!$A$1:$J$74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BA602" i="14"/>
  <c r="BA455" i="14"/>
  <c r="BA430" i="14"/>
  <c r="BA427" i="14"/>
  <c r="BA424" i="14"/>
  <c r="BA418" i="14"/>
  <c r="BA415" i="14"/>
  <c r="BA412" i="14"/>
  <c r="BA409" i="14"/>
  <c r="BA402" i="14"/>
  <c r="BA267" i="14"/>
  <c r="BA205" i="14"/>
  <c r="BA186" i="14"/>
  <c r="BA167" i="14"/>
  <c r="BA132" i="14"/>
  <c r="BA75" i="14"/>
  <c r="BA65" i="14"/>
  <c r="BA60" i="14"/>
  <c r="BA53" i="14"/>
  <c r="BA50" i="14"/>
  <c r="BA47" i="14"/>
  <c r="BA44" i="14"/>
  <c r="BA43" i="14"/>
  <c r="BA11" i="14"/>
  <c r="G9" i="14"/>
  <c r="I9" i="14"/>
  <c r="K9" i="14"/>
  <c r="M9" i="14"/>
  <c r="O9" i="14"/>
  <c r="Q9" i="14"/>
  <c r="Q8" i="14" s="1"/>
  <c r="V9" i="14"/>
  <c r="G26" i="14"/>
  <c r="M26" i="14" s="1"/>
  <c r="I26" i="14"/>
  <c r="K26" i="14"/>
  <c r="O26" i="14"/>
  <c r="Q26" i="14"/>
  <c r="V26" i="14"/>
  <c r="G34" i="14"/>
  <c r="G8" i="14" s="1"/>
  <c r="I34" i="14"/>
  <c r="K34" i="14"/>
  <c r="O34" i="14"/>
  <c r="Q34" i="14"/>
  <c r="V34" i="14"/>
  <c r="G42" i="14"/>
  <c r="M42" i="14" s="1"/>
  <c r="I42" i="14"/>
  <c r="K42" i="14"/>
  <c r="O42" i="14"/>
  <c r="Q42" i="14"/>
  <c r="V42" i="14"/>
  <c r="G46" i="14"/>
  <c r="M46" i="14" s="1"/>
  <c r="I46" i="14"/>
  <c r="K46" i="14"/>
  <c r="O46" i="14"/>
  <c r="Q46" i="14"/>
  <c r="V46" i="14"/>
  <c r="G49" i="14"/>
  <c r="I49" i="14"/>
  <c r="K49" i="14"/>
  <c r="M49" i="14"/>
  <c r="O49" i="14"/>
  <c r="Q49" i="14"/>
  <c r="V49" i="14"/>
  <c r="G52" i="14"/>
  <c r="M52" i="14" s="1"/>
  <c r="I52" i="14"/>
  <c r="K52" i="14"/>
  <c r="O52" i="14"/>
  <c r="Q52" i="14"/>
  <c r="V52" i="14"/>
  <c r="G59" i="14"/>
  <c r="M59" i="14" s="1"/>
  <c r="I59" i="14"/>
  <c r="K59" i="14"/>
  <c r="O59" i="14"/>
  <c r="Q59" i="14"/>
  <c r="V59" i="14"/>
  <c r="G64" i="14"/>
  <c r="I64" i="14"/>
  <c r="K64" i="14"/>
  <c r="M64" i="14"/>
  <c r="O64" i="14"/>
  <c r="Q64" i="14"/>
  <c r="V64" i="14"/>
  <c r="G74" i="14"/>
  <c r="M74" i="14" s="1"/>
  <c r="I74" i="14"/>
  <c r="K74" i="14"/>
  <c r="O74" i="14"/>
  <c r="Q74" i="14"/>
  <c r="V74" i="14"/>
  <c r="G84" i="14"/>
  <c r="M84" i="14" s="1"/>
  <c r="I84" i="14"/>
  <c r="K84" i="14"/>
  <c r="O84" i="14"/>
  <c r="Q84" i="14"/>
  <c r="V84" i="14"/>
  <c r="G88" i="14"/>
  <c r="M88" i="14" s="1"/>
  <c r="I88" i="14"/>
  <c r="K88" i="14"/>
  <c r="O88" i="14"/>
  <c r="Q88" i="14"/>
  <c r="V88" i="14"/>
  <c r="G113" i="14"/>
  <c r="I113" i="14"/>
  <c r="K113" i="14"/>
  <c r="M113" i="14"/>
  <c r="O113" i="14"/>
  <c r="Q113" i="14"/>
  <c r="V113" i="14"/>
  <c r="G128" i="14"/>
  <c r="I128" i="14"/>
  <c r="K128" i="14"/>
  <c r="M128" i="14"/>
  <c r="O128" i="14"/>
  <c r="Q128" i="14"/>
  <c r="V128" i="14"/>
  <c r="G131" i="14"/>
  <c r="M131" i="14" s="1"/>
  <c r="I131" i="14"/>
  <c r="K131" i="14"/>
  <c r="O131" i="14"/>
  <c r="Q131" i="14"/>
  <c r="V131" i="14"/>
  <c r="G134" i="14"/>
  <c r="M134" i="14" s="1"/>
  <c r="I134" i="14"/>
  <c r="K134" i="14"/>
  <c r="O134" i="14"/>
  <c r="Q134" i="14"/>
  <c r="V134" i="14"/>
  <c r="G138" i="14"/>
  <c r="I138" i="14"/>
  <c r="K138" i="14"/>
  <c r="M138" i="14"/>
  <c r="O138" i="14"/>
  <c r="Q138" i="14"/>
  <c r="V138" i="14"/>
  <c r="G142" i="14"/>
  <c r="M142" i="14" s="1"/>
  <c r="I142" i="14"/>
  <c r="K142" i="14"/>
  <c r="O142" i="14"/>
  <c r="Q142" i="14"/>
  <c r="V142" i="14"/>
  <c r="G145" i="14"/>
  <c r="M145" i="14" s="1"/>
  <c r="I145" i="14"/>
  <c r="K145" i="14"/>
  <c r="O145" i="14"/>
  <c r="Q145" i="14"/>
  <c r="V145" i="14"/>
  <c r="G147" i="14"/>
  <c r="M147" i="14" s="1"/>
  <c r="I147" i="14"/>
  <c r="K147" i="14"/>
  <c r="O147" i="14"/>
  <c r="Q147" i="14"/>
  <c r="V147" i="14"/>
  <c r="G150" i="14"/>
  <c r="I150" i="14"/>
  <c r="K150" i="14"/>
  <c r="M150" i="14"/>
  <c r="O150" i="14"/>
  <c r="Q150" i="14"/>
  <c r="V150" i="14"/>
  <c r="G166" i="14"/>
  <c r="M166" i="14" s="1"/>
  <c r="I166" i="14"/>
  <c r="K166" i="14"/>
  <c r="O166" i="14"/>
  <c r="Q166" i="14"/>
  <c r="V166" i="14"/>
  <c r="G185" i="14"/>
  <c r="M185" i="14" s="1"/>
  <c r="I185" i="14"/>
  <c r="K185" i="14"/>
  <c r="O185" i="14"/>
  <c r="Q185" i="14"/>
  <c r="V185" i="14"/>
  <c r="G188" i="14"/>
  <c r="M188" i="14" s="1"/>
  <c r="I188" i="14"/>
  <c r="K188" i="14"/>
  <c r="O188" i="14"/>
  <c r="Q188" i="14"/>
  <c r="V188" i="14"/>
  <c r="G191" i="14"/>
  <c r="I191" i="14"/>
  <c r="K191" i="14"/>
  <c r="M191" i="14"/>
  <c r="O191" i="14"/>
  <c r="Q191" i="14"/>
  <c r="V191" i="14"/>
  <c r="G204" i="14"/>
  <c r="M204" i="14" s="1"/>
  <c r="I204" i="14"/>
  <c r="K204" i="14"/>
  <c r="O204" i="14"/>
  <c r="Q204" i="14"/>
  <c r="V204" i="14"/>
  <c r="G214" i="14"/>
  <c r="M214" i="14" s="1"/>
  <c r="I214" i="14"/>
  <c r="K214" i="14"/>
  <c r="O214" i="14"/>
  <c r="Q214" i="14"/>
  <c r="V214" i="14"/>
  <c r="G217" i="14"/>
  <c r="M217" i="14" s="1"/>
  <c r="I217" i="14"/>
  <c r="K217" i="14"/>
  <c r="O217" i="14"/>
  <c r="Q217" i="14"/>
  <c r="V217" i="14"/>
  <c r="G219" i="14"/>
  <c r="I219" i="14"/>
  <c r="K219" i="14"/>
  <c r="M219" i="14"/>
  <c r="O219" i="14"/>
  <c r="Q219" i="14"/>
  <c r="V219" i="14"/>
  <c r="G222" i="14"/>
  <c r="M222" i="14" s="1"/>
  <c r="I222" i="14"/>
  <c r="K222" i="14"/>
  <c r="O222" i="14"/>
  <c r="Q222" i="14"/>
  <c r="V222" i="14"/>
  <c r="G226" i="14"/>
  <c r="I226" i="14"/>
  <c r="K226" i="14"/>
  <c r="O226" i="14"/>
  <c r="Q226" i="14"/>
  <c r="V226" i="14"/>
  <c r="G237" i="14"/>
  <c r="M237" i="14" s="1"/>
  <c r="I237" i="14"/>
  <c r="K237" i="14"/>
  <c r="O237" i="14"/>
  <c r="Q237" i="14"/>
  <c r="V237" i="14"/>
  <c r="G243" i="14"/>
  <c r="M243" i="14" s="1"/>
  <c r="I243" i="14"/>
  <c r="K243" i="14"/>
  <c r="O243" i="14"/>
  <c r="Q243" i="14"/>
  <c r="V243" i="14"/>
  <c r="G250" i="14"/>
  <c r="G249" i="14" s="1"/>
  <c r="I250" i="14"/>
  <c r="I249" i="14" s="1"/>
  <c r="K250" i="14"/>
  <c r="K249" i="14" s="1"/>
  <c r="M250" i="14"/>
  <c r="O250" i="14"/>
  <c r="O249" i="14" s="1"/>
  <c r="Q250" i="14"/>
  <c r="V250" i="14"/>
  <c r="G258" i="14"/>
  <c r="I258" i="14"/>
  <c r="K258" i="14"/>
  <c r="M258" i="14"/>
  <c r="O258" i="14"/>
  <c r="Q258" i="14"/>
  <c r="V258" i="14"/>
  <c r="G266" i="14"/>
  <c r="I266" i="14"/>
  <c r="K266" i="14"/>
  <c r="M266" i="14"/>
  <c r="O266" i="14"/>
  <c r="Q266" i="14"/>
  <c r="V266" i="14"/>
  <c r="G282" i="14"/>
  <c r="M282" i="14" s="1"/>
  <c r="I282" i="14"/>
  <c r="K282" i="14"/>
  <c r="O282" i="14"/>
  <c r="Q282" i="14"/>
  <c r="V282" i="14"/>
  <c r="G288" i="14"/>
  <c r="M288" i="14" s="1"/>
  <c r="I288" i="14"/>
  <c r="K288" i="14"/>
  <c r="O288" i="14"/>
  <c r="Q288" i="14"/>
  <c r="V288" i="14"/>
  <c r="G291" i="14"/>
  <c r="M291" i="14" s="1"/>
  <c r="I291" i="14"/>
  <c r="K291" i="14"/>
  <c r="O291" i="14"/>
  <c r="Q291" i="14"/>
  <c r="V291" i="14"/>
  <c r="G295" i="14"/>
  <c r="M295" i="14" s="1"/>
  <c r="I295" i="14"/>
  <c r="K295" i="14"/>
  <c r="O295" i="14"/>
  <c r="Q295" i="14"/>
  <c r="V295" i="14"/>
  <c r="G301" i="14"/>
  <c r="I301" i="14"/>
  <c r="K301" i="14"/>
  <c r="M301" i="14"/>
  <c r="O301" i="14"/>
  <c r="Q301" i="14"/>
  <c r="V301" i="14"/>
  <c r="G307" i="14"/>
  <c r="M307" i="14" s="1"/>
  <c r="I307" i="14"/>
  <c r="K307" i="14"/>
  <c r="O307" i="14"/>
  <c r="Q307" i="14"/>
  <c r="V307" i="14"/>
  <c r="G312" i="14"/>
  <c r="I312" i="14"/>
  <c r="K312" i="14"/>
  <c r="M312" i="14"/>
  <c r="O312" i="14"/>
  <c r="Q312" i="14"/>
  <c r="V312" i="14"/>
  <c r="G320" i="14"/>
  <c r="M320" i="14" s="1"/>
  <c r="I320" i="14"/>
  <c r="K320" i="14"/>
  <c r="O320" i="14"/>
  <c r="Q320" i="14"/>
  <c r="V320" i="14"/>
  <c r="G324" i="14"/>
  <c r="M324" i="14" s="1"/>
  <c r="I324" i="14"/>
  <c r="K324" i="14"/>
  <c r="O324" i="14"/>
  <c r="Q324" i="14"/>
  <c r="V324" i="14"/>
  <c r="G329" i="14"/>
  <c r="M329" i="14" s="1"/>
  <c r="I329" i="14"/>
  <c r="K329" i="14"/>
  <c r="O329" i="14"/>
  <c r="Q329" i="14"/>
  <c r="V329" i="14"/>
  <c r="G334" i="14"/>
  <c r="M334" i="14" s="1"/>
  <c r="I334" i="14"/>
  <c r="K334" i="14"/>
  <c r="O334" i="14"/>
  <c r="Q334" i="14"/>
  <c r="V334" i="14"/>
  <c r="G337" i="14"/>
  <c r="M337" i="14" s="1"/>
  <c r="I337" i="14"/>
  <c r="K337" i="14"/>
  <c r="O337" i="14"/>
  <c r="Q337" i="14"/>
  <c r="V337" i="14"/>
  <c r="G340" i="14"/>
  <c r="I340" i="14"/>
  <c r="K340" i="14"/>
  <c r="M340" i="14"/>
  <c r="O340" i="14"/>
  <c r="Q340" i="14"/>
  <c r="V340" i="14"/>
  <c r="G343" i="14"/>
  <c r="M343" i="14" s="1"/>
  <c r="I343" i="14"/>
  <c r="K343" i="14"/>
  <c r="O343" i="14"/>
  <c r="Q343" i="14"/>
  <c r="V343" i="14"/>
  <c r="G346" i="14"/>
  <c r="I346" i="14"/>
  <c r="K346" i="14"/>
  <c r="M346" i="14"/>
  <c r="O346" i="14"/>
  <c r="Q346" i="14"/>
  <c r="V346" i="14"/>
  <c r="G349" i="14"/>
  <c r="M349" i="14" s="1"/>
  <c r="I349" i="14"/>
  <c r="K349" i="14"/>
  <c r="O349" i="14"/>
  <c r="Q349" i="14"/>
  <c r="V349" i="14"/>
  <c r="G352" i="14"/>
  <c r="M352" i="14" s="1"/>
  <c r="I352" i="14"/>
  <c r="K352" i="14"/>
  <c r="O352" i="14"/>
  <c r="Q352" i="14"/>
  <c r="V352" i="14"/>
  <c r="G355" i="14"/>
  <c r="M355" i="14" s="1"/>
  <c r="I355" i="14"/>
  <c r="K355" i="14"/>
  <c r="O355" i="14"/>
  <c r="Q355" i="14"/>
  <c r="V355" i="14"/>
  <c r="G358" i="14"/>
  <c r="M358" i="14" s="1"/>
  <c r="I358" i="14"/>
  <c r="K358" i="14"/>
  <c r="O358" i="14"/>
  <c r="Q358" i="14"/>
  <c r="V358" i="14"/>
  <c r="G361" i="14"/>
  <c r="M361" i="14" s="1"/>
  <c r="I361" i="14"/>
  <c r="K361" i="14"/>
  <c r="O361" i="14"/>
  <c r="Q361" i="14"/>
  <c r="V361" i="14"/>
  <c r="G364" i="14"/>
  <c r="M364" i="14" s="1"/>
  <c r="I364" i="14"/>
  <c r="K364" i="14"/>
  <c r="O364" i="14"/>
  <c r="Q364" i="14"/>
  <c r="V364" i="14"/>
  <c r="G366" i="14"/>
  <c r="M366" i="14" s="1"/>
  <c r="I366" i="14"/>
  <c r="K366" i="14"/>
  <c r="O366" i="14"/>
  <c r="Q366" i="14"/>
  <c r="V366" i="14"/>
  <c r="G368" i="14"/>
  <c r="I368" i="14"/>
  <c r="K368" i="14"/>
  <c r="M368" i="14"/>
  <c r="O368" i="14"/>
  <c r="Q368" i="14"/>
  <c r="V368" i="14"/>
  <c r="G370" i="14"/>
  <c r="M370" i="14" s="1"/>
  <c r="I370" i="14"/>
  <c r="K370" i="14"/>
  <c r="O370" i="14"/>
  <c r="Q370" i="14"/>
  <c r="V370" i="14"/>
  <c r="G372" i="14"/>
  <c r="M372" i="14" s="1"/>
  <c r="I372" i="14"/>
  <c r="K372" i="14"/>
  <c r="O372" i="14"/>
  <c r="Q372" i="14"/>
  <c r="V372" i="14"/>
  <c r="G377" i="14"/>
  <c r="M377" i="14" s="1"/>
  <c r="I377" i="14"/>
  <c r="K377" i="14"/>
  <c r="O377" i="14"/>
  <c r="Q377" i="14"/>
  <c r="V377" i="14"/>
  <c r="G380" i="14"/>
  <c r="M380" i="14" s="1"/>
  <c r="I380" i="14"/>
  <c r="K380" i="14"/>
  <c r="O380" i="14"/>
  <c r="Q380" i="14"/>
  <c r="V380" i="14"/>
  <c r="G383" i="14"/>
  <c r="M383" i="14" s="1"/>
  <c r="I383" i="14"/>
  <c r="K383" i="14"/>
  <c r="O383" i="14"/>
  <c r="Q383" i="14"/>
  <c r="V383" i="14"/>
  <c r="G386" i="14"/>
  <c r="I386" i="14"/>
  <c r="K386" i="14"/>
  <c r="M386" i="14"/>
  <c r="O386" i="14"/>
  <c r="Q386" i="14"/>
  <c r="V386" i="14"/>
  <c r="G391" i="14"/>
  <c r="M391" i="14" s="1"/>
  <c r="I391" i="14"/>
  <c r="K391" i="14"/>
  <c r="O391" i="14"/>
  <c r="Q391" i="14"/>
  <c r="V391" i="14"/>
  <c r="G394" i="14"/>
  <c r="M394" i="14" s="1"/>
  <c r="I394" i="14"/>
  <c r="K394" i="14"/>
  <c r="O394" i="14"/>
  <c r="Q394" i="14"/>
  <c r="V394" i="14"/>
  <c r="G401" i="14"/>
  <c r="M401" i="14" s="1"/>
  <c r="I401" i="14"/>
  <c r="K401" i="14"/>
  <c r="O401" i="14"/>
  <c r="Q401" i="14"/>
  <c r="V401" i="14"/>
  <c r="G408" i="14"/>
  <c r="M408" i="14" s="1"/>
  <c r="I408" i="14"/>
  <c r="K408" i="14"/>
  <c r="O408" i="14"/>
  <c r="Q408" i="14"/>
  <c r="V408" i="14"/>
  <c r="G411" i="14"/>
  <c r="M411" i="14" s="1"/>
  <c r="I411" i="14"/>
  <c r="K411" i="14"/>
  <c r="O411" i="14"/>
  <c r="Q411" i="14"/>
  <c r="V411" i="14"/>
  <c r="G414" i="14"/>
  <c r="I414" i="14"/>
  <c r="K414" i="14"/>
  <c r="M414" i="14"/>
  <c r="O414" i="14"/>
  <c r="Q414" i="14"/>
  <c r="V414" i="14"/>
  <c r="G417" i="14"/>
  <c r="M417" i="14" s="1"/>
  <c r="I417" i="14"/>
  <c r="K417" i="14"/>
  <c r="O417" i="14"/>
  <c r="Q417" i="14"/>
  <c r="V417" i="14"/>
  <c r="G423" i="14"/>
  <c r="M423" i="14" s="1"/>
  <c r="I423" i="14"/>
  <c r="K423" i="14"/>
  <c r="O423" i="14"/>
  <c r="Q423" i="14"/>
  <c r="V423" i="14"/>
  <c r="G426" i="14"/>
  <c r="M426" i="14" s="1"/>
  <c r="I426" i="14"/>
  <c r="K426" i="14"/>
  <c r="O426" i="14"/>
  <c r="Q426" i="14"/>
  <c r="V426" i="14"/>
  <c r="G429" i="14"/>
  <c r="I429" i="14"/>
  <c r="K429" i="14"/>
  <c r="M429" i="14"/>
  <c r="O429" i="14"/>
  <c r="Q429" i="14"/>
  <c r="V429" i="14"/>
  <c r="G432" i="14"/>
  <c r="M432" i="14" s="1"/>
  <c r="I432" i="14"/>
  <c r="K432" i="14"/>
  <c r="O432" i="14"/>
  <c r="Q432" i="14"/>
  <c r="V432" i="14"/>
  <c r="G435" i="14"/>
  <c r="M435" i="14" s="1"/>
  <c r="I435" i="14"/>
  <c r="K435" i="14"/>
  <c r="O435" i="14"/>
  <c r="Q435" i="14"/>
  <c r="V435" i="14"/>
  <c r="G439" i="14"/>
  <c r="M439" i="14" s="1"/>
  <c r="I439" i="14"/>
  <c r="K439" i="14"/>
  <c r="O439" i="14"/>
  <c r="Q439" i="14"/>
  <c r="V439" i="14"/>
  <c r="G443" i="14"/>
  <c r="I443" i="14"/>
  <c r="K443" i="14"/>
  <c r="M443" i="14"/>
  <c r="O443" i="14"/>
  <c r="Q443" i="14"/>
  <c r="V443" i="14"/>
  <c r="G453" i="14"/>
  <c r="M453" i="14" s="1"/>
  <c r="I453" i="14"/>
  <c r="K453" i="14"/>
  <c r="O453" i="14"/>
  <c r="Q453" i="14"/>
  <c r="V453" i="14"/>
  <c r="G463" i="14"/>
  <c r="I463" i="14"/>
  <c r="K463" i="14"/>
  <c r="M463" i="14"/>
  <c r="O463" i="14"/>
  <c r="Q463" i="14"/>
  <c r="V463" i="14"/>
  <c r="G467" i="14"/>
  <c r="M467" i="14" s="1"/>
  <c r="I467" i="14"/>
  <c r="K467" i="14"/>
  <c r="O467" i="14"/>
  <c r="Q467" i="14"/>
  <c r="V467" i="14"/>
  <c r="G471" i="14"/>
  <c r="M471" i="14" s="1"/>
  <c r="I471" i="14"/>
  <c r="K471" i="14"/>
  <c r="O471" i="14"/>
  <c r="Q471" i="14"/>
  <c r="V471" i="14"/>
  <c r="G474" i="14"/>
  <c r="M474" i="14" s="1"/>
  <c r="I474" i="14"/>
  <c r="K474" i="14"/>
  <c r="O474" i="14"/>
  <c r="Q474" i="14"/>
  <c r="V474" i="14"/>
  <c r="G477" i="14"/>
  <c r="M477" i="14" s="1"/>
  <c r="I477" i="14"/>
  <c r="K477" i="14"/>
  <c r="O477" i="14"/>
  <c r="Q477" i="14"/>
  <c r="V477" i="14"/>
  <c r="G479" i="14"/>
  <c r="M479" i="14" s="1"/>
  <c r="I479" i="14"/>
  <c r="K479" i="14"/>
  <c r="O479" i="14"/>
  <c r="Q479" i="14"/>
  <c r="V479" i="14"/>
  <c r="G481" i="14"/>
  <c r="I481" i="14"/>
  <c r="K481" i="14"/>
  <c r="M481" i="14"/>
  <c r="O481" i="14"/>
  <c r="Q481" i="14"/>
  <c r="V481" i="14"/>
  <c r="G483" i="14"/>
  <c r="M483" i="14" s="1"/>
  <c r="I483" i="14"/>
  <c r="K483" i="14"/>
  <c r="O483" i="14"/>
  <c r="Q483" i="14"/>
  <c r="V483" i="14"/>
  <c r="G485" i="14"/>
  <c r="I485" i="14"/>
  <c r="K485" i="14"/>
  <c r="M485" i="14"/>
  <c r="O485" i="14"/>
  <c r="Q485" i="14"/>
  <c r="V485" i="14"/>
  <c r="G487" i="14"/>
  <c r="M487" i="14" s="1"/>
  <c r="I487" i="14"/>
  <c r="K487" i="14"/>
  <c r="O487" i="14"/>
  <c r="Q487" i="14"/>
  <c r="V487" i="14"/>
  <c r="G490" i="14"/>
  <c r="I490" i="14"/>
  <c r="K490" i="14"/>
  <c r="M490" i="14"/>
  <c r="O490" i="14"/>
  <c r="Q490" i="14"/>
  <c r="V490" i="14"/>
  <c r="G493" i="14"/>
  <c r="M493" i="14" s="1"/>
  <c r="I493" i="14"/>
  <c r="K493" i="14"/>
  <c r="O493" i="14"/>
  <c r="Q493" i="14"/>
  <c r="V493" i="14"/>
  <c r="G496" i="14"/>
  <c r="M496" i="14" s="1"/>
  <c r="I496" i="14"/>
  <c r="K496" i="14"/>
  <c r="O496" i="14"/>
  <c r="Q496" i="14"/>
  <c r="V496" i="14"/>
  <c r="G499" i="14"/>
  <c r="M499" i="14" s="1"/>
  <c r="I499" i="14"/>
  <c r="K499" i="14"/>
  <c r="O499" i="14"/>
  <c r="Q499" i="14"/>
  <c r="V499" i="14"/>
  <c r="G502" i="14"/>
  <c r="M502" i="14" s="1"/>
  <c r="I502" i="14"/>
  <c r="K502" i="14"/>
  <c r="O502" i="14"/>
  <c r="Q502" i="14"/>
  <c r="V502" i="14"/>
  <c r="G504" i="14"/>
  <c r="M504" i="14" s="1"/>
  <c r="I504" i="14"/>
  <c r="K504" i="14"/>
  <c r="O504" i="14"/>
  <c r="Q504" i="14"/>
  <c r="V504" i="14"/>
  <c r="G506" i="14"/>
  <c r="I506" i="14"/>
  <c r="K506" i="14"/>
  <c r="M506" i="14"/>
  <c r="O506" i="14"/>
  <c r="Q506" i="14"/>
  <c r="V506" i="14"/>
  <c r="G508" i="14"/>
  <c r="M508" i="14" s="1"/>
  <c r="I508" i="14"/>
  <c r="K508" i="14"/>
  <c r="O508" i="14"/>
  <c r="Q508" i="14"/>
  <c r="V508" i="14"/>
  <c r="G510" i="14"/>
  <c r="I510" i="14"/>
  <c r="K510" i="14"/>
  <c r="M510" i="14"/>
  <c r="O510" i="14"/>
  <c r="Q510" i="14"/>
  <c r="V510" i="14"/>
  <c r="G512" i="14"/>
  <c r="M512" i="14" s="1"/>
  <c r="I512" i="14"/>
  <c r="K512" i="14"/>
  <c r="O512" i="14"/>
  <c r="Q512" i="14"/>
  <c r="V512" i="14"/>
  <c r="G514" i="14"/>
  <c r="M514" i="14" s="1"/>
  <c r="I514" i="14"/>
  <c r="K514" i="14"/>
  <c r="O514" i="14"/>
  <c r="Q514" i="14"/>
  <c r="V514" i="14"/>
  <c r="G516" i="14"/>
  <c r="M516" i="14" s="1"/>
  <c r="I516" i="14"/>
  <c r="K516" i="14"/>
  <c r="O516" i="14"/>
  <c r="Q516" i="14"/>
  <c r="V516" i="14"/>
  <c r="G518" i="14"/>
  <c r="I518" i="14"/>
  <c r="K518" i="14"/>
  <c r="M518" i="14"/>
  <c r="O518" i="14"/>
  <c r="Q518" i="14"/>
  <c r="V518" i="14"/>
  <c r="G520" i="14"/>
  <c r="M520" i="14" s="1"/>
  <c r="I520" i="14"/>
  <c r="K520" i="14"/>
  <c r="O520" i="14"/>
  <c r="Q520" i="14"/>
  <c r="V520" i="14"/>
  <c r="G522" i="14"/>
  <c r="M522" i="14" s="1"/>
  <c r="I522" i="14"/>
  <c r="K522" i="14"/>
  <c r="O522" i="14"/>
  <c r="Q522" i="14"/>
  <c r="V522" i="14"/>
  <c r="G524" i="14"/>
  <c r="M524" i="14" s="1"/>
  <c r="I524" i="14"/>
  <c r="K524" i="14"/>
  <c r="O524" i="14"/>
  <c r="Q524" i="14"/>
  <c r="V524" i="14"/>
  <c r="G526" i="14"/>
  <c r="I526" i="14"/>
  <c r="K526" i="14"/>
  <c r="M526" i="14"/>
  <c r="O526" i="14"/>
  <c r="Q526" i="14"/>
  <c r="V526" i="14"/>
  <c r="G528" i="14"/>
  <c r="M528" i="14" s="1"/>
  <c r="I528" i="14"/>
  <c r="K528" i="14"/>
  <c r="O528" i="14"/>
  <c r="Q528" i="14"/>
  <c r="V528" i="14"/>
  <c r="G530" i="14"/>
  <c r="M530" i="14" s="1"/>
  <c r="I530" i="14"/>
  <c r="K530" i="14"/>
  <c r="O530" i="14"/>
  <c r="Q530" i="14"/>
  <c r="V530" i="14"/>
  <c r="G532" i="14"/>
  <c r="M532" i="14" s="1"/>
  <c r="I532" i="14"/>
  <c r="K532" i="14"/>
  <c r="O532" i="14"/>
  <c r="Q532" i="14"/>
  <c r="V532" i="14"/>
  <c r="G534" i="14"/>
  <c r="I534" i="14"/>
  <c r="K534" i="14"/>
  <c r="M534" i="14"/>
  <c r="O534" i="14"/>
  <c r="Q534" i="14"/>
  <c r="V534" i="14"/>
  <c r="G537" i="14"/>
  <c r="M537" i="14" s="1"/>
  <c r="I537" i="14"/>
  <c r="K537" i="14"/>
  <c r="O537" i="14"/>
  <c r="Q537" i="14"/>
  <c r="V537" i="14"/>
  <c r="G539" i="14"/>
  <c r="I539" i="14"/>
  <c r="K539" i="14"/>
  <c r="M539" i="14"/>
  <c r="O539" i="14"/>
  <c r="Q539" i="14"/>
  <c r="V539" i="14"/>
  <c r="G542" i="14"/>
  <c r="M542" i="14" s="1"/>
  <c r="I542" i="14"/>
  <c r="K542" i="14"/>
  <c r="O542" i="14"/>
  <c r="Q542" i="14"/>
  <c r="V542" i="14"/>
  <c r="G546" i="14"/>
  <c r="M546" i="14" s="1"/>
  <c r="I546" i="14"/>
  <c r="K546" i="14"/>
  <c r="O546" i="14"/>
  <c r="Q546" i="14"/>
  <c r="V546" i="14"/>
  <c r="G549" i="14"/>
  <c r="M549" i="14" s="1"/>
  <c r="I549" i="14"/>
  <c r="K549" i="14"/>
  <c r="O549" i="14"/>
  <c r="Q549" i="14"/>
  <c r="V549" i="14"/>
  <c r="G553" i="14"/>
  <c r="M553" i="14" s="1"/>
  <c r="I553" i="14"/>
  <c r="K553" i="14"/>
  <c r="O553" i="14"/>
  <c r="Q553" i="14"/>
  <c r="V553" i="14"/>
  <c r="G559" i="14"/>
  <c r="M559" i="14" s="1"/>
  <c r="I559" i="14"/>
  <c r="K559" i="14"/>
  <c r="O559" i="14"/>
  <c r="Q559" i="14"/>
  <c r="V559" i="14"/>
  <c r="G564" i="14"/>
  <c r="I564" i="14"/>
  <c r="K564" i="14"/>
  <c r="M564" i="14"/>
  <c r="O564" i="14"/>
  <c r="Q564" i="14"/>
  <c r="V564" i="14"/>
  <c r="G569" i="14"/>
  <c r="M569" i="14" s="1"/>
  <c r="I569" i="14"/>
  <c r="K569" i="14"/>
  <c r="O569" i="14"/>
  <c r="Q569" i="14"/>
  <c r="V569" i="14"/>
  <c r="G573" i="14"/>
  <c r="I573" i="14"/>
  <c r="K573" i="14"/>
  <c r="M573" i="14"/>
  <c r="O573" i="14"/>
  <c r="Q573" i="14"/>
  <c r="V573" i="14"/>
  <c r="G577" i="14"/>
  <c r="M577" i="14" s="1"/>
  <c r="I577" i="14"/>
  <c r="K577" i="14"/>
  <c r="O577" i="14"/>
  <c r="Q577" i="14"/>
  <c r="V577" i="14"/>
  <c r="G581" i="14"/>
  <c r="I581" i="14"/>
  <c r="K581" i="14"/>
  <c r="M581" i="14"/>
  <c r="O581" i="14"/>
  <c r="Q581" i="14"/>
  <c r="V581" i="14"/>
  <c r="G587" i="14"/>
  <c r="M587" i="14" s="1"/>
  <c r="I587" i="14"/>
  <c r="K587" i="14"/>
  <c r="O587" i="14"/>
  <c r="Q587" i="14"/>
  <c r="V587" i="14"/>
  <c r="G592" i="14"/>
  <c r="M592" i="14" s="1"/>
  <c r="I592" i="14"/>
  <c r="K592" i="14"/>
  <c r="O592" i="14"/>
  <c r="Q592" i="14"/>
  <c r="V592" i="14"/>
  <c r="G596" i="14"/>
  <c r="M596" i="14" s="1"/>
  <c r="I596" i="14"/>
  <c r="K596" i="14"/>
  <c r="O596" i="14"/>
  <c r="Q596" i="14"/>
  <c r="V596" i="14"/>
  <c r="G601" i="14"/>
  <c r="M601" i="14" s="1"/>
  <c r="M600" i="14" s="1"/>
  <c r="I601" i="14"/>
  <c r="I600" i="14" s="1"/>
  <c r="K601" i="14"/>
  <c r="K600" i="14" s="1"/>
  <c r="O601" i="14"/>
  <c r="O600" i="14" s="1"/>
  <c r="Q601" i="14"/>
  <c r="Q600" i="14" s="1"/>
  <c r="V601" i="14"/>
  <c r="V600" i="14" s="1"/>
  <c r="G606" i="14"/>
  <c r="I606" i="14"/>
  <c r="I605" i="14" s="1"/>
  <c r="K606" i="14"/>
  <c r="M606" i="14"/>
  <c r="O606" i="14"/>
  <c r="Q606" i="14"/>
  <c r="V606" i="14"/>
  <c r="G610" i="14"/>
  <c r="G605" i="14" s="1"/>
  <c r="I610" i="14"/>
  <c r="K610" i="14"/>
  <c r="M610" i="14"/>
  <c r="O610" i="14"/>
  <c r="Q610" i="14"/>
  <c r="V610" i="14"/>
  <c r="G612" i="14"/>
  <c r="I612" i="14"/>
  <c r="K612" i="14"/>
  <c r="M612" i="14"/>
  <c r="O612" i="14"/>
  <c r="Q612" i="14"/>
  <c r="V612" i="14"/>
  <c r="G614" i="14"/>
  <c r="M614" i="14" s="1"/>
  <c r="I614" i="14"/>
  <c r="K614" i="14"/>
  <c r="O614" i="14"/>
  <c r="Q614" i="14"/>
  <c r="V614" i="14"/>
  <c r="I616" i="14"/>
  <c r="G617" i="14"/>
  <c r="M617" i="14" s="1"/>
  <c r="I617" i="14"/>
  <c r="K617" i="14"/>
  <c r="O617" i="14"/>
  <c r="Q617" i="14"/>
  <c r="Q616" i="14" s="1"/>
  <c r="V617" i="14"/>
  <c r="V616" i="14" s="1"/>
  <c r="G624" i="14"/>
  <c r="M624" i="14" s="1"/>
  <c r="I624" i="14"/>
  <c r="K624" i="14"/>
  <c r="O624" i="14"/>
  <c r="Q624" i="14"/>
  <c r="V624" i="14"/>
  <c r="G626" i="14"/>
  <c r="I68" i="1" s="1"/>
  <c r="G627" i="14"/>
  <c r="I627" i="14"/>
  <c r="K627" i="14"/>
  <c r="M627" i="14"/>
  <c r="O627" i="14"/>
  <c r="Q627" i="14"/>
  <c r="V627" i="14"/>
  <c r="G629" i="14"/>
  <c r="I629" i="14"/>
  <c r="K629" i="14"/>
  <c r="M629" i="14"/>
  <c r="O629" i="14"/>
  <c r="Q629" i="14"/>
  <c r="V629" i="14"/>
  <c r="G631" i="14"/>
  <c r="M631" i="14" s="1"/>
  <c r="I631" i="14"/>
  <c r="I626" i="14" s="1"/>
  <c r="K631" i="14"/>
  <c r="O631" i="14"/>
  <c r="Q631" i="14"/>
  <c r="V631" i="14"/>
  <c r="G635" i="14"/>
  <c r="M635" i="14" s="1"/>
  <c r="I635" i="14"/>
  <c r="K635" i="14"/>
  <c r="O635" i="14"/>
  <c r="Q635" i="14"/>
  <c r="V635" i="14"/>
  <c r="G637" i="14"/>
  <c r="M637" i="14" s="1"/>
  <c r="I637" i="14"/>
  <c r="K637" i="14"/>
  <c r="O637" i="14"/>
  <c r="Q637" i="14"/>
  <c r="V637" i="14"/>
  <c r="G639" i="14"/>
  <c r="I639" i="14"/>
  <c r="K639" i="14"/>
  <c r="O639" i="14"/>
  <c r="Q639" i="14"/>
  <c r="V639" i="14"/>
  <c r="G641" i="14"/>
  <c r="M641" i="14" s="1"/>
  <c r="I641" i="14"/>
  <c r="K641" i="14"/>
  <c r="O641" i="14"/>
  <c r="Q641" i="14"/>
  <c r="V641" i="14"/>
  <c r="G643" i="14"/>
  <c r="M643" i="14" s="1"/>
  <c r="I643" i="14"/>
  <c r="K643" i="14"/>
  <c r="O643" i="14"/>
  <c r="Q643" i="14"/>
  <c r="V643" i="14"/>
  <c r="G646" i="14"/>
  <c r="I646" i="14"/>
  <c r="K646" i="14"/>
  <c r="M646" i="14"/>
  <c r="O646" i="14"/>
  <c r="Q646" i="14"/>
  <c r="V646" i="14"/>
  <c r="G649" i="14"/>
  <c r="I649" i="14"/>
  <c r="K649" i="14"/>
  <c r="M649" i="14"/>
  <c r="O649" i="14"/>
  <c r="O634" i="14" s="1"/>
  <c r="Q649" i="14"/>
  <c r="V649" i="14"/>
  <c r="G652" i="14"/>
  <c r="M652" i="14" s="1"/>
  <c r="I652" i="14"/>
  <c r="K652" i="14"/>
  <c r="O652" i="14"/>
  <c r="Q652" i="14"/>
  <c r="V652" i="14"/>
  <c r="G655" i="14"/>
  <c r="M655" i="14" s="1"/>
  <c r="I655" i="14"/>
  <c r="K655" i="14"/>
  <c r="O655" i="14"/>
  <c r="Q655" i="14"/>
  <c r="V655" i="14"/>
  <c r="G658" i="14"/>
  <c r="M658" i="14" s="1"/>
  <c r="I658" i="14"/>
  <c r="K658" i="14"/>
  <c r="O658" i="14"/>
  <c r="Q658" i="14"/>
  <c r="V658" i="14"/>
  <c r="G661" i="14"/>
  <c r="M661" i="14" s="1"/>
  <c r="I661" i="14"/>
  <c r="K661" i="14"/>
  <c r="O661" i="14"/>
  <c r="Q661" i="14"/>
  <c r="V661" i="14"/>
  <c r="G663" i="14"/>
  <c r="M663" i="14" s="1"/>
  <c r="I663" i="14"/>
  <c r="K663" i="14"/>
  <c r="O663" i="14"/>
  <c r="Q663" i="14"/>
  <c r="V663" i="14"/>
  <c r="G665" i="14"/>
  <c r="I665" i="14"/>
  <c r="K665" i="14"/>
  <c r="M665" i="14"/>
  <c r="O665" i="14"/>
  <c r="Q665" i="14"/>
  <c r="V665" i="14"/>
  <c r="G667" i="14"/>
  <c r="I667" i="14"/>
  <c r="K667" i="14"/>
  <c r="M667" i="14"/>
  <c r="O667" i="14"/>
  <c r="Q667" i="14"/>
  <c r="V667" i="14"/>
  <c r="G669" i="14"/>
  <c r="M669" i="14" s="1"/>
  <c r="I669" i="14"/>
  <c r="K669" i="14"/>
  <c r="O669" i="14"/>
  <c r="Q669" i="14"/>
  <c r="V669" i="14"/>
  <c r="G672" i="14"/>
  <c r="M672" i="14" s="1"/>
  <c r="I672" i="14"/>
  <c r="K672" i="14"/>
  <c r="O672" i="14"/>
  <c r="Q672" i="14"/>
  <c r="V672" i="14"/>
  <c r="G675" i="14"/>
  <c r="M675" i="14" s="1"/>
  <c r="I675" i="14"/>
  <c r="K675" i="14"/>
  <c r="O675" i="14"/>
  <c r="Q675" i="14"/>
  <c r="V675" i="14"/>
  <c r="G678" i="14"/>
  <c r="M678" i="14" s="1"/>
  <c r="I678" i="14"/>
  <c r="K678" i="14"/>
  <c r="O678" i="14"/>
  <c r="Q678" i="14"/>
  <c r="V678" i="14"/>
  <c r="G681" i="14"/>
  <c r="M681" i="14" s="1"/>
  <c r="I681" i="14"/>
  <c r="K681" i="14"/>
  <c r="O681" i="14"/>
  <c r="Q681" i="14"/>
  <c r="V681" i="14"/>
  <c r="G683" i="14"/>
  <c r="M683" i="14" s="1"/>
  <c r="I683" i="14"/>
  <c r="K683" i="14"/>
  <c r="O683" i="14"/>
  <c r="Q683" i="14"/>
  <c r="V683" i="14"/>
  <c r="G685" i="14"/>
  <c r="M685" i="14" s="1"/>
  <c r="I685" i="14"/>
  <c r="K685" i="14"/>
  <c r="O685" i="14"/>
  <c r="Q685" i="14"/>
  <c r="V685" i="14"/>
  <c r="G687" i="14"/>
  <c r="I687" i="14"/>
  <c r="K687" i="14"/>
  <c r="M687" i="14"/>
  <c r="O687" i="14"/>
  <c r="Q687" i="14"/>
  <c r="V687" i="14"/>
  <c r="G689" i="14"/>
  <c r="M689" i="14" s="1"/>
  <c r="I689" i="14"/>
  <c r="K689" i="14"/>
  <c r="O689" i="14"/>
  <c r="Q689" i="14"/>
  <c r="V689" i="14"/>
  <c r="G691" i="14"/>
  <c r="M691" i="14" s="1"/>
  <c r="I691" i="14"/>
  <c r="K691" i="14"/>
  <c r="O691" i="14"/>
  <c r="Q691" i="14"/>
  <c r="V691" i="14"/>
  <c r="G693" i="14"/>
  <c r="M693" i="14" s="1"/>
  <c r="I693" i="14"/>
  <c r="K693" i="14"/>
  <c r="O693" i="14"/>
  <c r="Q693" i="14"/>
  <c r="V693" i="14"/>
  <c r="G695" i="14"/>
  <c r="M695" i="14" s="1"/>
  <c r="I695" i="14"/>
  <c r="K695" i="14"/>
  <c r="O695" i="14"/>
  <c r="Q695" i="14"/>
  <c r="V695" i="14"/>
  <c r="G698" i="14"/>
  <c r="M698" i="14" s="1"/>
  <c r="M697" i="14" s="1"/>
  <c r="I698" i="14"/>
  <c r="I697" i="14" s="1"/>
  <c r="K698" i="14"/>
  <c r="K697" i="14" s="1"/>
  <c r="O698" i="14"/>
  <c r="O697" i="14" s="1"/>
  <c r="Q698" i="14"/>
  <c r="Q697" i="14" s="1"/>
  <c r="V698" i="14"/>
  <c r="V697" i="14" s="1"/>
  <c r="G708" i="14"/>
  <c r="M708" i="14" s="1"/>
  <c r="I708" i="14"/>
  <c r="K708" i="14"/>
  <c r="K707" i="14" s="1"/>
  <c r="O708" i="14"/>
  <c r="Q708" i="14"/>
  <c r="V708" i="14"/>
  <c r="V707" i="14" s="1"/>
  <c r="G711" i="14"/>
  <c r="I711" i="14"/>
  <c r="I707" i="14" s="1"/>
  <c r="K711" i="14"/>
  <c r="M711" i="14"/>
  <c r="O711" i="14"/>
  <c r="Q711" i="14"/>
  <c r="V711" i="14"/>
  <c r="G713" i="14"/>
  <c r="I713" i="14"/>
  <c r="K713" i="14"/>
  <c r="O713" i="14"/>
  <c r="Q713" i="14"/>
  <c r="V713" i="14"/>
  <c r="G717" i="14"/>
  <c r="M717" i="14" s="1"/>
  <c r="I717" i="14"/>
  <c r="K717" i="14"/>
  <c r="O717" i="14"/>
  <c r="Q717" i="14"/>
  <c r="Q716" i="14" s="1"/>
  <c r="V717" i="14"/>
  <c r="V716" i="14" s="1"/>
  <c r="G719" i="14"/>
  <c r="M719" i="14" s="1"/>
  <c r="I719" i="14"/>
  <c r="K719" i="14"/>
  <c r="O719" i="14"/>
  <c r="Q719" i="14"/>
  <c r="V719" i="14"/>
  <c r="G722" i="14"/>
  <c r="M722" i="14" s="1"/>
  <c r="I722" i="14"/>
  <c r="K722" i="14"/>
  <c r="O722" i="14"/>
  <c r="Q722" i="14"/>
  <c r="V722" i="14"/>
  <c r="G734" i="14"/>
  <c r="M734" i="14" s="1"/>
  <c r="I734" i="14"/>
  <c r="K734" i="14"/>
  <c r="O734" i="14"/>
  <c r="Q734" i="14"/>
  <c r="V734" i="14"/>
  <c r="AE741" i="14"/>
  <c r="F45" i="1" s="1"/>
  <c r="BA948" i="13"/>
  <c r="BA943" i="13"/>
  <c r="BA940" i="13"/>
  <c r="BA688" i="13"/>
  <c r="BA659" i="13"/>
  <c r="BA654" i="13"/>
  <c r="BA651" i="13"/>
  <c r="BA646" i="13"/>
  <c r="BA642" i="13"/>
  <c r="BA637" i="13"/>
  <c r="BA634" i="13"/>
  <c r="BA488" i="13"/>
  <c r="BA393" i="13"/>
  <c r="BA359" i="13"/>
  <c r="BA343" i="13"/>
  <c r="BA301" i="13"/>
  <c r="BA268" i="13"/>
  <c r="BA258" i="13"/>
  <c r="BA255" i="13"/>
  <c r="BA219" i="13"/>
  <c r="BA215" i="13"/>
  <c r="BA171" i="13"/>
  <c r="BA153" i="13"/>
  <c r="BA129" i="13"/>
  <c r="BA124" i="13"/>
  <c r="BA120" i="13"/>
  <c r="BA104" i="13"/>
  <c r="BA83" i="13"/>
  <c r="BA80" i="13"/>
  <c r="BA77" i="13"/>
  <c r="BA71" i="13"/>
  <c r="BA66" i="13"/>
  <c r="BA52" i="13"/>
  <c r="G9" i="13"/>
  <c r="M9" i="13" s="1"/>
  <c r="I9" i="13"/>
  <c r="K9" i="13"/>
  <c r="O9" i="13"/>
  <c r="Q9" i="13"/>
  <c r="V9" i="13"/>
  <c r="G15" i="13"/>
  <c r="I15" i="13"/>
  <c r="K15" i="13"/>
  <c r="O15" i="13"/>
  <c r="Q15" i="13"/>
  <c r="V15" i="13"/>
  <c r="V8" i="13" s="1"/>
  <c r="G18" i="13"/>
  <c r="I18" i="13"/>
  <c r="K18" i="13"/>
  <c r="M18" i="13"/>
  <c r="O18" i="13"/>
  <c r="Q18" i="13"/>
  <c r="V18" i="13"/>
  <c r="G30" i="13"/>
  <c r="M30" i="13" s="1"/>
  <c r="I30" i="13"/>
  <c r="K30" i="13"/>
  <c r="O30" i="13"/>
  <c r="Q30" i="13"/>
  <c r="V30" i="13"/>
  <c r="G38" i="13"/>
  <c r="M38" i="13" s="1"/>
  <c r="I38" i="13"/>
  <c r="K38" i="13"/>
  <c r="O38" i="13"/>
  <c r="Q38" i="13"/>
  <c r="V38" i="13"/>
  <c r="G51" i="13"/>
  <c r="I51" i="13"/>
  <c r="K51" i="13"/>
  <c r="M51" i="13"/>
  <c r="O51" i="13"/>
  <c r="Q51" i="13"/>
  <c r="V51" i="13"/>
  <c r="G65" i="13"/>
  <c r="I65" i="13"/>
  <c r="K65" i="13"/>
  <c r="M65" i="13"/>
  <c r="O65" i="13"/>
  <c r="Q65" i="13"/>
  <c r="V65" i="13"/>
  <c r="G70" i="13"/>
  <c r="M70" i="13" s="1"/>
  <c r="I70" i="13"/>
  <c r="K70" i="13"/>
  <c r="O70" i="13"/>
  <c r="Q70" i="13"/>
  <c r="V70" i="13"/>
  <c r="G76" i="13"/>
  <c r="M76" i="13" s="1"/>
  <c r="I76" i="13"/>
  <c r="K76" i="13"/>
  <c r="O76" i="13"/>
  <c r="Q76" i="13"/>
  <c r="V76" i="13"/>
  <c r="G79" i="13"/>
  <c r="M79" i="13" s="1"/>
  <c r="I79" i="13"/>
  <c r="K79" i="13"/>
  <c r="O79" i="13"/>
  <c r="Q79" i="13"/>
  <c r="V79" i="13"/>
  <c r="G82" i="13"/>
  <c r="I82" i="13"/>
  <c r="K82" i="13"/>
  <c r="M82" i="13"/>
  <c r="O82" i="13"/>
  <c r="Q82" i="13"/>
  <c r="V82" i="13"/>
  <c r="G103" i="13"/>
  <c r="M103" i="13" s="1"/>
  <c r="I103" i="13"/>
  <c r="K103" i="13"/>
  <c r="O103" i="13"/>
  <c r="Q103" i="13"/>
  <c r="V103" i="13"/>
  <c r="G119" i="13"/>
  <c r="M119" i="13" s="1"/>
  <c r="I119" i="13"/>
  <c r="K119" i="13"/>
  <c r="O119" i="13"/>
  <c r="Q119" i="13"/>
  <c r="V119" i="13"/>
  <c r="G123" i="13"/>
  <c r="I123" i="13"/>
  <c r="K123" i="13"/>
  <c r="M123" i="13"/>
  <c r="O123" i="13"/>
  <c r="Q123" i="13"/>
  <c r="V123" i="13"/>
  <c r="G128" i="13"/>
  <c r="M128" i="13" s="1"/>
  <c r="I128" i="13"/>
  <c r="K128" i="13"/>
  <c r="O128" i="13"/>
  <c r="Q128" i="13"/>
  <c r="V128" i="13"/>
  <c r="G152" i="13"/>
  <c r="M152" i="13" s="1"/>
  <c r="I152" i="13"/>
  <c r="K152" i="13"/>
  <c r="O152" i="13"/>
  <c r="Q152" i="13"/>
  <c r="V152" i="13"/>
  <c r="G170" i="13"/>
  <c r="M170" i="13" s="1"/>
  <c r="I170" i="13"/>
  <c r="K170" i="13"/>
  <c r="O170" i="13"/>
  <c r="Q170" i="13"/>
  <c r="V170" i="13"/>
  <c r="G214" i="13"/>
  <c r="M214" i="13" s="1"/>
  <c r="I214" i="13"/>
  <c r="K214" i="13"/>
  <c r="O214" i="13"/>
  <c r="Q214" i="13"/>
  <c r="V214" i="13"/>
  <c r="G218" i="13"/>
  <c r="I218" i="13"/>
  <c r="K218" i="13"/>
  <c r="M218" i="13"/>
  <c r="O218" i="13"/>
  <c r="Q218" i="13"/>
  <c r="V218" i="13"/>
  <c r="G254" i="13"/>
  <c r="M254" i="13" s="1"/>
  <c r="I254" i="13"/>
  <c r="K254" i="13"/>
  <c r="O254" i="13"/>
  <c r="Q254" i="13"/>
  <c r="V254" i="13"/>
  <c r="G257" i="13"/>
  <c r="I257" i="13"/>
  <c r="K257" i="13"/>
  <c r="M257" i="13"/>
  <c r="O257" i="13"/>
  <c r="Q257" i="13"/>
  <c r="V257" i="13"/>
  <c r="G267" i="13"/>
  <c r="I267" i="13"/>
  <c r="K267" i="13"/>
  <c r="M267" i="13"/>
  <c r="O267" i="13"/>
  <c r="Q267" i="13"/>
  <c r="V267" i="13"/>
  <c r="G270" i="13"/>
  <c r="M270" i="13" s="1"/>
  <c r="I270" i="13"/>
  <c r="K270" i="13"/>
  <c r="O270" i="13"/>
  <c r="Q270" i="13"/>
  <c r="V270" i="13"/>
  <c r="G297" i="13"/>
  <c r="M297" i="13" s="1"/>
  <c r="I297" i="13"/>
  <c r="K297" i="13"/>
  <c r="O297" i="13"/>
  <c r="Q297" i="13"/>
  <c r="V297" i="13"/>
  <c r="G300" i="13"/>
  <c r="M300" i="13" s="1"/>
  <c r="I300" i="13"/>
  <c r="K300" i="13"/>
  <c r="O300" i="13"/>
  <c r="Q300" i="13"/>
  <c r="V300" i="13"/>
  <c r="G304" i="13"/>
  <c r="M304" i="13" s="1"/>
  <c r="I304" i="13"/>
  <c r="K304" i="13"/>
  <c r="O304" i="13"/>
  <c r="Q304" i="13"/>
  <c r="V304" i="13"/>
  <c r="G307" i="13"/>
  <c r="I307" i="13"/>
  <c r="K307" i="13"/>
  <c r="M307" i="13"/>
  <c r="O307" i="13"/>
  <c r="Q307" i="13"/>
  <c r="V307" i="13"/>
  <c r="G312" i="13"/>
  <c r="M312" i="13" s="1"/>
  <c r="I312" i="13"/>
  <c r="K312" i="13"/>
  <c r="O312" i="13"/>
  <c r="Q312" i="13"/>
  <c r="V312" i="13"/>
  <c r="G316" i="13"/>
  <c r="I316" i="13"/>
  <c r="K316" i="13"/>
  <c r="M316" i="13"/>
  <c r="O316" i="13"/>
  <c r="Q316" i="13"/>
  <c r="V316" i="13"/>
  <c r="G318" i="13"/>
  <c r="I318" i="13"/>
  <c r="K318" i="13"/>
  <c r="M318" i="13"/>
  <c r="O318" i="13"/>
  <c r="Q318" i="13"/>
  <c r="V318" i="13"/>
  <c r="G321" i="13"/>
  <c r="I321" i="13"/>
  <c r="K321" i="13"/>
  <c r="M321" i="13"/>
  <c r="O321" i="13"/>
  <c r="Q321" i="13"/>
  <c r="V321" i="13"/>
  <c r="G342" i="13"/>
  <c r="M342" i="13" s="1"/>
  <c r="I342" i="13"/>
  <c r="K342" i="13"/>
  <c r="O342" i="13"/>
  <c r="Q342" i="13"/>
  <c r="V342" i="13"/>
  <c r="G358" i="13"/>
  <c r="M358" i="13" s="1"/>
  <c r="I358" i="13"/>
  <c r="K358" i="13"/>
  <c r="O358" i="13"/>
  <c r="Q358" i="13"/>
  <c r="V358" i="13"/>
  <c r="G361" i="13"/>
  <c r="M361" i="13" s="1"/>
  <c r="I361" i="13"/>
  <c r="K361" i="13"/>
  <c r="O361" i="13"/>
  <c r="Q361" i="13"/>
  <c r="V361" i="13"/>
  <c r="G364" i="13"/>
  <c r="I364" i="13"/>
  <c r="K364" i="13"/>
  <c r="M364" i="13"/>
  <c r="O364" i="13"/>
  <c r="Q364" i="13"/>
  <c r="V364" i="13"/>
  <c r="G392" i="13"/>
  <c r="M392" i="13" s="1"/>
  <c r="I392" i="13"/>
  <c r="K392" i="13"/>
  <c r="O392" i="13"/>
  <c r="Q392" i="13"/>
  <c r="V392" i="13"/>
  <c r="G410" i="13"/>
  <c r="M410" i="13" s="1"/>
  <c r="I410" i="13"/>
  <c r="K410" i="13"/>
  <c r="O410" i="13"/>
  <c r="Q410" i="13"/>
  <c r="V410" i="13"/>
  <c r="G412" i="13"/>
  <c r="I412" i="13"/>
  <c r="K412" i="13"/>
  <c r="M412" i="13"/>
  <c r="O412" i="13"/>
  <c r="Q412" i="13"/>
  <c r="V412" i="13"/>
  <c r="G416" i="13"/>
  <c r="I416" i="13"/>
  <c r="K416" i="13"/>
  <c r="M416" i="13"/>
  <c r="O416" i="13"/>
  <c r="Q416" i="13"/>
  <c r="V416" i="13"/>
  <c r="G419" i="13"/>
  <c r="M419" i="13" s="1"/>
  <c r="I419" i="13"/>
  <c r="K419" i="13"/>
  <c r="O419" i="13"/>
  <c r="Q419" i="13"/>
  <c r="V419" i="13"/>
  <c r="G421" i="13"/>
  <c r="M421" i="13" s="1"/>
  <c r="I421" i="13"/>
  <c r="K421" i="13"/>
  <c r="O421" i="13"/>
  <c r="Q421" i="13"/>
  <c r="V421" i="13"/>
  <c r="G423" i="13"/>
  <c r="V423" i="13"/>
  <c r="G424" i="13"/>
  <c r="I424" i="13"/>
  <c r="K424" i="13"/>
  <c r="M424" i="13"/>
  <c r="O424" i="13"/>
  <c r="Q424" i="13"/>
  <c r="V424" i="13"/>
  <c r="G428" i="13"/>
  <c r="M428" i="13" s="1"/>
  <c r="I428" i="13"/>
  <c r="K428" i="13"/>
  <c r="O428" i="13"/>
  <c r="Q428" i="13"/>
  <c r="V428" i="13"/>
  <c r="G438" i="13"/>
  <c r="M438" i="13" s="1"/>
  <c r="I438" i="13"/>
  <c r="K438" i="13"/>
  <c r="O438" i="13"/>
  <c r="Q438" i="13"/>
  <c r="V438" i="13"/>
  <c r="G445" i="13"/>
  <c r="I445" i="13"/>
  <c r="K445" i="13"/>
  <c r="M445" i="13"/>
  <c r="O445" i="13"/>
  <c r="Q445" i="13"/>
  <c r="V445" i="13"/>
  <c r="G453" i="13"/>
  <c r="I453" i="13"/>
  <c r="K453" i="13"/>
  <c r="O453" i="13"/>
  <c r="O452" i="13" s="1"/>
  <c r="Q453" i="13"/>
  <c r="V453" i="13"/>
  <c r="G456" i="13"/>
  <c r="M456" i="13" s="1"/>
  <c r="I456" i="13"/>
  <c r="K456" i="13"/>
  <c r="O456" i="13"/>
  <c r="Q456" i="13"/>
  <c r="V456" i="13"/>
  <c r="G464" i="13"/>
  <c r="M464" i="13" s="1"/>
  <c r="I464" i="13"/>
  <c r="K464" i="13"/>
  <c r="O464" i="13"/>
  <c r="Q464" i="13"/>
  <c r="V464" i="13"/>
  <c r="G472" i="13"/>
  <c r="M472" i="13" s="1"/>
  <c r="I472" i="13"/>
  <c r="K472" i="13"/>
  <c r="O472" i="13"/>
  <c r="Q472" i="13"/>
  <c r="V472" i="13"/>
  <c r="G474" i="13"/>
  <c r="M474" i="13" s="1"/>
  <c r="I474" i="13"/>
  <c r="K474" i="13"/>
  <c r="O474" i="13"/>
  <c r="Q474" i="13"/>
  <c r="V474" i="13"/>
  <c r="G477" i="13"/>
  <c r="I477" i="13"/>
  <c r="K477" i="13"/>
  <c r="M477" i="13"/>
  <c r="O477" i="13"/>
  <c r="Q477" i="13"/>
  <c r="V477" i="13"/>
  <c r="G482" i="13"/>
  <c r="M482" i="13" s="1"/>
  <c r="I482" i="13"/>
  <c r="K482" i="13"/>
  <c r="O482" i="13"/>
  <c r="Q482" i="13"/>
  <c r="V482" i="13"/>
  <c r="G487" i="13"/>
  <c r="I487" i="13"/>
  <c r="K487" i="13"/>
  <c r="M487" i="13"/>
  <c r="O487" i="13"/>
  <c r="Q487" i="13"/>
  <c r="V487" i="13"/>
  <c r="G494" i="13"/>
  <c r="M494" i="13" s="1"/>
  <c r="I494" i="13"/>
  <c r="K494" i="13"/>
  <c r="O494" i="13"/>
  <c r="Q494" i="13"/>
  <c r="V494" i="13"/>
  <c r="G498" i="13"/>
  <c r="I498" i="13"/>
  <c r="K498" i="13"/>
  <c r="O498" i="13"/>
  <c r="Q498" i="13"/>
  <c r="V498" i="13"/>
  <c r="G502" i="13"/>
  <c r="I502" i="13"/>
  <c r="K502" i="13"/>
  <c r="M502" i="13"/>
  <c r="O502" i="13"/>
  <c r="Q502" i="13"/>
  <c r="V502" i="13"/>
  <c r="G506" i="13"/>
  <c r="M506" i="13" s="1"/>
  <c r="I506" i="13"/>
  <c r="K506" i="13"/>
  <c r="O506" i="13"/>
  <c r="Q506" i="13"/>
  <c r="V506" i="13"/>
  <c r="G511" i="13"/>
  <c r="I511" i="13"/>
  <c r="K511" i="13"/>
  <c r="M511" i="13"/>
  <c r="O511" i="13"/>
  <c r="Q511" i="13"/>
  <c r="V511" i="13"/>
  <c r="G515" i="13"/>
  <c r="M515" i="13" s="1"/>
  <c r="I515" i="13"/>
  <c r="K515" i="13"/>
  <c r="O515" i="13"/>
  <c r="Q515" i="13"/>
  <c r="V515" i="13"/>
  <c r="G519" i="13"/>
  <c r="M519" i="13" s="1"/>
  <c r="I519" i="13"/>
  <c r="K519" i="13"/>
  <c r="O519" i="13"/>
  <c r="Q519" i="13"/>
  <c r="V519" i="13"/>
  <c r="G539" i="13"/>
  <c r="M539" i="13" s="1"/>
  <c r="I539" i="13"/>
  <c r="K539" i="13"/>
  <c r="O539" i="13"/>
  <c r="Q539" i="13"/>
  <c r="V539" i="13"/>
  <c r="G547" i="13"/>
  <c r="M547" i="13" s="1"/>
  <c r="I547" i="13"/>
  <c r="K547" i="13"/>
  <c r="O547" i="13"/>
  <c r="Q547" i="13"/>
  <c r="V547" i="13"/>
  <c r="G559" i="13"/>
  <c r="M559" i="13" s="1"/>
  <c r="I559" i="13"/>
  <c r="K559" i="13"/>
  <c r="O559" i="13"/>
  <c r="Q559" i="13"/>
  <c r="V559" i="13"/>
  <c r="G572" i="13"/>
  <c r="M572" i="13" s="1"/>
  <c r="I572" i="13"/>
  <c r="K572" i="13"/>
  <c r="O572" i="13"/>
  <c r="Q572" i="13"/>
  <c r="V572" i="13"/>
  <c r="G578" i="13"/>
  <c r="M578" i="13" s="1"/>
  <c r="I578" i="13"/>
  <c r="K578" i="13"/>
  <c r="O578" i="13"/>
  <c r="Q578" i="13"/>
  <c r="V578" i="13"/>
  <c r="G585" i="13"/>
  <c r="I585" i="13"/>
  <c r="K585" i="13"/>
  <c r="M585" i="13"/>
  <c r="O585" i="13"/>
  <c r="Q585" i="13"/>
  <c r="V585" i="13"/>
  <c r="G589" i="13"/>
  <c r="I589" i="13"/>
  <c r="K589" i="13"/>
  <c r="M589" i="13"/>
  <c r="O589" i="13"/>
  <c r="Q589" i="13"/>
  <c r="V589" i="13"/>
  <c r="G592" i="13"/>
  <c r="I592" i="13"/>
  <c r="K592" i="13"/>
  <c r="M592" i="13"/>
  <c r="O592" i="13"/>
  <c r="Q592" i="13"/>
  <c r="V592" i="13"/>
  <c r="G596" i="13"/>
  <c r="M596" i="13" s="1"/>
  <c r="I596" i="13"/>
  <c r="K596" i="13"/>
  <c r="O596" i="13"/>
  <c r="Q596" i="13"/>
  <c r="V596" i="13"/>
  <c r="G608" i="13"/>
  <c r="M608" i="13" s="1"/>
  <c r="I608" i="13"/>
  <c r="K608" i="13"/>
  <c r="O608" i="13"/>
  <c r="Q608" i="13"/>
  <c r="V608" i="13"/>
  <c r="G611" i="13"/>
  <c r="M611" i="13" s="1"/>
  <c r="I611" i="13"/>
  <c r="K611" i="13"/>
  <c r="O611" i="13"/>
  <c r="Q611" i="13"/>
  <c r="V611" i="13"/>
  <c r="G617" i="13"/>
  <c r="I617" i="13"/>
  <c r="K617" i="13"/>
  <c r="M617" i="13"/>
  <c r="O617" i="13"/>
  <c r="Q617" i="13"/>
  <c r="V617" i="13"/>
  <c r="G623" i="13"/>
  <c r="M623" i="13" s="1"/>
  <c r="I623" i="13"/>
  <c r="K623" i="13"/>
  <c r="O623" i="13"/>
  <c r="Q623" i="13"/>
  <c r="V623" i="13"/>
  <c r="G626" i="13"/>
  <c r="M626" i="13" s="1"/>
  <c r="I626" i="13"/>
  <c r="K626" i="13"/>
  <c r="O626" i="13"/>
  <c r="Q626" i="13"/>
  <c r="V626" i="13"/>
  <c r="G630" i="13"/>
  <c r="I630" i="13"/>
  <c r="K630" i="13"/>
  <c r="M630" i="13"/>
  <c r="O630" i="13"/>
  <c r="Q630" i="13"/>
  <c r="V630" i="13"/>
  <c r="G633" i="13"/>
  <c r="M633" i="13" s="1"/>
  <c r="I633" i="13"/>
  <c r="K633" i="13"/>
  <c r="O633" i="13"/>
  <c r="Q633" i="13"/>
  <c r="V633" i="13"/>
  <c r="G636" i="13"/>
  <c r="M636" i="13" s="1"/>
  <c r="I636" i="13"/>
  <c r="K636" i="13"/>
  <c r="O636" i="13"/>
  <c r="Q636" i="13"/>
  <c r="V636" i="13"/>
  <c r="G641" i="13"/>
  <c r="M641" i="13" s="1"/>
  <c r="I641" i="13"/>
  <c r="K641" i="13"/>
  <c r="O641" i="13"/>
  <c r="Q641" i="13"/>
  <c r="V641" i="13"/>
  <c r="G645" i="13"/>
  <c r="M645" i="13" s="1"/>
  <c r="I645" i="13"/>
  <c r="K645" i="13"/>
  <c r="O645" i="13"/>
  <c r="Q645" i="13"/>
  <c r="V645" i="13"/>
  <c r="G650" i="13"/>
  <c r="I650" i="13"/>
  <c r="K650" i="13"/>
  <c r="M650" i="13"/>
  <c r="O650" i="13"/>
  <c r="Q650" i="13"/>
  <c r="V650" i="13"/>
  <c r="G653" i="13"/>
  <c r="M653" i="13" s="1"/>
  <c r="I653" i="13"/>
  <c r="K653" i="13"/>
  <c r="O653" i="13"/>
  <c r="Q653" i="13"/>
  <c r="V653" i="13"/>
  <c r="G658" i="13"/>
  <c r="M658" i="13" s="1"/>
  <c r="I658" i="13"/>
  <c r="K658" i="13"/>
  <c r="O658" i="13"/>
  <c r="Q658" i="13"/>
  <c r="V658" i="13"/>
  <c r="G662" i="13"/>
  <c r="M662" i="13" s="1"/>
  <c r="I662" i="13"/>
  <c r="K662" i="13"/>
  <c r="O662" i="13"/>
  <c r="Q662" i="13"/>
  <c r="V662" i="13"/>
  <c r="G669" i="13"/>
  <c r="I669" i="13"/>
  <c r="K669" i="13"/>
  <c r="M669" i="13"/>
  <c r="O669" i="13"/>
  <c r="Q669" i="13"/>
  <c r="V669" i="13"/>
  <c r="G676" i="13"/>
  <c r="M676" i="13" s="1"/>
  <c r="I676" i="13"/>
  <c r="K676" i="13"/>
  <c r="O676" i="13"/>
  <c r="Q676" i="13"/>
  <c r="V676" i="13"/>
  <c r="G686" i="13"/>
  <c r="M686" i="13" s="1"/>
  <c r="I686" i="13"/>
  <c r="K686" i="13"/>
  <c r="O686" i="13"/>
  <c r="Q686" i="13"/>
  <c r="V686" i="13"/>
  <c r="G696" i="13"/>
  <c r="M696" i="13" s="1"/>
  <c r="I696" i="13"/>
  <c r="K696" i="13"/>
  <c r="O696" i="13"/>
  <c r="Q696" i="13"/>
  <c r="V696" i="13"/>
  <c r="G703" i="13"/>
  <c r="I703" i="13"/>
  <c r="K703" i="13"/>
  <c r="M703" i="13"/>
  <c r="O703" i="13"/>
  <c r="Q703" i="13"/>
  <c r="V703" i="13"/>
  <c r="G710" i="13"/>
  <c r="M710" i="13" s="1"/>
  <c r="I710" i="13"/>
  <c r="K710" i="13"/>
  <c r="O710" i="13"/>
  <c r="Q710" i="13"/>
  <c r="V710" i="13"/>
  <c r="G714" i="13"/>
  <c r="I714" i="13"/>
  <c r="K714" i="13"/>
  <c r="M714" i="13"/>
  <c r="O714" i="13"/>
  <c r="Q714" i="13"/>
  <c r="V714" i="13"/>
  <c r="G720" i="13"/>
  <c r="M720" i="13" s="1"/>
  <c r="I720" i="13"/>
  <c r="K720" i="13"/>
  <c r="O720" i="13"/>
  <c r="Q720" i="13"/>
  <c r="V720" i="13"/>
  <c r="G726" i="13"/>
  <c r="I726" i="13"/>
  <c r="K726" i="13"/>
  <c r="M726" i="13"/>
  <c r="O726" i="13"/>
  <c r="Q726" i="13"/>
  <c r="V726" i="13"/>
  <c r="G728" i="13"/>
  <c r="M728" i="13" s="1"/>
  <c r="I728" i="13"/>
  <c r="K728" i="13"/>
  <c r="O728" i="13"/>
  <c r="Q728" i="13"/>
  <c r="V728" i="13"/>
  <c r="G730" i="13"/>
  <c r="M730" i="13" s="1"/>
  <c r="I730" i="13"/>
  <c r="K730" i="13"/>
  <c r="O730" i="13"/>
  <c r="Q730" i="13"/>
  <c r="V730" i="13"/>
  <c r="G732" i="13"/>
  <c r="M732" i="13" s="1"/>
  <c r="I732" i="13"/>
  <c r="K732" i="13"/>
  <c r="O732" i="13"/>
  <c r="Q732" i="13"/>
  <c r="V732" i="13"/>
  <c r="G735" i="13"/>
  <c r="M735" i="13" s="1"/>
  <c r="I735" i="13"/>
  <c r="K735" i="13"/>
  <c r="O735" i="13"/>
  <c r="Q735" i="13"/>
  <c r="V735" i="13"/>
  <c r="G738" i="13"/>
  <c r="M738" i="13" s="1"/>
  <c r="I738" i="13"/>
  <c r="K738" i="13"/>
  <c r="O738" i="13"/>
  <c r="Q738" i="13"/>
  <c r="V738" i="13"/>
  <c r="G740" i="13"/>
  <c r="I740" i="13"/>
  <c r="K740" i="13"/>
  <c r="M740" i="13"/>
  <c r="O740" i="13"/>
  <c r="Q740" i="13"/>
  <c r="V740" i="13"/>
  <c r="G742" i="13"/>
  <c r="M742" i="13" s="1"/>
  <c r="I742" i="13"/>
  <c r="K742" i="13"/>
  <c r="O742" i="13"/>
  <c r="Q742" i="13"/>
  <c r="V742" i="13"/>
  <c r="G744" i="13"/>
  <c r="I744" i="13"/>
  <c r="K744" i="13"/>
  <c r="M744" i="13"/>
  <c r="O744" i="13"/>
  <c r="Q744" i="13"/>
  <c r="V744" i="13"/>
  <c r="G746" i="13"/>
  <c r="M746" i="13" s="1"/>
  <c r="I746" i="13"/>
  <c r="K746" i="13"/>
  <c r="O746" i="13"/>
  <c r="Q746" i="13"/>
  <c r="V746" i="13"/>
  <c r="G748" i="13"/>
  <c r="M748" i="13" s="1"/>
  <c r="I748" i="13"/>
  <c r="K748" i="13"/>
  <c r="O748" i="13"/>
  <c r="Q748" i="13"/>
  <c r="V748" i="13"/>
  <c r="G750" i="13"/>
  <c r="M750" i="13" s="1"/>
  <c r="I750" i="13"/>
  <c r="K750" i="13"/>
  <c r="O750" i="13"/>
  <c r="Q750" i="13"/>
  <c r="V750" i="13"/>
  <c r="G752" i="13"/>
  <c r="M752" i="13" s="1"/>
  <c r="I752" i="13"/>
  <c r="K752" i="13"/>
  <c r="O752" i="13"/>
  <c r="Q752" i="13"/>
  <c r="V752" i="13"/>
  <c r="G754" i="13"/>
  <c r="M754" i="13" s="1"/>
  <c r="I754" i="13"/>
  <c r="K754" i="13"/>
  <c r="O754" i="13"/>
  <c r="Q754" i="13"/>
  <c r="V754" i="13"/>
  <c r="G756" i="13"/>
  <c r="M756" i="13" s="1"/>
  <c r="I756" i="13"/>
  <c r="K756" i="13"/>
  <c r="O756" i="13"/>
  <c r="Q756" i="13"/>
  <c r="V756" i="13"/>
  <c r="G758" i="13"/>
  <c r="I758" i="13"/>
  <c r="K758" i="13"/>
  <c r="M758" i="13"/>
  <c r="O758" i="13"/>
  <c r="Q758" i="13"/>
  <c r="V758" i="13"/>
  <c r="G760" i="13"/>
  <c r="I760" i="13"/>
  <c r="K760" i="13"/>
  <c r="M760" i="13"/>
  <c r="O760" i="13"/>
  <c r="Q760" i="13"/>
  <c r="V760" i="13"/>
  <c r="G762" i="13"/>
  <c r="M762" i="13" s="1"/>
  <c r="I762" i="13"/>
  <c r="K762" i="13"/>
  <c r="O762" i="13"/>
  <c r="Q762" i="13"/>
  <c r="V762" i="13"/>
  <c r="G764" i="13"/>
  <c r="M764" i="13" s="1"/>
  <c r="I764" i="13"/>
  <c r="K764" i="13"/>
  <c r="O764" i="13"/>
  <c r="Q764" i="13"/>
  <c r="V764" i="13"/>
  <c r="G767" i="13"/>
  <c r="M767" i="13" s="1"/>
  <c r="I767" i="13"/>
  <c r="K767" i="13"/>
  <c r="O767" i="13"/>
  <c r="Q767" i="13"/>
  <c r="V767" i="13"/>
  <c r="G770" i="13"/>
  <c r="I770" i="13"/>
  <c r="K770" i="13"/>
  <c r="M770" i="13"/>
  <c r="O770" i="13"/>
  <c r="Q770" i="13"/>
  <c r="V770" i="13"/>
  <c r="G773" i="13"/>
  <c r="M773" i="13" s="1"/>
  <c r="I773" i="13"/>
  <c r="K773" i="13"/>
  <c r="O773" i="13"/>
  <c r="Q773" i="13"/>
  <c r="V773" i="13"/>
  <c r="G776" i="13"/>
  <c r="I776" i="13"/>
  <c r="K776" i="13"/>
  <c r="M776" i="13"/>
  <c r="O776" i="13"/>
  <c r="Q776" i="13"/>
  <c r="V776" i="13"/>
  <c r="G779" i="13"/>
  <c r="I779" i="13"/>
  <c r="K779" i="13"/>
  <c r="M779" i="13"/>
  <c r="O779" i="13"/>
  <c r="Q779" i="13"/>
  <c r="V779" i="13"/>
  <c r="G782" i="13"/>
  <c r="I782" i="13"/>
  <c r="K782" i="13"/>
  <c r="M782" i="13"/>
  <c r="O782" i="13"/>
  <c r="Q782" i="13"/>
  <c r="V782" i="13"/>
  <c r="G789" i="13"/>
  <c r="M789" i="13" s="1"/>
  <c r="I789" i="13"/>
  <c r="K789" i="13"/>
  <c r="O789" i="13"/>
  <c r="Q789" i="13"/>
  <c r="V789" i="13"/>
  <c r="G793" i="13"/>
  <c r="M793" i="13" s="1"/>
  <c r="I793" i="13"/>
  <c r="K793" i="13"/>
  <c r="O793" i="13"/>
  <c r="Q793" i="13"/>
  <c r="V793" i="13"/>
  <c r="G798" i="13"/>
  <c r="M798" i="13" s="1"/>
  <c r="I798" i="13"/>
  <c r="K798" i="13"/>
  <c r="O798" i="13"/>
  <c r="Q798" i="13"/>
  <c r="V798" i="13"/>
  <c r="G802" i="13"/>
  <c r="I802" i="13"/>
  <c r="K802" i="13"/>
  <c r="M802" i="13"/>
  <c r="O802" i="13"/>
  <c r="Q802" i="13"/>
  <c r="V802" i="13"/>
  <c r="G807" i="13"/>
  <c r="M807" i="13" s="1"/>
  <c r="I807" i="13"/>
  <c r="K807" i="13"/>
  <c r="O807" i="13"/>
  <c r="Q807" i="13"/>
  <c r="V807" i="13"/>
  <c r="G812" i="13"/>
  <c r="I812" i="13"/>
  <c r="K812" i="13"/>
  <c r="M812" i="13"/>
  <c r="O812" i="13"/>
  <c r="Q812" i="13"/>
  <c r="V812" i="13"/>
  <c r="G816" i="13"/>
  <c r="M816" i="13" s="1"/>
  <c r="I816" i="13"/>
  <c r="K816" i="13"/>
  <c r="O816" i="13"/>
  <c r="Q816" i="13"/>
  <c r="V816" i="13"/>
  <c r="G821" i="13"/>
  <c r="I821" i="13"/>
  <c r="K821" i="13"/>
  <c r="M821" i="13"/>
  <c r="O821" i="13"/>
  <c r="Q821" i="13"/>
  <c r="V821" i="13"/>
  <c r="G826" i="13"/>
  <c r="M826" i="13" s="1"/>
  <c r="I826" i="13"/>
  <c r="K826" i="13"/>
  <c r="O826" i="13"/>
  <c r="Q826" i="13"/>
  <c r="V826" i="13"/>
  <c r="G831" i="13"/>
  <c r="M831" i="13" s="1"/>
  <c r="I831" i="13"/>
  <c r="K831" i="13"/>
  <c r="O831" i="13"/>
  <c r="Q831" i="13"/>
  <c r="V831" i="13"/>
  <c r="G835" i="13"/>
  <c r="M835" i="13" s="1"/>
  <c r="I835" i="13"/>
  <c r="K835" i="13"/>
  <c r="O835" i="13"/>
  <c r="Q835" i="13"/>
  <c r="V835" i="13"/>
  <c r="G838" i="13"/>
  <c r="M838" i="13" s="1"/>
  <c r="I838" i="13"/>
  <c r="K838" i="13"/>
  <c r="O838" i="13"/>
  <c r="Q838" i="13"/>
  <c r="V838" i="13"/>
  <c r="G844" i="13"/>
  <c r="M844" i="13" s="1"/>
  <c r="I844" i="13"/>
  <c r="K844" i="13"/>
  <c r="O844" i="13"/>
  <c r="Q844" i="13"/>
  <c r="V844" i="13"/>
  <c r="G848" i="13"/>
  <c r="I848" i="13"/>
  <c r="K848" i="13"/>
  <c r="M848" i="13"/>
  <c r="O848" i="13"/>
  <c r="Q848" i="13"/>
  <c r="V848" i="13"/>
  <c r="G853" i="13"/>
  <c r="M853" i="13" s="1"/>
  <c r="I853" i="13"/>
  <c r="K853" i="13"/>
  <c r="O853" i="13"/>
  <c r="Q853" i="13"/>
  <c r="V853" i="13"/>
  <c r="G857" i="13"/>
  <c r="I857" i="13"/>
  <c r="K857" i="13"/>
  <c r="M857" i="13"/>
  <c r="O857" i="13"/>
  <c r="Q857" i="13"/>
  <c r="V857" i="13"/>
  <c r="G862" i="13"/>
  <c r="M862" i="13" s="1"/>
  <c r="I862" i="13"/>
  <c r="K862" i="13"/>
  <c r="O862" i="13"/>
  <c r="Q862" i="13"/>
  <c r="V862" i="13"/>
  <c r="G867" i="13"/>
  <c r="M867" i="13" s="1"/>
  <c r="I867" i="13"/>
  <c r="K867" i="13"/>
  <c r="O867" i="13"/>
  <c r="Q867" i="13"/>
  <c r="V867" i="13"/>
  <c r="G872" i="13"/>
  <c r="M872" i="13" s="1"/>
  <c r="I872" i="13"/>
  <c r="K872" i="13"/>
  <c r="O872" i="13"/>
  <c r="Q872" i="13"/>
  <c r="V872" i="13"/>
  <c r="G877" i="13"/>
  <c r="I877" i="13"/>
  <c r="K877" i="13"/>
  <c r="M877" i="13"/>
  <c r="O877" i="13"/>
  <c r="Q877" i="13"/>
  <c r="V877" i="13"/>
  <c r="G881" i="13"/>
  <c r="M881" i="13" s="1"/>
  <c r="I881" i="13"/>
  <c r="K881" i="13"/>
  <c r="O881" i="13"/>
  <c r="Q881" i="13"/>
  <c r="V881" i="13"/>
  <c r="G885" i="13"/>
  <c r="M885" i="13" s="1"/>
  <c r="I885" i="13"/>
  <c r="K885" i="13"/>
  <c r="O885" i="13"/>
  <c r="Q885" i="13"/>
  <c r="V885" i="13"/>
  <c r="G890" i="13"/>
  <c r="M890" i="13" s="1"/>
  <c r="I890" i="13"/>
  <c r="K890" i="13"/>
  <c r="O890" i="13"/>
  <c r="Q890" i="13"/>
  <c r="V890" i="13"/>
  <c r="G894" i="13"/>
  <c r="I894" i="13"/>
  <c r="K894" i="13"/>
  <c r="M894" i="13"/>
  <c r="O894" i="13"/>
  <c r="Q894" i="13"/>
  <c r="V894" i="13"/>
  <c r="G898" i="13"/>
  <c r="M898" i="13" s="1"/>
  <c r="I898" i="13"/>
  <c r="K898" i="13"/>
  <c r="O898" i="13"/>
  <c r="Q898" i="13"/>
  <c r="V898" i="13"/>
  <c r="G902" i="13"/>
  <c r="M902" i="13" s="1"/>
  <c r="I902" i="13"/>
  <c r="K902" i="13"/>
  <c r="O902" i="13"/>
  <c r="Q902" i="13"/>
  <c r="V902" i="13"/>
  <c r="G907" i="13"/>
  <c r="M907" i="13" s="1"/>
  <c r="I907" i="13"/>
  <c r="K907" i="13"/>
  <c r="O907" i="13"/>
  <c r="Q907" i="13"/>
  <c r="V907" i="13"/>
  <c r="G911" i="13"/>
  <c r="M911" i="13" s="1"/>
  <c r="I911" i="13"/>
  <c r="K911" i="13"/>
  <c r="O911" i="13"/>
  <c r="Q911" i="13"/>
  <c r="V911" i="13"/>
  <c r="G919" i="13"/>
  <c r="M919" i="13" s="1"/>
  <c r="I919" i="13"/>
  <c r="K919" i="13"/>
  <c r="O919" i="13"/>
  <c r="Q919" i="13"/>
  <c r="V919" i="13"/>
  <c r="G923" i="13"/>
  <c r="I923" i="13"/>
  <c r="K923" i="13"/>
  <c r="M923" i="13"/>
  <c r="O923" i="13"/>
  <c r="Q923" i="13"/>
  <c r="V923" i="13"/>
  <c r="G927" i="13"/>
  <c r="M927" i="13" s="1"/>
  <c r="I927" i="13"/>
  <c r="K927" i="13"/>
  <c r="O927" i="13"/>
  <c r="Q927" i="13"/>
  <c r="V927" i="13"/>
  <c r="G934" i="13"/>
  <c r="M934" i="13" s="1"/>
  <c r="I934" i="13"/>
  <c r="K934" i="13"/>
  <c r="O934" i="13"/>
  <c r="Q934" i="13"/>
  <c r="V934" i="13"/>
  <c r="G939" i="13"/>
  <c r="M939" i="13" s="1"/>
  <c r="I939" i="13"/>
  <c r="K939" i="13"/>
  <c r="O939" i="13"/>
  <c r="O938" i="13" s="1"/>
  <c r="Q939" i="13"/>
  <c r="V939" i="13"/>
  <c r="V938" i="13" s="1"/>
  <c r="G942" i="13"/>
  <c r="G938" i="13" s="1"/>
  <c r="I942" i="13"/>
  <c r="K942" i="13"/>
  <c r="O942" i="13"/>
  <c r="Q942" i="13"/>
  <c r="V942" i="13"/>
  <c r="G945" i="13"/>
  <c r="I945" i="13"/>
  <c r="K945" i="13"/>
  <c r="M945" i="13"/>
  <c r="O945" i="13"/>
  <c r="Q945" i="13"/>
  <c r="V945" i="13"/>
  <c r="G947" i="13"/>
  <c r="M947" i="13" s="1"/>
  <c r="I947" i="13"/>
  <c r="K947" i="13"/>
  <c r="O947" i="13"/>
  <c r="Q947" i="13"/>
  <c r="V947" i="13"/>
  <c r="G951" i="13"/>
  <c r="M951" i="13" s="1"/>
  <c r="I951" i="13"/>
  <c r="K951" i="13"/>
  <c r="O951" i="13"/>
  <c r="Q951" i="13"/>
  <c r="V951" i="13"/>
  <c r="G956" i="13"/>
  <c r="I956" i="13"/>
  <c r="K956" i="13"/>
  <c r="M956" i="13"/>
  <c r="O956" i="13"/>
  <c r="Q956" i="13"/>
  <c r="V956" i="13"/>
  <c r="G961" i="13"/>
  <c r="I961" i="13"/>
  <c r="K961" i="13"/>
  <c r="O961" i="13"/>
  <c r="Q961" i="13"/>
  <c r="V961" i="13"/>
  <c r="G966" i="13"/>
  <c r="M966" i="13" s="1"/>
  <c r="I966" i="13"/>
  <c r="K966" i="13"/>
  <c r="O966" i="13"/>
  <c r="Q966" i="13"/>
  <c r="V966" i="13"/>
  <c r="G970" i="13"/>
  <c r="M970" i="13" s="1"/>
  <c r="I970" i="13"/>
  <c r="K970" i="13"/>
  <c r="O970" i="13"/>
  <c r="Q970" i="13"/>
  <c r="V970" i="13"/>
  <c r="G981" i="13"/>
  <c r="M981" i="13" s="1"/>
  <c r="I981" i="13"/>
  <c r="K981" i="13"/>
  <c r="O981" i="13"/>
  <c r="Q981" i="13"/>
  <c r="V981" i="13"/>
  <c r="G984" i="13"/>
  <c r="I984" i="13"/>
  <c r="K984" i="13"/>
  <c r="K983" i="13" s="1"/>
  <c r="M984" i="13"/>
  <c r="O984" i="13"/>
  <c r="Q984" i="13"/>
  <c r="Q983" i="13" s="1"/>
  <c r="V984" i="13"/>
  <c r="G986" i="13"/>
  <c r="M986" i="13" s="1"/>
  <c r="I986" i="13"/>
  <c r="K986" i="13"/>
  <c r="O986" i="13"/>
  <c r="Q986" i="13"/>
  <c r="V986" i="13"/>
  <c r="G988" i="13"/>
  <c r="I988" i="13"/>
  <c r="K988" i="13"/>
  <c r="M988" i="13"/>
  <c r="O988" i="13"/>
  <c r="Q988" i="13"/>
  <c r="V988" i="13"/>
  <c r="G990" i="13"/>
  <c r="M990" i="13" s="1"/>
  <c r="I990" i="13"/>
  <c r="K990" i="13"/>
  <c r="O990" i="13"/>
  <c r="Q990" i="13"/>
  <c r="V990" i="13"/>
  <c r="G992" i="13"/>
  <c r="M992" i="13" s="1"/>
  <c r="I992" i="13"/>
  <c r="K992" i="13"/>
  <c r="O992" i="13"/>
  <c r="Q992" i="13"/>
  <c r="V992" i="13"/>
  <c r="G995" i="13"/>
  <c r="M995" i="13" s="1"/>
  <c r="I995" i="13"/>
  <c r="K995" i="13"/>
  <c r="O995" i="13"/>
  <c r="Q995" i="13"/>
  <c r="V995" i="13"/>
  <c r="G997" i="13"/>
  <c r="M997" i="13" s="1"/>
  <c r="I997" i="13"/>
  <c r="K997" i="13"/>
  <c r="O997" i="13"/>
  <c r="Q997" i="13"/>
  <c r="V997" i="13"/>
  <c r="G1000" i="13"/>
  <c r="G999" i="13" s="1"/>
  <c r="I1000" i="13"/>
  <c r="I999" i="13" s="1"/>
  <c r="K1000" i="13"/>
  <c r="K999" i="13" s="1"/>
  <c r="M1000" i="13"/>
  <c r="M999" i="13" s="1"/>
  <c r="O1000" i="13"/>
  <c r="O999" i="13" s="1"/>
  <c r="Q1000" i="13"/>
  <c r="Q999" i="13" s="1"/>
  <c r="V1000" i="13"/>
  <c r="V999" i="13" s="1"/>
  <c r="I1023" i="13"/>
  <c r="G1024" i="13"/>
  <c r="I1024" i="13"/>
  <c r="K1024" i="13"/>
  <c r="K1023" i="13" s="1"/>
  <c r="M1024" i="13"/>
  <c r="O1024" i="13"/>
  <c r="Q1024" i="13"/>
  <c r="V1024" i="13"/>
  <c r="G1026" i="13"/>
  <c r="G1023" i="13" s="1"/>
  <c r="I1026" i="13"/>
  <c r="K1026" i="13"/>
  <c r="O1026" i="13"/>
  <c r="O1023" i="13" s="1"/>
  <c r="Q1026" i="13"/>
  <c r="V1026" i="13"/>
  <c r="V1023" i="13" s="1"/>
  <c r="Q1029" i="13"/>
  <c r="G1030" i="13"/>
  <c r="I1030" i="13"/>
  <c r="K1030" i="13"/>
  <c r="O1030" i="13"/>
  <c r="Q1030" i="13"/>
  <c r="V1030" i="13"/>
  <c r="G1033" i="13"/>
  <c r="I1033" i="13"/>
  <c r="K1033" i="13"/>
  <c r="M1033" i="13"/>
  <c r="O1033" i="13"/>
  <c r="Q1033" i="13"/>
  <c r="V1033" i="13"/>
  <c r="G1036" i="13"/>
  <c r="M1036" i="13" s="1"/>
  <c r="I1036" i="13"/>
  <c r="K1036" i="13"/>
  <c r="O1036" i="13"/>
  <c r="Q1036" i="13"/>
  <c r="V1036" i="13"/>
  <c r="G1049" i="13"/>
  <c r="M1049" i="13" s="1"/>
  <c r="I1049" i="13"/>
  <c r="K1049" i="13"/>
  <c r="O1049" i="13"/>
  <c r="Q1049" i="13"/>
  <c r="V1049" i="13"/>
  <c r="AE1056" i="13"/>
  <c r="F39" i="1" s="1"/>
  <c r="G9" i="12"/>
  <c r="I9" i="12"/>
  <c r="K9" i="12"/>
  <c r="M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AE38" i="12"/>
  <c r="F41" i="1" s="1"/>
  <c r="I20" i="1"/>
  <c r="I17" i="1"/>
  <c r="H47" i="1"/>
  <c r="J28" i="1"/>
  <c r="J26" i="1"/>
  <c r="G38" i="1"/>
  <c r="F38" i="1"/>
  <c r="J23" i="1"/>
  <c r="J24" i="1"/>
  <c r="J25" i="1"/>
  <c r="J27" i="1"/>
  <c r="E24" i="1"/>
  <c r="G24" i="1"/>
  <c r="E26" i="1"/>
  <c r="G26" i="1"/>
  <c r="F47" i="1" l="1"/>
  <c r="G23" i="1" s="1"/>
  <c r="I71" i="1"/>
  <c r="K290" i="14"/>
  <c r="V983" i="13"/>
  <c r="Q452" i="13"/>
  <c r="G452" i="13"/>
  <c r="I63" i="1" s="1"/>
  <c r="V634" i="14"/>
  <c r="O8" i="14"/>
  <c r="I983" i="13"/>
  <c r="K938" i="13"/>
  <c r="O8" i="13"/>
  <c r="Q8" i="13"/>
  <c r="O716" i="14"/>
  <c r="F40" i="1"/>
  <c r="I1029" i="13"/>
  <c r="Q1023" i="13"/>
  <c r="I938" i="13"/>
  <c r="O707" i="14"/>
  <c r="K634" i="14"/>
  <c r="Q249" i="14"/>
  <c r="G221" i="14"/>
  <c r="I62" i="1" s="1"/>
  <c r="AF38" i="12"/>
  <c r="K8" i="13"/>
  <c r="I716" i="14"/>
  <c r="Q634" i="14"/>
  <c r="I634" i="14"/>
  <c r="V626" i="14"/>
  <c r="O605" i="14"/>
  <c r="K605" i="14"/>
  <c r="I8" i="14"/>
  <c r="G8" i="13"/>
  <c r="Q423" i="13"/>
  <c r="Q626" i="14"/>
  <c r="G493" i="13"/>
  <c r="O423" i="13"/>
  <c r="K616" i="14"/>
  <c r="O221" i="14"/>
  <c r="F43" i="1"/>
  <c r="V1029" i="13"/>
  <c r="I8" i="13"/>
  <c r="Q707" i="14"/>
  <c r="O616" i="14"/>
  <c r="Q221" i="14"/>
  <c r="O950" i="13"/>
  <c r="M626" i="14"/>
  <c r="V221" i="14"/>
  <c r="K221" i="14"/>
  <c r="F44" i="1"/>
  <c r="I493" i="13"/>
  <c r="O290" i="14"/>
  <c r="V290" i="14"/>
  <c r="K452" i="13"/>
  <c r="M249" i="14"/>
  <c r="Q938" i="13"/>
  <c r="G697" i="14"/>
  <c r="I70" i="1" s="1"/>
  <c r="M716" i="14"/>
  <c r="Q605" i="14"/>
  <c r="I290" i="14"/>
  <c r="V950" i="13"/>
  <c r="V8" i="12"/>
  <c r="K1029" i="13"/>
  <c r="G707" i="14"/>
  <c r="G634" i="14"/>
  <c r="V249" i="14"/>
  <c r="K8" i="12"/>
  <c r="K8" i="14"/>
  <c r="I8" i="12"/>
  <c r="G950" i="13"/>
  <c r="I66" i="1" s="1"/>
  <c r="I452" i="13"/>
  <c r="Q950" i="13"/>
  <c r="K716" i="14"/>
  <c r="V8" i="14"/>
  <c r="V605" i="14"/>
  <c r="K423" i="13"/>
  <c r="O983" i="13"/>
  <c r="O493" i="13"/>
  <c r="Q493" i="13"/>
  <c r="O626" i="14"/>
  <c r="K626" i="14"/>
  <c r="M616" i="14"/>
  <c r="I221" i="14"/>
  <c r="G8" i="12"/>
  <c r="Q8" i="12"/>
  <c r="K950" i="13"/>
  <c r="V493" i="13"/>
  <c r="I423" i="13"/>
  <c r="O8" i="12"/>
  <c r="O1029" i="13"/>
  <c r="G1029" i="13"/>
  <c r="I950" i="13"/>
  <c r="K493" i="13"/>
  <c r="V452" i="13"/>
  <c r="Q290" i="14"/>
  <c r="M8" i="14"/>
  <c r="M605" i="14"/>
  <c r="M634" i="14"/>
  <c r="M290" i="14"/>
  <c r="G716" i="14"/>
  <c r="G616" i="14"/>
  <c r="I67" i="1" s="1"/>
  <c r="G290" i="14"/>
  <c r="G600" i="14"/>
  <c r="I65" i="1" s="1"/>
  <c r="AF741" i="14"/>
  <c r="M713" i="14"/>
  <c r="M707" i="14" s="1"/>
  <c r="M226" i="14"/>
  <c r="M221" i="14" s="1"/>
  <c r="M639" i="14"/>
  <c r="M34" i="14"/>
  <c r="M983" i="13"/>
  <c r="M423" i="13"/>
  <c r="AF1056" i="13"/>
  <c r="M1026" i="13"/>
  <c r="M1023" i="13" s="1"/>
  <c r="M961" i="13"/>
  <c r="M950" i="13" s="1"/>
  <c r="M453" i="13"/>
  <c r="M452" i="13" s="1"/>
  <c r="G983" i="13"/>
  <c r="I69" i="1" s="1"/>
  <c r="M1030" i="13"/>
  <c r="M1029" i="13" s="1"/>
  <c r="M942" i="13"/>
  <c r="M938" i="13" s="1"/>
  <c r="M498" i="13"/>
  <c r="M493" i="13" s="1"/>
  <c r="M15" i="13"/>
  <c r="M8" i="13" s="1"/>
  <c r="M31" i="12"/>
  <c r="M15" i="12"/>
  <c r="G39" i="1" l="1"/>
  <c r="G41" i="1"/>
  <c r="I41" i="1" s="1"/>
  <c r="G40" i="1"/>
  <c r="I18" i="1"/>
  <c r="I73" i="1"/>
  <c r="I19" i="1" s="1"/>
  <c r="G38" i="12"/>
  <c r="G44" i="1"/>
  <c r="I44" i="1" s="1"/>
  <c r="G43" i="1"/>
  <c r="I43" i="1" s="1"/>
  <c r="I40" i="1"/>
  <c r="G1056" i="13"/>
  <c r="I61" i="1"/>
  <c r="G741" i="14"/>
  <c r="G46" i="1"/>
  <c r="I46" i="1" s="1"/>
  <c r="G45" i="1"/>
  <c r="I45" i="1" s="1"/>
  <c r="I64" i="1"/>
  <c r="M8" i="12"/>
  <c r="I72" i="1"/>
  <c r="I16" i="1" l="1"/>
  <c r="I21" i="1" s="1"/>
  <c r="I74" i="1"/>
  <c r="G47" i="1"/>
  <c r="G25" i="1" s="1"/>
  <c r="A27" i="1" s="1"/>
  <c r="I39" i="1"/>
  <c r="I47" i="1" s="1"/>
  <c r="J44" i="1" l="1"/>
  <c r="J41" i="1"/>
  <c r="J45" i="1"/>
  <c r="J40" i="1"/>
  <c r="J39" i="1"/>
  <c r="J47" i="1" s="1"/>
  <c r="J46" i="1"/>
  <c r="J43" i="1"/>
  <c r="A28" i="1"/>
  <c r="G28" i="1"/>
  <c r="G27" i="1" s="1"/>
  <c r="G29" i="1" s="1"/>
  <c r="J72" i="1"/>
  <c r="J65" i="1"/>
  <c r="J64" i="1"/>
  <c r="J63" i="1"/>
  <c r="J67" i="1"/>
  <c r="J73" i="1"/>
  <c r="J71" i="1"/>
  <c r="J70" i="1"/>
  <c r="J61" i="1"/>
  <c r="J66" i="1"/>
  <c r="J69" i="1"/>
  <c r="J68" i="1"/>
  <c r="J62" i="1"/>
  <c r="J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BBF4AD75-C073-4DE2-A8AC-4AE4BF37EA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F3EC1A-C3C5-42A5-86D0-8C54B0E821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18EDF8C2-CBEB-4DFB-A60D-72B850152A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658E05-A05A-41B5-BD9D-1EF1ED1CD8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59CA777A-C54E-42F5-8C50-D44A2F163A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A2D3E0-49C0-4149-8847-FE7A53CACAE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<sst xmlns="http://schemas.openxmlformats.org/spreadsheetml/2006/main" count="6383" uniqueCount="1438">
  <si>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</si>
  <si>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</si>
  <si>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</si>
  <si>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</si>
  <si>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</si>
  <si>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</si>
  <si>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</si>
  <si>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</si>
  <si>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</si>
  <si>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</si>
  <si>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</si>
  <si>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</si>
  <si>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</si>
  <si>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</si>
  <si>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</si>
  <si>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</si>
  <si>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</si>
  <si>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</si>
  <si>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</si>
  <si>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</si>
  <si>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</si>
  <si>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</si>
  <si>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</si>
  <si>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</si>
  <si>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</si>
  <si>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</si>
  <si>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</si>
  <si>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</si>
  <si>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</si>
  <si>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</si>
  <si>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</si>
  <si>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</si>
  <si>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</si>
  <si>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</si>
  <si>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</si>
  <si>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</si>
  <si>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</si>
  <si>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</si>
  <si>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</si>
  <si>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</si>
  <si>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</si>
  <si>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</si>
  <si>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</si>
  <si>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1637023-18</t>
  </si>
  <si>
    <t>OPRAVA VODOVODU MARIÁNSKÉ LÁZNĚ HLAVNÍ TŘÍDA - 1.ETAPA</t>
  </si>
  <si>
    <t>CHEVAK Cheb, a.s.</t>
  </si>
  <si>
    <t>Tršnická 4/11</t>
  </si>
  <si>
    <t>Cheb - Hradiště</t>
  </si>
  <si>
    <t>35002</t>
  </si>
  <si>
    <t>49787977</t>
  </si>
  <si>
    <t>CZ49787977</t>
  </si>
  <si>
    <t>AQUA PROCON s.r.o.</t>
  </si>
  <si>
    <t>Palackého třída 768/12</t>
  </si>
  <si>
    <t>Brno-Královo Pole</t>
  </si>
  <si>
    <t>61200</t>
  </si>
  <si>
    <t>46964371</t>
  </si>
  <si>
    <t>CZ46964371</t>
  </si>
  <si>
    <t>Stavba</t>
  </si>
  <si>
    <t>Ostatní a vedlejší náklady</t>
  </si>
  <si>
    <t>OVN</t>
  </si>
  <si>
    <t>Vedlejší rozpočtové náklady</t>
  </si>
  <si>
    <t>Inženýrský objekt</t>
  </si>
  <si>
    <t>IO-01</t>
  </si>
  <si>
    <t>Oprava vodovodu v komunikaci Hlavní třída</t>
  </si>
  <si>
    <t>IO-01.1</t>
  </si>
  <si>
    <t>Oprava vodovodu</t>
  </si>
  <si>
    <t>IO-02</t>
  </si>
  <si>
    <t>Zrušení vodovodních řadů DN175 a 2x DN150</t>
  </si>
  <si>
    <t>IO-02.1</t>
  </si>
  <si>
    <t>Zrušení vodovodních řadů, propoj č.4, přípojky</t>
  </si>
  <si>
    <t>Celkem za stavbu</t>
  </si>
  <si>
    <t>CZK</t>
  </si>
  <si>
    <t>#POPS</t>
  </si>
  <si>
    <t>Popis stavby: 1637023-18 - OPRAVA VODOVODU MARIÁNSKÉ LÁZNĚ HLAVNÍ TŘÍDA - 1.ETAPA</t>
  </si>
  <si>
    <t>#POPO</t>
  </si>
  <si>
    <t>Popis objektu: IO-01 - Oprava vodovodu v komunikaci Hlavní třída</t>
  </si>
  <si>
    <t>#POPR</t>
  </si>
  <si>
    <t>Popis rozpočtu: IO-01.1 - Oprava vodovodu</t>
  </si>
  <si>
    <t>Popis objektu: IO-02 - Zrušení vodovodních řadů DN175 a 2x DN150</t>
  </si>
  <si>
    <t>Popis rozpočtu: IO-02.1 - Zrušení vodovodních řadů, propoj č.4, přípojky</t>
  </si>
  <si>
    <t>Popis objektu: OVN - Vedlejší rozpočtové náklady</t>
  </si>
  <si>
    <t>Popis rozpočtu: OVN - Vedlejší rozpočtové náklady</t>
  </si>
  <si>
    <t>Rekapitulace dílů</t>
  </si>
  <si>
    <t>Typ dílu</t>
  </si>
  <si>
    <t>1</t>
  </si>
  <si>
    <t>Zemní práce</t>
  </si>
  <si>
    <t>45</t>
  </si>
  <si>
    <t>Podkladní a vedlejší konstrukce</t>
  </si>
  <si>
    <t>5</t>
  </si>
  <si>
    <t>Komunikace</t>
  </si>
  <si>
    <t>8</t>
  </si>
  <si>
    <t>Trubní vedení</t>
  </si>
  <si>
    <t>9</t>
  </si>
  <si>
    <t>Ostatní konstrukce, bourání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</si>
  <si>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</si>
  <si>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</si>
  <si>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</si>
  <si>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</si>
  <si>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</si>
  <si>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</si>
  <si>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M23</t>
  </si>
  <si>
    <t>Montáže potrubí</t>
  </si>
  <si>
    <t>M46</t>
  </si>
  <si>
    <t>Zemní práce při montážích</t>
  </si>
  <si>
    <t>999</t>
  </si>
  <si>
    <t>Poplatky za skládky</t>
  </si>
  <si>
    <t>PSU</t>
  </si>
  <si>
    <t>D96</t>
  </si>
  <si>
    <t>Přesuny suti a vybouraných hmot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</si>
  <si>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</si>
  <si>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</si>
  <si>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</si>
  <si>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</si>
  <si>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</si>
  <si>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</si>
  <si>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</si>
  <si>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</si>
  <si>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</si>
  <si>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</si>
  <si>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</si>
  <si>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</si>
  <si>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</si>
  <si>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</si>
  <si>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</si>
  <si>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</si>
  <si>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</si>
  <si>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</si>
  <si>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</si>
  <si>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</si>
  <si>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</si>
  <si>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</si>
  <si>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</si>
  <si>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</si>
  <si>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</si>
  <si>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</si>
  <si>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</si>
  <si>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</si>
  <si>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</si>
  <si>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</si>
  <si>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</si>
  <si>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</si>
  <si>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2.01</t>
  </si>
  <si>
    <t>Zařízení staveniště, vybudování, provoz, odstranění</t>
  </si>
  <si>
    <t>soubor</t>
  </si>
  <si>
    <t>Vlastní</t>
  </si>
  <si>
    <t>Indiv</t>
  </si>
  <si>
    <t>Práce</t>
  </si>
  <si>
    <t>Běžná</t>
  </si>
  <si>
    <t>POL1_</t>
  </si>
  <si>
    <t>příloha B.1</t>
  </si>
  <si>
    <t>POP</t>
  </si>
  <si>
    <t>2.02</t>
  </si>
  <si>
    <t>Vytýčení stavby</t>
  </si>
  <si>
    <t>2.03</t>
  </si>
  <si>
    <t>Dokumentace skutečného provedení</t>
  </si>
  <si>
    <t>2.04</t>
  </si>
  <si>
    <t>Geodetické zaměření skutečného provedení</t>
  </si>
  <si>
    <t>2.05</t>
  </si>
  <si>
    <t>Geometrické plány</t>
  </si>
  <si>
    <t>2.06</t>
  </si>
  <si>
    <t>Ostatní náklady vyplývající z obchodních podmínek</t>
  </si>
  <si>
    <t>2.07</t>
  </si>
  <si>
    <t>Hydrogeologický dozor v ochranném pásmu přírodních léčivých zdrojů</t>
  </si>
  <si>
    <t>2.08</t>
  </si>
  <si>
    <t>Dodavatelská dokumentace</t>
  </si>
  <si>
    <t>2.09</t>
  </si>
  <si>
    <t>Zajištění archeologickkého dohledu</t>
  </si>
  <si>
    <t>2.10</t>
  </si>
  <si>
    <t>Pasportizace objektů a statické zajištění</t>
  </si>
  <si>
    <t>2.11</t>
  </si>
  <si>
    <t>Dočasná dopravní opatření</t>
  </si>
  <si>
    <t>2.12</t>
  </si>
  <si>
    <t>Technik BOZP zhotovitele</t>
  </si>
  <si>
    <t>2.13</t>
  </si>
  <si>
    <t>Geotechnik zhotovitele a posudek vhodnosti vytěžených zemin pro zpětný zásyp v komunikacích</t>
  </si>
  <si>
    <t>2.14</t>
  </si>
  <si>
    <t>Provizorní zařízení po dobu rekonstrukce vodovodu, jeho odstávky a náhradní zásobování vodou</t>
  </si>
  <si>
    <t>SUM</t>
  </si>
  <si>
    <t>END</t>
  </si>
  <si>
    <t>Položkový soupis prací a dodávek</t>
  </si>
  <si>
    <t>ING</t>
  </si>
  <si>
    <t>113106211R00</t>
  </si>
  <si>
    <t>Rozebrání vozovek a ploch s jakoukoliv výplní spár   v ploše jednotlivě do 200 m2, z velkých kostek, kladených do lože z kameniva těženého, škváry nebo strusky</t>
  </si>
  <si>
    <t>m2</t>
  </si>
  <si>
    <t>822-1</t>
  </si>
  <si>
    <t>RTS 24/ I</t>
  </si>
  <si>
    <t>s přemístěním hmot na skládku na vzdálenost do 3 m nebo s naložením na dopravní prostředek</t>
  </si>
  <si>
    <t>SPI</t>
  </si>
  <si>
    <t xml:space="preserve"> žulové kostky uloženy ke zpětnému použití na meziskládce</t>
  </si>
  <si>
    <t xml:space="preserve">odhad : </t>
  </si>
  <si>
    <t>VV</t>
  </si>
  <si>
    <t>zásobovací řad do ul.Tyršova ... š.rýhy : 1,30*0,50</t>
  </si>
  <si>
    <t>dobourání 0,5m na obě strany : 0,50*2*0,50</t>
  </si>
  <si>
    <t>113107510R00</t>
  </si>
  <si>
    <t>Odstranění podkladů nebo krytů z kameniva hrubého drceného, v ploše jednotlivě do 50 m2, tloušťka vrstvy 100 mm</t>
  </si>
  <si>
    <t>113107515R00</t>
  </si>
  <si>
    <t>Odstranění podkladů nebo krytů z kameniva hrubého drceného, v ploše jednotlivě do 50 m2, tloušťka vrstvy 150 mm</t>
  </si>
  <si>
    <t xml:space="preserve">MK asfalt : </t>
  </si>
  <si>
    <t xml:space="preserve">dobourání štd tl150mm 20cm na obě strany : </t>
  </si>
  <si>
    <t xml:space="preserve">2.část ... západní část ... ul.Chebská-propoj č.2 ... st.171,04-296,67m : </t>
  </si>
  <si>
    <t>zásobovací řad ... západní část st.0,00-1,5m MK mimo související projekt opravy KK ... pláň -0,45m : 0,20*2*1,50</t>
  </si>
  <si>
    <t xml:space="preserve">4.část ... západní část ... propoj č.2-ul.Ruská ... st.0,00-171,04m : </t>
  </si>
  <si>
    <t>propoj č.1MK mimo související projekt opravy KK ... pláň -0,45m : 0,20*2*1,21</t>
  </si>
  <si>
    <t>propoj č.3 MK mimo související projekt opravy KK ... pláň -0,45m : 0,20*2*(10,19-4,50)</t>
  </si>
  <si>
    <t/>
  </si>
  <si>
    <t xml:space="preserve">žul.dlažba pás mezi MK a chodníkem : </t>
  </si>
  <si>
    <t>dsobourání 0,5m na obě strany : 0,50*2*0,50</t>
  </si>
  <si>
    <t>113107540R00</t>
  </si>
  <si>
    <t>Odstranění podkladů nebo krytů z kameniva hrubého drceného, v ploše jednotlivě do 50 m2, tloušťka vrstvy 400 mm</t>
  </si>
  <si>
    <t xml:space="preserve">odstranění štd tl.200+150mm : </t>
  </si>
  <si>
    <t>zásobovací řad ... západní část st.0,00-1,5m MK mimo související projekt opravy KK ... pláň -0,45m : 1,30*1,50</t>
  </si>
  <si>
    <t>propoj č.1MK mimo související projekt opravy KK ... pláň -0,45m : 1,15*1,21</t>
  </si>
  <si>
    <t>propoj č.3 MK mimo související projekt opravy KK ... pláň -0,45m : 1,20*(10,19-4,50)</t>
  </si>
  <si>
    <t>113108306R00</t>
  </si>
  <si>
    <t>Odstranění podkladů nebo krytů živičných, v ploše jednotlivě do 50 m2, tloušťka vrstvy 60 mm</t>
  </si>
  <si>
    <t xml:space="preserve">odstranění ACO16 tl.60mm : </t>
  </si>
  <si>
    <t xml:space="preserve">dobourání ACO16 tl.60mm 40cm na obě strany : </t>
  </si>
  <si>
    <t>zásobovací řad ... západní část st.0,00-1,5m MK mimo související projekt opravy KK ... pláň -0,45m : 0,40*2*1,50</t>
  </si>
  <si>
    <t>propoj č.1MK mimo související projekt opravy KK ... pláň -0,45m : 0,40*2*1,21</t>
  </si>
  <si>
    <t>propoj č.3 MK mimo související projekt opravy KK ... pláň -0,45m : 0,40*2*(10,19-4,50)</t>
  </si>
  <si>
    <t>113151113R00</t>
  </si>
  <si>
    <t>Odstranění podkladu, krytu frézováním povrch živičný, plochy do 500 m2 na jednom objektu nebo při provádění pruhu šířky do  750 mm,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</si>
  <si>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</si>
  <si>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 xml:space="preserve">frézování ACO11 tl.40mm : </t>
  </si>
  <si>
    <t xml:space="preserve">dofrézování ACO11 tl.40mm 60cm na obě strany : </t>
  </si>
  <si>
    <t>zásobovací řad ... západní část st.0,00-1,5m MK mimo související projekt opravy KK ... pláň -0,45m : 0,60*2*1,50</t>
  </si>
  <si>
    <t>propoj č.1MK mimo související projekt opravy KK ... pláň -0,45m : 0,60*2*1,21</t>
  </si>
  <si>
    <t>propoj č.3 MK mimo související projekt opravy KK ... pláň -0,45m : 0,60*2*(10,19-4,50)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</si>
  <si>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</si>
  <si>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</si>
  <si>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</si>
  <si>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</si>
  <si>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obrubníky uloženy ke zpětnému použití na meziskládce</t>
  </si>
  <si>
    <t>zásobovací řad : 10,00</t>
  </si>
  <si>
    <t>113203111R00</t>
  </si>
  <si>
    <t>Vytrhání obrub z dlažebních kostek</t>
  </si>
  <si>
    <t>propoj č.1 : 3,00</t>
  </si>
  <si>
    <t>zásobovací řad : 3,00</t>
  </si>
  <si>
    <t>115101201R00</t>
  </si>
  <si>
    <t>Čerpání vody na dopravní výšku do 10 m 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</si>
  <si>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</si>
  <si>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</si>
  <si>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</si>
  <si>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čerpání srážkových vod ... odhad doba čerpání cca 3 měsíce, cyklické čerpání cca 4h/denně, 2 čerpadla : 3*30*4*2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</si>
  <si>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</si>
  <si>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</si>
  <si>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</si>
  <si>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</si>
  <si>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čerpání srážkových vod ... odhad doba čerpání cca 3 měsíce, cyklické čerpání cca 4h/denně, 2 čerpadla : 3*30*2</t>
  </si>
  <si>
    <t>119001401R00</t>
  </si>
  <si>
    <t>Dočasné zajištění podzemního potrubí nebo vedení ocelového potrubí 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</si>
  <si>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</si>
  <si>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položka platí i pro zajištění litinového potrubí</t>
  </si>
  <si>
    <t xml:space="preserve">vodovodní řad 1 : </t>
  </si>
  <si>
    <t>teplovod DN125 ... 1x OC : 1,20</t>
  </si>
  <si>
    <t>vodovod DN150 ... 2x LT : 1,30*2</t>
  </si>
  <si>
    <t>plynovod DN65 ... 1x OC : 1,30</t>
  </si>
  <si>
    <t xml:space="preserve">zásobovací řad : </t>
  </si>
  <si>
    <t>vodovod DN150 ... 1x LT : 1,30</t>
  </si>
  <si>
    <t>vodovod DN175 ... 1x LT : 1,30</t>
  </si>
  <si>
    <t>teplovod DN125 ... 1x OC : 1,30</t>
  </si>
  <si>
    <t xml:space="preserve">propoj č.2 : </t>
  </si>
  <si>
    <t>vodovod DN100 ... 1x LT : 1,10</t>
  </si>
  <si>
    <t>vodovod DN175 ... 1x LT : 1,10</t>
  </si>
  <si>
    <t>teplovod DN125 ... 1x OC : 1,10</t>
  </si>
  <si>
    <t xml:space="preserve">propoj č.3 : </t>
  </si>
  <si>
    <t>vodovod DN150 ... 2x LT : 1,20*2</t>
  </si>
  <si>
    <t>119001402R00</t>
  </si>
  <si>
    <t>Dočasné zajištění podzemního potrubí nebo vedení ocelového potrubí  DN  přes 200  do 500 mm</t>
  </si>
  <si>
    <t>teplovod DN560 ... 1x OC : 1,20</t>
  </si>
  <si>
    <t>teplovod DN560 ... 1x OC : 1,30</t>
  </si>
  <si>
    <t>plynovod DN300 ... 1x OC : 1,30</t>
  </si>
  <si>
    <t>teplovod DN560 ... 1x OC : 1,10</t>
  </si>
  <si>
    <t>plynovod DN300 ... 1x OC : 1,20</t>
  </si>
  <si>
    <t>119001411R00</t>
  </si>
  <si>
    <t>Dočasné zajištění podzemního potrubí nebo vedení betonového potrubí  DN  do 200 mm</t>
  </si>
  <si>
    <t>kan.přípojka DN150 plast ... 2x : 1,30*2</t>
  </si>
  <si>
    <t>119001412R00</t>
  </si>
  <si>
    <t>Dočasné zajištění podzemního potrubí nebo vedení betonového potrubí  DN  přes 200  do 500 mm</t>
  </si>
  <si>
    <t>kabelovod DN700 ... 1x : 1,15</t>
  </si>
  <si>
    <t>stáv.kanal. DN300 ... 1x PP : 1,20</t>
  </si>
  <si>
    <t>119001421R00</t>
  </si>
  <si>
    <t>Dočasné zajištění podzemního potrubí nebo vedení kabelů do 3 kabelů</t>
  </si>
  <si>
    <t>kabel VO ... 1x : 1,20</t>
  </si>
  <si>
    <t>kabel sděl ... 1x : 1,30</t>
  </si>
  <si>
    <t>kabel VO ... 2x : 1,30*2</t>
  </si>
  <si>
    <t>kabel NN ... 1x : 1,30</t>
  </si>
  <si>
    <t xml:space="preserve">propoj č.1 : </t>
  </si>
  <si>
    <t>kabel sděl ... 2x : 1,15*2</t>
  </si>
  <si>
    <t>kabel optický ... 3x : 1,15*3</t>
  </si>
  <si>
    <t>kabel VO ... 1x : 1,10</t>
  </si>
  <si>
    <t>kabel NN ... 2x : 1,10*2</t>
  </si>
  <si>
    <t>kabel sděl ... 1x : 1,20</t>
  </si>
  <si>
    <t>kabel NN ... 1x : 1,20</t>
  </si>
  <si>
    <t>kabel optický ... 1x : 1,20</t>
  </si>
  <si>
    <t>121101100R00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</si>
  <si>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</si>
  <si>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</si>
  <si>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</si>
  <si>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Začátek provozního součtu</t>
  </si>
  <si>
    <t xml:space="preserve">  IO-01 : </t>
  </si>
  <si>
    <t xml:space="preserve">  související projekt opravy komunikace, výkop začínáme na pláni -0,85m : </t>
  </si>
  <si>
    <t xml:space="preserve">  1.část ... východní část ... ul.Chebská-propoj č.2 ... st.171,04-296,67m : </t>
  </si>
  <si>
    <t xml:space="preserve">  propoj č.2 nezp.povrch od st.8,68m ... pláň -0,1m : 1,10*(13,04-8,68)*(1,90-0,10)</t>
  </si>
  <si>
    <t xml:space="preserve">  </t>
  </si>
  <si>
    <t xml:space="preserve">  2.část ... západní část ... ul.Chebská-propoj č.2 ... st.171,04-296,67m : </t>
  </si>
  <si>
    <t xml:space="preserve">  zásobovací řad ... západní část st.1,50-8,23m travn.plocha ... pláň -0,1m : 1,30*(8,23-1,50)*(2,27-0,10)</t>
  </si>
  <si>
    <t xml:space="preserve">  4.část ... západní část ... propoj č.2-ul.Ruská ... st.0,00-171,04m : </t>
  </si>
  <si>
    <t xml:space="preserve">  propoj č.1 nezp.plocha ... pláň -0,1m : 1,15*2,50*(2,00-0,10)</t>
  </si>
  <si>
    <t xml:space="preserve">  Mezisoučet</t>
  </si>
  <si>
    <t>Konec provozního součtu</t>
  </si>
  <si>
    <t>manip.pruh š.výkopu +1,0m na každou stranu ... příloha D.1.3.5 : (1,10+1,00*2)*(13,04-8,68)*0,10</t>
  </si>
  <si>
    <t>(1,30+1,00*2)*(8,23-1,50)*0,10</t>
  </si>
  <si>
    <t>(1,15+1,00*2)*2,50*0,10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</si>
  <si>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</si>
  <si>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</si>
  <si>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</si>
  <si>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teplovod DN125 ... 1x OC : 1,00*1,00*2*(2,95-0,85)</t>
  </si>
  <si>
    <t>vodovod DN150 ... 2x LT : 1,10*1,00*2*(2,95-0,85)*2</t>
  </si>
  <si>
    <t>plynovod DN65 ... 1x OC : 1,10*1,50*2*(2,44-0,85)</t>
  </si>
  <si>
    <t>teplovod DN560 ... 1x OC : 1,00*1,00*2*(2,95-0,85)</t>
  </si>
  <si>
    <t>kan.přípojka DN150 plast ... 2x : 1,10*1,00*2*(2,34+2,40-0,85*2)</t>
  </si>
  <si>
    <t>kabel VO ... 1x : 1,00*1,00*2*(2,83-0,85)</t>
  </si>
  <si>
    <t>kabel sděl ... 1x : 1,10*1,50*2*(2,41-0,85)</t>
  </si>
  <si>
    <t>vodovod DN150 ... 1x LT : 1,05*1,00*2*(2,23-0,45)</t>
  </si>
  <si>
    <t>vodovod DN175 ... 1x LT : 1,05*1,00*2*(2,70-0,85)</t>
  </si>
  <si>
    <t>teplovod DN125 ... 1x OC : 1,05*1,00*2*(2,57-0,85)</t>
  </si>
  <si>
    <t>teplovod DN560 ... 1x OC : 1,05*1,00*2*(2,62-0,85)</t>
  </si>
  <si>
    <t>plynovod DN300 ... 1x OC : 1,05*1,50*2*(2,29-0,10)</t>
  </si>
  <si>
    <t>kabel VO ... 2x : 1,05*1,00*2*(2,26+2,65-0,45-0,85)</t>
  </si>
  <si>
    <t>kabel sděl ... 1x : 1,05*1,50*2*(2,39-0,45)</t>
  </si>
  <si>
    <t>kabel NN ... 1x : 1,05*1,00*2*(2,25-0,45)</t>
  </si>
  <si>
    <t>kabel sděl ... 2x : 0,95*1,50*2*(2,40+2,37-0,85*2)</t>
  </si>
  <si>
    <t>kabel optický ... 3x : 0,95*1,50*2*(1,93*2+1,92-0,45*3)</t>
  </si>
  <si>
    <t>kabelovod DN700 ... 1x : 0,95*1,50*2*(2,37-0,85)</t>
  </si>
  <si>
    <t>vodovod DN100 ... 1x LT : 0,90*1,00*2*(2,66-0,85)</t>
  </si>
  <si>
    <t>vodovod DN175 ... 1x LT : 0,90*1,00*2*(2,00-0,85)</t>
  </si>
  <si>
    <t>teplovod DN125 ... 1x OC : 0,90*1,00*2*(2,66-0,85)</t>
  </si>
  <si>
    <t>teplovod DN560 ... 1x OC : 0,90*1,00*2*(2,65-0,85)</t>
  </si>
  <si>
    <t>kabel VO ... 1x : 0,90*1,00*2*(1,93-0,45)</t>
  </si>
  <si>
    <t>kabel NN ... 2x : 0,90*1,00*2*(1,93+1,84-0,45*2)</t>
  </si>
  <si>
    <t>vodovod DN150 ... 2x LT : 1,00*1,00*2*(2,67+2,44-0,85*2)</t>
  </si>
  <si>
    <t>teplovod DN125 ... 1x OC : 1,00*1,00*2*(1,95-0,45)</t>
  </si>
  <si>
    <t>teplovod DN560 ... 1x OC : 1,00*1,00*2*(1,94-0,45)</t>
  </si>
  <si>
    <t>plynovod DN300 ... 1x OC : 1,00*1,50*2*(1,95-0,45)</t>
  </si>
  <si>
    <t>stáv.kanal. DN300 ... 1x PP : 1,00*1,00*2*(1,94-0,45)</t>
  </si>
  <si>
    <t>kabel sděl ... 1x : 1,00*1,50*2*(2,31-0,85)</t>
  </si>
  <si>
    <t>kabel VO ... 1x : 1,00*1,00*2*(1,95-0,45)</t>
  </si>
  <si>
    <t>kabel NN ... 1x : 1,00*1,00*2*(1,97-0,45)</t>
  </si>
  <si>
    <t>kabel optický ... 1x : 1,00*1,50*2*(1,97-0,45)</t>
  </si>
  <si>
    <t>132101212R00</t>
  </si>
  <si>
    <t xml:space="preserve">Hloubení rýh šířky přes 60 do 200 cm do 1000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</si>
  <si>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</si>
  <si>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IO-01 : </t>
  </si>
  <si>
    <t>geologie h.4 ... 50% : 731,46699*0,5</t>
  </si>
  <si>
    <t>132201212R00</t>
  </si>
  <si>
    <t xml:space="preserve">Hloubení rýh šířky přes 60 do 200 cm do 1000 m3, v hornině 3, hloubení strojně </t>
  </si>
  <si>
    <t xml:space="preserve">  zásobovací řad ... východní část st.11,11-25,23 KK+ZD v rámci souvisejícího projektu opravy komunikace ... pláň -0,85m : 1,30*14,12*(2,65-0,85)</t>
  </si>
  <si>
    <t xml:space="preserve">  propoj č.2 KK v rámci souvisejícího projektu opravy komunikace do st.8,68m ... pláň -0,85m : 1,10*8,68*(2,66-0,85)</t>
  </si>
  <si>
    <t xml:space="preserve">  vod.řad 1 bez úseku mezi st.179,51-200,00 ... pláň -0,85m ... DN300 : 1,30*(296,67-171,04-20,49)*(2,40-0,85)</t>
  </si>
  <si>
    <t xml:space="preserve">  úsek st.171,04-200,00 ... odstranění vrstev kom. v rámci vodovodu ... pláň -0,45m ... DN200, zasypeme až na kótu pod asfalty -0,1m : 1,20*(191,52-179,51)*(2,98-0,45)</t>
  </si>
  <si>
    <t xml:space="preserve">  úsek st.171,04-200,00 ... odstranění vrstev kom. v rámci vodovodu ... pláň -0,45m ... DN300, zasypeme až na kótu pod asfalty -0,1m : 1,30*(200,00-191,52)*(2,95-0,45)</t>
  </si>
  <si>
    <t xml:space="preserve">  zásobovací řad ... západní část st.0,00-1,5m MK mimo související projekt opravy KK ... pláň -0,45m : 1,30*1,50*(2,25-0,45)</t>
  </si>
  <si>
    <t xml:space="preserve">  zásobovací řad ... západní část st.8,23-11,11m KK v rámci souvisejícího projektu opravy komunikace ... pláň -0,85m : 1,30*(11,11-8,23)*(2,60-0,85)</t>
  </si>
  <si>
    <t xml:space="preserve">  3.část ... východní část ... propoj č.2-ul.Ruská ... st.0,00-171,04m : </t>
  </si>
  <si>
    <t xml:space="preserve">  výkopy pouze v rámci IO-02 : </t>
  </si>
  <si>
    <t xml:space="preserve">  vod.řad 1 ... pláň -0,85m ... DN200 : 1,20*171,04*(2,50-0,85)</t>
  </si>
  <si>
    <t xml:space="preserve">  propoj č.1 KK v rámci souvisejícího projektu opravy komunikace ... pláň -0,85m : 1,15*2,75*(2,42-0,85)</t>
  </si>
  <si>
    <t xml:space="preserve">  propoj č.1MK mimo související projekt opravy KK ... pláň -0,45m : 1,15*1,21*(2,00-0,45)</t>
  </si>
  <si>
    <t xml:space="preserve">  propoj č.3 KK v rámci souvisejícího projektu opravy komunikace ... pláň -0,85m : 1,20*4,50*(2,85-0,85)</t>
  </si>
  <si>
    <t xml:space="preserve">  propoj č.3 MK mimo související projekt opravy KK ... pláň -0,45m : 1,20*(10,19-4,50)*(2,00-0,45)</t>
  </si>
  <si>
    <t xml:space="preserve">  odpočet stávajícího potrubí ve výkopu : </t>
  </si>
  <si>
    <t xml:space="preserve">  LT DN100 : -3,14*0,059*0,059*297,00</t>
  </si>
  <si>
    <t xml:space="preserve">  LT DN60 : -3,14*0,0385*0,0385*78,50</t>
  </si>
  <si>
    <t xml:space="preserve">  LT DN250 : -3,14*0,135*0,135*25,00</t>
  </si>
  <si>
    <t>geologie h.3 ... 50% : 731,46699*0,5</t>
  </si>
  <si>
    <t>132201219R00</t>
  </si>
  <si>
    <t xml:space="preserve">Hloubení rýh šířky přes 60 do 200 cm příplatek za lepivost, v hornině 3,  </t>
  </si>
  <si>
    <t>Odkaz na mn. položky pořadí 19 : 365,73350*0,5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</si>
  <si>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</si>
  <si>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</si>
  <si>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</si>
  <si>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kopané sondy : </t>
  </si>
  <si>
    <t xml:space="preserve">řad 1 : </t>
  </si>
  <si>
    <t>zjištění hl.založení sloupu VO : 1,50*1,50*(2,10-0,85)</t>
  </si>
  <si>
    <t>křížení s teplovodem : 1,50*1,50*(2,10-0,85)*2</t>
  </si>
  <si>
    <t>napojení na stáv.řad : 1,50*1,50*(2,10-0,85)*2</t>
  </si>
  <si>
    <t>133201109R00</t>
  </si>
  <si>
    <t>Hloubení šachet v hornině 3  příplatek za lepivost horniny</t>
  </si>
  <si>
    <t>Odkaz na mn. položky pořadí 21 : 19,68750*0,5</t>
  </si>
  <si>
    <t>151201101R00</t>
  </si>
  <si>
    <t>Zřízení pažení a rozepření stěn rýh zátažné, hloubky do 2 m</t>
  </si>
  <si>
    <t>pro podzemní vedení pro všechny šířky rýhy,</t>
  </si>
  <si>
    <t xml:space="preserve">související projekt opravy komunikace, výkop začínáme na pláni -0,85m : </t>
  </si>
  <si>
    <t xml:space="preserve">1.část ... východní část ... ul.Chebská-propoj č.2 ... st.171,04-296,67m : </t>
  </si>
  <si>
    <t>zásobovací řad ... východní část st.11,11-25,23 KK+ZD v rámci souvisejícího projektu opravy komunikace ... pláň -0,85m : 14,12*(2,65-0,85)*2</t>
  </si>
  <si>
    <t>propoj č.2 KK v rámci souvisejícího projektu opravy komunikace do st.8,68m ... pláň -0,85m : 8,68*(2,66-0,85)*2</t>
  </si>
  <si>
    <t>propoj č.2 nezp.povrch od st.8,68m ... pláň -0,1m : (13,04-8,68)*1,90*2</t>
  </si>
  <si>
    <t>vod.řad 1 bez úseku mezi st.179,51-200,00 ... pláň -0,85m ... DN300 : (296,67-171,04-20,49)*(2,40-0,85)*2</t>
  </si>
  <si>
    <t>úsek st.171,04-200,00 ... odstranění vrstev kom. v rámci vodovodu ... pláň -0,45m ... DN200, zasypeme až na kótu pod asfalty -0,1m : (191,52-179,51)*2,98*2</t>
  </si>
  <si>
    <t>úsek st.171,04-200,00 ... odstranění vrstev kom. v rámci vodovodu ... pláň -0,45m ... DN300, zasypeme až na kótu pod asfalty -0,1m : (200,00-191,52)*2,95*2</t>
  </si>
  <si>
    <t>zásobovací řad ... západní část st.0,00-1,5m MK mimo související projekt opravy KK ... pláň -0,45m : 1,50*2,25*2</t>
  </si>
  <si>
    <t>zásobovací řad ... západní část st.1,50-8,23m travn.plocha ... pláň -0,1m : (8,23-1,50)*2,27*2</t>
  </si>
  <si>
    <t>zásobovací řad ... západní část st.8,23-11,11m KK v rámci souvisejícího projektu opravy komunikace ... pláň -0,85m : (11,11-8,23)*(2,60-0,85)*2</t>
  </si>
  <si>
    <t xml:space="preserve">3.část ... východní část ... propoj č.2-ul.Ruská ... st.0,00-171,04m : </t>
  </si>
  <si>
    <t xml:space="preserve">výkopy pouze v rámci IO-02 : </t>
  </si>
  <si>
    <t>vod.řad 1 ... pláň -0,85m ... DN200 : 171,04*(2,50-0,85)*2</t>
  </si>
  <si>
    <t>propoj č.1 KK v rámci souvisejícího projektu opravy komunikace ... pláň -0,85m : 2,75*(2,42-0,85)*2</t>
  </si>
  <si>
    <t>propoj č.1 nezp.plocha ... pláň -0,1m : 2,50*2,00*2</t>
  </si>
  <si>
    <t>propoj č.1MK mimo související projekt opravy KK ... pláň -0,45m : 1,21*2,00*2</t>
  </si>
  <si>
    <t>propoj č.3 KK v rámci souvisejícího projektu opravy komunikace ... pláň -0,85m : 4,50*(2,85-0,85)*2</t>
  </si>
  <si>
    <t>propoj č.3 MK mimo související projekt opravy KK ... pláň -0,45m : (10,19-4,50)*2,00*2</t>
  </si>
  <si>
    <t>151201111R00</t>
  </si>
  <si>
    <t>Odstranění pažení a rozepření rýh zátažné, hloubky do 2 m</t>
  </si>
  <si>
    <t>pro podzemní vedení s uložením materiálu na vzdálenost do 3 m od kraje výkopu,</t>
  </si>
  <si>
    <t>Odkaz na mn. položky pořadí 23 : 1222,41840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</si>
  <si>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</si>
  <si>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</si>
  <si>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</si>
  <si>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rýhy : 731,46699*0,5</t>
  </si>
  <si>
    <t>sondy : 19,6875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</si>
  <si>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</si>
  <si>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</si>
  <si>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</si>
  <si>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na meziskládku a zpět ...  potřeba pro obsypy : 221,64154*2</t>
  </si>
  <si>
    <t>162701105R00</t>
  </si>
  <si>
    <t>Vodorovné přemístění výkopku z horniny 1 až 4, na vzdálenost přes 9 000  do 10 000 m</t>
  </si>
  <si>
    <t>výkop rýhy : 731,46699</t>
  </si>
  <si>
    <t>výkop sondy : 19,6875</t>
  </si>
  <si>
    <t>meziskládka ...  potřeba pro obsypy : -221,64154</t>
  </si>
  <si>
    <t>162701109R00</t>
  </si>
  <si>
    <t>Vodorovné přemístění výkopku příplatek k ceně za každých dalších i započatých 1 000 m přes 10 000 m  z horniny 1 až 4</t>
  </si>
  <si>
    <t xml:space="preserve">skládka uvažována celkem 26km : </t>
  </si>
  <si>
    <t>Odkaz na mn. položky pořadí 27 : 529,51295*16</t>
  </si>
  <si>
    <t>167101102R00</t>
  </si>
  <si>
    <t>Nakládání, skládání, překládání neulehlého výkopku nakládání výkopku  přes 100 m3, z horniny 1 až 4</t>
  </si>
  <si>
    <t>meziskládka ...  potřeba pro obsypy : 221,64154</t>
  </si>
  <si>
    <t>171201201R00</t>
  </si>
  <si>
    <t>Uložení sypaniny na dočasnou skládku tak, že na 1 m2 plochy připadá přes 2 m3 výkopku nebo ornice</t>
  </si>
  <si>
    <t>skládka : 529,51295</t>
  </si>
  <si>
    <t>meziskládka : 221,64154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</si>
  <si>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</si>
  <si>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</si>
  <si>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</si>
  <si>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</si>
  <si>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odpočet D potrubí : </t>
  </si>
  <si>
    <t>DN80 : -3,14*0,049*0,049*13,04</t>
  </si>
  <si>
    <t>DN150 : -3,14*0,085*0,085*6,46</t>
  </si>
  <si>
    <t>DN200 : -3,14*0,111*0,111*(191,52+10,19)</t>
  </si>
  <si>
    <t>DN250 : -3,14*0,137*0,137*25,23</t>
  </si>
  <si>
    <t>DN300 : -3,14*0,163*0,163*105,15</t>
  </si>
  <si>
    <t>obsypy : -221,64154</t>
  </si>
  <si>
    <t>lože : -43,3319</t>
  </si>
  <si>
    <t>bloky : -4,361</t>
  </si>
  <si>
    <t>drenáž.blok : -1,50</t>
  </si>
  <si>
    <t xml:space="preserve">2.část ... západní část ... ul.Chebská-propoj č.2 ... st.171,04-296,67m ... dosypání 35cm : </t>
  </si>
  <si>
    <t>úsek st.171,04-200,00 ... odstranění vrstev kom. v rámci vodovodu ... pláň -0,45m ... DN200, zasypeme až na kótu pod asfalty -0,1m : 1,20*(191,52-179,51)*0,35</t>
  </si>
  <si>
    <t>úsek st.171,04-200,00 ... odstranění vrstev kom. v rámci vodovodu ... pláň -0,45m ... DN300, zasypeme až na kótu pod asfalty -0,1m : 1,30*(200,00-191,52)*0,35</t>
  </si>
  <si>
    <t>sondy zpět : 19,6875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</si>
  <si>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</si>
  <si>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</si>
  <si>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</si>
  <si>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řad 1 ... DN200 : 1,20*191,52*(0,30+0,222)</t>
  </si>
  <si>
    <t>řad 1 ... DN300 : 1,30*105,15*(0,30+0,326)</t>
  </si>
  <si>
    <t>zásobovací řad ... DN250 : 1,30*25,23*(0,30+0,274)</t>
  </si>
  <si>
    <t>propoj č.1 ... DN150 : 1,15*6,46*(0,30+0,170)</t>
  </si>
  <si>
    <t>propoj č.2 ... DN80 : 1,10*13,04*(0,30+0,098)</t>
  </si>
  <si>
    <t>propoj č.3 ... DN200 : 1,20*10,19*(0,30+0,222)</t>
  </si>
  <si>
    <t>175101109R00</t>
  </si>
  <si>
    <t xml:space="preserve">Obsyp potrubí příplatek za prohození sypaniny </t>
  </si>
  <si>
    <t>Odkaz na mn. položky pořadí 32 : 221,64154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</si>
  <si>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</si>
  <si>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</si>
  <si>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</si>
  <si>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</si>
  <si>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36 : 43,60000</t>
  </si>
  <si>
    <t>181101102R00</t>
  </si>
  <si>
    <t>Úprava pláně v zářezech v hornině 1 až 4, se zhutněním</t>
  </si>
  <si>
    <t>vyrovnáním výškových rozdílů, ploch vodorovných a ploch do sklonu 1 : 5.</t>
  </si>
  <si>
    <t xml:space="preserve">na š.rýhy : </t>
  </si>
  <si>
    <t>zásobovací řad ... východní část st.11,11-25,23 KK+ZD v rámci souvisejícího projektu opravy komunikace ... pláň -0,85m : 1,30*14,12</t>
  </si>
  <si>
    <t>propoj č.2 KK v rámci souvisejícího projektu opravy komunikace do st.8,68m ... pláň -0,85m : 1,10*8,68</t>
  </si>
  <si>
    <t>propoj č.2 nezp.povrch od st.8,68m ... pláň -0,1m : 1,10*(13,04-8,68)</t>
  </si>
  <si>
    <t>vod.řad 1 bez úseku mezi st.179,51-200,00 ... pláň -0,85m ... DN300 : 1,30*(296,67-171,04-20,49)</t>
  </si>
  <si>
    <t>úsek st.171,04-200,00 ... odstranění vrstev kom. v rámci vodovodu ... pláň -0,45m ... DN200, zasypeme až na kótu pod asfalty -0,1m : 1,20*(191,52-179,51)</t>
  </si>
  <si>
    <t>úsek st.171,04-200,00 ... odstranění vrstev kom. v rámci vodovodu ... pláň -0,45m ... DN300, zasypeme až na kótu pod asfalty -0,1m : 1,30*(200,00-191,52)</t>
  </si>
  <si>
    <t>zásobovací řad ... západní část st.1,50-8,23m travn.plocha ... pláň -0,1m : 1,30*(8,23-1,50)</t>
  </si>
  <si>
    <t>zásobovací řad ... západní část st.8,23-11,11m KK v rámci souvisejícího projektu opravy komunikace ... pláň -0,85m : 1,30*(11,11-8,23)</t>
  </si>
  <si>
    <t>vod.řad 1 ... pláň -0,85m ... DN200 : 1,20*171,04</t>
  </si>
  <si>
    <t>propoj č.1 KK v rámci souvisejícího projektu opravy komunikace ... pláň -0,85m : 1,15*2,75</t>
  </si>
  <si>
    <t>propoj č.1 nezp.plocha ... pláň -0,1m : 1,15*2,50</t>
  </si>
  <si>
    <t>propoj č.3 KK v rámci souvisejícího projektu opravy komunikace ... pláň -0,85m : 1,20*4,50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</si>
  <si>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</si>
  <si>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</si>
  <si>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</si>
  <si>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manip.pruh š.výkopu +1,0m na každou stranu ... příloha D.1.3.5 : (1,10+1,00*2)*(13,04-8,68)</t>
  </si>
  <si>
    <t>(1,30+1,00*2)*(8,23-1,50)</t>
  </si>
  <si>
    <t>(1,15+1,00*2)*2,50</t>
  </si>
  <si>
    <t>199000002R00</t>
  </si>
  <si>
    <t>Poplatky za skládku horniny 1- 4, skupina 17 05 04 z Katalogu odpadů</t>
  </si>
  <si>
    <t>Odkaz na mn. položky pořadí 27 : 529,51295</t>
  </si>
  <si>
    <t>114-211-1-R01</t>
  </si>
  <si>
    <t>Odstranění stávajícího LT potrubí do DN 150 mm, ve výkopu včetně tvarovek, armatur a, povrchových znaků</t>
  </si>
  <si>
    <t xml:space="preserve">v trase řadu 1 : </t>
  </si>
  <si>
    <t>LT DN100 : 297,00</t>
  </si>
  <si>
    <t>LT DN60 : 78,50</t>
  </si>
  <si>
    <t>114-211-3-R01</t>
  </si>
  <si>
    <t>Odstranění stávajícího LT potrubí do DN 300 mm, ve výkopu včetně tvarovek, armatur a, povrchových znaků</t>
  </si>
  <si>
    <t xml:space="preserve">v trase zásobovacího řadu : </t>
  </si>
  <si>
    <t>LT DN250 : 25,00</t>
  </si>
  <si>
    <t>00572400R</t>
  </si>
  <si>
    <t>směs travní parková, pro běžnou zátěž</t>
  </si>
  <si>
    <t>kg</t>
  </si>
  <si>
    <t>SPCM</t>
  </si>
  <si>
    <t>Specifikace</t>
  </si>
  <si>
    <t>POL3_</t>
  </si>
  <si>
    <t>travní směs : 43,60*0,04*1,035</t>
  </si>
  <si>
    <t>583423202R1</t>
  </si>
  <si>
    <t>Kamenivo přírodní drcené, štěrkodrť 0-22</t>
  </si>
  <si>
    <t>t</t>
  </si>
  <si>
    <t>zásypy : 490,60231*1,67*1,1*1,01</t>
  </si>
  <si>
    <t>211561111R00</t>
  </si>
  <si>
    <t>Výplň odvodňovacích žeber kamenivem hrubým drceným frakce 4 - 16 mm</t>
  </si>
  <si>
    <t>800-2</t>
  </si>
  <si>
    <t>do rýh bez zhutnění s úpravou povrchu výplně, s vytvořením průduchů z lomového kamene</t>
  </si>
  <si>
    <t xml:space="preserve">příloha D.1.3.3 : </t>
  </si>
  <si>
    <t>drenážní bloky ... hydranty ... 6ks : 0,25*6</t>
  </si>
  <si>
    <t>451572111R00</t>
  </si>
  <si>
    <t>Lože pod potrubí, stoky a drobné objekty z kameniva drobného těženého 0÷4 mm</t>
  </si>
  <si>
    <t>827-1</t>
  </si>
  <si>
    <t>v otevřeném výkopu,</t>
  </si>
  <si>
    <t>řad 1 ... DN200 : 1,20*191,52*0,10</t>
  </si>
  <si>
    <t>řad 1 ... DN300 : 1,30*105,15*0,10</t>
  </si>
  <si>
    <t>zásobovací řad ... DN250 : 1,30*25,23*0,10</t>
  </si>
  <si>
    <t>propoj č.1 ... DN150 : 1,15*6,46*0,10</t>
  </si>
  <si>
    <t>propoj č.2 ... DN80 : 1,10*13,04*0,10</t>
  </si>
  <si>
    <t>propoj č.3 ... DN200 : 1,20*10,19*0,10</t>
  </si>
  <si>
    <t>452313161R00</t>
  </si>
  <si>
    <t>Podkladní a zajišťovací konstrukce z betonu bloky pro potrubí , z betonu prostého třídy C 25/30</t>
  </si>
  <si>
    <t>z cementu portlandského nebo struskoportlandského, v otevřeném výkopu,</t>
  </si>
  <si>
    <t xml:space="preserve">příloha D.1.3.6 : </t>
  </si>
  <si>
    <t>bloky ... kolena vertik.lom dolní ... 1ks propoj č.1 DN150 : 0,120</t>
  </si>
  <si>
    <t>bloky ... kolena vertik.lom horní ... 1ks propoj č.3 DN 200 : 0,341</t>
  </si>
  <si>
    <t>bloky ... T-kusy, MMA-kusy  ... 11ks ... 1x DN300+7ks DN200+1ks DN150+1ks DN100+1ks DN80 : 0,95+0,33*7+0,16+0,07+0,05</t>
  </si>
  <si>
    <t>bloky ... hydranty ... 6ks : 0,06*6</t>
  </si>
  <si>
    <t>452353101R00</t>
  </si>
  <si>
    <t xml:space="preserve">Bednění podkladních a zajišťovacích konstrukcí bloků pro potrubí </t>
  </si>
  <si>
    <t>bloky ... kolena vertik.lom dolní ... 1ks propoj č.1 DN150 : (0,83+0,35)*2*0,93</t>
  </si>
  <si>
    <t>bloky ... kolena vertik.lom horní ... 1ks propoj č.3 DN 200 : (0,70+0,70)*2*0,70</t>
  </si>
  <si>
    <t>bloky ... T-kusy, MMA-kusy  ... 11ks ... 1x DN300+7ks DN200+1ks DN150+1ks DN100+1ks DN80 : (1,10+0,80)*2*1,08+(0,86+0,40)*2*0,96*7+(0,61+0,35)*2*0,75+(0,37+0,30)*2*0,63+(0,28+0,28)*2*0,63</t>
  </si>
  <si>
    <t>bloky ... hydranty ... 6ks : (0,38+0,28)*2*0,56*6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</si>
  <si>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</si>
  <si>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</si>
  <si>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</si>
  <si>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</si>
  <si>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rýha : 10,1695</t>
  </si>
  <si>
    <t>dobourání : 3,36</t>
  </si>
  <si>
    <t>zásobovací řad do ul.Tyršova ... š.rýhy : 0,65</t>
  </si>
  <si>
    <t>564861111R00</t>
  </si>
  <si>
    <t>Podklad ze štěrkodrti s rozprostřením a zhutněním frakce 0-63 mm, tloušťka po zhutnění 200 mm</t>
  </si>
  <si>
    <t>573111113R00</t>
  </si>
  <si>
    <t>Postřik infiltrační asfaltovým pojivem v množství 1,5 kg/m2</t>
  </si>
  <si>
    <t>Odkaz na mn. položky pořadí 52 : 16,88950</t>
  </si>
  <si>
    <t>573231125R00</t>
  </si>
  <si>
    <t>Postřik spojovací kationaktivní emulzí KAE , množství zbytkového asfaltu 0,50 kg/m2</t>
  </si>
  <si>
    <t>bez posypu kamenivem</t>
  </si>
  <si>
    <t>Odkaz na mn. položky pořadí 51 : 20,24950</t>
  </si>
  <si>
    <t>577131111R00</t>
  </si>
  <si>
    <t>Beton asfaltový s rozprostřením a zhutněním v pruhu šířky do 3 m, ACO 11+, tloušťky 40 mm, plochy přes 1000 m2</t>
  </si>
  <si>
    <t>dofrézování : 10,08</t>
  </si>
  <si>
    <t>577151113R00</t>
  </si>
  <si>
    <t>Beton asfaltový s rozprostřením a zhutněním v pruhu šířky do 3 m, ACO 16+, tloušťky 60 mm, plochy přes 1000 m2</t>
  </si>
  <si>
    <t>dobourání : 6,72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</si>
  <si>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</si>
  <si>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</si>
  <si>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</si>
  <si>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použití rozebraného materiálu z meziskládky, dodávka nového materiálu se nepředpokládá</t>
  </si>
  <si>
    <t>851601101RT1</t>
  </si>
  <si>
    <t>Montáž potrubí z tvárné litiny s pružným spojem s pružným spojem   DN 80 mm</t>
  </si>
  <si>
    <t>z trub tlakových hrdlových, v otevřeném výkopu,</t>
  </si>
  <si>
    <t xml:space="preserve">příloha D.1.1.3 : </t>
  </si>
  <si>
    <t>propoj č.2 ... potrubí DN80 bez armatur a tvarovek : 12,22</t>
  </si>
  <si>
    <t>851601102RT1</t>
  </si>
  <si>
    <t>Montáž potrubí z tvárné litiny s pružným spojem s pružným spojem   DN 100 mm</t>
  </si>
  <si>
    <t>řad 1 ... potrubí DN100 bez armatur a tvarovek : 0,40</t>
  </si>
  <si>
    <t>851601104RT1</t>
  </si>
  <si>
    <t>Montáž potrubí z tvárné litiny s pružným spojem s pružným spojem   DN 150 mm</t>
  </si>
  <si>
    <t>propoj č.1 ... potrubí DN150 bez armatur a tvarovek : 3,77</t>
  </si>
  <si>
    <t>851601105RT1</t>
  </si>
  <si>
    <t>Montáž potrubí z tvárné litiny s pružným spojem s pružným spojem   DN 200 mm</t>
  </si>
  <si>
    <t>propoj č.3 ... potrubí DN200 bez armatur a tvarovek : 7,62</t>
  </si>
  <si>
    <t>řad 1 ... potrubí DN200 bez armatur a tvarovek : 186,70</t>
  </si>
  <si>
    <t>851601106RT1</t>
  </si>
  <si>
    <t>Montáž potrubí z tvárné litiny s pružným spojem s pružným spojem   DN 250 mm</t>
  </si>
  <si>
    <t xml:space="preserve">příloha D.1.1.5 : </t>
  </si>
  <si>
    <t>zásobovací řad DN250 bez armatur a tvarovek : 24,20</t>
  </si>
  <si>
    <t>851601107RT1</t>
  </si>
  <si>
    <t>Montáž potrubí z tvárné litiny s pružným spojem s pružným spojem   DN 300 mm</t>
  </si>
  <si>
    <t>řad 1 ... potrubí DN300 bez armatur a tvarovek : 102,00</t>
  </si>
  <si>
    <t>857601101R00</t>
  </si>
  <si>
    <t>Montáž litinových tvarovek na potrubí litinovém tlakovém jednoosých, na potrubí z trub hrdlových  v otevřeném výkopu, v otevřeném kanálu nebo v šachtě, DN 80 mm</t>
  </si>
  <si>
    <t>kus</t>
  </si>
  <si>
    <t xml:space="preserve">tvarovky DN80 : </t>
  </si>
  <si>
    <t>E-kus : 1</t>
  </si>
  <si>
    <t>příruba : 1</t>
  </si>
  <si>
    <t>FF-kus dl.500mm : 1</t>
  </si>
  <si>
    <t>patkové koleno : 1</t>
  </si>
  <si>
    <t>FF-kus dl.500mm : 3</t>
  </si>
  <si>
    <t>patkové koleno : 3</t>
  </si>
  <si>
    <t>857601102R00</t>
  </si>
  <si>
    <t>Montáž litinových tvarovek na potrubí litinovém tlakovém jednoosých, na potrubí z trub hrdlových  v otevřeném výkopu, v otevřeném kanálu nebo v šachtě, DN 100 mm</t>
  </si>
  <si>
    <t xml:space="preserve">tvarovky DN100 : </t>
  </si>
  <si>
    <t>F-kus : 1</t>
  </si>
  <si>
    <t>příruba : 2</t>
  </si>
  <si>
    <t>MMK 45° : 1</t>
  </si>
  <si>
    <t>MK 45° : 1</t>
  </si>
  <si>
    <t>857601104R00</t>
  </si>
  <si>
    <t>Montáž litinových tvarovek na potrubí litinovém tlakovém jednoosých, na potrubí z trub hrdlových  v otevřeném výkopu, v otevřeném kanálu nebo v šachtě, DN 150 mm</t>
  </si>
  <si>
    <t xml:space="preserve">tvarovky DN150 : </t>
  </si>
  <si>
    <t>FF-kus dl.200mm : 1</t>
  </si>
  <si>
    <t>857601105R00</t>
  </si>
  <si>
    <t>Montáž litinových tvarovek na potrubí litinovém tlakovém jednoosých, na potrubí z trub hrdlových  v otevřeném výkopu, v otevřeném kanálu nebo v šachtě, DN 200 mm</t>
  </si>
  <si>
    <t xml:space="preserve">tvarovky DN200 : </t>
  </si>
  <si>
    <t>FFR-kus : 1</t>
  </si>
  <si>
    <t>MK22°30´ : 1</t>
  </si>
  <si>
    <t>E-kus : 3</t>
  </si>
  <si>
    <t>F-kus : 3</t>
  </si>
  <si>
    <t>857601106R00</t>
  </si>
  <si>
    <t>Montáž litinových tvarovek na potrubí litinovém tlakovém jednoosých, na potrubí z trub hrdlových  v otevřeném výkopu, v otevřeném kanálu nebo v šachtě, DN 250 mm</t>
  </si>
  <si>
    <t xml:space="preserve">tvarovky DN250 : </t>
  </si>
  <si>
    <t>857601107R00</t>
  </si>
  <si>
    <t>Montáž litinových tvarovek na potrubí litinovém tlakovém jednoosých, na potrubí z trub hrdlových  v otevřeném výkopu, v otevřeném kanálu nebo v šachtě, DN 300 mm</t>
  </si>
  <si>
    <t xml:space="preserve">tvarovky DN300 : </t>
  </si>
  <si>
    <t>FFR-kus : 1+1</t>
  </si>
  <si>
    <t>857701101R00</t>
  </si>
  <si>
    <t>Montáž litinových tvarovek na potrubí litinovém tlakovém odbočných, na potrubí z trub hrdlových  v otevřeném výkopu, v otevřeném kanálu nebo v šachtě, DN 80 mm</t>
  </si>
  <si>
    <t xml:space="preserve">propoj č.2 ... tvarovky DN80 : </t>
  </si>
  <si>
    <t>MMA : 1</t>
  </si>
  <si>
    <t>857701102R00</t>
  </si>
  <si>
    <t>Montáž litinových tvarovek na potrubí litinovém tlakovém odbočných, na potrubí z trub hrdlových  v otevřeném výkopu, v otevřeném kanálu nebo v šachtě, DN 100 mm</t>
  </si>
  <si>
    <t xml:space="preserve">řad 1 ... tvarovky DN100 : </t>
  </si>
  <si>
    <t>T-kus 100/80 : 1</t>
  </si>
  <si>
    <t>857701104R00</t>
  </si>
  <si>
    <t>Montáž litinových tvarovek na potrubí litinovém tlakovém odbočných, na potrubí z trub hrdlových  v otevřeném výkopu, v otevřeném kanálu nebo v šachtě, DN 150 mm</t>
  </si>
  <si>
    <t xml:space="preserve">propoj č.1 ... tvarovky DN150 : </t>
  </si>
  <si>
    <t>T-kus 150/80 : 1</t>
  </si>
  <si>
    <t>857701105R00</t>
  </si>
  <si>
    <t>Montáž litinových tvarovek na potrubí litinovém tlakovém odbočných, na potrubí z trub hrdlových  v otevřeném výkopu, v otevřeném kanálu nebo v šachtě, DN 200 mm</t>
  </si>
  <si>
    <t>T-kus 200/150 : 1</t>
  </si>
  <si>
    <t>MMA 200/80 : 1</t>
  </si>
  <si>
    <t>T-kus 200/200 : 1</t>
  </si>
  <si>
    <t>T-kus 200/80 : 2</t>
  </si>
  <si>
    <t>MMA-kus 200/80 : 1</t>
  </si>
  <si>
    <t>857701107R00</t>
  </si>
  <si>
    <t>Montáž litinových tvarovek na potrubí litinovém tlakovém odbočných, na potrubí z trub hrdlových  v otevřeném výkopu, v otevřeném kanálu nebo v šachtě, DN 300 mm</t>
  </si>
  <si>
    <t xml:space="preserve">řad 1 ... tvarovky DN200 : </t>
  </si>
  <si>
    <t>T-kus 300/250 : 1</t>
  </si>
  <si>
    <t>891241111R00</t>
  </si>
  <si>
    <t>Montáž vodovodních armatur na potrubí šoupátek v otevřeném výkopu nebo v šachtách s osazením zemní soupravy (bez poklopů), DN 80 mm</t>
  </si>
  <si>
    <t>propoj č.1 : 1</t>
  </si>
  <si>
    <t>propoj č.2 : 2</t>
  </si>
  <si>
    <t>propoj č.3 : 1</t>
  </si>
  <si>
    <t>řad 1 : 3</t>
  </si>
  <si>
    <t>891247111R00</t>
  </si>
  <si>
    <t>Montáž vodovodních armatur na potrubí hydrantů podzemních (bez osazení poklopů), DN 80 mm</t>
  </si>
  <si>
    <t>propoj č.2 : 1</t>
  </si>
  <si>
    <t>891311111R00</t>
  </si>
  <si>
    <t>Montáž vodovodních armatur na potrubí šoupátek v otevřeném výkopu nebo v šachtách s osazením zemní soupravy (bez poklopů), DN 150 mm</t>
  </si>
  <si>
    <t>propoj č.1 : 2</t>
  </si>
  <si>
    <t>891351111R00</t>
  </si>
  <si>
    <t>Montáž vodovodních armatur na potrubí šoupátek v otevřeném výkopu nebo v šachtách s osazením zemní soupravy (bez poklopů), DN 200 mm</t>
  </si>
  <si>
    <t>řad 1 : 7</t>
  </si>
  <si>
    <t>891371111R00</t>
  </si>
  <si>
    <t>Montáž vodovodních armatur na potrubí šoupátek v otevřeném výkopu nebo v šachtách s osazením zemní soupravy (bez poklopů), DN 300 mm</t>
  </si>
  <si>
    <t>řad 1 : 2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</si>
  <si>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</si>
  <si>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</si>
  <si>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</si>
  <si>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propoj č.2 : 13,04</t>
  </si>
  <si>
    <t>892351111R00</t>
  </si>
  <si>
    <t>Tlakové zkoušky vodovodního potrubí DN 150 nebo 200 mm</t>
  </si>
  <si>
    <t>propoj č.1 : 6,46</t>
  </si>
  <si>
    <t>propoj č.3 : 10,19</t>
  </si>
  <si>
    <t>řad 1 : 191,52</t>
  </si>
  <si>
    <t>892381111R00</t>
  </si>
  <si>
    <t>Tlakové zkoušky vodovodního potrubí DN 250 nebo 300 nebo 350 mm</t>
  </si>
  <si>
    <t>řad 1 : 105,15</t>
  </si>
  <si>
    <t>zásobovací řad : 25,23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</si>
  <si>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</si>
  <si>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</si>
  <si>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</si>
  <si>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</si>
  <si>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řad 1 : 1</t>
  </si>
  <si>
    <t>zásobovací řad : 1</t>
  </si>
  <si>
    <t>propoje : 1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</si>
  <si>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</si>
  <si>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</si>
  <si>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</si>
  <si>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892353111R00</t>
  </si>
  <si>
    <t>Proplach a desinfekce vodovodního potrubí DN 150 nebo 200 mm</t>
  </si>
  <si>
    <t>892383111R00</t>
  </si>
  <si>
    <t>Proplach a desinfekce vodovodního potrubí DN 250 nebo 300 nebo 350 mm</t>
  </si>
  <si>
    <t>899401112R00</t>
  </si>
  <si>
    <t>Osazení poklopů litinových šoupátkových</t>
  </si>
  <si>
    <t>včetně podezdění</t>
  </si>
  <si>
    <t>propoj č.1 : 1+2</t>
  </si>
  <si>
    <t>propoj č.3 : 1+1</t>
  </si>
  <si>
    <t>řad 1 : 3+7+2</t>
  </si>
  <si>
    <t>899401113R00</t>
  </si>
  <si>
    <t>Osazení poklopů litinových hydrantových</t>
  </si>
  <si>
    <t>899712111R00</t>
  </si>
  <si>
    <t>Orientační tabulky na vodovodních a kanalizačních řadech na zdivu</t>
  </si>
  <si>
    <t>příloha D.1.3.8</t>
  </si>
  <si>
    <t>Včetně povrchových úprav, dodání a připevnění tabulky.</t>
  </si>
  <si>
    <t>Počet bude upřesněn dle skutečnosti.</t>
  </si>
  <si>
    <t xml:space="preserve">  šoupátka : 19</t>
  </si>
  <si>
    <t xml:space="preserve">  hydranty : 6</t>
  </si>
  <si>
    <t>odhad cca 50% : 12</t>
  </si>
  <si>
    <t>899713111R00</t>
  </si>
  <si>
    <t>Orientační tabulky na vodovodních a kanalizačních řadech na sloupku ocelovém nebo betonovém</t>
  </si>
  <si>
    <t>Včetně povrchových úprav, dodání a připevnění tabulky. Veškeré tabulky budou osazeny na stávající sloupy nebo objekty</t>
  </si>
  <si>
    <t>odhad cca 50% : 13</t>
  </si>
  <si>
    <t>899721111R00</t>
  </si>
  <si>
    <t>Výstražné fólie výstražná fólie pro vodovod, šířka 22 cm</t>
  </si>
  <si>
    <t>DN80 ... propoj č.2 : 13,04</t>
  </si>
  <si>
    <t>DN150 ... propoj č.1 : 6,46</t>
  </si>
  <si>
    <t>DN200 ... propoj č.3 : 10,19</t>
  </si>
  <si>
    <t>DN200 ... řad 1 : 191,52</t>
  </si>
  <si>
    <t>DN300 ... řad 1 : 105,15</t>
  </si>
  <si>
    <t>DN250 ... zásobovací řad : 25,23</t>
  </si>
  <si>
    <t>899731112R00</t>
  </si>
  <si>
    <t>Signalizační vodič CYY, 2,5 mm2</t>
  </si>
  <si>
    <t>857311141R</t>
  </si>
  <si>
    <t>Příplatek za provedení zámkového spoje na tvarovkách do DN200</t>
  </si>
  <si>
    <t>řad 1 ... 3 hrdla DN200 : 3</t>
  </si>
  <si>
    <t>propoj č.2 ... 1 hrdlo DN80 : 1</t>
  </si>
  <si>
    <t>977213R1</t>
  </si>
  <si>
    <t>Řezání potrubí litinového kolmý řez do DN 200</t>
  </si>
  <si>
    <t>propoj č.2 ... DN80 : 2</t>
  </si>
  <si>
    <t>propoj č.1 ... DN150 : 2</t>
  </si>
  <si>
    <t>propoj č.3 ... DN200 : 3</t>
  </si>
  <si>
    <t>řad 1 : 6</t>
  </si>
  <si>
    <t>977213R2</t>
  </si>
  <si>
    <t>Řezání potrubí litinového kolmý řez do DN 300</t>
  </si>
  <si>
    <t>zásobovací řad : 1+1</t>
  </si>
  <si>
    <t>27311520R</t>
  </si>
  <si>
    <t>kroužek těsnicí EPDM; z dvou druhů pryže; DN = 80,0 mm</t>
  </si>
  <si>
    <t>propoj č.2 : 6</t>
  </si>
  <si>
    <t>27311521R</t>
  </si>
  <si>
    <t>kroužek těsnicí EPDM; z dvou druhů pryže; DN = 100,0 mm</t>
  </si>
  <si>
    <t>27311523R</t>
  </si>
  <si>
    <t>kroužek těsnicí EPDM; z dvou druhů pryže; DN = 150,0 mm</t>
  </si>
  <si>
    <t>propoj č.1 : 5</t>
  </si>
  <si>
    <t>27311524R</t>
  </si>
  <si>
    <t>kroužek těsnicí EPDM; z dvou druhů pryže; DN = 200,0 mm</t>
  </si>
  <si>
    <t>propoj č.3 : 10</t>
  </si>
  <si>
    <t>řad 1 : 5+9+5+12+4</t>
  </si>
  <si>
    <t>27311525R</t>
  </si>
  <si>
    <t>kroužek těsnicí EPDM; z dvou druhů pryže; DN = 250,0 mm</t>
  </si>
  <si>
    <t>RTS 23/ I</t>
  </si>
  <si>
    <t>zásobovací řad : 7</t>
  </si>
  <si>
    <t>27311526R1</t>
  </si>
  <si>
    <t>kroužek těsnicí EPDM; z dvou druhů pryže; DN = 300,0 mm</t>
  </si>
  <si>
    <t>řad 1 : 18+3</t>
  </si>
  <si>
    <t>273-115-R1</t>
  </si>
  <si>
    <t>Kroužek těsnící pro zámkový spoj s návarkem DN 80 s jištěním proti posunu</t>
  </si>
  <si>
    <t>propoj č.2 ... potrubí do chráničky : 1</t>
  </si>
  <si>
    <t>273-115-R5</t>
  </si>
  <si>
    <t>Kroužek těsnící pro zámkový spoj s návarkem DN 200 s jištěním proti posunu</t>
  </si>
  <si>
    <t>Odkaz na mn. položky pořadí 89 : 4,00000</t>
  </si>
  <si>
    <t>42200750R</t>
  </si>
  <si>
    <t>poklop uliční typ šoupátkový; šedá litina; použití pro vodu; vnitř.pr.D = 127 mm; D = 270,0 mm; výška 265 mm; pro: šoupátka</t>
  </si>
  <si>
    <t>Odkaz na mn. položky pořadí 83 : 19,00000</t>
  </si>
  <si>
    <t>42200760R</t>
  </si>
  <si>
    <t>poklop uliční typ k poz.hydrantu; šedá litina; použití pro vodu; vnitřní rozměr 310x205 mm; vnější rozměr 443x338 mm; výška 300 mm; pro: podzemní hydranty</t>
  </si>
  <si>
    <t>Odkaz na mn. položky pořadí 84 : 6,00000</t>
  </si>
  <si>
    <t>42227204R</t>
  </si>
  <si>
    <t>šoupátko přírubové použití uzavírací přírubová armatura; médium pitná a užitková voda, odpadní voda; DN 80; l = 180 mm; PN 10 nebo 16; D 200 mm; max.provozní tlak 16 bar; max teplota 70 °C; těleso tvárná litina; povrch.ochrana vně i uvnitř epoxidovým práškem</t>
  </si>
  <si>
    <t>Odkaz na mn. položky pořadí 71 : 7,00000*1,01</t>
  </si>
  <si>
    <t>42227207R</t>
  </si>
  <si>
    <t>šoupátko přírubové použití uzavírací přírubová armatura; médium pitná a užitková voda, odpadní voda; DN 150; l = 210 mm; PN 10 nebo 16; D 285 mm; max.provozní tlak 16 bar; max teplota 70 °C; těleso tvárná litina; povrch.ochrana vně i uvnitř epoxidovým práškem</t>
  </si>
  <si>
    <t>Odkaz na mn. položky pořadí 73 : 2,00000*1,01</t>
  </si>
  <si>
    <t>42227208R</t>
  </si>
  <si>
    <t>šoupátko přírubové použití uzavírací přírubová armatura; médium pitná a užitková voda, odpadní voda; DN 200; l = 230 mm; PN 10 nebo 16; D 340 mm; max.provozní tlak 16 bar; max teplota 70 °C; těleso tvárná litina; povrch.ochrana vně i uvnitř epoxidovým práškem</t>
  </si>
  <si>
    <t>Odkaz na mn. položky pořadí 74 : 8,00000*1,01</t>
  </si>
  <si>
    <t>42227210R</t>
  </si>
  <si>
    <t>šoupátko přírubové použití uzavírací přírubová armatura; médium pitná a užitková voda, odpadní voda; DN 300; l = 270 mm; PN 10 nebo 16; D 455 mm; max.provozní tlak 16 bar; max teplota 70 °C; těleso tvárná litina; povrch.ochrana vně i uvnitř epoxidovým práškem</t>
  </si>
  <si>
    <t>Odkaz na mn. položky pořadí 75 : 2,00000*1,01</t>
  </si>
  <si>
    <t>422736068R</t>
  </si>
  <si>
    <t>hydrant podzemní PN 16; provedení dvojitý uzávěr; DN 80; min.průtok 110 m3/hod; krycí hloubka 1,5; stavební výška 1 225 mm; těleso tvárná litina; prac. teplota do 20 °C; pro: uzávěr vody pro požární účely nebo odkalení sítě</t>
  </si>
  <si>
    <t>Odkaz na mn. položky pořadí 72 : 6,00000*1,01</t>
  </si>
  <si>
    <t>422913305R</t>
  </si>
  <si>
    <t>souprava zemní teleskopická šoupátková; pro ruční ovládání šoupat a domovních šoupátek; DN 65-80; rozsah min.1,05m  max. 1,75m; provedení dvoudílné; mat. vnější chránička z PE, ovl.čtyřhran z litiny, vnitřní teleskop ze zink.oceli</t>
  </si>
  <si>
    <t>Odkaz na mn. položky pořadí 83 : 19,00000*1,01</t>
  </si>
  <si>
    <t>42291510R</t>
  </si>
  <si>
    <t>deska podkladová pro ventilkové a šoupátkové poklopy; plastové</t>
  </si>
  <si>
    <t>Odkaz na mn. položky pořadí 100 : 19,00000</t>
  </si>
  <si>
    <t>42291515R</t>
  </si>
  <si>
    <t>deska podkladová pro hydrantové poklopy; plastové</t>
  </si>
  <si>
    <t>55251140R</t>
  </si>
  <si>
    <t>trouba litinová vodovodní; tvárná litina; hrdlová; DN 80,0 mm; l = 6000,0 mm; spoj běžný pružný násuvný; PFA 85 bar; uvnitř VCM; vně pozinkování + obal z CM</t>
  </si>
  <si>
    <t>standard viz příloha B.2 - Technické a uživatelské standardy</t>
  </si>
  <si>
    <t>Odkaz na mn. položky pořadí 54 : 12,22000*1,01</t>
  </si>
  <si>
    <t>55251141R</t>
  </si>
  <si>
    <t>trouba litinová vodovodní; tvárná litina; hrdlová; DN 100,0 mm; l = 6000,0 mm; spoj běžný pružný násuvný; PFA 85 bar; uvnitř VCM; vně pozinkování + obal z CM</t>
  </si>
  <si>
    <t>Odkaz na mn. položky pořadí 55 : 0,40000*1,01</t>
  </si>
  <si>
    <t>55251143R</t>
  </si>
  <si>
    <t>trouba litinová vodovodní; tvárná litina; hrdlová; DN 150,0 mm; l = 6000,0 mm; spoj běžný pružný násuvný; PFA 79 bar; uvnitř VCM; vně pozinkování + obal z CM</t>
  </si>
  <si>
    <t>Odkaz na mn. položky pořadí 56 : 3,77000*1,01</t>
  </si>
  <si>
    <t>55251144R</t>
  </si>
  <si>
    <t>trouba litinová vodovodní; tvárná litina; hrdlová; DN 200,0 mm; l = 6000,0 mm; spoj běžný pružný násuvný; PFA 62 bar; uvnitř VCM; vně pozinkování + obal z CM</t>
  </si>
  <si>
    <t>Odkaz na mn. položky pořadí 57 : 194,32000*1,01</t>
  </si>
  <si>
    <t>55251145R</t>
  </si>
  <si>
    <t>trouba litinová vodovodní; tvárná litina; hrdlová; DN 250,0 mm; l = 6000,0 mm; spoj běžný pružný násuvný; PFA 54 bar; uvnitř VCM; vně pozinkování + obal z CM</t>
  </si>
  <si>
    <t>Odkaz na mn. položky pořadí 58 : 24,20000*1,01</t>
  </si>
  <si>
    <t>55251146R</t>
  </si>
  <si>
    <t>trouba litinová vodovodní; tvárná litina; hrdlová; DN 300,0 mm; l = 6000,0 mm; spoj běžný pružný násuvný; PFA 49 bar; uvnitř VCM; vně pozinkování + obal z CM</t>
  </si>
  <si>
    <t>Odkaz na mn. položky pořadí 59 : 102,00000*1,01</t>
  </si>
  <si>
    <t>55251217R</t>
  </si>
  <si>
    <t>trouba litinová vodovodní, kanalizační; tvárná litina; přírubová; DN 80,0 mm; l = 500,0 mm; uvnitř práškový epoxid; vně práškový epoxid</t>
  </si>
  <si>
    <t>propoj č.2 : 1*1,01</t>
  </si>
  <si>
    <t>propoj č.1 : 1*1,01</t>
  </si>
  <si>
    <t>propoj č.3 : 1*1,01</t>
  </si>
  <si>
    <t>řad 1 : 3*1,01</t>
  </si>
  <si>
    <t>55251302R</t>
  </si>
  <si>
    <t>trouba litinová vodovodní, kanalizační; tvárná litina; přírubová; DN 150,0 mm; l = 200,0 mm; uvnitř práškový epoxid; vně práškový epoxid</t>
  </si>
  <si>
    <t>55251693R</t>
  </si>
  <si>
    <t>Příruba jištěná proti posunu pro litinové potrubí DN 80</t>
  </si>
  <si>
    <t>příruba : 1*1,01</t>
  </si>
  <si>
    <t>55251694R</t>
  </si>
  <si>
    <t>Příruba jištěná proti posunu pro litinové potrubí DN 100</t>
  </si>
  <si>
    <t>řad 1 : 2*1,01</t>
  </si>
  <si>
    <t>55251696R</t>
  </si>
  <si>
    <t>Příruba jištěná proti posunu pro litinové potrubí DN 150</t>
  </si>
  <si>
    <t>propoj č.3 : 2*1,01</t>
  </si>
  <si>
    <t>55251698R</t>
  </si>
  <si>
    <t>Příruba jištěná proti posunu pro litinové potrubí DN 250</t>
  </si>
  <si>
    <t>příruba : 2*1,01</t>
  </si>
  <si>
    <t>5525852704R</t>
  </si>
  <si>
    <t>tvarovka přírubová s hladkým koncem tvárná litina; DN 100 mm; l = 360 mm; povrch. úprava práškový epoxid</t>
  </si>
  <si>
    <t>řad 1 : 1*1,01</t>
  </si>
  <si>
    <t>5525852706R</t>
  </si>
  <si>
    <t>tvarovka přírubová s hladkým koncem tvárná litina; DN 150 mm; l = 380 mm; povrch. úprava práškový epoxid</t>
  </si>
  <si>
    <t>F-kus : 1*1,01</t>
  </si>
  <si>
    <t>5525852707R</t>
  </si>
  <si>
    <t>tvarovka přírubová s hladkým koncem tvárná litina; DN 200 mm; l = 400 mm; povrch. úprava práškový epoxid</t>
  </si>
  <si>
    <t>5525852708R</t>
  </si>
  <si>
    <t>tvarovka přírubová s hladkým koncem tvárná litina; DN 250 mm; l = 420 mm; povrch. úprava práškový epoxid</t>
  </si>
  <si>
    <t>5525852709R</t>
  </si>
  <si>
    <t>tvarovka přírubová s hladkým koncem tvárná litina; DN 300 mm; l = 440 mm; povrch. úprava práškový epoxid</t>
  </si>
  <si>
    <t>55258531R</t>
  </si>
  <si>
    <t>tvarovka hrdlová s přírubovou odbočkou tvárná litina; PN 10; DN 1 = 80 mm; DN 2 = 80 mm; spoj běžný pružný násuvný; volná příruba; uvnitř práškový epoxid; vně práškový epoxid</t>
  </si>
  <si>
    <t>Odkaz na mn. položky pořadí 66 : 1,00000*1,01</t>
  </si>
  <si>
    <t>55258547R</t>
  </si>
  <si>
    <t>tvarovka hrdlová s přírubovou odbočkou tvárná litina; PN 10; DN 1 = 200 mm; DN 2 = 80 mm; spoj běžný pružný násuvný; volná příruba; uvnitř práškový epoxid; vně práškový epoxid</t>
  </si>
  <si>
    <t>55259471R</t>
  </si>
  <si>
    <t>koleno 45 °; PN 10; DN 100 mm; tvárná litina; hrdlové; spoj běžný pružný násuvný; uvnitř práškový epoxid; vně práškový epoxid</t>
  </si>
  <si>
    <t>55259473R</t>
  </si>
  <si>
    <t>koleno 45 °; PN 10; DN 150 mm; tvárná litina; hrdlové; spoj běžný pružný násuvný; uvnitř práškový epoxid; vně práškový epoxid</t>
  </si>
  <si>
    <t>MMK 45° : 1*1,01</t>
  </si>
  <si>
    <t>55259507R</t>
  </si>
  <si>
    <t>koleno 45 °; PN 10; DN 100 mm; tvárná litina; hrdlové, s jedním hrdlem; uvnitř práškový epoxid; vně práškový epoxid</t>
  </si>
  <si>
    <t>55259525R</t>
  </si>
  <si>
    <t>koleno 22,5 °; PN 10; DN 200 mm; tvárná litina; hrdlové, s jedním hrdlem; uvnitř práškový epoxid; vně práškový epoxid</t>
  </si>
  <si>
    <t xml:space="preserve">propoj č.3 ... tvarovky DN200 : </t>
  </si>
  <si>
    <t>MK22°30´ : 1*1,01</t>
  </si>
  <si>
    <t>55259730R</t>
  </si>
  <si>
    <t>tvarovka přírubová s hrdlem tvárná litina; PN 10; DN 80 mm; spoj běžný pružný násuvný; uvnitř práškový epoxid; vně práškový epoxid</t>
  </si>
  <si>
    <t>E-kus : 1*1,01</t>
  </si>
  <si>
    <t>55259734R</t>
  </si>
  <si>
    <t>tvarovka přírubová s hrdlem tvárná litina; PN 10; DN 200 mm; spoj běžný pružný násuvný; uvnitř práškový epoxid; vně práškový epoxid</t>
  </si>
  <si>
    <t>55259735R</t>
  </si>
  <si>
    <t>tvarovka přírubová s hrdlem tvárná litina; PN 10; DN 250 mm; spoj běžný pružný násuvný; uvnitř práškový epoxid; vně práškový epoxid</t>
  </si>
  <si>
    <t>55259736R</t>
  </si>
  <si>
    <t>tvarovka přírubová s hrdlem tvárná litina; PN 10; DN 300 mm; spoj běžný pružný násuvný; uvnitř práškový epoxid; vně práškový epoxid</t>
  </si>
  <si>
    <t>55259824R</t>
  </si>
  <si>
    <t>přechod přírubový; PN 10; DN 1 = 200 mm; DN 2 = 100 mm; l = 400 mm; tvárná litina; uvnitř práškový epoxid; vně práškový epoxid</t>
  </si>
  <si>
    <t>55259826R</t>
  </si>
  <si>
    <t>přechod přírubový; PN 10; DN 1 = 200 mm; DN 2 = 150 mm; l = 300 mm; tvárná litina; uvnitř práškový epoxid; vně práškový epoxid</t>
  </si>
  <si>
    <t>FFR-kus : 1*1,01</t>
  </si>
  <si>
    <t>55259832R</t>
  </si>
  <si>
    <t>přechod přírubový; PN 10; DN 1 = 300 mm; DN 2 = 100 mm; l = 300 mm; tvárná litina; uvnitř práškový epoxid; vně práškový epoxid</t>
  </si>
  <si>
    <t>55259833R</t>
  </si>
  <si>
    <t>přechod přírubový; PN 10; DN 1 = 300 mm; DN 2 = 200 mm; l = 300 mm; tvárná litina; uvnitř práškový epoxid; vně práškový epoxid</t>
  </si>
  <si>
    <t>552599943R</t>
  </si>
  <si>
    <t>tvarovka přírubová s přírubovou odbočkou tvárná litina; DN 1 = 100 mm; DN 2 = 80 mm; povrch. úprava práškový epoxid</t>
  </si>
  <si>
    <t>T-kus 100/80 : 1*1,01</t>
  </si>
  <si>
    <t>552599953R</t>
  </si>
  <si>
    <t>tvarovka přírubová s přírubovou odbočkou tvárná litina; DN 1 = 150 mm; DN 2 = 80 mm; povrch. úprava práškový epoxid</t>
  </si>
  <si>
    <t>T-kus 150/80 : 1*1,01</t>
  </si>
  <si>
    <t>552599957R</t>
  </si>
  <si>
    <t>tvarovka přírubová s přírubovou odbočkou tvárná litina; DN 1 = 200 mm; DN 2 = 80 mm; povrch. úprava práškový epoxid</t>
  </si>
  <si>
    <t>T-kus 200/80 : 2*1,01</t>
  </si>
  <si>
    <t>552599960R</t>
  </si>
  <si>
    <t>tvarovka přírubová s přírubovou odbočkou tvárná litina; DN 1 = 200 mm; DN 2 = 150 mm; povrch. úprava práškový epoxid</t>
  </si>
  <si>
    <t>T-kus 200/150 : 1*1,01</t>
  </si>
  <si>
    <t>552599961R</t>
  </si>
  <si>
    <t>tvarovka přírubová s přírubovou odbočkou tvárná litina; DN 1 = 200 mm; DN 2 = 200 mm; povrch. úprava práškový epoxid</t>
  </si>
  <si>
    <t>T-kus 200/200 : 1*1,01</t>
  </si>
  <si>
    <t>552599972R</t>
  </si>
  <si>
    <t>tvarovka přírubová s přírubovou odbočkou tvárná litina; DN 1 = 300 mm; DN 2 = 250 mm; povrch. úprava práškový epoxid</t>
  </si>
  <si>
    <t>T-kus 300/250 : 1*1,01</t>
  </si>
  <si>
    <t>552701211R</t>
  </si>
  <si>
    <t>koleno 90 °; PN 10, PN 16, PN 25, PN 40; DN 80 mm; tvárná litina; přírubové; s patkou; uvnitř práškový epoxid; vně práškový epoxid</t>
  </si>
  <si>
    <t>552701214R</t>
  </si>
  <si>
    <t>koleno 90 °; PN 10, PN 16, PN 25, PN 40; DN 150 mm; tvárná litina; přírubové; s patkou; uvnitř práškový epoxid; vně práškový epoxid</t>
  </si>
  <si>
    <t>911-001</t>
  </si>
  <si>
    <t>Demontáž a zpětná montáž sloupu SSZ - kompletní provedení</t>
  </si>
  <si>
    <t>kompletní provedení včetně dočasného uskladnění na meziskládce , přivezení zpět, ochrany a zajištění před poškozením či krádeží</t>
  </si>
  <si>
    <t>přílohy B.2+B.4 : 1</t>
  </si>
  <si>
    <t>911-002</t>
  </si>
  <si>
    <t>Demontáž a zpětná montáž sloupu VO - kompletní provedení</t>
  </si>
  <si>
    <t>přílohy B.2+B.4 : 2</t>
  </si>
  <si>
    <t>911-003</t>
  </si>
  <si>
    <t>Dočasné statické zajištění trolejového sloupu a sloupu VO - kompletní provedení včetně odstranění</t>
  </si>
  <si>
    <t>911-004</t>
  </si>
  <si>
    <t>Demontáž a zpětná montáž zahrazovacího sloupku včetně řetězu - kompletní provedení</t>
  </si>
  <si>
    <t>přílohy B.2+B.4 : 6</t>
  </si>
  <si>
    <t>451577777R00</t>
  </si>
  <si>
    <t>Podklad nebo lože pod dlažbu (přídlažbu) z kameniva těženého  tloušťky do 10 cm</t>
  </si>
  <si>
    <t>v ploše vodorovné nebo ve sklonu do 1:5</t>
  </si>
  <si>
    <t>propoj č.1 : 3,00*0,10</t>
  </si>
  <si>
    <t>zásobovací řad : 3,00*0,10</t>
  </si>
  <si>
    <t>917762114R00</t>
  </si>
  <si>
    <t>Osazení silničního nebo chodníkového obrubníku ležatého, s boční opěrou z betonu prostého, do lože z betonu prostého C 25/30</t>
  </si>
  <si>
    <t>S dodáním hmot pro lože tl. 80-100 mm.</t>
  </si>
  <si>
    <t>917931131R00</t>
  </si>
  <si>
    <t>Osazení silniční přídlažby  z kamenných kostek, kladených v jedné řadě, lože z betonu C20/25, bez dodávky přídlažby</t>
  </si>
  <si>
    <t>917931132R00</t>
  </si>
  <si>
    <t>Osazení silniční přídlažby  z kamenných kostek, kladených ve dvou řadách, lože z betonu C20/25, bez dodávky přídlažby</t>
  </si>
  <si>
    <t xml:space="preserve">obě řady dle přílohy D.1.3.3 : </t>
  </si>
  <si>
    <t>odláždění hydrantů s poklopy  ... 6ks : (1,20+0,80)*2*6</t>
  </si>
  <si>
    <t>odláždění šoupátek s poklopy ... 19ks : 4*0,80*19</t>
  </si>
  <si>
    <t>919735112R00</t>
  </si>
  <si>
    <t>Řezání stávajících krytů nebo podkladů živičných, hloubky přes 50 do 100 mm</t>
  </si>
  <si>
    <t>včetně spotřeby vody</t>
  </si>
  <si>
    <t xml:space="preserve">ACO11 tl.40 : </t>
  </si>
  <si>
    <t>zásobovací řad ... západní část st.0,00-1,5m MK mimo související projekt opravy KK ... pláň -0,45m : 1,50*2</t>
  </si>
  <si>
    <t>propoj č.1MK mimo související projekt opravy KK ... pláň -0,45m : 1,21*2</t>
  </si>
  <si>
    <t>propoj č.3 MK mimo související projekt opravy KK ... pláň -0,45m : (10,19-4,50)*2</t>
  </si>
  <si>
    <t xml:space="preserve">ACO16 tl.60mm : </t>
  </si>
  <si>
    <t>58380120.AR</t>
  </si>
  <si>
    <t>kostka dlažební; žula; 8/10 cm; třída I; štípaná</t>
  </si>
  <si>
    <t>odláždění hydrantů a šoupátek s poklopy : 0,10*2*84,80*1,02</t>
  </si>
  <si>
    <t>230191038R00</t>
  </si>
  <si>
    <t>Uložení chráničky ve výkopu PE 225x12,8 mm</t>
  </si>
  <si>
    <t>propoj č.2 ... chránička PE100RC d225 : 6,35</t>
  </si>
  <si>
    <t>230193002R00</t>
  </si>
  <si>
    <t>Nasunutí potrubní sekce do chráničky DN 80</t>
  </si>
  <si>
    <t>Odkaz na mn. položky pořadí 159 : 6,35000</t>
  </si>
  <si>
    <t>230194007R00</t>
  </si>
  <si>
    <t>Utěsnění chráničky manžetou DN 200</t>
  </si>
  <si>
    <t>propoj č.2 ... chránička PE100RC d225 : 2,00</t>
  </si>
  <si>
    <t>230195006R00</t>
  </si>
  <si>
    <t>Montáž distanční objímky celistvé d 86-106 mm</t>
  </si>
  <si>
    <t>propoj č.2 ... chránička PE100RC d225, potrubí DN80 : 4</t>
  </si>
  <si>
    <t>273443885R</t>
  </si>
  <si>
    <t>manžeta těsnicí na chráničky; EPDM; D trubky = 90 mm; D chráničky = 220 mm; DN 80; DN chráničky 200</t>
  </si>
  <si>
    <t>těsnící manžeta ze syntetické pryže EPDM včetně spon z nerez oceli 1.4301</t>
  </si>
  <si>
    <t>Odkaz na mn. položky pořadí 161 : 2,00000</t>
  </si>
  <si>
    <t>286136733R</t>
  </si>
  <si>
    <t>Trubka plastová skladba: dvouvrstvá PE 100 RC; de = 225,0 mm; tl. stěny = 13,4 mm; SDR 17,0</t>
  </si>
  <si>
    <t>Odkaz na mn. položky pořadí 159 : 6,35000*1,01</t>
  </si>
  <si>
    <t>42320222R1</t>
  </si>
  <si>
    <t>Objímka kluzná ocelová použití plastové potrubí s pryžovou vložkou a distanční podložkou DN80</t>
  </si>
  <si>
    <t>Odkaz na mn. položky pořadí 162 : 4,00000</t>
  </si>
  <si>
    <t>460510282RT1</t>
  </si>
  <si>
    <t>Kabelová trasa prefa, na povrchu TK 2, včetně dodávky žlabu a poklopu</t>
  </si>
  <si>
    <t>POL1_9</t>
  </si>
  <si>
    <t>979999973R00</t>
  </si>
  <si>
    <t>Poplatek za uložení, zemina a kamení,  , skupina 17 05 04 z Katalogu odpadů</t>
  </si>
  <si>
    <t>801-3</t>
  </si>
  <si>
    <t>štěrky : 0,22*0,65+0,33*4,51+0,88*10,1695</t>
  </si>
  <si>
    <t>979999995R00</t>
  </si>
  <si>
    <t>Poplatek za recyklaci, obalovaného kameniva a asfaltu, kusovost do 1600 cm2, skupina 17 03 02 z Katalogu odpadů</t>
  </si>
  <si>
    <t>170 302</t>
  </si>
  <si>
    <t>živice : 0,132*16,8895+0,088*20,2495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</si>
  <si>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</si>
  <si>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</si>
  <si>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</si>
  <si>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</si>
  <si>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 xml:space="preserve">skládka celkem 26km : </t>
  </si>
  <si>
    <t>Odkaz na mn. položky pořadí 169 : 14,59183*25</t>
  </si>
  <si>
    <t>979084216R00</t>
  </si>
  <si>
    <t>Vodorovná doprava vybouraných hmot po suchu bez naložení, ale se složením na vzdálenost do 5 km</t>
  </si>
  <si>
    <t xml:space="preserve">  meziskládka : </t>
  </si>
  <si>
    <t xml:space="preserve">  kostky pás mezi MK a chodníkem ul.Tyršova : 0,417*1,15</t>
  </si>
  <si>
    <t xml:space="preserve">  obrubníky zásob.řad ul.Tyršova : 0,274*10,00</t>
  </si>
  <si>
    <t xml:space="preserve">  kostky 1 řada propoj č.1+zásob.řad : 0,115*6,00</t>
  </si>
  <si>
    <t>meziskládka tam a zpět : 3,90955*2</t>
  </si>
  <si>
    <t xml:space="preserve">pouze na meziskládku, LT potrubí zůstává v majetku objednatele : </t>
  </si>
  <si>
    <t>LT DN60+DN100 ... v trase řadu 1 : 0,04*375,50</t>
  </si>
  <si>
    <t>LT DN250 ... v trase zásobovacího řadu : 0,1015*25,00</t>
  </si>
  <si>
    <t>979087213R00</t>
  </si>
  <si>
    <t>Nakládání na dopravní prostředky vybouraných hmot</t>
  </si>
  <si>
    <t>pro vodorovnou dopravu</t>
  </si>
  <si>
    <t xml:space="preserve">meziskládka : </t>
  </si>
  <si>
    <t>kostky pás mezi MK a chodníkem ul.Tyršova : 0,417*1,15</t>
  </si>
  <si>
    <t>obrubníky zásob.řad ul.Tyršova : 0,274*10,00</t>
  </si>
  <si>
    <t>kostky 1 řada propoj č.1+zásob.řad : 0,115*6,00</t>
  </si>
  <si>
    <t>JKSO:</t>
  </si>
  <si>
    <t>827.11.A3</t>
  </si>
  <si>
    <t>Profil potrubí DN do 300 mm</t>
  </si>
  <si>
    <t>JKSO</t>
  </si>
  <si>
    <t xml:space="preserve"> m</t>
  </si>
  <si>
    <t>potrubí z trub litinových</t>
  </si>
  <si>
    <t>JKSOChar</t>
  </si>
  <si>
    <t>rekonstrukce a modernizace objektu s opravou</t>
  </si>
  <si>
    <t>JKSOAkce</t>
  </si>
  <si>
    <t>113106231R00</t>
  </si>
  <si>
    <t>Rozebrání vozovek a ploch s jakoukoliv výplní spár   v jakékoliv ploše, ze zámkové dlažky, kladených do lože z kameniva</t>
  </si>
  <si>
    <t>zámková dlažba z 80% rozsahu dočasně uložena na meziskládce ke zpětnému použití, 20% rozsahu znehodnoceno a odvezeno na skládku s poplatkem - bude upřesněno dle skutečnosti</t>
  </si>
  <si>
    <t xml:space="preserve">propoj č.4 : </t>
  </si>
  <si>
    <t>DN250 ... pláň -0,34 chodník v rámci projektu vodovodu, z toho slepecká dlažba v dl.0,5m : 1,30*(13,01-9,00)</t>
  </si>
  <si>
    <t>DN150 ... pláň -0,34 chodník v rámci projektu vodovodu : 1,15*1,01</t>
  </si>
  <si>
    <t xml:space="preserve">přípojky ... prům.hl. pro výkop DP : </t>
  </si>
  <si>
    <t>chodník ZD oprava v rámci projektu vodovodu : 1,10*(16,15-6,13-2,00-2,00)</t>
  </si>
  <si>
    <t>chodník ZD slepecká v rámci projektu vodovodu : 1,00*0,50</t>
  </si>
  <si>
    <t xml:space="preserve">dobourání 0,5m na obě strany : </t>
  </si>
  <si>
    <t>DN250 ... pláň -0,34 chodník v rámci projektu vodovodu, z toho slepecká dlažba v dl.0,5m : 0,50*2*(13,01-9,00)</t>
  </si>
  <si>
    <t>DN150 ... pláň -0,34 chodník v rámci projektu vodovodu : 0,50*2*1,01</t>
  </si>
  <si>
    <t>chodník ZD oprava v rámci projektu vodovodu : 0,50*2*(16,15-6,13-2,00-2,00)</t>
  </si>
  <si>
    <t>chodník ZD slepecká v rámci projektu vodovodu : 0,50*2*0,50</t>
  </si>
  <si>
    <t>113201111R00</t>
  </si>
  <si>
    <t>Vytrhání obrub chodníkových ležatých</t>
  </si>
  <si>
    <t>chodníkové obruby z 80% rozsahu dočasně uloženy na meziskládce ke zpětnému použití, 20% rozsahu znehodnoceno a odvezeno na skládku s poplatkem - bude upřesněno dle skutečnosti</t>
  </si>
  <si>
    <t>přechod přípojek zeleným pásem cca 2,0m/ks (silniční obrubníky a žulová přídlažba jsou součástí projektu komunikace) : 2,00*9</t>
  </si>
  <si>
    <t>čerpání srážkových vod ... odhad doba čerpání cca 10dnů, cyklické čerpání cca 4h/denně, 2 čerpadla : 10*4*2</t>
  </si>
  <si>
    <t>čerpání srážkových vod ... odhad doba čerpání cca 10dnů, cyklické čerpání cca 4h/denně, 2 čerpadla : 10*2</t>
  </si>
  <si>
    <t>vodovod DN150 ... 2x LT : 1,15*2</t>
  </si>
  <si>
    <t>kabel VO ... 1x : 1,30</t>
  </si>
  <si>
    <t>kabel NN ... 2x : 1,30*2</t>
  </si>
  <si>
    <t xml:space="preserve">přípojky : </t>
  </si>
  <si>
    <t>kabel VO : 1,00*(5+7)</t>
  </si>
  <si>
    <t>kabel sděl : 1,00*(10+11)</t>
  </si>
  <si>
    <t>kabel optický : 1,00*16</t>
  </si>
  <si>
    <t xml:space="preserve">  přípojky ... prům.hl. pro výkop DP : </t>
  </si>
  <si>
    <t xml:space="preserve">  zeleň : 1,10*2,00*0,10</t>
  </si>
  <si>
    <t xml:space="preserve">  1,00*2,00*0,10*7</t>
  </si>
  <si>
    <t>manip.pruh š.výkopu +1,0m na každou stranu ... příloha D.1.3.5 : (1,10+1,00*2)*2,00*0,10</t>
  </si>
  <si>
    <t>(1,00+1,00*2)*2,00*0,10*7</t>
  </si>
  <si>
    <t>139601101R00</t>
  </si>
  <si>
    <t>Ruční výkop jam, rýh a šachet v horninách 1 a 2</t>
  </si>
  <si>
    <t>s přehozením na vzdálenost do 5 m nebo s naložením na ruční dopravní prostředek</t>
  </si>
  <si>
    <t xml:space="preserve">IO-02 : </t>
  </si>
  <si>
    <t>geologie h.4 ... 50% : 164,81664*0,5</t>
  </si>
  <si>
    <t>139601102R00</t>
  </si>
  <si>
    <t>Ruční výkop jam, rýh a šachet v hornině 3</t>
  </si>
  <si>
    <t xml:space="preserve">  IO-02 : </t>
  </si>
  <si>
    <t xml:space="preserve">  propoj č.4 : </t>
  </si>
  <si>
    <t xml:space="preserve">  DN250 .... pláň -0,85m související projekt komunikace : 1,30*9,00*(2,44-0,85)</t>
  </si>
  <si>
    <t xml:space="preserve">  DN250 ... pláň -0,34 chodník v rámci projektu vodovodu, z toho slepecká dlažba v dl.0,5m : 1,30*(13,01-9,00)*(2,30-0,34)</t>
  </si>
  <si>
    <t xml:space="preserve">  DN150 ... pláň -0,34 chodník v rámci projektu vodovodu : 1,15*1,01*(2,00-0,34)</t>
  </si>
  <si>
    <t xml:space="preserve">  DP č.3 : 1,10*16,15*1,50</t>
  </si>
  <si>
    <t xml:space="preserve">  DP ostatní : 1,00*(161,25-16,15)*1,50</t>
  </si>
  <si>
    <t xml:space="preserve">  odpočet povrchů na DP : </t>
  </si>
  <si>
    <t xml:space="preserve">  MK oprava v rámci souvisejícího projektu : -1,10*(6,13+2,00)*0,85</t>
  </si>
  <si>
    <t xml:space="preserve">  -1,00*(4,96+4,74+4,38+4,34+4,54+3,61+5,59+5,56+5,33)*0,85</t>
  </si>
  <si>
    <t xml:space="preserve">  -1,00*(5,93+6,13+6,07+6,14+6,32+6,10*2+6,00+2,00*6+1,20*2)*0,85</t>
  </si>
  <si>
    <t xml:space="preserve">  chodník ZD oprava v rámci projektu vodovodu : -1,10*(16,15-6,13-2,00-2,00)*0,34</t>
  </si>
  <si>
    <t xml:space="preserve">  -1,00*(161,25-16,15-43,05-63,19-2,00*7-0,50)*0,34</t>
  </si>
  <si>
    <t xml:space="preserve">  chodník ZD slepecká v rámci projektu vodovodu : -1,00*0,50*0,34</t>
  </si>
  <si>
    <t xml:space="preserve">  zeleň : -1,10*2,00*0,10</t>
  </si>
  <si>
    <t xml:space="preserve">  -1,00*2,00*0,10*7</t>
  </si>
  <si>
    <t>geologie h.3 ... 50% : 164,81664*0,5</t>
  </si>
  <si>
    <t>DN250 .... pláň -0,85m související projekt komunikace : 9,00*(2,44-0,85)*2</t>
  </si>
  <si>
    <t>DN250 ... pláň -0,34 chodník v rámci projektu vodovodu, z toho slepecká dlažba v dl.0,5m : (13,01-9,00)*2,30*2</t>
  </si>
  <si>
    <t>DN150 ... pláň -0,34 chodník v rámci projektu vodovodu : 1,01*2,00*2</t>
  </si>
  <si>
    <t>DP č.3 : 16,15*1,50*2</t>
  </si>
  <si>
    <t>DP ostatní : (161,25-16,15)*1,50*2</t>
  </si>
  <si>
    <t>MK oprava v rámci souvisejícího projektu : -(6,13+2,00)*0,85*2</t>
  </si>
  <si>
    <t>-(4,96+4,74+4,38+4,34+4,54+3,61+5,59+5,56+5,33)*0,85*2</t>
  </si>
  <si>
    <t>-(5,93+6,13+6,07+6,14+6,32+6,10*2+6,00+2,00*6+1,20*2)*0,85*2</t>
  </si>
  <si>
    <t>Odkaz na mn. položky pořadí 13 : 340,42700</t>
  </si>
  <si>
    <t>rýhy : 164,81664*0,5</t>
  </si>
  <si>
    <t xml:space="preserve">na meziskládku a zpět : </t>
  </si>
  <si>
    <t>potřeba pro obsypy : 45,85041*2</t>
  </si>
  <si>
    <t>výkopy : 164,81664</t>
  </si>
  <si>
    <t>meziskládka : -45,85041</t>
  </si>
  <si>
    <t>Odkaz na mn. položky pořadí 17 : 118,96623*16</t>
  </si>
  <si>
    <t>meziskládka : 45,85041</t>
  </si>
  <si>
    <t>skládka : 118,96623</t>
  </si>
  <si>
    <t>výkop rýhy : 164,81664</t>
  </si>
  <si>
    <t>TLT DN250 : -3,14*0,137*0,137*13,10</t>
  </si>
  <si>
    <t>TLT DN150 : -3,14*0,085*0,085*1,01</t>
  </si>
  <si>
    <t>PE d90 : -3,14*0,045*0,045*(16,15-6,13)</t>
  </si>
  <si>
    <t>PE d63 : -3,14*0,0315*0,0315*(13,77+4,34+12,32+3,61-6,07-6,32)</t>
  </si>
  <si>
    <t>PE d50 : -3,14*0,025*0,025*(15,69+13,46+4,38+10,23+12,19+5,56+10,05+5,33-5,93-6,14-6,10-6,10-6,00)</t>
  </si>
  <si>
    <t>PE d40 : -3,14*0,02*0,02*(14,34-6,13)</t>
  </si>
  <si>
    <t>PE d32 : -3,14*0,016*0,016*(4,96+4,74+4,54+5,59)</t>
  </si>
  <si>
    <t>obsypy : -45,85041</t>
  </si>
  <si>
    <t>lože : -12,45215</t>
  </si>
  <si>
    <t>bloky : -0,82</t>
  </si>
  <si>
    <t>drenáž.blok : -0,25</t>
  </si>
  <si>
    <t>propoj č.4 ... TLT DN250 : 1,30*13,10*(0,30+0,222)</t>
  </si>
  <si>
    <t>propoj č.4 ... TLT DN150 : 1,15*1,01*(0,30+0,17)</t>
  </si>
  <si>
    <t>DP PE d90 s odpočtem úseku s chráničkou : 1,00*(16,15-6,13)*0,39</t>
  </si>
  <si>
    <t>DP PE d63 s odpočtem úseku s chráničkou : 1,00*(13,77+4,34+12,32+3,61-6,07-6,32)*0,363</t>
  </si>
  <si>
    <t>DP PE d50 s odpočtem úseku s chráničkou : 1,00*(15,69+13,46+4,38+10,23+12,19+5,56+10,05+5,33-5,93-6,14-6,10-6,10-6,00)*0,35</t>
  </si>
  <si>
    <t>DP PE d40 s odpočtem úseku s chráničkou : 1,00*(14,34-6,13)*0,34</t>
  </si>
  <si>
    <t>DP PE d32 s odpočtem úseku s chráničkou : 1,00*(4,96+4,74+4,54+5,59)*0,332</t>
  </si>
  <si>
    <t>Odkaz na mn. položky pořadí 22 : 45,85041</t>
  </si>
  <si>
    <t>Odkaz na mn. položky pořadí 26 : 48,20000</t>
  </si>
  <si>
    <t xml:space="preserve">š.rýhy : </t>
  </si>
  <si>
    <t>DN250 .... pláň -0,85m související projekt komunikace : 1,30*9,00</t>
  </si>
  <si>
    <t>DP č.3 : 1,10*16,15</t>
  </si>
  <si>
    <t>DP ostatní : 1,00*(161,25-16,15)</t>
  </si>
  <si>
    <t xml:space="preserve">  zeleň : 1,10*2,00</t>
  </si>
  <si>
    <t xml:space="preserve">  1,00*2,00*7</t>
  </si>
  <si>
    <t>manip.pruh š.výkopu +1,0m na každou stranu ... příloha D.1.3.5 : (1,10+1,00*2)*2,00</t>
  </si>
  <si>
    <t>(1,00+1,00*2)*2,00*7</t>
  </si>
  <si>
    <t>Cena dle Pískovny Černovice. www.piskovna-cernovice.cz</t>
  </si>
  <si>
    <t>Odkaz na mn. položky pořadí 17 : 118,96623</t>
  </si>
  <si>
    <t>travní směs : 48,20*0,04*1,035</t>
  </si>
  <si>
    <t>potřeba pro zásypy : 104,40021*1,67*1,1*1,01</t>
  </si>
  <si>
    <t>drenážní bloky ... hydranty ... 1ks : 0,25</t>
  </si>
  <si>
    <t>propoj č.4 ... TLT DN250 : 1,30*13,10*0,10</t>
  </si>
  <si>
    <t>propoj č.4 ... TLT DN150 : 1,15*1,01*0,10</t>
  </si>
  <si>
    <t>DP PE d90 s odpočtem úseku s chráničkou : 1,00*(16,15-6,13)*0,10</t>
  </si>
  <si>
    <t>DP PE d63 s odpočtem úseku s chráničkou : 1,00*(13,77+4,34+12,32+3,61-6,07-6,32)*0,10</t>
  </si>
  <si>
    <t>DP PE d50 s odpočtem úseku s chráničkou : 1,00*(15,69+13,46+4,38+10,23+12,19+5,56+10,05+5,33-5,93-6,14-6,10-6,10-6,00)*0,10</t>
  </si>
  <si>
    <t>DP PE d40 s odpočtem úseku s chráničkou : 1,00*(14,34-6,13)*0,10</t>
  </si>
  <si>
    <t>DP PE d32 s odpočtem úseku s chráničkou : 1,00*(4,96+4,74+4,54+5,59)*0,10</t>
  </si>
  <si>
    <t>bloky ... T-kusy ... 2ks ... 1x DN150/150+1ks DN200/80 : 0,16+0,33</t>
  </si>
  <si>
    <t>bloky ... hydranty ... 1ks PPK DN80 : 0,06</t>
  </si>
  <si>
    <t>PPK DN150 : 0,27</t>
  </si>
  <si>
    <t>bloky ... T-kusy ... 2ks ... 1x DN150/150+1ks DN200/80 : (0,61+0,35)*2*0,75+(0,86+0,40)*2*0,96</t>
  </si>
  <si>
    <t>bloky ... hydranty ... 1ks : (0,38+0,28)*2*0,56</t>
  </si>
  <si>
    <t>PPK DN150 : (0,83+0,35)*2*0,93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</si>
  <si>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</si>
  <si>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</si>
  <si>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</si>
  <si>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59245308R</t>
  </si>
  <si>
    <t>dlažba betonová dvouvrstvá; obdélník; šedá; l = 200 mm; š = 100 mm; tl. 60,0 mm</t>
  </si>
  <si>
    <t xml:space="preserve">  dodávka nové dlažby ... odhad 20% : 25,0365*0,2</t>
  </si>
  <si>
    <t>5,00</t>
  </si>
  <si>
    <t>59245309R</t>
  </si>
  <si>
    <t>dlažba betonová dvouvrstvá; obdélník; dlaždice pro nevidomé; šedá; l = 200 mm; š = 100 mm; tl. 60,0 mm</t>
  </si>
  <si>
    <t>pouze odhad, bude dle skutečnosti ... křižovatka Hlavní tř.-Máchova : 1,30*0,50</t>
  </si>
  <si>
    <t xml:space="preserve">příloha D.1.2.3 : </t>
  </si>
  <si>
    <t>propoj č.4 : 10,41</t>
  </si>
  <si>
    <t>FF-kus : 1</t>
  </si>
  <si>
    <t>FFR-kus : 2</t>
  </si>
  <si>
    <t>FFRe-kus : 1</t>
  </si>
  <si>
    <t xml:space="preserve">propoj č.4 ... tvarovky DN150 : </t>
  </si>
  <si>
    <t>T-kus 150/150 : 1</t>
  </si>
  <si>
    <t>T-kus 200/80 : 1</t>
  </si>
  <si>
    <t>857701106R00</t>
  </si>
  <si>
    <t>Montáž litinových tvarovek na potrubí litinovém tlakovém odbočných, na potrubí z trub hrdlových  v otevřeném výkopu, v otevřeném kanálu nebo v šachtě, DN 250 mm</t>
  </si>
  <si>
    <t>TT-kus 250/250 : 1</t>
  </si>
  <si>
    <t>871161121R00</t>
  </si>
  <si>
    <t>Montáž potrubí z plastických hmot z tlakových trubek polyetylenových, vnějšího průměru 32 mm</t>
  </si>
  <si>
    <t>DP č.4+6+11+14 : 4,96+4,74+4,54+5,59</t>
  </si>
  <si>
    <t>871171121R00</t>
  </si>
  <si>
    <t>Montáž potrubí z plastických hmot z tlakových trubek polyetylenových, vnějšího průměru 40 mm</t>
  </si>
  <si>
    <t>DP č.2 : 14,34</t>
  </si>
  <si>
    <t>871181121R00</t>
  </si>
  <si>
    <t>Montáž potrubí z plastických hmot z tlakových trubek polyetylenových, vnějšího průměru 50 mm</t>
  </si>
  <si>
    <t>DP č.1+7+8+13+15+16+17+18 : 15,69+13,46+4,38+10,23+12,19+5,56+10,05+5,33</t>
  </si>
  <si>
    <t>871211121R00</t>
  </si>
  <si>
    <t>Montáž potrubí z plastických hmot z tlakových trubek polyetylenových, vnějšího průměru 63 mm</t>
  </si>
  <si>
    <t>DP č.5+9+10+12 : 13,77+4,34+12,32+3,61</t>
  </si>
  <si>
    <t>871241121R00</t>
  </si>
  <si>
    <t>Montáž potrubí z plastických hmot z tlakových trubek polyetylenových, vnějšího průměru 90 mm</t>
  </si>
  <si>
    <t>DP č.3 : 16,15</t>
  </si>
  <si>
    <t>877162121R00</t>
  </si>
  <si>
    <t>Montáž elektrotvarovek přirážka za 1 spoj elektrotvarovky, vnějšího průměru 32 mm</t>
  </si>
  <si>
    <t>DP č.4+6+11+14 ... příloha D.1.3.7 přechodová spojka na stávající potrubí DP : 4</t>
  </si>
  <si>
    <t>877172121R00</t>
  </si>
  <si>
    <t>Montáž elektrotvarovek přirážka za 1 spoj elektrotvarovky, vnějšího průměru 40 mm</t>
  </si>
  <si>
    <t>DP č.2 ... příloha D.1.3.7 přechodová spojka na stávající potrubí DP : 1</t>
  </si>
  <si>
    <t>877182121R00</t>
  </si>
  <si>
    <t>Montáž elektrotvarovek přirážka za 1 spoj elektrotvarovky, vnějšího průměru 50 mm</t>
  </si>
  <si>
    <t>DP č.1+7+8+13+15+16+17+18 ... příloha D.1.3.7 přechodová spojka na stávající potrubí DP : 8</t>
  </si>
  <si>
    <t>877212121R00</t>
  </si>
  <si>
    <t>Montáž elektrotvarovek přirážka za 1 spoj elektrotvarovky, vnějšího průměru 63 mm</t>
  </si>
  <si>
    <t>DP č.5+9+10+12 ... příloha D.1.3.7 přechodová spojka na stávající potrubí DP : 4</t>
  </si>
  <si>
    <t>877242121R00</t>
  </si>
  <si>
    <t>Montáž elektrotvarovek přirážka za 1 spoj elektrotvarovky, vnějšího průměru 90 mm</t>
  </si>
  <si>
    <t>DP č.3 ... příloha D.1.3.7 přechodová spojka na stávající potrubí DP : 1</t>
  </si>
  <si>
    <t>891163111R00</t>
  </si>
  <si>
    <t>Montáž vodovodních armatur na potrubí ventilů hlavních pro přípojky, DN 25  mm</t>
  </si>
  <si>
    <t>domovní přípojka d32/DN25 : 4</t>
  </si>
  <si>
    <t>891173111R00</t>
  </si>
  <si>
    <t>Montáž vodovodních armatur na potrubí ventilů hlavních pro přípojky, DN 32 mm</t>
  </si>
  <si>
    <t>domovní přípojka d40/DN32 : 1</t>
  </si>
  <si>
    <t>891183111R00</t>
  </si>
  <si>
    <t>Montáž vodovodních armatur na potrubí ventilů hlavních pro přípojky, DN 40 mm</t>
  </si>
  <si>
    <t>domovní přípojka d50/DN40 : 8</t>
  </si>
  <si>
    <t>891213111R00</t>
  </si>
  <si>
    <t>Montáž vodovodních armatur na potrubí ventilů hlavních pro přípojky, DN 50 mm</t>
  </si>
  <si>
    <t>domovní přípojka d63/DN50 : 4</t>
  </si>
  <si>
    <t>propoj č.4 : 1</t>
  </si>
  <si>
    <t>domovní přípojka č.3 : 1</t>
  </si>
  <si>
    <t>propoj č.4 : 2</t>
  </si>
  <si>
    <t>propoj č.4 : 3</t>
  </si>
  <si>
    <t>891359111R00</t>
  </si>
  <si>
    <t>Montáž vodovodních armatur na potrubí navrtávacích pasů s ventilem Jt 1 Mpa na potrubí z trub osinkocementových, litinových, ocelových nebo plastických hmot, DN 200 mm</t>
  </si>
  <si>
    <t xml:space="preserve">na řad 1 DN300 ... DP č.9-18 : </t>
  </si>
  <si>
    <t>300/32 : 2</t>
  </si>
  <si>
    <t>300/50 : 5</t>
  </si>
  <si>
    <t>300/63 : 3</t>
  </si>
  <si>
    <t>891361111R00</t>
  </si>
  <si>
    <t>Montáž vodovodních armatur na potrubí šoupátek v otevřeném výkopu nebo v šachtách s osazením zemní soupravy (bez poklopů), DN 250 mm</t>
  </si>
  <si>
    <t>891379111R00</t>
  </si>
  <si>
    <t>Montáž vodovodních armatur na potrubí navrtávacích pasů s ventilem Jt 1 Mpa na potrubí z trub osinkocementových, litinových, ocelových nebo plastických hmot, DN 300 mm</t>
  </si>
  <si>
    <t xml:space="preserve">na řad 1 DN300 ... DP č.1-8 : </t>
  </si>
  <si>
    <t>300/40 : 1</t>
  </si>
  <si>
    <t>300/50 : 3</t>
  </si>
  <si>
    <t>300/63 : 1</t>
  </si>
  <si>
    <t>300/90 : 1</t>
  </si>
  <si>
    <t>DP č.4+6+11+14 ... d32 : 4,96+4,74+4,54+5,59</t>
  </si>
  <si>
    <t>DP č.2 ... d40 : 14,34</t>
  </si>
  <si>
    <t>DP č.1+7+8+13+15+16+17+18 ... d50 : 15,69+13,46+4,38+10,23+12,19+5,56+10,05+5,33</t>
  </si>
  <si>
    <t>DP č.5+9+10+12 ... d63 : 13,77+4,34+12,32+3,61</t>
  </si>
  <si>
    <t>DP č.3 ... d90 : 16,15</t>
  </si>
  <si>
    <t>propoj č.4 : 1,01</t>
  </si>
  <si>
    <t>propoj č.4 : 13,10</t>
  </si>
  <si>
    <t>892233111R00</t>
  </si>
  <si>
    <t>Proplach a desinfekce vodovodního potrubí DN od 40 do 70 mm</t>
  </si>
  <si>
    <t>899401111R00</t>
  </si>
  <si>
    <t>Osazení poklopů litinových ventilových</t>
  </si>
  <si>
    <t>DP : 18</t>
  </si>
  <si>
    <t>propoj č.4 : 1+2+3+1</t>
  </si>
  <si>
    <t xml:space="preserve">  šoupátka : 7</t>
  </si>
  <si>
    <t xml:space="preserve">  hydrant : 1</t>
  </si>
  <si>
    <t>odhad cca 50% : 4</t>
  </si>
  <si>
    <t>DN150 ... propoj č.4 : 1,01</t>
  </si>
  <si>
    <t>DN250 ... propoj č.4 : 13,10</t>
  </si>
  <si>
    <t>přípojky : 15,69+14,34+16,15+4,96+13,77+4,74+13,46+4,38+4,34+12,32+4,54+3,61+10,23+5,59+12,19+5,56+10,05+5,33</t>
  </si>
  <si>
    <t>propoj č.4 : 5</t>
  </si>
  <si>
    <t>28613102.MR</t>
  </si>
  <si>
    <t>Spojka plastová typ: přesuvná, jednoznačná; materiál: PE 100; DN = 25; DN2 = 25; de = 44,0 mm; de2 = 44,0 mm; PN 16; SDR 11,0</t>
  </si>
  <si>
    <t>Odkaz na mn. položky pořadí 52 : 4,00000*1,01</t>
  </si>
  <si>
    <t>28613103.MR</t>
  </si>
  <si>
    <t>Spojka plastová typ: přesuvná, jednoznačná; materiál: PE 100; DN = 32; DN2 = 32; de = 54,0 mm; de2 = 54,0 mm; PN 16; SDR 11,0</t>
  </si>
  <si>
    <t>Odkaz na mn. položky pořadí 53 : 1,00000*1,01</t>
  </si>
  <si>
    <t>28613104.MR</t>
  </si>
  <si>
    <t>Spojka plastová typ: přesuvná, jednoznačná; materiál: PE 100; DN = 40; DN2 = 40; de = 66,0 mm; de2 = 66,0 mm; PN 16; SDR 11,0</t>
  </si>
  <si>
    <t>Odkaz na mn. položky pořadí 54 : 8,00000*1,01</t>
  </si>
  <si>
    <t>28613105.MR</t>
  </si>
  <si>
    <t>Spojka plastová typ: přesuvná, jednoznačná; materiál: PE 100; DN = 50; DN2 = 50; de = 81,0 mm; de2 = 81,0 mm; PN 16; SDR 11,0</t>
  </si>
  <si>
    <t>Odkaz na mn. položky pořadí 55 : 4,00000*1,01</t>
  </si>
  <si>
    <t>28613106.MR</t>
  </si>
  <si>
    <t>Spojka plastová typ: přesuvná, jednoznačná; materiál: PE 100; DN = 80; DN2 = 80; de = 113,0 mm; de2 = 113,0 mm; PN 16; SDR 11,0</t>
  </si>
  <si>
    <t>Odkaz na mn. položky pořadí 56 : 1,00000*1,01</t>
  </si>
  <si>
    <t>286134111R</t>
  </si>
  <si>
    <t>Trubka plastová materiál: PE 100 RC; de = 32,0 mm; tl. stěny = 3,0 mm; PN 16; SDR 11,0</t>
  </si>
  <si>
    <t>trubka vodovodní</t>
  </si>
  <si>
    <t>Odkaz na mn. položky pořadí 47 : 19,83000*1,015</t>
  </si>
  <si>
    <t>286134113R</t>
  </si>
  <si>
    <t>Trubka plastová materiál: PE 100 RC; de = 40,0 mm; tl. stěny = 3,7 mm; PN 16; SDR 11,0</t>
  </si>
  <si>
    <t>Odkaz na mn. položky pořadí 48 : 14,34000*1,015</t>
  </si>
  <si>
    <t>286134117R</t>
  </si>
  <si>
    <t>Trubka plastová materiál: PE 100 RC; de = 50,0 mm; tl. stěny = 4,6 mm; PN 16; SDR 11,0</t>
  </si>
  <si>
    <t>Odkaz na mn. položky pořadí 49 : 76,89000*1,015</t>
  </si>
  <si>
    <t>286134121R</t>
  </si>
  <si>
    <t>Trubka plastová materiál: PE 100 RC; de = 63,0 mm; tl. stěny = 5,8 mm; PN 16; SDR 11,0</t>
  </si>
  <si>
    <t>Odkaz na mn. položky pořadí 50 : 34,04000*1,015</t>
  </si>
  <si>
    <t>286134129R</t>
  </si>
  <si>
    <t>Trubka plastová materiál: PE 100 RC; de = 90,0 mm; tl. stěny = 8,2 mm; PN 16; SDR 11,0</t>
  </si>
  <si>
    <t>42200730R</t>
  </si>
  <si>
    <t>poklop uliční typ lehký; šedá litina; použití pro vodu; vnitř.pr.D = 90 mm; D = 160,0 mm; výška 155 mm; pro: armatura pro domovní přípojky</t>
  </si>
  <si>
    <t>Odkaz na mn. položky pořadí 76 : 18,00000</t>
  </si>
  <si>
    <t>Odkaz na mn. položky pořadí 77 : 7,00000</t>
  </si>
  <si>
    <t>Odkaz na mn. položky pořadí 78 : 1,00000</t>
  </si>
  <si>
    <t>Odkaz na mn. položky pořadí 61 : 2,00000*1,01</t>
  </si>
  <si>
    <t>Odkaz na mn. položky pořadí 63 : 2,00000*1,01</t>
  </si>
  <si>
    <t>Odkaz na mn. položky pořadí 64 : 3,00000*1,01</t>
  </si>
  <si>
    <t>42227209R</t>
  </si>
  <si>
    <t>šoupátko přírubové použití uzavírací přírubová armatura; médium pitná a užitková voda, odpadní voda; DN 250; l = 250 mm; PN 10 nebo 16; D 405 mm; max.provozní tlak 16 bar; max teplota 70 °C; těleso tvárná litina; povrch.ochrana vně i uvnitř epoxidovým práškem</t>
  </si>
  <si>
    <t>42227611R</t>
  </si>
  <si>
    <t>šoupátko pro domovní přípojky přímé, s vnějším a vnitřním závitem a integr.spojkou; pro vodovod; DN 25; PN 16; L = 190 mm; médium pitná voda, užitková voda; max teplota 70 °C; max.provozní tlak 10 bar; připoj.rozměr 32 x 1 1/4", vnější trubkový závit, ISO spojka; těleso litina; povrch.ochrana vně i uvnitř epoxidovým práškem</t>
  </si>
  <si>
    <t>Odkaz na mn. položky pořadí 57 : 4,00000*1,01</t>
  </si>
  <si>
    <t>42227612R</t>
  </si>
  <si>
    <t>šoupátko pro domovní přípojky přímé, s vnějším a vnitřním závitem a integr.spojkou; pro vodovod; DN 32; PN 16; L = 221 mm; médium pitná voda, užitková voda; max teplota 70 °C; max.provozní tlak 10 bar; připoj.rozměr 40 x 1 1/2", vnější trubkový závit, ISO spojka; těleso litina; povrch.ochrana vně i uvnitř epoxidovým práškem</t>
  </si>
  <si>
    <t>Odkaz na mn. položky pořadí 58 : 1,00000*1,01</t>
  </si>
  <si>
    <t>42227614R</t>
  </si>
  <si>
    <t>šoupátko pro domovní přípojky přímé, s vnějším a vnitřním závitem a integr.spojkou; pro vodovod; DN 40; PN 16; L = 272 mm; médium pitná voda, užitková voda; max teplota 70 °C; max.provozní tlak 10 bar; připoj.rozměr 50 x 2", vnější trubkový závit, ISO spojka; těleso litina; povrch.ochrana vně i uvnitř epoxidovým práškem</t>
  </si>
  <si>
    <t>Odkaz na mn. položky pořadí 59 : 8,00000*1,01</t>
  </si>
  <si>
    <t>42227615R</t>
  </si>
  <si>
    <t>šoupátko pro domovní přípojky přímé, s vnějším a vnitřním závitem a integr.spojkou; pro vodovod; DN 50; PN 16; L = 291 mm; médium pitná voda, užitková voda; max teplota 70 °C; max.provozní tlak 10 bar; připoj.rozměr 63 x 2", vnější trubkový závit, ISO spojka; těleso litina; povrch.ochrana vně i uvnitř epoxidovým práškem</t>
  </si>
  <si>
    <t>Odkaz na mn. položky pořadí 60 : 4,00000*1,01</t>
  </si>
  <si>
    <t>42273535R</t>
  </si>
  <si>
    <t>pas navrtávací tvárná litina; provedení s trubkovým závitem; PN 16; vnější pr.potrubí 200 mm; závit na odbočce G 1",5/4",6/4",2"; max teplota 70 °C; pro typ potrubí z PVC, PE</t>
  </si>
  <si>
    <t>Odkaz na mn. položky pořadí 65 : 10,00000*1,01</t>
  </si>
  <si>
    <t>42273539R</t>
  </si>
  <si>
    <t>pas navrtávací tvárná litina; provedení s trubkovým závitem; PN 16; vnější pr.potrubí 315 mm; závit na odbočce G 1",5/4",6/4",2"; max teplota 70 °C; pro typ potrubí z PVC, PE</t>
  </si>
  <si>
    <t>Odkaz na mn. položky pořadí 67 : 8,00000*1,01</t>
  </si>
  <si>
    <t>Odkaz na mn. položky pořadí 62 : 1,00000*1,01</t>
  </si>
  <si>
    <t>Odkaz na mn. položky pořadí 77 : 7,00000*1,01</t>
  </si>
  <si>
    <t>422913332R</t>
  </si>
  <si>
    <t>souprava zemní teleskopická přípojková; pro ruční ovládání šoupat a domovních šoupátek; DN 1"-2"; rozsah min.1,05m  max. 1,75m; provedení dvoudílné; mat. vnější chránička z PE, ovl.čtyřhran z litiny, vnitřní teleskop ze zink.oceli</t>
  </si>
  <si>
    <t>Odkaz na mn. položky pořadí 96 : 7,00000</t>
  </si>
  <si>
    <t>Odkaz na mn. položky pořadí 39 : 10,41000*1,01</t>
  </si>
  <si>
    <t>propoj č.4 : 1*1,01</t>
  </si>
  <si>
    <t>55251366R</t>
  </si>
  <si>
    <t>trouba litinová vodovodní, kanalizační; tvárná litina; přírubová; DN 250,0 mm; l = 400,0 mm; uvnitř práškový epoxid; vně práškový epoxid</t>
  </si>
  <si>
    <t>propoj č.4 : 2*1,01</t>
  </si>
  <si>
    <t>55251697R</t>
  </si>
  <si>
    <t>Příruba jištěná proti posunu pro litinové potrubí DN 200</t>
  </si>
  <si>
    <t>55259829R</t>
  </si>
  <si>
    <t>přechod přírubový; PN 10; DN 1 = 250 mm; DN 2 = 150 mm; l = 300 mm; tvárná litina; uvnitř práškový epoxid; vně práškový epoxid</t>
  </si>
  <si>
    <t xml:space="preserve">propoj č.4 ... tvarovky DN250 : </t>
  </si>
  <si>
    <t>FFRe-kus : 1*1,01</t>
  </si>
  <si>
    <t>55259830R</t>
  </si>
  <si>
    <t>přechod přírubový; PN 10; DN 1 = 250 mm; DN 2 = 200 mm; l = 300 mm; tvárná litina; uvnitř práškový epoxid; vně práškový epoxid</t>
  </si>
  <si>
    <t>FFR-kus : 2*1,01</t>
  </si>
  <si>
    <t>552599956R</t>
  </si>
  <si>
    <t>tvarovka přírubová s přírubovou odbočkou tvárná litina; DN 1 = 150 mm; DN 2 = 150 mm; povrch. úprava práškový epoxid</t>
  </si>
  <si>
    <t>T-kus 150/150 : 1*1,01</t>
  </si>
  <si>
    <t>T-kus 200/80 : 1*1,01</t>
  </si>
  <si>
    <t>552599967R</t>
  </si>
  <si>
    <t>tvarovka přírubová s přírubovou odbočkou tvárná litina; DN 1 = 250 mm; DN 2 = 250 mm; povrch. úprava práškový epoxid</t>
  </si>
  <si>
    <t>TT-kus 250/250 : 1*1,01</t>
  </si>
  <si>
    <t>184-214</t>
  </si>
  <si>
    <t>Dočasná ochrana stávajících dřevin před poškozením včetně odstranění ochranných opatření, po dokončení prací</t>
  </si>
  <si>
    <t>Kompletní ochrana stávajících dřevin včetně kořenového prostoru před poškozením v průběhu výstavby včetně dodávky potřebných materiálů a včetně odstranění po ukončení prací. V blízkosti stromů buse proveden ruční výkop do vzdálenosti 2,5m od kmene stromu - příplatek za ruční výkop kolem stromů zahrnout také do této položky</t>
  </si>
  <si>
    <t>příloha B.4.2.1 situace POV č.1 : 4</t>
  </si>
  <si>
    <t>příloha B.4.2.2 situace POV č.2 : 3</t>
  </si>
  <si>
    <t>DP ... poklopy příloha D.1.3.7 : 4*0,50*18</t>
  </si>
  <si>
    <t>DP ... poklopy příloha D.1.3.7 : 4*0,50*0,20*18</t>
  </si>
  <si>
    <t>59217420R</t>
  </si>
  <si>
    <t>obrubník chodníkový materiál beton; l = 1000,0 mm; š = 100,0 mm; h = 200,0 mm; barva šedá</t>
  </si>
  <si>
    <t>dodávka nových obrub ... odhad 20% : 18,00*0,2</t>
  </si>
  <si>
    <t>936451111R00</t>
  </si>
  <si>
    <t>Výplň cementopopílkovou suspenzí  dutin 1,0 MPa</t>
  </si>
  <si>
    <t>zaplnění konců potrubí DN175 ... mimo výkop : 3,14*0,0875*0,0875*1,00*9*2</t>
  </si>
  <si>
    <t>zaplnění konců potrubí 2x DN150 ... mimo výkop : 3,14*0,0750*0,0750*1,00*9*2*2</t>
  </si>
  <si>
    <t>zaplnění konců chrániček pro přípojky : 3,14*0,045*0,045*0,40*2*1</t>
  </si>
  <si>
    <t>3,14*0,055*0,055*0,40*2*5</t>
  </si>
  <si>
    <t>3,14*0,0625*0,0625*0,40*2*2</t>
  </si>
  <si>
    <t>3,14*0,08*0,08*0,40*2*1</t>
  </si>
  <si>
    <t>970-241R</t>
  </si>
  <si>
    <t>Odstranění zátek v chráničkách před protažením potrubí přípojek</t>
  </si>
  <si>
    <t>zaplnění konců chrániček pro přípojky : 2*(1+5+2+1)</t>
  </si>
  <si>
    <t>ve výkopu v místě přípojek č.1+2+3+5+7+10+13+15+17 ... stáv.řad 2x DN150 : (1,00*8+1,10)*2</t>
  </si>
  <si>
    <t>114-211-2-R01</t>
  </si>
  <si>
    <t>Odstranění stávajícího LT potrubí do DN 200 mm, ve výkopu včetně tvarovek, armatur a, povrchových znaků</t>
  </si>
  <si>
    <t>ve výkopu v místě přípojek č.1+2+3+5+7+10+13+15+17 ... stáv.potrubí LT DN175 : 1,00*8+1,10</t>
  </si>
  <si>
    <t>969-011-R</t>
  </si>
  <si>
    <t>Odstranění stávajícího vodovodního potrubí přípojek d32-90 včetně tvarovek, armatur, a povrchových znaků</t>
  </si>
  <si>
    <t>bez ohledu na stávající materiál a DN</t>
  </si>
  <si>
    <t>odstranění stáv.DP ve výkopu bez ohledu na stáv.materiál a DN : 161,25</t>
  </si>
  <si>
    <t>230191014R00</t>
  </si>
  <si>
    <t>Uložení chráničky ve výkopu PE 90x5,1mm</t>
  </si>
  <si>
    <t>DP č.2 ... chránička PE100RC d90 : 6,13</t>
  </si>
  <si>
    <t>230191017R00</t>
  </si>
  <si>
    <t>Uložení chráničky ve výkopu PE 110x6,3mm</t>
  </si>
  <si>
    <t>DP č.1+7+13+15+17 ... chránička PE100RC d110 : 5,93+6,14+6,10+6,10+6,00</t>
  </si>
  <si>
    <t>230191021R00</t>
  </si>
  <si>
    <t>Uložení chráničky ve výkopu PE 125x7,1 mm</t>
  </si>
  <si>
    <t>DP č.5+10 ... chránička PE100RC d125 : 6,07+6,32</t>
  </si>
  <si>
    <t>230191028R00</t>
  </si>
  <si>
    <t>Uložení chráničky ve výkopu PE 160x9,1 mm</t>
  </si>
  <si>
    <t>DP č.3 ... chránička PE100RC d160 : 6,13</t>
  </si>
  <si>
    <t>230193001R00</t>
  </si>
  <si>
    <t>Nasunutí potrubní sekce do chráničky DN 50</t>
  </si>
  <si>
    <t>DP č.2 ... chránička PE100RC d90, trubka d40 : 6,13</t>
  </si>
  <si>
    <t>DP č.1+7+13+15+17 ... chránička PE100RC d110, trubka d50 : 5,93+6,14+6,10+6,10+6,00</t>
  </si>
  <si>
    <t>DP č.5+10 ... chránička PE100RC d125, trubka d63 : 6,07+6,32</t>
  </si>
  <si>
    <t>DP č.3 ... chránička PE100RC d160, trubka d90 : 6,13</t>
  </si>
  <si>
    <t>230194002R00</t>
  </si>
  <si>
    <t>Utěsnění chráničky manžetou DN 80</t>
  </si>
  <si>
    <t>včetně spon nerez 1.4301</t>
  </si>
  <si>
    <t>DP č.2 ... chránička PE100RC d90, trubka d40 : 2</t>
  </si>
  <si>
    <t>230194003R00</t>
  </si>
  <si>
    <t>Utěsnění chráničky manžetou DN 100</t>
  </si>
  <si>
    <t>DP č.1+7+13+15+17 ... chránička PE100RC d110, trubka d50 : 2*5</t>
  </si>
  <si>
    <t>230194004R00</t>
  </si>
  <si>
    <t>Utěsnění chráničky manžetou DN 125</t>
  </si>
  <si>
    <t>DP č.5+10 ... chránička PE100RC d125, trubka d63 : 2*2</t>
  </si>
  <si>
    <t>230194005R00</t>
  </si>
  <si>
    <t>Utěsnění chráničky manžetou DN 150</t>
  </si>
  <si>
    <t>DP č.3 ... chránička PE100RC d160, trubka d90 : 2</t>
  </si>
  <si>
    <t>230195002R00</t>
  </si>
  <si>
    <t>Montáž distanční objímky celistvé d 32-48 mm</t>
  </si>
  <si>
    <t>DP č.2 ... chránička PE100RC d90, trubka d40 ... příloha D.1.3.4 do d50 rozteč 1,0m : 6</t>
  </si>
  <si>
    <t>230195003R00</t>
  </si>
  <si>
    <t>Montáž distanční objímky celistvé d 42-58 mm</t>
  </si>
  <si>
    <t>DP č.1+7+13+15+17 ... chránička PE100RC d110, trubka d50 ... příloha D.2.1+příloha D.1.3.4 do d50 rozteč 1,0m : 9+10+10+10+9</t>
  </si>
  <si>
    <t>230195004R00</t>
  </si>
  <si>
    <t>Montáž distanční objímky celistvé d 57-73 mm</t>
  </si>
  <si>
    <t>DP č.5+10 ... chránička PE100RC d125, trubka d63 ... příloha D.1.2.1+příloha D.1.3.4 ... d63-90 rozteč 1,5m : 8+8</t>
  </si>
  <si>
    <t>DP č.3 ... chránička PE100RC d160, trubka d90 ... příloha D.1.2.1+příloha D.1.3.4 do d63-90 rozteč 1,5m : 8</t>
  </si>
  <si>
    <t>27344383R</t>
  </si>
  <si>
    <t>manžeta těsnicí na chráničky; EPDM; D trubky = 40 mm; D chráničky = 90 mm; DN 32; DN chráničky 80</t>
  </si>
  <si>
    <t>Odkaz na mn. položky pořadí 143 : 2,00000</t>
  </si>
  <si>
    <t>27344385R</t>
  </si>
  <si>
    <t>manžeta těsnicí na chráničky; EPDM; D trubky = 50 mm; D chráničky = 110 mm; DN 40; DN chráničky 100</t>
  </si>
  <si>
    <t>Odkaz na mn. položky pořadí 144 : 10,00000</t>
  </si>
  <si>
    <t>27344387R1</t>
  </si>
  <si>
    <t>manžeta těsnicí na chráničky; EPDM; D trubky = 63 mm; D chráničky = 125 mm; DN 50; DN chráničky 115</t>
  </si>
  <si>
    <t>Odkaz na mn. položky pořadí 145 : 4,00000</t>
  </si>
  <si>
    <t>273443884R</t>
  </si>
  <si>
    <t>manžeta těsnicí na chráničky; EPDM; D trubky = 90 mm; D chráničky = 160 mm; DN 80; DN chráničky 150</t>
  </si>
  <si>
    <t>Odkaz na mn. položky pořadí 146 : 2,00000</t>
  </si>
  <si>
    <t>286136722R</t>
  </si>
  <si>
    <t>Trubka plastová skladba: dvouvrstvá PE 100 RC; de = 90,0 mm; tl. stěny = 5,4 mm; SDR 17,0</t>
  </si>
  <si>
    <t>Odkaz na mn. položky pořadí 137 : 6,13000*1,01</t>
  </si>
  <si>
    <t>286136723R</t>
  </si>
  <si>
    <t>Trubka plastová skladba: dvouvrstvá PE 100 RC; de = 110,0 mm; tl. stěny = 6,6 mm; SDR 17,0</t>
  </si>
  <si>
    <t>Odkaz na mn. položky pořadí 138 : 30,27000*1,01</t>
  </si>
  <si>
    <t>286136726R</t>
  </si>
  <si>
    <t>Trubka plastová skladba: dvouvrstvá PE 100 RC; de = 125,0 mm; tl. stěny = 7,4 mm; SDR 17,0</t>
  </si>
  <si>
    <t>Odkaz na mn. položky pořadí 139 : 12,39000*1,01</t>
  </si>
  <si>
    <t>286136729R</t>
  </si>
  <si>
    <t>Trubka plastová skladba: dvouvrstvá PE 100 RC; de = 160,0 mm; tl. stěny = 9,5 mm; SDR 17,0</t>
  </si>
  <si>
    <t>Odkaz na mn. položky pořadí 140 : 6,13000*1,01</t>
  </si>
  <si>
    <t>42320215R1</t>
  </si>
  <si>
    <t>Objímka kluzná ocelová použití plastové potrubí s pryžovou vložkou a distanční podložkou d40</t>
  </si>
  <si>
    <t>Odkaz na mn. položky pořadí 147 : 6,00000</t>
  </si>
  <si>
    <t>42320216R1</t>
  </si>
  <si>
    <t>Objímka kluzná ocelová použití plastové potrubí s pryžovou vložkou a distanční podložkou d50</t>
  </si>
  <si>
    <t>Odkaz na mn. položky pořadí 148 : 48,00000</t>
  </si>
  <si>
    <t>42320218R1</t>
  </si>
  <si>
    <t>Objímka kluzná ocelová použití plastové potrubí s pryžovou vložkou a distanční podložkou d63</t>
  </si>
  <si>
    <t>Odkaz na mn. položky pořadí 149 : 16,00000</t>
  </si>
  <si>
    <t>Objímka kluzná ocelová použití plastové potrubí s pryžovou vložkou a distanční podložkou d90</t>
  </si>
  <si>
    <t>Odkaz na mn. položky pořadí 150 : 8,00000</t>
  </si>
  <si>
    <t>979990191R00</t>
  </si>
  <si>
    <t>Poplatek za uložení, plastové výrobky,  , skupina 17 02 03 z Katalogu odpadů</t>
  </si>
  <si>
    <t>kategorie 17 02 03 plasty</t>
  </si>
  <si>
    <t>potrubí přípojek : 161,25*0,01</t>
  </si>
  <si>
    <t>štěrky : 0,22*13,4965+0,33*13,4965</t>
  </si>
  <si>
    <t>979999978R00</t>
  </si>
  <si>
    <t>Poplatek za recyklaci, beton lehce vyztužený, kusovost do 1600 cm2, skupina 17 01 01 z Katalogu odpadů</t>
  </si>
  <si>
    <t>dodávka nové dlažby ... odhad 20% : 25,0365*0,2*0,225</t>
  </si>
  <si>
    <t>dodávka nových obrub ... odhad 20% : 18,00*0,2*0,22</t>
  </si>
  <si>
    <t>Odkaz na mn. položky pořadí 167 : 7,42308*25</t>
  </si>
  <si>
    <t xml:space="preserve">  obrubníky : 0,22*18,00*0,8</t>
  </si>
  <si>
    <t xml:space="preserve">  zámk.dlažba : 0,225*25,0365*0,8</t>
  </si>
  <si>
    <t>meziskládka tam a zpět : 7,67457*2</t>
  </si>
  <si>
    <t>LT DN150 : 0,04*18,20</t>
  </si>
  <si>
    <t>LT DN200 : 0,075*9,10</t>
  </si>
  <si>
    <t>obrubníky : 0,22*18,00*0,8</t>
  </si>
  <si>
    <t>zámk.dlažba : 0,225*25,0365*0,8</t>
  </si>
  <si>
    <t>ŽLUTĚ PODBARVENÉ POLOŽKY UCHAZEČ NEOCEŇUJE, JEDNÁ SE O MATERIÁL DODÁVANÝ OBJEDNATELEM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</si>
</sst>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0" fontId="22" fillId="0" borderId="0" xfId="0" applyFont="1" applyAlignment="1">
      <alignment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49" fontId="17" fillId="6" borderId="39" xfId="0" applyNumberFormat="1" applyFont="1" applyFill="1" applyBorder="1" applyAlignment="1">
      <alignment horizontal="left" vertical="top" wrapText="1"/>
    </xf>
    <xf numFmtId="4" fontId="17" fillId="6" borderId="39" xfId="0" applyNumberFormat="1" applyFont="1" applyFill="1" applyBorder="1" applyAlignment="1" applyProtection="1">
      <alignment vertical="top" shrinkToFit="1"/>
      <protection locked="0"/>
    </xf>
    <xf numFmtId="4" fontId="17" fillId="6" borderId="0" xfId="0" applyNumberFormat="1" applyFont="1" applyFill="1" applyAlignment="1">
      <alignment vertical="top" shrinkToFit="1"/>
    </xf>
    <xf numFmtId="0" fontId="5" fillId="6" borderId="0" xfId="0" applyFont="1" applyFill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3" fillId="2" borderId="0" xfId="0" applyFont="1" applyFill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abSelected="1" topLeftCell="B1" zoomScaleNormal="100" zoomScaleSheetLayoutView="75" workbookViewId="0">
      <selection activeCell="A80" sqref="A8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197" t="s">
        <v>41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2" t="s">
        <v>22</v>
      </c>
      <c r="C2" s="73"/>
      <c r="D2" s="74" t="s">
        <v>43</v>
      </c>
      <c r="E2" s="206" t="s">
        <v>44</v>
      </c>
      <c r="F2" s="207"/>
      <c r="G2" s="207"/>
      <c r="H2" s="207"/>
      <c r="I2" s="207"/>
      <c r="J2" s="208"/>
      <c r="O2" s="1"/>
    </row>
    <row r="3" spans="1:15" ht="27" hidden="1" customHeight="1" x14ac:dyDescent="0.2">
      <c r="A3" s="2"/>
      <c r="B3" s="75"/>
      <c r="C3" s="73"/>
      <c r="D3" s="76"/>
      <c r="E3" s="209"/>
      <c r="F3" s="210"/>
      <c r="G3" s="210"/>
      <c r="H3" s="210"/>
      <c r="I3" s="210"/>
      <c r="J3" s="211"/>
    </row>
    <row r="4" spans="1:15" ht="23.25" customHeight="1" x14ac:dyDescent="0.2">
      <c r="A4" s="2"/>
      <c r="B4" s="77"/>
      <c r="C4" s="78"/>
      <c r="D4" s="79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0" t="s">
        <v>42</v>
      </c>
      <c r="D5" s="223" t="s">
        <v>45</v>
      </c>
      <c r="E5" s="224"/>
      <c r="F5" s="224"/>
      <c r="G5" s="224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7"/>
      <c r="C6" s="52"/>
      <c r="D6" s="225" t="s">
        <v>46</v>
      </c>
      <c r="E6" s="226"/>
      <c r="F6" s="226"/>
      <c r="G6" s="226"/>
      <c r="H6" s="18" t="s">
        <v>34</v>
      </c>
      <c r="I6" s="82" t="s">
        <v>50</v>
      </c>
      <c r="J6" s="8"/>
    </row>
    <row r="7" spans="1:15" ht="15.75" customHeight="1" x14ac:dyDescent="0.2">
      <c r="A7" s="2"/>
      <c r="B7" s="28"/>
      <c r="C7" s="53"/>
      <c r="D7" s="81" t="s">
        <v>48</v>
      </c>
      <c r="E7" s="227" t="s">
        <v>47</v>
      </c>
      <c r="F7" s="228"/>
      <c r="G7" s="228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0" t="s">
        <v>51</v>
      </c>
      <c r="H8" s="18" t="s">
        <v>40</v>
      </c>
      <c r="I8" s="82" t="s">
        <v>55</v>
      </c>
      <c r="J8" s="8"/>
    </row>
    <row r="9" spans="1:15" ht="15.75" hidden="1" customHeight="1" x14ac:dyDescent="0.2">
      <c r="A9" s="2"/>
      <c r="B9" s="2"/>
      <c r="D9" s="80" t="s">
        <v>52</v>
      </c>
      <c r="H9" s="18" t="s">
        <v>34</v>
      </c>
      <c r="I9" s="82" t="s">
        <v>56</v>
      </c>
      <c r="J9" s="8"/>
    </row>
    <row r="10" spans="1:15" ht="15.75" hidden="1" customHeight="1" x14ac:dyDescent="0.2">
      <c r="A10" s="2"/>
      <c r="B10" s="34"/>
      <c r="C10" s="53"/>
      <c r="D10" s="81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13"/>
      <c r="E11" s="213"/>
      <c r="F11" s="213"/>
      <c r="G11" s="213"/>
      <c r="H11" s="18" t="s">
        <v>40</v>
      </c>
      <c r="I11" s="84"/>
      <c r="J11" s="8"/>
    </row>
    <row r="12" spans="1:15" ht="15.75" customHeight="1" x14ac:dyDescent="0.2">
      <c r="A12" s="2"/>
      <c r="B12" s="27"/>
      <c r="C12" s="52"/>
      <c r="D12" s="218"/>
      <c r="E12" s="218"/>
      <c r="F12" s="218"/>
      <c r="G12" s="218"/>
      <c r="H12" s="18" t="s">
        <v>34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221"/>
      <c r="F13" s="222"/>
      <c r="G13" s="222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12"/>
      <c r="F15" s="212"/>
      <c r="G15" s="214"/>
      <c r="H15" s="214"/>
      <c r="I15" s="214" t="s">
        <v>29</v>
      </c>
      <c r="J15" s="215"/>
    </row>
    <row r="16" spans="1:15" ht="23.25" customHeight="1" x14ac:dyDescent="0.2">
      <c r="A16" s="142" t="s">
        <v>24</v>
      </c>
      <c r="B16" s="37" t="s">
        <v>24</v>
      </c>
      <c r="C16" s="58"/>
      <c r="D16" s="59"/>
      <c r="E16" s="203"/>
      <c r="F16" s="204"/>
      <c r="G16" s="203"/>
      <c r="H16" s="204"/>
      <c r="I16" s="203">
        <f>SUMIF(F61:F73,A16,I61:I73)+SUMIF(F61:F73,"PSU",I61:I73)</f>
        <v>0</v>
      </c>
      <c r="J16" s="205"/>
    </row>
    <row r="17" spans="1:10" ht="23.25" customHeight="1" x14ac:dyDescent="0.2">
      <c r="A17" s="142" t="s">
        <v>25</v>
      </c>
      <c r="B17" s="37" t="s">
        <v>25</v>
      </c>
      <c r="C17" s="58"/>
      <c r="D17" s="59"/>
      <c r="E17" s="203"/>
      <c r="F17" s="204"/>
      <c r="G17" s="203"/>
      <c r="H17" s="204"/>
      <c r="I17" s="203">
        <f>SUMIF(F61:F73,A17,I61:I73)</f>
        <v>0</v>
      </c>
      <c r="J17" s="205"/>
    </row>
    <row r="18" spans="1:10" ht="23.25" customHeight="1" x14ac:dyDescent="0.2">
      <c r="A18" s="142" t="s">
        <v>26</v>
      </c>
      <c r="B18" s="37" t="s">
        <v>26</v>
      </c>
      <c r="C18" s="58"/>
      <c r="D18" s="59"/>
      <c r="E18" s="203"/>
      <c r="F18" s="204"/>
      <c r="G18" s="203"/>
      <c r="H18" s="204"/>
      <c r="I18" s="203">
        <f>SUMIF(F61:F73,A18,I61:I73)</f>
        <v>0</v>
      </c>
      <c r="J18" s="205"/>
    </row>
    <row r="19" spans="1:10" ht="23.25" customHeight="1" x14ac:dyDescent="0.2">
      <c r="A19" s="142" t="s">
        <v>109</v>
      </c>
      <c r="B19" s="37" t="s">
        <v>27</v>
      </c>
      <c r="C19" s="58"/>
      <c r="D19" s="59"/>
      <c r="E19" s="203"/>
      <c r="F19" s="204"/>
      <c r="G19" s="203"/>
      <c r="H19" s="204"/>
      <c r="I19" s="203">
        <f>SUMIF(F61:F73,A19,I61:I73)</f>
        <v>0</v>
      </c>
      <c r="J19" s="205"/>
    </row>
    <row r="20" spans="1:10" ht="23.25" customHeight="1" x14ac:dyDescent="0.2">
      <c r="A20" s="142" t="s">
        <v>110</v>
      </c>
      <c r="B20" s="37" t="s">
        <v>28</v>
      </c>
      <c r="C20" s="58"/>
      <c r="D20" s="59"/>
      <c r="E20" s="203"/>
      <c r="F20" s="204"/>
      <c r="G20" s="203"/>
      <c r="H20" s="204"/>
      <c r="I20" s="203">
        <f>SUMIF(F61:F73,A20,I61:I73)</f>
        <v>0</v>
      </c>
      <c r="J20" s="205"/>
    </row>
    <row r="21" spans="1:10" ht="23.25" customHeight="1" x14ac:dyDescent="0.2">
      <c r="A21" s="2"/>
      <c r="B21" s="47" t="s">
        <v>29</v>
      </c>
      <c r="C21" s="60"/>
      <c r="D21" s="61"/>
      <c r="E21" s="216"/>
      <c r="F21" s="217"/>
      <c r="G21" s="216"/>
      <c r="H21" s="217"/>
      <c r="I21" s="216">
        <f>SUM(I16:J20)</f>
        <v>0</v>
      </c>
      <c r="J21" s="234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12</v>
      </c>
      <c r="F23" s="38" t="s">
        <v>0</v>
      </c>
      <c r="G23" s="232">
        <f>ZakladDPHSniVypocet</f>
        <v>0</v>
      </c>
      <c r="H23" s="233"/>
      <c r="I23" s="233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12</v>
      </c>
      <c r="F24" s="38" t="s">
        <v>0</v>
      </c>
      <c r="G24" s="230">
        <f>I23*E23/100</f>
        <v>0</v>
      </c>
      <c r="H24" s="231"/>
      <c r="I24" s="231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32">
        <f>ZakladDPHZaklVypocet</f>
        <v>0</v>
      </c>
      <c r="H25" s="233"/>
      <c r="I25" s="233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00">
        <f>I25*E25/100</f>
        <v>0</v>
      </c>
      <c r="H26" s="201"/>
      <c r="I26" s="201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02">
        <f>CenaCelkemBezDPH-(ZakladDPHSni+ZakladDPHZakl)</f>
        <v>0</v>
      </c>
      <c r="H27" s="202"/>
      <c r="I27" s="202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36">
        <f>A27</f>
        <v>0</v>
      </c>
      <c r="H28" s="236"/>
      <c r="I28" s="236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35">
        <f>ZakladDPHSni+DPHSni+ZakladDPHZakl+DPHZakl+Zaokrouhleni</f>
        <v>0</v>
      </c>
      <c r="H29" s="235"/>
      <c r="I29" s="235"/>
      <c r="J29" s="122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37"/>
      <c r="E34" s="238"/>
      <c r="G34" s="239"/>
      <c r="H34" s="240"/>
      <c r="I34" s="240"/>
      <c r="J34" s="24"/>
    </row>
    <row r="35" spans="1:10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57</v>
      </c>
      <c r="C39" s="241"/>
      <c r="D39" s="241"/>
      <c r="E39" s="241"/>
      <c r="F39" s="99">
        <f>'OVN OVN Naklady'!AE38+'IO-01 IO-01.1 Pol'!AE1056+'IO-02 IO-02.1 Pol'!AE741</f>
        <v>0</v>
      </c>
      <c r="G39" s="100">
        <f>'OVN OVN Naklady'!AF38+'IO-01 IO-01.1 Pol'!AF1056+'IO-02 IO-02.1 Pol'!AF741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242" t="s">
        <v>58</v>
      </c>
      <c r="D40" s="242"/>
      <c r="E40" s="242"/>
      <c r="F40" s="105">
        <f>'OVN OVN Naklady'!AE38</f>
        <v>0</v>
      </c>
      <c r="G40" s="106">
        <f>'OVN OVN Naklady'!AF38</f>
        <v>0</v>
      </c>
      <c r="H40" s="106"/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87">
        <v>3</v>
      </c>
      <c r="B41" s="109" t="s">
        <v>59</v>
      </c>
      <c r="C41" s="241" t="s">
        <v>60</v>
      </c>
      <c r="D41" s="241"/>
      <c r="E41" s="241"/>
      <c r="F41" s="110">
        <f>'OVN OVN Naklady'!AE38</f>
        <v>0</v>
      </c>
      <c r="G41" s="101">
        <f>'OVN OVN Naklady'!AF38</f>
        <v>0</v>
      </c>
      <c r="H41" s="101"/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7">
        <v>2</v>
      </c>
      <c r="B42" s="104"/>
      <c r="C42" s="242" t="s">
        <v>61</v>
      </c>
      <c r="D42" s="242"/>
      <c r="E42" s="242"/>
      <c r="F42" s="105"/>
      <c r="G42" s="106"/>
      <c r="H42" s="106"/>
      <c r="I42" s="107"/>
      <c r="J42" s="108"/>
    </row>
    <row r="43" spans="1:10" ht="25.5" customHeight="1" x14ac:dyDescent="0.2">
      <c r="A43" s="87">
        <v>2</v>
      </c>
      <c r="B43" s="104" t="s">
        <v>62</v>
      </c>
      <c r="C43" s="242" t="s">
        <v>63</v>
      </c>
      <c r="D43" s="242"/>
      <c r="E43" s="242"/>
      <c r="F43" s="105">
        <f>'IO-01 IO-01.1 Pol'!AE1056</f>
        <v>0</v>
      </c>
      <c r="G43" s="106">
        <f>'IO-01 IO-01.1 Pol'!AF1056</f>
        <v>0</v>
      </c>
      <c r="H43" s="106"/>
      <c r="I43" s="107">
        <f>F43+G43+H43</f>
        <v>0</v>
      </c>
      <c r="J43" s="108" t="str">
        <f>IF(CenaCelkemVypocet=0,"",I43/CenaCelkemVypocet*100)</f>
        <v/>
      </c>
    </row>
    <row r="44" spans="1:10" ht="25.5" customHeight="1" x14ac:dyDescent="0.2">
      <c r="A44" s="87">
        <v>3</v>
      </c>
      <c r="B44" s="109" t="s">
        <v>64</v>
      </c>
      <c r="C44" s="241" t="s">
        <v>65</v>
      </c>
      <c r="D44" s="241"/>
      <c r="E44" s="241"/>
      <c r="F44" s="110">
        <f>'IO-01 IO-01.1 Pol'!AE1056</f>
        <v>0</v>
      </c>
      <c r="G44" s="101">
        <f>'IO-01 IO-01.1 Pol'!AF1056</f>
        <v>0</v>
      </c>
      <c r="H44" s="101"/>
      <c r="I44" s="102">
        <f>F44+G44+H44</f>
        <v>0</v>
      </c>
      <c r="J44" s="103" t="str">
        <f>IF(CenaCelkemVypocet=0,"",I44/CenaCelkemVypocet*100)</f>
        <v/>
      </c>
    </row>
    <row r="45" spans="1:10" ht="25.5" customHeight="1" x14ac:dyDescent="0.2">
      <c r="A45" s="87">
        <v>2</v>
      </c>
      <c r="B45" s="104" t="s">
        <v>66</v>
      </c>
      <c r="C45" s="242" t="s">
        <v>67</v>
      </c>
      <c r="D45" s="242"/>
      <c r="E45" s="242"/>
      <c r="F45" s="105">
        <f>'IO-02 IO-02.1 Pol'!AE741</f>
        <v>0</v>
      </c>
      <c r="G45" s="106">
        <f>'IO-02 IO-02.1 Pol'!AF741</f>
        <v>0</v>
      </c>
      <c r="H45" s="106"/>
      <c r="I45" s="107">
        <f>F45+G45+H45</f>
        <v>0</v>
      </c>
      <c r="J45" s="108" t="str">
        <f>IF(CenaCelkemVypocet=0,"",I45/CenaCelkemVypocet*100)</f>
        <v/>
      </c>
    </row>
    <row r="46" spans="1:10" ht="25.5" customHeight="1" x14ac:dyDescent="0.2">
      <c r="A46" s="87">
        <v>3</v>
      </c>
      <c r="B46" s="109" t="s">
        <v>68</v>
      </c>
      <c r="C46" s="241" t="s">
        <v>69</v>
      </c>
      <c r="D46" s="241"/>
      <c r="E46" s="241"/>
      <c r="F46" s="110">
        <f>'IO-02 IO-02.1 Pol'!AE741</f>
        <v>0</v>
      </c>
      <c r="G46" s="101">
        <f>'IO-02 IO-02.1 Pol'!AF741</f>
        <v>0</v>
      </c>
      <c r="H46" s="101"/>
      <c r="I46" s="102">
        <f>F46+G46+H46</f>
        <v>0</v>
      </c>
      <c r="J46" s="103" t="str">
        <f>IF(CenaCelkemVypocet=0,"",I46/CenaCelkemVypocet*100)</f>
        <v/>
      </c>
    </row>
    <row r="47" spans="1:10" ht="25.5" customHeight="1" x14ac:dyDescent="0.2">
      <c r="A47" s="87"/>
      <c r="B47" s="243" t="s">
        <v>70</v>
      </c>
      <c r="C47" s="244"/>
      <c r="D47" s="244"/>
      <c r="E47" s="244"/>
      <c r="F47" s="111">
        <f>SUMIF(A39:A46,"=1",F39:F46)</f>
        <v>0</v>
      </c>
      <c r="G47" s="112">
        <f>SUMIF(A39:A46,"=1",G39:G46)</f>
        <v>0</v>
      </c>
      <c r="H47" s="112">
        <f>SUMIF(A39:A46,"=1",H39:H46)</f>
        <v>0</v>
      </c>
      <c r="I47" s="113">
        <f>SUMIF(A39:A46,"=1",I39:I46)</f>
        <v>0</v>
      </c>
      <c r="J47" s="114">
        <f>SUMIF(A39:A46,"=1",J39:J46)</f>
        <v>0</v>
      </c>
    </row>
    <row r="49" spans="1:10" x14ac:dyDescent="0.2">
      <c r="A49" t="s">
        <v>72</v>
      </c>
      <c r="B49" t="s">
        <v>73</v>
      </c>
    </row>
    <row r="50" spans="1:10" x14ac:dyDescent="0.2">
      <c r="A50" t="s">
        <v>74</v>
      </c>
      <c r="B50" t="s">
        <v>75</v>
      </c>
    </row>
    <row r="51" spans="1:10" x14ac:dyDescent="0.2">
      <c r="A51" t="s">
        <v>76</v>
      </c>
      <c r="B51" t="s">
        <v>77</v>
      </c>
    </row>
    <row r="52" spans="1:10" x14ac:dyDescent="0.2">
      <c r="A52" t="s">
        <v>74</v>
      </c>
      <c r="B52" t="s">
        <v>78</v>
      </c>
    </row>
    <row r="53" spans="1:10" x14ac:dyDescent="0.2">
      <c r="A53" t="s">
        <v>76</v>
      </c>
      <c r="B53" t="s">
        <v>79</v>
      </c>
    </row>
    <row r="54" spans="1:10" x14ac:dyDescent="0.2">
      <c r="A54" t="s">
        <v>74</v>
      </c>
      <c r="B54" t="s">
        <v>80</v>
      </c>
    </row>
    <row r="55" spans="1:10" x14ac:dyDescent="0.2">
      <c r="A55" t="s">
        <v>76</v>
      </c>
      <c r="B55" t="s">
        <v>81</v>
      </c>
    </row>
    <row r="58" spans="1:10" ht="15.75" x14ac:dyDescent="0.25">
      <c r="B58" s="123" t="s">
        <v>82</v>
      </c>
    </row>
    <row r="60" spans="1:10" ht="25.5" customHeight="1" x14ac:dyDescent="0.2">
      <c r="A60" s="125"/>
      <c r="B60" s="128" t="s">
        <v>17</v>
      </c>
      <c r="C60" s="128" t="s">
        <v>5</v>
      </c>
      <c r="D60" s="129"/>
      <c r="E60" s="129"/>
      <c r="F60" s="130" t="s">
        <v>83</v>
      </c>
      <c r="G60" s="130"/>
      <c r="H60" s="130"/>
      <c r="I60" s="130" t="s">
        <v>29</v>
      </c>
      <c r="J60" s="130" t="s">
        <v>0</v>
      </c>
    </row>
    <row r="61" spans="1:10" ht="36.75" customHeight="1" x14ac:dyDescent="0.2">
      <c r="A61" s="126"/>
      <c r="B61" s="131" t="s">
        <v>84</v>
      </c>
      <c r="C61" s="245" t="s">
        <v>85</v>
      </c>
      <c r="D61" s="246"/>
      <c r="E61" s="246"/>
      <c r="F61" s="138" t="s">
        <v>24</v>
      </c>
      <c r="G61" s="139"/>
      <c r="H61" s="139"/>
      <c r="I61" s="139">
        <f>'IO-01 IO-01.1 Pol'!G8+'IO-02 IO-02.1 Pol'!G8</f>
        <v>0</v>
      </c>
      <c r="J61" s="135" t="str">
        <f>IF(I74=0,"",I61/I74*100)</f>
        <v/>
      </c>
    </row>
    <row r="62" spans="1:10" ht="36.75" customHeight="1" x14ac:dyDescent="0.2">
      <c r="A62" s="126"/>
      <c r="B62" s="131" t="s">
        <v>86</v>
      </c>
      <c r="C62" s="245" t="s">
        <v>87</v>
      </c>
      <c r="D62" s="246"/>
      <c r="E62" s="246"/>
      <c r="F62" s="138" t="s">
        <v>24</v>
      </c>
      <c r="G62" s="139"/>
      <c r="H62" s="139"/>
      <c r="I62" s="139">
        <f>'IO-01 IO-01.1 Pol'!G423+'IO-02 IO-02.1 Pol'!G221</f>
        <v>0</v>
      </c>
      <c r="J62" s="135" t="str">
        <f>IF(I74=0,"",I62/I74*100)</f>
        <v/>
      </c>
    </row>
    <row r="63" spans="1:10" ht="36.75" customHeight="1" x14ac:dyDescent="0.2">
      <c r="A63" s="126"/>
      <c r="B63" s="131" t="s">
        <v>88</v>
      </c>
      <c r="C63" s="245" t="s">
        <v>89</v>
      </c>
      <c r="D63" s="246"/>
      <c r="E63" s="246"/>
      <c r="F63" s="138" t="s">
        <v>24</v>
      </c>
      <c r="G63" s="139"/>
      <c r="H63" s="139"/>
      <c r="I63" s="139">
        <f>'IO-01 IO-01.1 Pol'!G452+'IO-02 IO-02.1 Pol'!G249</f>
        <v>0</v>
      </c>
      <c r="J63" s="135" t="str">
        <f>IF(I74=0,"",I63/I74*100)</f>
        <v/>
      </c>
    </row>
    <row r="64" spans="1:10" ht="36.75" customHeight="1" x14ac:dyDescent="0.2">
      <c r="A64" s="126"/>
      <c r="B64" s="131" t="s">
        <v>90</v>
      </c>
      <c r="C64" s="245" t="s">
        <v>91</v>
      </c>
      <c r="D64" s="246"/>
      <c r="E64" s="246"/>
      <c r="F64" s="138" t="s">
        <v>24</v>
      </c>
      <c r="G64" s="139"/>
      <c r="H64" s="139"/>
      <c r="I64" s="139">
        <f>'IO-01 IO-01.1 Pol'!G493+'IO-02 IO-02.1 Pol'!G290</f>
        <v>0</v>
      </c>
      <c r="J64" s="135" t="str">
        <f>IF(I74=0,"",I64/I74*100)</f>
        <v/>
      </c>
    </row>
    <row r="65" spans="1:10" ht="36.75" customHeight="1" x14ac:dyDescent="0.2">
      <c r="A65" s="126"/>
      <c r="B65" s="131" t="s">
        <v>92</v>
      </c>
      <c r="C65" s="245" t="s">
        <v>93</v>
      </c>
      <c r="D65" s="246"/>
      <c r="E65" s="246"/>
      <c r="F65" s="138" t="s">
        <v>24</v>
      </c>
      <c r="G65" s="139"/>
      <c r="H65" s="139"/>
      <c r="I65" s="139">
        <f>'IO-01 IO-01.1 Pol'!G938+'IO-02 IO-02.1 Pol'!G600</f>
        <v>0</v>
      </c>
      <c r="J65" s="135" t="str">
        <f>IF(I74=0,"",I65/I74*100)</f>
        <v/>
      </c>
    </row>
    <row r="66" spans="1:10" ht="36.75" customHeight="1" x14ac:dyDescent="0.2">
      <c r="A66" s="126"/>
      <c r="B66" s="131" t="s">
        <v>94</v>
      </c>
      <c r="C66" s="245" t="s">
        <v>95</v>
      </c>
      <c r="D66" s="246"/>
      <c r="E66" s="246"/>
      <c r="F66" s="138" t="s">
        <v>24</v>
      </c>
      <c r="G66" s="139"/>
      <c r="H66" s="139"/>
      <c r="I66" s="139">
        <f>'IO-01 IO-01.1 Pol'!G950+'IO-02 IO-02.1 Pol'!G605</f>
        <v>0</v>
      </c>
      <c r="J66" s="135" t="str">
        <f>IF(I74=0,"",I66/I74*100)</f>
        <v/>
      </c>
    </row>
    <row r="67" spans="1:10" ht="36.75" customHeight="1" x14ac:dyDescent="0.2">
      <c r="A67" s="126"/>
      <c r="B67" s="131" t="s">
        <v>96</v>
      </c>
      <c r="C67" s="245" t="s">
        <v>97</v>
      </c>
      <c r="D67" s="246"/>
      <c r="E67" s="246"/>
      <c r="F67" s="138" t="s">
        <v>24</v>
      </c>
      <c r="G67" s="139"/>
      <c r="H67" s="139"/>
      <c r="I67" s="139">
        <f>'IO-02 IO-02.1 Pol'!G616</f>
        <v>0</v>
      </c>
      <c r="J67" s="135" t="str">
        <f>IF(I74=0,"",I67/I74*100)</f>
        <v/>
      </c>
    </row>
    <row r="68" spans="1:10" ht="36.75" customHeight="1" x14ac:dyDescent="0.2">
      <c r="A68" s="126"/>
      <c r="B68" s="131" t="s">
        <v>98</v>
      </c>
      <c r="C68" s="245" t="s">
        <v>99</v>
      </c>
      <c r="D68" s="246"/>
      <c r="E68" s="246"/>
      <c r="F68" s="138" t="s">
        <v>24</v>
      </c>
      <c r="G68" s="139"/>
      <c r="H68" s="139"/>
      <c r="I68" s="139">
        <f>'IO-02 IO-02.1 Pol'!G626</f>
        <v>0</v>
      </c>
      <c r="J68" s="135" t="str">
        <f>IF(I74=0,"",I68/I74*100)</f>
        <v/>
      </c>
    </row>
    <row r="69" spans="1:10" ht="36.75" customHeight="1" x14ac:dyDescent="0.2">
      <c r="A69" s="126"/>
      <c r="B69" s="131" t="s">
        <v>100</v>
      </c>
      <c r="C69" s="245" t="s">
        <v>101</v>
      </c>
      <c r="D69" s="246"/>
      <c r="E69" s="246"/>
      <c r="F69" s="138" t="s">
        <v>26</v>
      </c>
      <c r="G69" s="139"/>
      <c r="H69" s="139"/>
      <c r="I69" s="139">
        <f>'IO-01 IO-01.1 Pol'!G983+'IO-02 IO-02.1 Pol'!G634</f>
        <v>0</v>
      </c>
      <c r="J69" s="135" t="str">
        <f>IF(I74=0,"",I69/I74*100)</f>
        <v/>
      </c>
    </row>
    <row r="70" spans="1:10" ht="36.75" customHeight="1" x14ac:dyDescent="0.2">
      <c r="A70" s="126"/>
      <c r="B70" s="131" t="s">
        <v>102</v>
      </c>
      <c r="C70" s="245" t="s">
        <v>103</v>
      </c>
      <c r="D70" s="246"/>
      <c r="E70" s="246"/>
      <c r="F70" s="138" t="s">
        <v>26</v>
      </c>
      <c r="G70" s="139"/>
      <c r="H70" s="139"/>
      <c r="I70" s="139">
        <f>'IO-01 IO-01.1 Pol'!G999+'IO-02 IO-02.1 Pol'!G697</f>
        <v>0</v>
      </c>
      <c r="J70" s="135" t="str">
        <f>IF(I74=0,"",I70/I74*100)</f>
        <v/>
      </c>
    </row>
    <row r="71" spans="1:10" ht="36.75" customHeight="1" x14ac:dyDescent="0.2">
      <c r="A71" s="126"/>
      <c r="B71" s="131" t="s">
        <v>104</v>
      </c>
      <c r="C71" s="245" t="s">
        <v>105</v>
      </c>
      <c r="D71" s="246"/>
      <c r="E71" s="246"/>
      <c r="F71" s="138" t="s">
        <v>106</v>
      </c>
      <c r="G71" s="139"/>
      <c r="H71" s="139"/>
      <c r="I71" s="139">
        <f>'IO-01 IO-01.1 Pol'!G1023+'IO-02 IO-02.1 Pol'!G707</f>
        <v>0</v>
      </c>
      <c r="J71" s="135" t="str">
        <f>IF(I74=0,"",I71/I74*100)</f>
        <v/>
      </c>
    </row>
    <row r="72" spans="1:10" ht="36.75" customHeight="1" x14ac:dyDescent="0.2">
      <c r="A72" s="126"/>
      <c r="B72" s="131" t="s">
        <v>107</v>
      </c>
      <c r="C72" s="245" t="s">
        <v>108</v>
      </c>
      <c r="D72" s="246"/>
      <c r="E72" s="246"/>
      <c r="F72" s="138" t="s">
        <v>106</v>
      </c>
      <c r="G72" s="139"/>
      <c r="H72" s="139"/>
      <c r="I72" s="139">
        <f>'IO-01 IO-01.1 Pol'!G1029+'IO-02 IO-02.1 Pol'!G716</f>
        <v>0</v>
      </c>
      <c r="J72" s="135" t="str">
        <f>IF(I74=0,"",I72/I74*100)</f>
        <v/>
      </c>
    </row>
    <row r="73" spans="1:10" ht="36.75" customHeight="1" x14ac:dyDescent="0.2">
      <c r="A73" s="126"/>
      <c r="B73" s="131" t="s">
        <v>59</v>
      </c>
      <c r="C73" s="245" t="s">
        <v>58</v>
      </c>
      <c r="D73" s="246"/>
      <c r="E73" s="246"/>
      <c r="F73" s="138" t="s">
        <v>109</v>
      </c>
      <c r="G73" s="139"/>
      <c r="H73" s="139"/>
      <c r="I73" s="139">
        <f>'OVN OVN Naklady'!G8</f>
        <v>0</v>
      </c>
      <c r="J73" s="135" t="str">
        <f>IF(I74=0,"",I73/I74*100)</f>
        <v/>
      </c>
    </row>
    <row r="74" spans="1:10" ht="25.5" customHeight="1" x14ac:dyDescent="0.2">
      <c r="A74" s="127"/>
      <c r="B74" s="132" t="s">
        <v>1</v>
      </c>
      <c r="C74" s="133"/>
      <c r="D74" s="134"/>
      <c r="E74" s="134"/>
      <c r="F74" s="140"/>
      <c r="G74" s="141"/>
      <c r="H74" s="141"/>
      <c r="I74" s="141">
        <f>SUM(I61:I73)</f>
        <v>0</v>
      </c>
      <c r="J74" s="136">
        <f>SUM(J61:J73)</f>
        <v>0</v>
      </c>
    </row>
    <row r="75" spans="1:10" x14ac:dyDescent="0.2">
      <c r="F75" s="86"/>
      <c r="G75" s="86"/>
      <c r="H75" s="86"/>
      <c r="I75" s="86"/>
      <c r="J75" s="137"/>
    </row>
    <row r="76" spans="1:10" x14ac:dyDescent="0.2">
      <c r="F76" s="86"/>
      <c r="G76" s="86"/>
      <c r="H76" s="86"/>
      <c r="I76" s="86"/>
      <c r="J76" s="137"/>
    </row>
    <row r="77" spans="1:10" x14ac:dyDescent="0.2">
      <c r="F77" s="86"/>
      <c r="G77" s="86"/>
      <c r="H77" s="86"/>
      <c r="I77" s="86"/>
      <c r="J77" s="137"/>
    </row>
  </sheetData>
  <sheetProtection algorithmName="SHA-512" hashValue="WpkSLfuyFgZhPvJHLDboygYW4Cr6uENthR5TGAkw9s4k3dHBbSc82YLnlgwQ4cu/2sxLInipnmd+1m9b1pUi3Q==" saltValue="jpIcTIoq1g9Lx8BEJ3xV7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72:E72"/>
    <mergeCell ref="C73:E73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Header>&amp;RSoupis prací</oddHeader>
    <oddFooter>&amp;L&amp;9Zpracováno programem &amp;"Arial CE,Tučné"BUILDpower S,  © RTS, a.s.&amp;C&amp;P/&amp;N&amp;R&amp;9 06/2024</oddFooter>
  </headerFooter>
  <rowBreaks count="2" manualBreakCount="2">
    <brk id="36" max="16383" man="1"/>
    <brk id="5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49" t="s">
        <v>7</v>
      </c>
      <c r="B2" s="48"/>
      <c r="C2" s="249"/>
      <c r="D2" s="249"/>
      <c r="E2" s="249"/>
      <c r="F2" s="249"/>
      <c r="G2" s="250"/>
    </row>
    <row r="3" spans="1:7" ht="24.95" customHeight="1" x14ac:dyDescent="0.2">
      <c r="A3" s="49" t="s">
        <v>8</v>
      </c>
      <c r="B3" s="48"/>
      <c r="C3" s="249"/>
      <c r="D3" s="249"/>
      <c r="E3" s="249"/>
      <c r="F3" s="249"/>
      <c r="G3" s="250"/>
    </row>
    <row r="4" spans="1:7" ht="24.95" customHeight="1" x14ac:dyDescent="0.2">
      <c r="A4" s="49" t="s">
        <v>9</v>
      </c>
      <c r="B4" s="48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swZsz3rEfDS0mxX132DVLakrwEw5TtKc0eMwxnw3XJOZJCyq7dFiGZGjOfmkGKt3ByDX4uAMcaIy9NslzoYljA==" saltValue="pZ2BqD8yi6Wb0kPPwtFfb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7FDF-2DD9-4888-A526-309E8B7B09F4}">
  <sheetPr>
    <outlinePr summaryBelow="0"/>
  </sheetPr>
  <dimension ref="A1:BH5000"/>
  <sheetViews>
    <sheetView zoomScale="115" zoomScaleNormal="115"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111</v>
      </c>
      <c r="B1" s="253"/>
      <c r="C1" s="253"/>
      <c r="D1" s="253"/>
      <c r="E1" s="253"/>
      <c r="F1" s="253"/>
      <c r="G1" s="253"/>
      <c r="AG1" t="s">
        <v>112</v>
      </c>
    </row>
    <row r="2" spans="1:60" ht="25.15" customHeight="1" x14ac:dyDescent="0.2">
      <c r="A2" s="143" t="s">
        <v>7</v>
      </c>
      <c r="B2" s="48" t="s">
        <v>43</v>
      </c>
      <c r="C2" s="254" t="s">
        <v>44</v>
      </c>
      <c r="D2" s="255"/>
      <c r="E2" s="255"/>
      <c r="F2" s="255"/>
      <c r="G2" s="256"/>
      <c r="AG2" t="s">
        <v>113</v>
      </c>
    </row>
    <row r="3" spans="1:60" ht="25.15" customHeight="1" x14ac:dyDescent="0.2">
      <c r="A3" s="143" t="s">
        <v>8</v>
      </c>
      <c r="B3" s="48" t="s">
        <v>59</v>
      </c>
      <c r="C3" s="254" t="s">
        <v>60</v>
      </c>
      <c r="D3" s="255"/>
      <c r="E3" s="255"/>
      <c r="F3" s="255"/>
      <c r="G3" s="256"/>
      <c r="AC3" s="124" t="s">
        <v>114</v>
      </c>
      <c r="AG3" t="s">
        <v>115</v>
      </c>
    </row>
    <row r="4" spans="1:60" ht="25.15" customHeight="1" x14ac:dyDescent="0.2">
      <c r="A4" s="144" t="s">
        <v>9</v>
      </c>
      <c r="B4" s="145" t="s">
        <v>59</v>
      </c>
      <c r="C4" s="257" t="s">
        <v>60</v>
      </c>
      <c r="D4" s="258"/>
      <c r="E4" s="258"/>
      <c r="F4" s="258"/>
      <c r="G4" s="259"/>
      <c r="AG4" t="s">
        <v>116</v>
      </c>
    </row>
    <row r="5" spans="1:60" x14ac:dyDescent="0.2">
      <c r="D5" s="10"/>
    </row>
    <row r="6" spans="1:60" ht="38.25" x14ac:dyDescent="0.2">
      <c r="A6" s="147" t="s">
        <v>117</v>
      </c>
      <c r="B6" s="149" t="s">
        <v>118</v>
      </c>
      <c r="C6" s="149" t="s">
        <v>119</v>
      </c>
      <c r="D6" s="148" t="s">
        <v>120</v>
      </c>
      <c r="E6" s="147" t="s">
        <v>121</v>
      </c>
      <c r="F6" s="146" t="s">
        <v>122</v>
      </c>
      <c r="G6" s="147" t="s">
        <v>29</v>
      </c>
      <c r="H6" s="150" t="s">
        <v>30</v>
      </c>
      <c r="I6" s="150" t="s">
        <v>123</v>
      </c>
      <c r="J6" s="150" t="s">
        <v>31</v>
      </c>
      <c r="K6" s="150" t="s">
        <v>124</v>
      </c>
      <c r="L6" s="150" t="s">
        <v>125</v>
      </c>
      <c r="M6" s="150" t="s">
        <v>126</v>
      </c>
      <c r="N6" s="150" t="s">
        <v>127</v>
      </c>
      <c r="O6" s="150" t="s">
        <v>128</v>
      </c>
      <c r="P6" s="150" t="s">
        <v>129</v>
      </c>
      <c r="Q6" s="150" t="s">
        <v>130</v>
      </c>
      <c r="R6" s="150" t="s">
        <v>131</v>
      </c>
      <c r="S6" s="150" t="s">
        <v>132</v>
      </c>
      <c r="T6" s="150" t="s">
        <v>133</v>
      </c>
      <c r="U6" s="150" t="s">
        <v>134</v>
      </c>
      <c r="V6" s="150" t="s">
        <v>135</v>
      </c>
      <c r="W6" s="150" t="s">
        <v>136</v>
      </c>
      <c r="X6" s="150" t="s">
        <v>137</v>
      </c>
      <c r="Y6" s="150" t="s">
        <v>138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139</v>
      </c>
      <c r="B8" s="164" t="s">
        <v>59</v>
      </c>
      <c r="C8" s="177" t="s">
        <v>58</v>
      </c>
      <c r="D8" s="165"/>
      <c r="E8" s="166"/>
      <c r="F8" s="167"/>
      <c r="G8" s="167">
        <f>SUMIF(AG9:AG36,"&lt;&gt;NOR",G9:G36)</f>
        <v>0</v>
      </c>
      <c r="H8" s="167"/>
      <c r="I8" s="167">
        <f>SUM(I9:I36)</f>
        <v>0</v>
      </c>
      <c r="J8" s="167"/>
      <c r="K8" s="167">
        <f>SUM(K9:K36)</f>
        <v>0</v>
      </c>
      <c r="L8" s="167"/>
      <c r="M8" s="167">
        <f>SUM(M9:M36)</f>
        <v>0</v>
      </c>
      <c r="N8" s="166"/>
      <c r="O8" s="166">
        <f>SUM(O9:O36)</f>
        <v>0</v>
      </c>
      <c r="P8" s="166"/>
      <c r="Q8" s="166">
        <f>SUM(Q9:Q36)</f>
        <v>0</v>
      </c>
      <c r="R8" s="167"/>
      <c r="S8" s="167"/>
      <c r="T8" s="168"/>
      <c r="U8" s="162"/>
      <c r="V8" s="162">
        <f>SUM(V9:V36)</f>
        <v>0</v>
      </c>
      <c r="W8" s="162"/>
      <c r="X8" s="162"/>
      <c r="Y8" s="162"/>
      <c r="AG8" t="s">
        <v>140</v>
      </c>
    </row>
    <row r="9" spans="1:60" outlineLevel="1" x14ac:dyDescent="0.2">
      <c r="A9" s="170">
        <v>1</v>
      </c>
      <c r="B9" s="171" t="s">
        <v>141</v>
      </c>
      <c r="C9" s="178" t="s">
        <v>142</v>
      </c>
      <c r="D9" s="172" t="s">
        <v>143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144</v>
      </c>
      <c r="T9" s="176" t="s">
        <v>145</v>
      </c>
      <c r="U9" s="161">
        <v>0</v>
      </c>
      <c r="V9" s="161">
        <f>ROUND(E9*U9,2)</f>
        <v>0</v>
      </c>
      <c r="W9" s="161"/>
      <c r="X9" s="161" t="s">
        <v>146</v>
      </c>
      <c r="Y9" s="161" t="s">
        <v>147</v>
      </c>
      <c r="Z9" s="151"/>
      <c r="AA9" s="151"/>
      <c r="AB9" s="151"/>
      <c r="AC9" s="151"/>
      <c r="AD9" s="151"/>
      <c r="AE9" s="151"/>
      <c r="AF9" s="151"/>
      <c r="AG9" s="151" t="s">
        <v>148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1" t="s">
        <v>149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150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151</v>
      </c>
      <c r="C11" s="178" t="s">
        <v>152</v>
      </c>
      <c r="D11" s="172" t="s">
        <v>143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144</v>
      </c>
      <c r="T11" s="176" t="s">
        <v>145</v>
      </c>
      <c r="U11" s="161">
        <v>0</v>
      </c>
      <c r="V11" s="161">
        <f>ROUND(E11*U11,2)</f>
        <v>0</v>
      </c>
      <c r="W11" s="161"/>
      <c r="X11" s="161" t="s">
        <v>146</v>
      </c>
      <c r="Y11" s="161" t="s">
        <v>147</v>
      </c>
      <c r="Z11" s="151"/>
      <c r="AA11" s="151"/>
      <c r="AB11" s="151"/>
      <c r="AC11" s="151"/>
      <c r="AD11" s="151"/>
      <c r="AE11" s="151"/>
      <c r="AF11" s="151"/>
      <c r="AG11" s="151" t="s">
        <v>148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51" t="s">
        <v>149</v>
      </c>
      <c r="D12" s="252"/>
      <c r="E12" s="252"/>
      <c r="F12" s="252"/>
      <c r="G12" s="252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150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153</v>
      </c>
      <c r="C13" s="178" t="s">
        <v>154</v>
      </c>
      <c r="D13" s="172" t="s">
        <v>143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144</v>
      </c>
      <c r="T13" s="176" t="s">
        <v>145</v>
      </c>
      <c r="U13" s="161">
        <v>0</v>
      </c>
      <c r="V13" s="161">
        <f>ROUND(E13*U13,2)</f>
        <v>0</v>
      </c>
      <c r="W13" s="161"/>
      <c r="X13" s="161" t="s">
        <v>146</v>
      </c>
      <c r="Y13" s="161" t="s">
        <v>147</v>
      </c>
      <c r="Z13" s="151"/>
      <c r="AA13" s="151"/>
      <c r="AB13" s="151"/>
      <c r="AC13" s="151"/>
      <c r="AD13" s="151"/>
      <c r="AE13" s="151"/>
      <c r="AF13" s="151"/>
      <c r="AG13" s="151" t="s">
        <v>148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51" t="s">
        <v>149</v>
      </c>
      <c r="D14" s="252"/>
      <c r="E14" s="252"/>
      <c r="F14" s="252"/>
      <c r="G14" s="252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150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4</v>
      </c>
      <c r="B15" s="171" t="s">
        <v>155</v>
      </c>
      <c r="C15" s="178" t="s">
        <v>156</v>
      </c>
      <c r="D15" s="172" t="s">
        <v>143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144</v>
      </c>
      <c r="T15" s="176" t="s">
        <v>145</v>
      </c>
      <c r="U15" s="161">
        <v>0</v>
      </c>
      <c r="V15" s="161">
        <f>ROUND(E15*U15,2)</f>
        <v>0</v>
      </c>
      <c r="W15" s="161"/>
      <c r="X15" s="161" t="s">
        <v>146</v>
      </c>
      <c r="Y15" s="161" t="s">
        <v>147</v>
      </c>
      <c r="Z15" s="151"/>
      <c r="AA15" s="151"/>
      <c r="AB15" s="151"/>
      <c r="AC15" s="151"/>
      <c r="AD15" s="151"/>
      <c r="AE15" s="151"/>
      <c r="AF15" s="151"/>
      <c r="AG15" s="151" t="s">
        <v>148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51" t="s">
        <v>149</v>
      </c>
      <c r="D16" s="252"/>
      <c r="E16" s="252"/>
      <c r="F16" s="252"/>
      <c r="G16" s="252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150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5</v>
      </c>
      <c r="B17" s="171" t="s">
        <v>157</v>
      </c>
      <c r="C17" s="178" t="s">
        <v>158</v>
      </c>
      <c r="D17" s="172" t="s">
        <v>143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144</v>
      </c>
      <c r="T17" s="176" t="s">
        <v>145</v>
      </c>
      <c r="U17" s="161">
        <v>0</v>
      </c>
      <c r="V17" s="161">
        <f>ROUND(E17*U17,2)</f>
        <v>0</v>
      </c>
      <c r="W17" s="161"/>
      <c r="X17" s="161" t="s">
        <v>146</v>
      </c>
      <c r="Y17" s="161" t="s">
        <v>147</v>
      </c>
      <c r="Z17" s="151"/>
      <c r="AA17" s="151"/>
      <c r="AB17" s="151"/>
      <c r="AC17" s="151"/>
      <c r="AD17" s="151"/>
      <c r="AE17" s="151"/>
      <c r="AF17" s="151"/>
      <c r="AG17" s="151" t="s">
        <v>148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51" t="s">
        <v>149</v>
      </c>
      <c r="D18" s="252"/>
      <c r="E18" s="252"/>
      <c r="F18" s="252"/>
      <c r="G18" s="252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150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6</v>
      </c>
      <c r="B19" s="171" t="s">
        <v>159</v>
      </c>
      <c r="C19" s="178" t="s">
        <v>160</v>
      </c>
      <c r="D19" s="172" t="s">
        <v>143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144</v>
      </c>
      <c r="T19" s="176" t="s">
        <v>145</v>
      </c>
      <c r="U19" s="161">
        <v>0</v>
      </c>
      <c r="V19" s="161">
        <f>ROUND(E19*U19,2)</f>
        <v>0</v>
      </c>
      <c r="W19" s="161"/>
      <c r="X19" s="161" t="s">
        <v>146</v>
      </c>
      <c r="Y19" s="161" t="s">
        <v>147</v>
      </c>
      <c r="Z19" s="151"/>
      <c r="AA19" s="151"/>
      <c r="AB19" s="151"/>
      <c r="AC19" s="151"/>
      <c r="AD19" s="151"/>
      <c r="AE19" s="151"/>
      <c r="AF19" s="151"/>
      <c r="AG19" s="151" t="s">
        <v>148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51" t="s">
        <v>149</v>
      </c>
      <c r="D20" s="252"/>
      <c r="E20" s="252"/>
      <c r="F20" s="252"/>
      <c r="G20" s="252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150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7</v>
      </c>
      <c r="B21" s="171" t="s">
        <v>161</v>
      </c>
      <c r="C21" s="178" t="s">
        <v>162</v>
      </c>
      <c r="D21" s="172" t="s">
        <v>143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144</v>
      </c>
      <c r="T21" s="176" t="s">
        <v>145</v>
      </c>
      <c r="U21" s="161">
        <v>0</v>
      </c>
      <c r="V21" s="161">
        <f>ROUND(E21*U21,2)</f>
        <v>0</v>
      </c>
      <c r="W21" s="161"/>
      <c r="X21" s="161" t="s">
        <v>146</v>
      </c>
      <c r="Y21" s="161" t="s">
        <v>147</v>
      </c>
      <c r="Z21" s="151"/>
      <c r="AA21" s="151"/>
      <c r="AB21" s="151"/>
      <c r="AC21" s="151"/>
      <c r="AD21" s="151"/>
      <c r="AE21" s="151"/>
      <c r="AF21" s="151"/>
      <c r="AG21" s="151" t="s">
        <v>148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51" t="s">
        <v>149</v>
      </c>
      <c r="D22" s="252"/>
      <c r="E22" s="252"/>
      <c r="F22" s="252"/>
      <c r="G22" s="252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150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0">
        <v>8</v>
      </c>
      <c r="B23" s="171" t="s">
        <v>163</v>
      </c>
      <c r="C23" s="178" t="s">
        <v>164</v>
      </c>
      <c r="D23" s="172" t="s">
        <v>143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144</v>
      </c>
      <c r="T23" s="176" t="s">
        <v>145</v>
      </c>
      <c r="U23" s="161">
        <v>0</v>
      </c>
      <c r="V23" s="161">
        <f>ROUND(E23*U23,2)</f>
        <v>0</v>
      </c>
      <c r="W23" s="161"/>
      <c r="X23" s="161" t="s">
        <v>146</v>
      </c>
      <c r="Y23" s="161" t="s">
        <v>147</v>
      </c>
      <c r="Z23" s="151"/>
      <c r="AA23" s="151"/>
      <c r="AB23" s="151"/>
      <c r="AC23" s="151"/>
      <c r="AD23" s="151"/>
      <c r="AE23" s="151"/>
      <c r="AF23" s="151"/>
      <c r="AG23" s="151" t="s">
        <v>148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1" t="s">
        <v>149</v>
      </c>
      <c r="D24" s="252"/>
      <c r="E24" s="252"/>
      <c r="F24" s="252"/>
      <c r="G24" s="252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150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0">
        <v>9</v>
      </c>
      <c r="B25" s="171" t="s">
        <v>165</v>
      </c>
      <c r="C25" s="178" t="s">
        <v>166</v>
      </c>
      <c r="D25" s="172" t="s">
        <v>143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144</v>
      </c>
      <c r="T25" s="176" t="s">
        <v>145</v>
      </c>
      <c r="U25" s="161">
        <v>0</v>
      </c>
      <c r="V25" s="161">
        <f>ROUND(E25*U25,2)</f>
        <v>0</v>
      </c>
      <c r="W25" s="161"/>
      <c r="X25" s="161" t="s">
        <v>146</v>
      </c>
      <c r="Y25" s="161" t="s">
        <v>147</v>
      </c>
      <c r="Z25" s="151"/>
      <c r="AA25" s="151"/>
      <c r="AB25" s="151"/>
      <c r="AC25" s="151"/>
      <c r="AD25" s="151"/>
      <c r="AE25" s="151"/>
      <c r="AF25" s="151"/>
      <c r="AG25" s="151" t="s">
        <v>148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51" t="s">
        <v>149</v>
      </c>
      <c r="D26" s="252"/>
      <c r="E26" s="252"/>
      <c r="F26" s="252"/>
      <c r="G26" s="252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150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0">
        <v>10</v>
      </c>
      <c r="B27" s="171" t="s">
        <v>167</v>
      </c>
      <c r="C27" s="178" t="s">
        <v>168</v>
      </c>
      <c r="D27" s="172" t="s">
        <v>143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144</v>
      </c>
      <c r="T27" s="176" t="s">
        <v>145</v>
      </c>
      <c r="U27" s="161">
        <v>0</v>
      </c>
      <c r="V27" s="161">
        <f>ROUND(E27*U27,2)</f>
        <v>0</v>
      </c>
      <c r="W27" s="161"/>
      <c r="X27" s="161" t="s">
        <v>146</v>
      </c>
      <c r="Y27" s="161" t="s">
        <v>147</v>
      </c>
      <c r="Z27" s="151"/>
      <c r="AA27" s="151"/>
      <c r="AB27" s="151"/>
      <c r="AC27" s="151"/>
      <c r="AD27" s="151"/>
      <c r="AE27" s="151"/>
      <c r="AF27" s="151"/>
      <c r="AG27" s="151" t="s">
        <v>148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51" t="s">
        <v>149</v>
      </c>
      <c r="D28" s="252"/>
      <c r="E28" s="252"/>
      <c r="F28" s="252"/>
      <c r="G28" s="252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150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11</v>
      </c>
      <c r="B29" s="171" t="s">
        <v>169</v>
      </c>
      <c r="C29" s="178" t="s">
        <v>170</v>
      </c>
      <c r="D29" s="172" t="s">
        <v>143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144</v>
      </c>
      <c r="T29" s="176" t="s">
        <v>145</v>
      </c>
      <c r="U29" s="161">
        <v>0</v>
      </c>
      <c r="V29" s="161">
        <f>ROUND(E29*U29,2)</f>
        <v>0</v>
      </c>
      <c r="W29" s="161"/>
      <c r="X29" s="161" t="s">
        <v>146</v>
      </c>
      <c r="Y29" s="161" t="s">
        <v>147</v>
      </c>
      <c r="Z29" s="151"/>
      <c r="AA29" s="151"/>
      <c r="AB29" s="151"/>
      <c r="AC29" s="151"/>
      <c r="AD29" s="151"/>
      <c r="AE29" s="151"/>
      <c r="AF29" s="151"/>
      <c r="AG29" s="151" t="s">
        <v>148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251" t="s">
        <v>149</v>
      </c>
      <c r="D30" s="252"/>
      <c r="E30" s="252"/>
      <c r="F30" s="252"/>
      <c r="G30" s="252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150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0">
        <v>12</v>
      </c>
      <c r="B31" s="171" t="s">
        <v>171</v>
      </c>
      <c r="C31" s="178" t="s">
        <v>172</v>
      </c>
      <c r="D31" s="172" t="s">
        <v>143</v>
      </c>
      <c r="E31" s="173">
        <v>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144</v>
      </c>
      <c r="T31" s="176" t="s">
        <v>145</v>
      </c>
      <c r="U31" s="161">
        <v>0</v>
      </c>
      <c r="V31" s="161">
        <f>ROUND(E31*U31,2)</f>
        <v>0</v>
      </c>
      <c r="W31" s="161"/>
      <c r="X31" s="161" t="s">
        <v>146</v>
      </c>
      <c r="Y31" s="161" t="s">
        <v>147</v>
      </c>
      <c r="Z31" s="151"/>
      <c r="AA31" s="151"/>
      <c r="AB31" s="151"/>
      <c r="AC31" s="151"/>
      <c r="AD31" s="151"/>
      <c r="AE31" s="151"/>
      <c r="AF31" s="151"/>
      <c r="AG31" s="151" t="s">
        <v>148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51" t="s">
        <v>149</v>
      </c>
      <c r="D32" s="252"/>
      <c r="E32" s="252"/>
      <c r="F32" s="252"/>
      <c r="G32" s="252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150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0">
        <v>13</v>
      </c>
      <c r="B33" s="171" t="s">
        <v>173</v>
      </c>
      <c r="C33" s="178" t="s">
        <v>174</v>
      </c>
      <c r="D33" s="172" t="s">
        <v>143</v>
      </c>
      <c r="E33" s="173">
        <v>1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144</v>
      </c>
      <c r="T33" s="176" t="s">
        <v>145</v>
      </c>
      <c r="U33" s="161">
        <v>0</v>
      </c>
      <c r="V33" s="161">
        <f>ROUND(E33*U33,2)</f>
        <v>0</v>
      </c>
      <c r="W33" s="161"/>
      <c r="X33" s="161" t="s">
        <v>146</v>
      </c>
      <c r="Y33" s="161" t="s">
        <v>147</v>
      </c>
      <c r="Z33" s="151"/>
      <c r="AA33" s="151"/>
      <c r="AB33" s="151"/>
      <c r="AC33" s="151"/>
      <c r="AD33" s="151"/>
      <c r="AE33" s="151"/>
      <c r="AF33" s="151"/>
      <c r="AG33" s="151" t="s">
        <v>148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51" t="s">
        <v>149</v>
      </c>
      <c r="D34" s="252"/>
      <c r="E34" s="252"/>
      <c r="F34" s="252"/>
      <c r="G34" s="252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150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0">
        <v>14</v>
      </c>
      <c r="B35" s="171" t="s">
        <v>175</v>
      </c>
      <c r="C35" s="178" t="s">
        <v>176</v>
      </c>
      <c r="D35" s="172" t="s">
        <v>143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144</v>
      </c>
      <c r="T35" s="176" t="s">
        <v>145</v>
      </c>
      <c r="U35" s="161">
        <v>0</v>
      </c>
      <c r="V35" s="161">
        <f>ROUND(E35*U35,2)</f>
        <v>0</v>
      </c>
      <c r="W35" s="161"/>
      <c r="X35" s="161" t="s">
        <v>146</v>
      </c>
      <c r="Y35" s="161" t="s">
        <v>147</v>
      </c>
      <c r="Z35" s="151"/>
      <c r="AA35" s="151"/>
      <c r="AB35" s="151"/>
      <c r="AC35" s="151"/>
      <c r="AD35" s="151"/>
      <c r="AE35" s="151"/>
      <c r="AF35" s="151"/>
      <c r="AG35" s="151" t="s">
        <v>148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251" t="s">
        <v>149</v>
      </c>
      <c r="D36" s="252"/>
      <c r="E36" s="252"/>
      <c r="F36" s="252"/>
      <c r="G36" s="252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150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3"/>
      <c r="B37" s="4"/>
      <c r="C37" s="179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125</v>
      </c>
    </row>
    <row r="38" spans="1:60" x14ac:dyDescent="0.2">
      <c r="A38" s="154"/>
      <c r="B38" s="155" t="s">
        <v>29</v>
      </c>
      <c r="C38" s="180"/>
      <c r="D38" s="156"/>
      <c r="E38" s="157"/>
      <c r="F38" s="157"/>
      <c r="G38" s="169">
        <f>G8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177</v>
      </c>
    </row>
    <row r="39" spans="1:60" x14ac:dyDescent="0.2">
      <c r="C39" s="181"/>
      <c r="D39" s="10"/>
      <c r="AG39" t="s">
        <v>178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Y0/6Ea5JnOZ7uQgZevURhJsjaZ3el33U+YtyQ2cnNfWHWjUodvPxkyDHXhAxCImYT0WeJT2vxdBHmF1SBEt+g==" saltValue="kzgu5qiKKSY5dMCHV+Squg==" spinCount="100000" sheet="1" formatRows="0"/>
  <mergeCells count="18"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&amp;RSoupis prací</oddHeader>
    <oddFooter>&amp;LZpracováno programem BUILDpower S,  © RTS, a.s.&amp;C&amp;P/&amp;N&amp;R06/2024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B504-404A-48F5-9FF0-2E7B430841A8}">
  <sheetPr>
    <outlinePr summaryBelow="0"/>
  </sheetPr>
  <dimension ref="A1:BH5000"/>
  <sheetViews>
    <sheetView zoomScale="115" zoomScaleNormal="115" workbookViewId="0">
      <pane ySplit="7" topLeftCell="A524" activePane="bottomLeft" state="frozen"/>
      <selection pane="bottomLeft" activeCell="C902" sqref="C902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179</v>
      </c>
      <c r="B1" s="253"/>
      <c r="C1" s="253"/>
      <c r="D1" s="253"/>
      <c r="E1" s="253"/>
      <c r="F1" s="253"/>
      <c r="G1" s="253"/>
      <c r="AG1" t="s">
        <v>112</v>
      </c>
    </row>
    <row r="2" spans="1:60" ht="25.15" customHeight="1" x14ac:dyDescent="0.2">
      <c r="A2" s="143" t="s">
        <v>7</v>
      </c>
      <c r="B2" s="48" t="s">
        <v>43</v>
      </c>
      <c r="C2" s="254" t="s">
        <v>44</v>
      </c>
      <c r="D2" s="255"/>
      <c r="E2" s="255"/>
      <c r="F2" s="255"/>
      <c r="G2" s="256"/>
      <c r="AG2" t="s">
        <v>113</v>
      </c>
    </row>
    <row r="3" spans="1:60" ht="25.15" customHeight="1" x14ac:dyDescent="0.2">
      <c r="A3" s="143" t="s">
        <v>8</v>
      </c>
      <c r="B3" s="48" t="s">
        <v>62</v>
      </c>
      <c r="C3" s="254" t="s">
        <v>63</v>
      </c>
      <c r="D3" s="255"/>
      <c r="E3" s="255"/>
      <c r="F3" s="255"/>
      <c r="G3" s="256"/>
      <c r="AC3" s="124" t="s">
        <v>180</v>
      </c>
      <c r="AG3" t="s">
        <v>115</v>
      </c>
    </row>
    <row r="4" spans="1:60" ht="25.15" customHeight="1" x14ac:dyDescent="0.2">
      <c r="A4" s="144" t="s">
        <v>9</v>
      </c>
      <c r="B4" s="145" t="s">
        <v>64</v>
      </c>
      <c r="C4" s="257" t="s">
        <v>65</v>
      </c>
      <c r="D4" s="258"/>
      <c r="E4" s="258"/>
      <c r="F4" s="258"/>
      <c r="G4" s="259"/>
      <c r="AG4" t="s">
        <v>116</v>
      </c>
    </row>
    <row r="5" spans="1:60" x14ac:dyDescent="0.2">
      <c r="D5" s="10"/>
    </row>
    <row r="6" spans="1:60" ht="38.25" x14ac:dyDescent="0.2">
      <c r="A6" s="147" t="s">
        <v>117</v>
      </c>
      <c r="B6" s="149" t="s">
        <v>118</v>
      </c>
      <c r="C6" s="149" t="s">
        <v>119</v>
      </c>
      <c r="D6" s="148" t="s">
        <v>120</v>
      </c>
      <c r="E6" s="147" t="s">
        <v>121</v>
      </c>
      <c r="F6" s="146" t="s">
        <v>122</v>
      </c>
      <c r="G6" s="147" t="s">
        <v>29</v>
      </c>
      <c r="H6" s="150" t="s">
        <v>30</v>
      </c>
      <c r="I6" s="150" t="s">
        <v>123</v>
      </c>
      <c r="J6" s="150" t="s">
        <v>31</v>
      </c>
      <c r="K6" s="150" t="s">
        <v>124</v>
      </c>
      <c r="L6" s="150" t="s">
        <v>125</v>
      </c>
      <c r="M6" s="150" t="s">
        <v>126</v>
      </c>
      <c r="N6" s="150" t="s">
        <v>127</v>
      </c>
      <c r="O6" s="150" t="s">
        <v>128</v>
      </c>
      <c r="P6" s="150" t="s">
        <v>129</v>
      </c>
      <c r="Q6" s="150" t="s">
        <v>130</v>
      </c>
      <c r="R6" s="150" t="s">
        <v>131</v>
      </c>
      <c r="S6" s="150" t="s">
        <v>132</v>
      </c>
      <c r="T6" s="150" t="s">
        <v>133</v>
      </c>
      <c r="U6" s="150" t="s">
        <v>134</v>
      </c>
      <c r="V6" s="150" t="s">
        <v>135</v>
      </c>
      <c r="W6" s="150" t="s">
        <v>136</v>
      </c>
      <c r="X6" s="150" t="s">
        <v>137</v>
      </c>
      <c r="Y6" s="150" t="s">
        <v>138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139</v>
      </c>
      <c r="B8" s="164" t="s">
        <v>84</v>
      </c>
      <c r="C8" s="177" t="s">
        <v>85</v>
      </c>
      <c r="D8" s="165"/>
      <c r="E8" s="166"/>
      <c r="F8" s="167"/>
      <c r="G8" s="167">
        <f>SUMIF(AG9:AG422,"&lt;&gt;NOR",G9:G422)</f>
        <v>0</v>
      </c>
      <c r="H8" s="167"/>
      <c r="I8" s="167">
        <f>SUM(I9:I422)</f>
        <v>0</v>
      </c>
      <c r="J8" s="167"/>
      <c r="K8" s="167">
        <f>SUM(K9:K422)</f>
        <v>0</v>
      </c>
      <c r="L8" s="167"/>
      <c r="M8" s="167">
        <f>SUM(M9:M422)</f>
        <v>0</v>
      </c>
      <c r="N8" s="166"/>
      <c r="O8" s="166">
        <f>SUM(O9:O422)</f>
        <v>913.5</v>
      </c>
      <c r="P8" s="166"/>
      <c r="Q8" s="166">
        <f>SUM(Q9:Q422)</f>
        <v>36.020000000000003</v>
      </c>
      <c r="R8" s="167"/>
      <c r="S8" s="167"/>
      <c r="T8" s="168"/>
      <c r="U8" s="162"/>
      <c r="V8" s="162">
        <f>SUM(V9:V422)</f>
        <v>2324.9399999999996</v>
      </c>
      <c r="W8" s="162"/>
      <c r="X8" s="162"/>
      <c r="Y8" s="162"/>
      <c r="AG8" t="s">
        <v>140</v>
      </c>
    </row>
    <row r="9" spans="1:60" ht="22.5" outlineLevel="1" x14ac:dyDescent="0.2">
      <c r="A9" s="170">
        <v>1</v>
      </c>
      <c r="B9" s="171" t="s">
        <v>181</v>
      </c>
      <c r="C9" s="178" t="s">
        <v>182</v>
      </c>
      <c r="D9" s="172" t="s">
        <v>183</v>
      </c>
      <c r="E9" s="173">
        <v>1.1499999999999999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0.41699999999999998</v>
      </c>
      <c r="Q9" s="173">
        <f>ROUND(E9*P9,2)</f>
        <v>0.48</v>
      </c>
      <c r="R9" s="175" t="s">
        <v>184</v>
      </c>
      <c r="S9" s="175" t="s">
        <v>185</v>
      </c>
      <c r="T9" s="176" t="s">
        <v>185</v>
      </c>
      <c r="U9" s="161">
        <v>0.13</v>
      </c>
      <c r="V9" s="161">
        <f>ROUND(E9*U9,2)</f>
        <v>0.15</v>
      </c>
      <c r="W9" s="161"/>
      <c r="X9" s="161" t="s">
        <v>146</v>
      </c>
      <c r="Y9" s="161" t="s">
        <v>147</v>
      </c>
      <c r="Z9" s="151"/>
      <c r="AA9" s="151"/>
      <c r="AB9" s="151"/>
      <c r="AC9" s="151"/>
      <c r="AD9" s="151"/>
      <c r="AE9" s="151"/>
      <c r="AF9" s="151"/>
      <c r="AG9" s="151" t="s">
        <v>148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1" t="s">
        <v>186</v>
      </c>
      <c r="D10" s="262"/>
      <c r="E10" s="262"/>
      <c r="F10" s="262"/>
      <c r="G10" s="262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187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263" t="s">
        <v>188</v>
      </c>
      <c r="D11" s="264"/>
      <c r="E11" s="264"/>
      <c r="F11" s="264"/>
      <c r="G11" s="264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150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89" t="s">
        <v>189</v>
      </c>
      <c r="D12" s="182"/>
      <c r="E12" s="183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89" t="s">
        <v>191</v>
      </c>
      <c r="D13" s="182"/>
      <c r="E13" s="183">
        <v>0.65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89" t="s">
        <v>192</v>
      </c>
      <c r="D14" s="182"/>
      <c r="E14" s="183">
        <v>0.5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0">
        <v>2</v>
      </c>
      <c r="B15" s="171" t="s">
        <v>193</v>
      </c>
      <c r="C15" s="178" t="s">
        <v>194</v>
      </c>
      <c r="D15" s="172" t="s">
        <v>183</v>
      </c>
      <c r="E15" s="173">
        <v>0.65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0.22</v>
      </c>
      <c r="Q15" s="173">
        <f>ROUND(E15*P15,2)</f>
        <v>0.14000000000000001</v>
      </c>
      <c r="R15" s="175" t="s">
        <v>184</v>
      </c>
      <c r="S15" s="175" t="s">
        <v>185</v>
      </c>
      <c r="T15" s="176" t="s">
        <v>185</v>
      </c>
      <c r="U15" s="161">
        <v>0.42</v>
      </c>
      <c r="V15" s="161">
        <f>ROUND(E15*U15,2)</f>
        <v>0.27</v>
      </c>
      <c r="W15" s="161"/>
      <c r="X15" s="161" t="s">
        <v>146</v>
      </c>
      <c r="Y15" s="161" t="s">
        <v>147</v>
      </c>
      <c r="Z15" s="151"/>
      <c r="AA15" s="151"/>
      <c r="AB15" s="151"/>
      <c r="AC15" s="151"/>
      <c r="AD15" s="151"/>
      <c r="AE15" s="151"/>
      <c r="AF15" s="151"/>
      <c r="AG15" s="151" t="s">
        <v>148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89" t="s">
        <v>189</v>
      </c>
      <c r="D16" s="182"/>
      <c r="E16" s="183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89" t="s">
        <v>191</v>
      </c>
      <c r="D17" s="182"/>
      <c r="E17" s="183">
        <v>0.65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190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0">
        <v>3</v>
      </c>
      <c r="B18" s="171" t="s">
        <v>195</v>
      </c>
      <c r="C18" s="178" t="s">
        <v>196</v>
      </c>
      <c r="D18" s="172" t="s">
        <v>183</v>
      </c>
      <c r="E18" s="173">
        <v>4.51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0.33</v>
      </c>
      <c r="Q18" s="173">
        <f>ROUND(E18*P18,2)</f>
        <v>1.49</v>
      </c>
      <c r="R18" s="175" t="s">
        <v>184</v>
      </c>
      <c r="S18" s="175" t="s">
        <v>185</v>
      </c>
      <c r="T18" s="176" t="s">
        <v>185</v>
      </c>
      <c r="U18" s="161">
        <v>0.53</v>
      </c>
      <c r="V18" s="161">
        <f>ROUND(E18*U18,2)</f>
        <v>2.39</v>
      </c>
      <c r="W18" s="161"/>
      <c r="X18" s="161" t="s">
        <v>146</v>
      </c>
      <c r="Y18" s="161" t="s">
        <v>147</v>
      </c>
      <c r="Z18" s="151"/>
      <c r="AA18" s="151"/>
      <c r="AB18" s="151"/>
      <c r="AC18" s="151"/>
      <c r="AD18" s="151"/>
      <c r="AE18" s="151"/>
      <c r="AF18" s="151"/>
      <c r="AG18" s="151" t="s">
        <v>148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89" t="s">
        <v>197</v>
      </c>
      <c r="D19" s="182"/>
      <c r="E19" s="183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190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89" t="s">
        <v>198</v>
      </c>
      <c r="D20" s="182"/>
      <c r="E20" s="183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89" t="s">
        <v>199</v>
      </c>
      <c r="D21" s="182"/>
      <c r="E21" s="183"/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190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3" x14ac:dyDescent="0.2">
      <c r="A22" s="158"/>
      <c r="B22" s="159"/>
      <c r="C22" s="189" t="s">
        <v>200</v>
      </c>
      <c r="D22" s="182"/>
      <c r="E22" s="183">
        <v>0.6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89" t="s">
        <v>201</v>
      </c>
      <c r="D23" s="182"/>
      <c r="E23" s="183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190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89" t="s">
        <v>202</v>
      </c>
      <c r="D24" s="182"/>
      <c r="E24" s="183">
        <v>0.48399999999999999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89" t="s">
        <v>203</v>
      </c>
      <c r="D25" s="182"/>
      <c r="E25" s="183">
        <v>2.2759999999999998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89" t="s">
        <v>204</v>
      </c>
      <c r="D26" s="182"/>
      <c r="E26" s="183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89" t="s">
        <v>205</v>
      </c>
      <c r="D27" s="182"/>
      <c r="E27" s="183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89" t="s">
        <v>191</v>
      </c>
      <c r="D28" s="182"/>
      <c r="E28" s="183">
        <v>0.65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89" t="s">
        <v>206</v>
      </c>
      <c r="D29" s="182"/>
      <c r="E29" s="183">
        <v>0.5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190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0">
        <v>4</v>
      </c>
      <c r="B30" s="171" t="s">
        <v>207</v>
      </c>
      <c r="C30" s="178" t="s">
        <v>208</v>
      </c>
      <c r="D30" s="172" t="s">
        <v>183</v>
      </c>
      <c r="E30" s="173">
        <v>10.169499999999999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0.88</v>
      </c>
      <c r="Q30" s="173">
        <f>ROUND(E30*P30,2)</f>
        <v>8.9499999999999993</v>
      </c>
      <c r="R30" s="175" t="s">
        <v>184</v>
      </c>
      <c r="S30" s="175" t="s">
        <v>185</v>
      </c>
      <c r="T30" s="176" t="s">
        <v>185</v>
      </c>
      <c r="U30" s="161">
        <v>1.25</v>
      </c>
      <c r="V30" s="161">
        <f>ROUND(E30*U30,2)</f>
        <v>12.71</v>
      </c>
      <c r="W30" s="161"/>
      <c r="X30" s="161" t="s">
        <v>146</v>
      </c>
      <c r="Y30" s="161" t="s">
        <v>147</v>
      </c>
      <c r="Z30" s="151"/>
      <c r="AA30" s="151"/>
      <c r="AB30" s="151"/>
      <c r="AC30" s="151"/>
      <c r="AD30" s="151"/>
      <c r="AE30" s="151"/>
      <c r="AF30" s="151"/>
      <c r="AG30" s="151" t="s">
        <v>148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89" t="s">
        <v>209</v>
      </c>
      <c r="D31" s="182"/>
      <c r="E31" s="183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89" t="s">
        <v>199</v>
      </c>
      <c r="D32" s="182"/>
      <c r="E32" s="183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3" x14ac:dyDescent="0.2">
      <c r="A33" s="158"/>
      <c r="B33" s="159"/>
      <c r="C33" s="189" t="s">
        <v>210</v>
      </c>
      <c r="D33" s="182"/>
      <c r="E33" s="183">
        <v>1.95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89" t="s">
        <v>204</v>
      </c>
      <c r="D34" s="182"/>
      <c r="E34" s="183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190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89" t="s">
        <v>201</v>
      </c>
      <c r="D35" s="182"/>
      <c r="E35" s="183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190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89" t="s">
        <v>211</v>
      </c>
      <c r="D36" s="182"/>
      <c r="E36" s="183">
        <v>1.3915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89" t="s">
        <v>212</v>
      </c>
      <c r="D37" s="182"/>
      <c r="E37" s="183">
        <v>6.8280000000000003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0">
        <v>5</v>
      </c>
      <c r="B38" s="171" t="s">
        <v>213</v>
      </c>
      <c r="C38" s="178" t="s">
        <v>214</v>
      </c>
      <c r="D38" s="172" t="s">
        <v>183</v>
      </c>
      <c r="E38" s="173">
        <v>16.889500000000002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0.13200000000000001</v>
      </c>
      <c r="Q38" s="173">
        <f>ROUND(E38*P38,2)</f>
        <v>2.23</v>
      </c>
      <c r="R38" s="175" t="s">
        <v>184</v>
      </c>
      <c r="S38" s="175" t="s">
        <v>185</v>
      </c>
      <c r="T38" s="176" t="s">
        <v>185</v>
      </c>
      <c r="U38" s="161">
        <v>0.24</v>
      </c>
      <c r="V38" s="161">
        <f>ROUND(E38*U38,2)</f>
        <v>4.05</v>
      </c>
      <c r="W38" s="161"/>
      <c r="X38" s="161" t="s">
        <v>146</v>
      </c>
      <c r="Y38" s="161" t="s">
        <v>147</v>
      </c>
      <c r="Z38" s="151"/>
      <c r="AA38" s="151"/>
      <c r="AB38" s="151"/>
      <c r="AC38" s="151"/>
      <c r="AD38" s="151"/>
      <c r="AE38" s="151"/>
      <c r="AF38" s="151"/>
      <c r="AG38" s="151" t="s">
        <v>148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">
      <c r="A39" s="158"/>
      <c r="B39" s="159"/>
      <c r="C39" s="189" t="s">
        <v>215</v>
      </c>
      <c r="D39" s="182"/>
      <c r="E39" s="183"/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89" t="s">
        <v>199</v>
      </c>
      <c r="D40" s="182"/>
      <c r="E40" s="183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3" x14ac:dyDescent="0.2">
      <c r="A41" s="158"/>
      <c r="B41" s="159"/>
      <c r="C41" s="189" t="s">
        <v>210</v>
      </c>
      <c r="D41" s="182"/>
      <c r="E41" s="183">
        <v>1.95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89" t="s">
        <v>204</v>
      </c>
      <c r="D42" s="182"/>
      <c r="E42" s="183"/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190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89" t="s">
        <v>201</v>
      </c>
      <c r="D43" s="182"/>
      <c r="E43" s="183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89" t="s">
        <v>211</v>
      </c>
      <c r="D44" s="182"/>
      <c r="E44" s="183">
        <v>1.3915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190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89" t="s">
        <v>212</v>
      </c>
      <c r="D45" s="182"/>
      <c r="E45" s="183">
        <v>6.8280000000000003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89" t="s">
        <v>204</v>
      </c>
      <c r="D46" s="182"/>
      <c r="E46" s="183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190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89" t="s">
        <v>216</v>
      </c>
      <c r="D47" s="182"/>
      <c r="E47" s="183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190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3" x14ac:dyDescent="0.2">
      <c r="A48" s="158"/>
      <c r="B48" s="159"/>
      <c r="C48" s="189" t="s">
        <v>217</v>
      </c>
      <c r="D48" s="182"/>
      <c r="E48" s="183">
        <v>1.2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89" t="s">
        <v>218</v>
      </c>
      <c r="D49" s="182"/>
      <c r="E49" s="183">
        <v>0.96799999999999997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190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89" t="s">
        <v>219</v>
      </c>
      <c r="D50" s="182"/>
      <c r="E50" s="183">
        <v>4.5519999999999996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70">
        <v>6</v>
      </c>
      <c r="B51" s="171" t="s">
        <v>220</v>
      </c>
      <c r="C51" s="178" t="s">
        <v>221</v>
      </c>
      <c r="D51" s="172" t="s">
        <v>183</v>
      </c>
      <c r="E51" s="173">
        <v>20.249500000000001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8.7999999999999995E-2</v>
      </c>
      <c r="Q51" s="173">
        <f>ROUND(E51*P51,2)</f>
        <v>1.78</v>
      </c>
      <c r="R51" s="175" t="s">
        <v>184</v>
      </c>
      <c r="S51" s="175" t="s">
        <v>185</v>
      </c>
      <c r="T51" s="176" t="s">
        <v>185</v>
      </c>
      <c r="U51" s="161">
        <v>7.0000000000000007E-2</v>
      </c>
      <c r="V51" s="161">
        <f>ROUND(E51*U51,2)</f>
        <v>1.42</v>
      </c>
      <c r="W51" s="161"/>
      <c r="X51" s="161" t="s">
        <v>146</v>
      </c>
      <c r="Y51" s="161" t="s">
        <v>147</v>
      </c>
      <c r="Z51" s="151"/>
      <c r="AA51" s="151"/>
      <c r="AB51" s="151"/>
      <c r="AC51" s="151"/>
      <c r="AD51" s="151"/>
      <c r="AE51" s="151"/>
      <c r="AF51" s="151"/>
      <c r="AG51" s="151" t="s">
        <v>148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2" x14ac:dyDescent="0.2">
      <c r="A52" s="158"/>
      <c r="B52" s="159"/>
      <c r="C52" s="261" t="s">
        <v>222</v>
      </c>
      <c r="D52" s="262"/>
      <c r="E52" s="262"/>
      <c r="F52" s="262"/>
      <c r="G52" s="262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187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88" t="str">
        <f>C52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89" t="s">
        <v>223</v>
      </c>
      <c r="D53" s="182"/>
      <c r="E53" s="183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190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89" t="s">
        <v>199</v>
      </c>
      <c r="D54" s="182"/>
      <c r="E54" s="183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190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3" x14ac:dyDescent="0.2">
      <c r="A55" s="158"/>
      <c r="B55" s="159"/>
      <c r="C55" s="189" t="s">
        <v>210</v>
      </c>
      <c r="D55" s="182"/>
      <c r="E55" s="183">
        <v>1.95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190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89" t="s">
        <v>204</v>
      </c>
      <c r="D56" s="182"/>
      <c r="E56" s="183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89" t="s">
        <v>201</v>
      </c>
      <c r="D57" s="182"/>
      <c r="E57" s="183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190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89" t="s">
        <v>211</v>
      </c>
      <c r="D58" s="182"/>
      <c r="E58" s="183">
        <v>1.3915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190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89" t="s">
        <v>212</v>
      </c>
      <c r="D59" s="182"/>
      <c r="E59" s="183">
        <v>6.8280000000000003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190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89" t="s">
        <v>204</v>
      </c>
      <c r="D60" s="182"/>
      <c r="E60" s="183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89" t="s">
        <v>224</v>
      </c>
      <c r="D61" s="182"/>
      <c r="E61" s="183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190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3" x14ac:dyDescent="0.2">
      <c r="A62" s="158"/>
      <c r="B62" s="159"/>
      <c r="C62" s="189" t="s">
        <v>225</v>
      </c>
      <c r="D62" s="182"/>
      <c r="E62" s="183">
        <v>1.8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89" t="s">
        <v>226</v>
      </c>
      <c r="D63" s="182"/>
      <c r="E63" s="183">
        <v>1.452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89" t="s">
        <v>227</v>
      </c>
      <c r="D64" s="182"/>
      <c r="E64" s="183">
        <v>6.8280000000000003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0">
        <v>7</v>
      </c>
      <c r="B65" s="171" t="s">
        <v>228</v>
      </c>
      <c r="C65" s="178" t="s">
        <v>229</v>
      </c>
      <c r="D65" s="172" t="s">
        <v>230</v>
      </c>
      <c r="E65" s="173">
        <v>10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0.27</v>
      </c>
      <c r="Q65" s="173">
        <f>ROUND(E65*P65,2)</f>
        <v>2.7</v>
      </c>
      <c r="R65" s="175" t="s">
        <v>184</v>
      </c>
      <c r="S65" s="175" t="s">
        <v>185</v>
      </c>
      <c r="T65" s="176" t="s">
        <v>185</v>
      </c>
      <c r="U65" s="161">
        <v>0.12</v>
      </c>
      <c r="V65" s="161">
        <f>ROUND(E65*U65,2)</f>
        <v>1.2</v>
      </c>
      <c r="W65" s="161"/>
      <c r="X65" s="161" t="s">
        <v>146</v>
      </c>
      <c r="Y65" s="161" t="s">
        <v>147</v>
      </c>
      <c r="Z65" s="151"/>
      <c r="AA65" s="151"/>
      <c r="AB65" s="151"/>
      <c r="AC65" s="151"/>
      <c r="AD65" s="151"/>
      <c r="AE65" s="151"/>
      <c r="AF65" s="151"/>
      <c r="AG65" s="151" t="s">
        <v>148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261" t="s">
        <v>231</v>
      </c>
      <c r="D66" s="262"/>
      <c r="E66" s="262"/>
      <c r="F66" s="262"/>
      <c r="G66" s="262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187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s vybouráním lože, s přemístěním hmot na skládku na vzdálenost do 3 m nebo naložením na dopravní prostředek</v>
      </c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63" t="s">
        <v>232</v>
      </c>
      <c r="D67" s="264"/>
      <c r="E67" s="264"/>
      <c r="F67" s="264"/>
      <c r="G67" s="264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150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">
      <c r="A68" s="158"/>
      <c r="B68" s="159"/>
      <c r="C68" s="189" t="s">
        <v>189</v>
      </c>
      <c r="D68" s="182"/>
      <c r="E68" s="183"/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89" t="s">
        <v>233</v>
      </c>
      <c r="D69" s="182"/>
      <c r="E69" s="183">
        <v>10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190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0">
        <v>8</v>
      </c>
      <c r="B70" s="171" t="s">
        <v>234</v>
      </c>
      <c r="C70" s="178" t="s">
        <v>235</v>
      </c>
      <c r="D70" s="172" t="s">
        <v>230</v>
      </c>
      <c r="E70" s="173">
        <v>6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0.115</v>
      </c>
      <c r="Q70" s="173">
        <f>ROUND(E70*P70,2)</f>
        <v>0.69</v>
      </c>
      <c r="R70" s="175" t="s">
        <v>184</v>
      </c>
      <c r="S70" s="175" t="s">
        <v>185</v>
      </c>
      <c r="T70" s="176" t="s">
        <v>185</v>
      </c>
      <c r="U70" s="161">
        <v>0.14000000000000001</v>
      </c>
      <c r="V70" s="161">
        <f>ROUND(E70*U70,2)</f>
        <v>0.84</v>
      </c>
      <c r="W70" s="161"/>
      <c r="X70" s="161" t="s">
        <v>146</v>
      </c>
      <c r="Y70" s="161" t="s">
        <v>147</v>
      </c>
      <c r="Z70" s="151"/>
      <c r="AA70" s="151"/>
      <c r="AB70" s="151"/>
      <c r="AC70" s="151"/>
      <c r="AD70" s="151"/>
      <c r="AE70" s="151"/>
      <c r="AF70" s="151"/>
      <c r="AG70" s="151" t="s">
        <v>148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1" t="s">
        <v>231</v>
      </c>
      <c r="D71" s="262"/>
      <c r="E71" s="262"/>
      <c r="F71" s="262"/>
      <c r="G71" s="262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187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88" t="str">
        <f>C71</f>
        <v>s vybouráním lože, s přemístěním hmot na skládku na vzdálenost do 3 m nebo naložením na dopravní prostředek</v>
      </c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263" t="s">
        <v>188</v>
      </c>
      <c r="D72" s="264"/>
      <c r="E72" s="264"/>
      <c r="F72" s="264"/>
      <c r="G72" s="264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150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">
      <c r="A73" s="158"/>
      <c r="B73" s="159"/>
      <c r="C73" s="189" t="s">
        <v>189</v>
      </c>
      <c r="D73" s="182"/>
      <c r="E73" s="183"/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190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89" t="s">
        <v>236</v>
      </c>
      <c r="D74" s="182"/>
      <c r="E74" s="183">
        <v>3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190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89" t="s">
        <v>237</v>
      </c>
      <c r="D75" s="182"/>
      <c r="E75" s="183">
        <v>3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190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0">
        <v>9</v>
      </c>
      <c r="B76" s="171" t="s">
        <v>238</v>
      </c>
      <c r="C76" s="178" t="s">
        <v>239</v>
      </c>
      <c r="D76" s="172" t="s">
        <v>240</v>
      </c>
      <c r="E76" s="173">
        <v>720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 t="s">
        <v>241</v>
      </c>
      <c r="S76" s="175" t="s">
        <v>185</v>
      </c>
      <c r="T76" s="176" t="s">
        <v>185</v>
      </c>
      <c r="U76" s="161">
        <v>0.2</v>
      </c>
      <c r="V76" s="161">
        <f>ROUND(E76*U76,2)</f>
        <v>144</v>
      </c>
      <c r="W76" s="161"/>
      <c r="X76" s="161" t="s">
        <v>146</v>
      </c>
      <c r="Y76" s="161" t="s">
        <v>147</v>
      </c>
      <c r="Z76" s="151"/>
      <c r="AA76" s="151"/>
      <c r="AB76" s="151"/>
      <c r="AC76" s="151"/>
      <c r="AD76" s="151"/>
      <c r="AE76" s="151"/>
      <c r="AF76" s="151"/>
      <c r="AG76" s="151" t="s">
        <v>148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2" x14ac:dyDescent="0.2">
      <c r="A77" s="158"/>
      <c r="B77" s="159"/>
      <c r="C77" s="261" t="s">
        <v>242</v>
      </c>
      <c r="D77" s="262"/>
      <c r="E77" s="262"/>
      <c r="F77" s="262"/>
      <c r="G77" s="262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187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88" t="str">
        <f>C77</f>
        <v>na vzdálenost od hladiny vody v jímce po výšku roviny proložené osou nejvyššího bodu výtlačného potrubí. Včetně odpadní potrubí v délce do 20 m.</v>
      </c>
      <c r="BB77" s="151"/>
      <c r="BC77" s="151"/>
      <c r="BD77" s="151"/>
      <c r="BE77" s="151"/>
      <c r="BF77" s="151"/>
      <c r="BG77" s="151"/>
      <c r="BH77" s="151"/>
    </row>
    <row r="78" spans="1:60" ht="22.5" outlineLevel="2" x14ac:dyDescent="0.2">
      <c r="A78" s="158"/>
      <c r="B78" s="159"/>
      <c r="C78" s="189" t="s">
        <v>243</v>
      </c>
      <c r="D78" s="182"/>
      <c r="E78" s="183">
        <v>720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0">
        <v>10</v>
      </c>
      <c r="B79" s="171" t="s">
        <v>244</v>
      </c>
      <c r="C79" s="178" t="s">
        <v>245</v>
      </c>
      <c r="D79" s="172" t="s">
        <v>246</v>
      </c>
      <c r="E79" s="173">
        <v>180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 t="s">
        <v>241</v>
      </c>
      <c r="S79" s="175" t="s">
        <v>185</v>
      </c>
      <c r="T79" s="176" t="s">
        <v>185</v>
      </c>
      <c r="U79" s="161">
        <v>0</v>
      </c>
      <c r="V79" s="161">
        <f>ROUND(E79*U79,2)</f>
        <v>0</v>
      </c>
      <c r="W79" s="161"/>
      <c r="X79" s="161" t="s">
        <v>146</v>
      </c>
      <c r="Y79" s="161" t="s">
        <v>147</v>
      </c>
      <c r="Z79" s="151"/>
      <c r="AA79" s="151"/>
      <c r="AB79" s="151"/>
      <c r="AC79" s="151"/>
      <c r="AD79" s="151"/>
      <c r="AE79" s="151"/>
      <c r="AF79" s="151"/>
      <c r="AG79" s="151" t="s">
        <v>148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2" x14ac:dyDescent="0.2">
      <c r="A80" s="158"/>
      <c r="B80" s="159"/>
      <c r="C80" s="261" t="s">
        <v>247</v>
      </c>
      <c r="D80" s="262"/>
      <c r="E80" s="262"/>
      <c r="F80" s="262"/>
      <c r="G80" s="262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187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88" t="str">
        <f>C80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80" s="151"/>
      <c r="BC80" s="151"/>
      <c r="BD80" s="151"/>
      <c r="BE80" s="151"/>
      <c r="BF80" s="151"/>
      <c r="BG80" s="151"/>
      <c r="BH80" s="151"/>
    </row>
    <row r="81" spans="1:60" ht="22.5" outlineLevel="2" x14ac:dyDescent="0.2">
      <c r="A81" s="158"/>
      <c r="B81" s="159"/>
      <c r="C81" s="189" t="s">
        <v>248</v>
      </c>
      <c r="D81" s="182"/>
      <c r="E81" s="183">
        <v>180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190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0">
        <v>11</v>
      </c>
      <c r="B82" s="171" t="s">
        <v>249</v>
      </c>
      <c r="C82" s="178" t="s">
        <v>250</v>
      </c>
      <c r="D82" s="172" t="s">
        <v>230</v>
      </c>
      <c r="E82" s="173">
        <v>15.9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8.6800000000000002E-3</v>
      </c>
      <c r="O82" s="173">
        <f>ROUND(E82*N82,2)</f>
        <v>0.14000000000000001</v>
      </c>
      <c r="P82" s="173">
        <v>0</v>
      </c>
      <c r="Q82" s="173">
        <f>ROUND(E82*P82,2)</f>
        <v>0</v>
      </c>
      <c r="R82" s="175" t="s">
        <v>241</v>
      </c>
      <c r="S82" s="175" t="s">
        <v>185</v>
      </c>
      <c r="T82" s="176" t="s">
        <v>185</v>
      </c>
      <c r="U82" s="161">
        <v>0.7</v>
      </c>
      <c r="V82" s="161">
        <f>ROUND(E82*U82,2)</f>
        <v>11.13</v>
      </c>
      <c r="W82" s="161"/>
      <c r="X82" s="161" t="s">
        <v>146</v>
      </c>
      <c r="Y82" s="161" t="s">
        <v>147</v>
      </c>
      <c r="Z82" s="151"/>
      <c r="AA82" s="151"/>
      <c r="AB82" s="151"/>
      <c r="AC82" s="151"/>
      <c r="AD82" s="151"/>
      <c r="AE82" s="151"/>
      <c r="AF82" s="151"/>
      <c r="AG82" s="151" t="s">
        <v>148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2" x14ac:dyDescent="0.2">
      <c r="A83" s="158"/>
      <c r="B83" s="159"/>
      <c r="C83" s="261" t="s">
        <v>251</v>
      </c>
      <c r="D83" s="262"/>
      <c r="E83" s="262"/>
      <c r="F83" s="262"/>
      <c r="G83" s="262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187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88" t="str">
        <f>C83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263" t="s">
        <v>252</v>
      </c>
      <c r="D84" s="264"/>
      <c r="E84" s="264"/>
      <c r="F84" s="264"/>
      <c r="G84" s="264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150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89" t="s">
        <v>253</v>
      </c>
      <c r="D85" s="182"/>
      <c r="E85" s="183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190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89" t="s">
        <v>254</v>
      </c>
      <c r="D86" s="182"/>
      <c r="E86" s="183">
        <v>1.2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89" t="s">
        <v>255</v>
      </c>
      <c r="D87" s="182"/>
      <c r="E87" s="183">
        <v>2.6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190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89" t="s">
        <v>256</v>
      </c>
      <c r="D88" s="182"/>
      <c r="E88" s="183">
        <v>1.3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190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89" t="s">
        <v>204</v>
      </c>
      <c r="D89" s="182"/>
      <c r="E89" s="183"/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190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3" x14ac:dyDescent="0.2">
      <c r="A90" s="158"/>
      <c r="B90" s="159"/>
      <c r="C90" s="189" t="s">
        <v>257</v>
      </c>
      <c r="D90" s="182"/>
      <c r="E90" s="183"/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190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89" t="s">
        <v>258</v>
      </c>
      <c r="D91" s="182"/>
      <c r="E91" s="183">
        <v>1.3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190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89" t="s">
        <v>259</v>
      </c>
      <c r="D92" s="182"/>
      <c r="E92" s="183">
        <v>1.3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89" t="s">
        <v>260</v>
      </c>
      <c r="D93" s="182"/>
      <c r="E93" s="183">
        <v>1.3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190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89" t="s">
        <v>204</v>
      </c>
      <c r="D94" s="182"/>
      <c r="E94" s="183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190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89" t="s">
        <v>261</v>
      </c>
      <c r="D95" s="182"/>
      <c r="E95" s="183"/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89" t="s">
        <v>262</v>
      </c>
      <c r="D96" s="182"/>
      <c r="E96" s="183">
        <v>1.1000000000000001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89" t="s">
        <v>263</v>
      </c>
      <c r="D97" s="182"/>
      <c r="E97" s="183">
        <v>1.1000000000000001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89" t="s">
        <v>264</v>
      </c>
      <c r="D98" s="182"/>
      <c r="E98" s="183">
        <v>1.1000000000000001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190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89" t="s">
        <v>204</v>
      </c>
      <c r="D99" s="182"/>
      <c r="E99" s="183"/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190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89" t="s">
        <v>265</v>
      </c>
      <c r="D100" s="182"/>
      <c r="E100" s="183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89" t="s">
        <v>266</v>
      </c>
      <c r="D101" s="182"/>
      <c r="E101" s="183">
        <v>2.4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190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89" t="s">
        <v>254</v>
      </c>
      <c r="D102" s="182"/>
      <c r="E102" s="183">
        <v>1.2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190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0">
        <v>12</v>
      </c>
      <c r="B103" s="171" t="s">
        <v>267</v>
      </c>
      <c r="C103" s="178" t="s">
        <v>268</v>
      </c>
      <c r="D103" s="172" t="s">
        <v>230</v>
      </c>
      <c r="E103" s="173">
        <v>7.3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1.269E-2</v>
      </c>
      <c r="O103" s="173">
        <f>ROUND(E103*N103,2)</f>
        <v>0.09</v>
      </c>
      <c r="P103" s="173">
        <v>0</v>
      </c>
      <c r="Q103" s="173">
        <f>ROUND(E103*P103,2)</f>
        <v>0</v>
      </c>
      <c r="R103" s="175" t="s">
        <v>241</v>
      </c>
      <c r="S103" s="175" t="s">
        <v>185</v>
      </c>
      <c r="T103" s="176" t="s">
        <v>185</v>
      </c>
      <c r="U103" s="161">
        <v>1.1499999999999999</v>
      </c>
      <c r="V103" s="161">
        <f>ROUND(E103*U103,2)</f>
        <v>8.4</v>
      </c>
      <c r="W103" s="161"/>
      <c r="X103" s="161" t="s">
        <v>146</v>
      </c>
      <c r="Y103" s="161" t="s">
        <v>147</v>
      </c>
      <c r="Z103" s="151"/>
      <c r="AA103" s="151"/>
      <c r="AB103" s="151"/>
      <c r="AC103" s="151"/>
      <c r="AD103" s="151"/>
      <c r="AE103" s="151"/>
      <c r="AF103" s="151"/>
      <c r="AG103" s="151" t="s">
        <v>148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2" x14ac:dyDescent="0.2">
      <c r="A104" s="158"/>
      <c r="B104" s="159"/>
      <c r="C104" s="261" t="s">
        <v>251</v>
      </c>
      <c r="D104" s="262"/>
      <c r="E104" s="262"/>
      <c r="F104" s="262"/>
      <c r="G104" s="262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187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88" t="str">
        <f>C104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4" s="151"/>
      <c r="BC104" s="151"/>
      <c r="BD104" s="151"/>
      <c r="BE104" s="151"/>
      <c r="BF104" s="151"/>
      <c r="BG104" s="151"/>
      <c r="BH104" s="151"/>
    </row>
    <row r="105" spans="1:60" outlineLevel="2" x14ac:dyDescent="0.2">
      <c r="A105" s="158"/>
      <c r="B105" s="159"/>
      <c r="C105" s="263" t="s">
        <v>252</v>
      </c>
      <c r="D105" s="264"/>
      <c r="E105" s="264"/>
      <c r="F105" s="264"/>
      <c r="G105" s="264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150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189" t="s">
        <v>253</v>
      </c>
      <c r="D106" s="182"/>
      <c r="E106" s="183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89" t="s">
        <v>269</v>
      </c>
      <c r="D107" s="182"/>
      <c r="E107" s="183">
        <v>1.2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190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189" t="s">
        <v>204</v>
      </c>
      <c r="D108" s="182"/>
      <c r="E108" s="183"/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190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189" t="s">
        <v>257</v>
      </c>
      <c r="D109" s="182"/>
      <c r="E109" s="183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190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89" t="s">
        <v>270</v>
      </c>
      <c r="D110" s="182"/>
      <c r="E110" s="183">
        <v>1.3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190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89" t="s">
        <v>271</v>
      </c>
      <c r="D111" s="182"/>
      <c r="E111" s="183">
        <v>1.3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190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89" t="s">
        <v>204</v>
      </c>
      <c r="D112" s="182"/>
      <c r="E112" s="183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190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89" t="s">
        <v>261</v>
      </c>
      <c r="D113" s="182"/>
      <c r="E113" s="183"/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190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89" t="s">
        <v>272</v>
      </c>
      <c r="D114" s="182"/>
      <c r="E114" s="183">
        <v>1.1000000000000001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190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89" t="s">
        <v>204</v>
      </c>
      <c r="D115" s="182"/>
      <c r="E115" s="183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190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89" t="s">
        <v>265</v>
      </c>
      <c r="D116" s="182"/>
      <c r="E116" s="183"/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190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89" t="s">
        <v>269</v>
      </c>
      <c r="D117" s="182"/>
      <c r="E117" s="183">
        <v>1.2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190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89" t="s">
        <v>273</v>
      </c>
      <c r="D118" s="182"/>
      <c r="E118" s="183">
        <v>1.2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190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0">
        <v>13</v>
      </c>
      <c r="B119" s="171" t="s">
        <v>274</v>
      </c>
      <c r="C119" s="178" t="s">
        <v>275</v>
      </c>
      <c r="D119" s="172" t="s">
        <v>230</v>
      </c>
      <c r="E119" s="173">
        <v>2.6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1.069E-2</v>
      </c>
      <c r="O119" s="173">
        <f>ROUND(E119*N119,2)</f>
        <v>0.03</v>
      </c>
      <c r="P119" s="173">
        <v>0</v>
      </c>
      <c r="Q119" s="173">
        <f>ROUND(E119*P119,2)</f>
        <v>0</v>
      </c>
      <c r="R119" s="175" t="s">
        <v>241</v>
      </c>
      <c r="S119" s="175" t="s">
        <v>185</v>
      </c>
      <c r="T119" s="176" t="s">
        <v>185</v>
      </c>
      <c r="U119" s="161">
        <v>0.91</v>
      </c>
      <c r="V119" s="161">
        <f>ROUND(E119*U119,2)</f>
        <v>2.37</v>
      </c>
      <c r="W119" s="161"/>
      <c r="X119" s="161" t="s">
        <v>146</v>
      </c>
      <c r="Y119" s="161" t="s">
        <v>147</v>
      </c>
      <c r="Z119" s="151"/>
      <c r="AA119" s="151"/>
      <c r="AB119" s="151"/>
      <c r="AC119" s="151"/>
      <c r="AD119" s="151"/>
      <c r="AE119" s="151"/>
      <c r="AF119" s="151"/>
      <c r="AG119" s="151" t="s">
        <v>148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2" x14ac:dyDescent="0.2">
      <c r="A120" s="158"/>
      <c r="B120" s="159"/>
      <c r="C120" s="261" t="s">
        <v>251</v>
      </c>
      <c r="D120" s="262"/>
      <c r="E120" s="262"/>
      <c r="F120" s="262"/>
      <c r="G120" s="262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88" t="str">
        <f>C120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89" t="s">
        <v>253</v>
      </c>
      <c r="D121" s="182"/>
      <c r="E121" s="183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190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89" t="s">
        <v>276</v>
      </c>
      <c r="D122" s="182"/>
      <c r="E122" s="183">
        <v>2.6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190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70">
        <v>14</v>
      </c>
      <c r="B123" s="171" t="s">
        <v>277</v>
      </c>
      <c r="C123" s="178" t="s">
        <v>278</v>
      </c>
      <c r="D123" s="172" t="s">
        <v>230</v>
      </c>
      <c r="E123" s="173">
        <v>2.35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1.269E-2</v>
      </c>
      <c r="O123" s="173">
        <f>ROUND(E123*N123,2)</f>
        <v>0.03</v>
      </c>
      <c r="P123" s="173">
        <v>0</v>
      </c>
      <c r="Q123" s="173">
        <f>ROUND(E123*P123,2)</f>
        <v>0</v>
      </c>
      <c r="R123" s="175" t="s">
        <v>241</v>
      </c>
      <c r="S123" s="175" t="s">
        <v>185</v>
      </c>
      <c r="T123" s="176" t="s">
        <v>185</v>
      </c>
      <c r="U123" s="161">
        <v>1.1499999999999999</v>
      </c>
      <c r="V123" s="161">
        <f>ROUND(E123*U123,2)</f>
        <v>2.7</v>
      </c>
      <c r="W123" s="161"/>
      <c r="X123" s="161" t="s">
        <v>146</v>
      </c>
      <c r="Y123" s="161" t="s">
        <v>147</v>
      </c>
      <c r="Z123" s="151"/>
      <c r="AA123" s="151"/>
      <c r="AB123" s="151"/>
      <c r="AC123" s="151"/>
      <c r="AD123" s="151"/>
      <c r="AE123" s="151"/>
      <c r="AF123" s="151"/>
      <c r="AG123" s="151" t="s">
        <v>148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2" x14ac:dyDescent="0.2">
      <c r="A124" s="158"/>
      <c r="B124" s="159"/>
      <c r="C124" s="261" t="s">
        <v>251</v>
      </c>
      <c r="D124" s="262"/>
      <c r="E124" s="262"/>
      <c r="F124" s="262"/>
      <c r="G124" s="262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187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88" t="str">
        <f>C124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4" s="151"/>
      <c r="BC124" s="151"/>
      <c r="BD124" s="151"/>
      <c r="BE124" s="151"/>
      <c r="BF124" s="151"/>
      <c r="BG124" s="151"/>
      <c r="BH124" s="151"/>
    </row>
    <row r="125" spans="1:60" outlineLevel="2" x14ac:dyDescent="0.2">
      <c r="A125" s="158"/>
      <c r="B125" s="159"/>
      <c r="C125" s="189" t="s">
        <v>265</v>
      </c>
      <c r="D125" s="182"/>
      <c r="E125" s="183"/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190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89" t="s">
        <v>279</v>
      </c>
      <c r="D126" s="182"/>
      <c r="E126" s="183">
        <v>1.1499999999999999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190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">
      <c r="A127" s="158"/>
      <c r="B127" s="159"/>
      <c r="C127" s="189" t="s">
        <v>280</v>
      </c>
      <c r="D127" s="182"/>
      <c r="E127" s="183">
        <v>1.2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190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0">
        <v>15</v>
      </c>
      <c r="B128" s="171" t="s">
        <v>281</v>
      </c>
      <c r="C128" s="178" t="s">
        <v>282</v>
      </c>
      <c r="D128" s="172" t="s">
        <v>230</v>
      </c>
      <c r="E128" s="173">
        <v>21.55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2.478E-2</v>
      </c>
      <c r="O128" s="173">
        <f>ROUND(E128*N128,2)</f>
        <v>0.53</v>
      </c>
      <c r="P128" s="173">
        <v>0</v>
      </c>
      <c r="Q128" s="173">
        <f>ROUND(E128*P128,2)</f>
        <v>0</v>
      </c>
      <c r="R128" s="175" t="s">
        <v>241</v>
      </c>
      <c r="S128" s="175" t="s">
        <v>185</v>
      </c>
      <c r="T128" s="176" t="s">
        <v>185</v>
      </c>
      <c r="U128" s="161">
        <v>0.55000000000000004</v>
      </c>
      <c r="V128" s="161">
        <f>ROUND(E128*U128,2)</f>
        <v>11.85</v>
      </c>
      <c r="W128" s="161"/>
      <c r="X128" s="161" t="s">
        <v>146</v>
      </c>
      <c r="Y128" s="161" t="s">
        <v>147</v>
      </c>
      <c r="Z128" s="151"/>
      <c r="AA128" s="151"/>
      <c r="AB128" s="151"/>
      <c r="AC128" s="151"/>
      <c r="AD128" s="151"/>
      <c r="AE128" s="151"/>
      <c r="AF128" s="151"/>
      <c r="AG128" s="151" t="s">
        <v>148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2" x14ac:dyDescent="0.2">
      <c r="A129" s="158"/>
      <c r="B129" s="159"/>
      <c r="C129" s="261" t="s">
        <v>251</v>
      </c>
      <c r="D129" s="262"/>
      <c r="E129" s="262"/>
      <c r="F129" s="262"/>
      <c r="G129" s="262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187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88" t="str">
        <f>C129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189" t="s">
        <v>253</v>
      </c>
      <c r="D130" s="182"/>
      <c r="E130" s="183"/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190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89" t="s">
        <v>283</v>
      </c>
      <c r="D131" s="182"/>
      <c r="E131" s="183">
        <v>1.2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190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89" t="s">
        <v>284</v>
      </c>
      <c r="D132" s="182"/>
      <c r="E132" s="183">
        <v>1.3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89" t="s">
        <v>204</v>
      </c>
      <c r="D133" s="182"/>
      <c r="E133" s="183"/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190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89" t="s">
        <v>257</v>
      </c>
      <c r="D134" s="182"/>
      <c r="E134" s="183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190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89" t="s">
        <v>285</v>
      </c>
      <c r="D135" s="182"/>
      <c r="E135" s="183">
        <v>2.6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190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89" t="s">
        <v>284</v>
      </c>
      <c r="D136" s="182"/>
      <c r="E136" s="183">
        <v>1.3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190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89" t="s">
        <v>286</v>
      </c>
      <c r="D137" s="182"/>
      <c r="E137" s="183">
        <v>1.3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190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89" t="s">
        <v>204</v>
      </c>
      <c r="D138" s="182"/>
      <c r="E138" s="183"/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190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89" t="s">
        <v>287</v>
      </c>
      <c r="D139" s="182"/>
      <c r="E139" s="183"/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190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89" t="s">
        <v>288</v>
      </c>
      <c r="D140" s="182"/>
      <c r="E140" s="183">
        <v>2.2999999999999998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190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89" t="s">
        <v>289</v>
      </c>
      <c r="D141" s="182"/>
      <c r="E141" s="183">
        <v>3.45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190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89" t="s">
        <v>204</v>
      </c>
      <c r="D142" s="182"/>
      <c r="E142" s="183"/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190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89" t="s">
        <v>261</v>
      </c>
      <c r="D143" s="182"/>
      <c r="E143" s="183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190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89" t="s">
        <v>290</v>
      </c>
      <c r="D144" s="182"/>
      <c r="E144" s="183">
        <v>1.1000000000000001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190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89" t="s">
        <v>291</v>
      </c>
      <c r="D145" s="182"/>
      <c r="E145" s="183">
        <v>2.2000000000000002</v>
      </c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190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89" t="s">
        <v>204</v>
      </c>
      <c r="D146" s="182"/>
      <c r="E146" s="183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190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89" t="s">
        <v>265</v>
      </c>
      <c r="D147" s="182"/>
      <c r="E147" s="183"/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190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89" t="s">
        <v>292</v>
      </c>
      <c r="D148" s="182"/>
      <c r="E148" s="183">
        <v>1.2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190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89" t="s">
        <v>283</v>
      </c>
      <c r="D149" s="182"/>
      <c r="E149" s="183">
        <v>1.2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190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89" t="s">
        <v>293</v>
      </c>
      <c r="D150" s="182"/>
      <c r="E150" s="183">
        <v>1.2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190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89" t="s">
        <v>294</v>
      </c>
      <c r="D151" s="182"/>
      <c r="E151" s="183">
        <v>1.2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190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0">
        <v>16</v>
      </c>
      <c r="B152" s="171" t="s">
        <v>295</v>
      </c>
      <c r="C152" s="178" t="s">
        <v>296</v>
      </c>
      <c r="D152" s="172" t="s">
        <v>297</v>
      </c>
      <c r="E152" s="173">
        <v>4.3600000000000003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3">
        <v>0</v>
      </c>
      <c r="O152" s="173">
        <f>ROUND(E152*N152,2)</f>
        <v>0</v>
      </c>
      <c r="P152" s="173">
        <v>0</v>
      </c>
      <c r="Q152" s="173">
        <f>ROUND(E152*P152,2)</f>
        <v>0</v>
      </c>
      <c r="R152" s="175" t="s">
        <v>241</v>
      </c>
      <c r="S152" s="175" t="s">
        <v>185</v>
      </c>
      <c r="T152" s="176" t="s">
        <v>185</v>
      </c>
      <c r="U152" s="161">
        <v>0.1</v>
      </c>
      <c r="V152" s="161">
        <f>ROUND(E152*U152,2)</f>
        <v>0.44</v>
      </c>
      <c r="W152" s="161"/>
      <c r="X152" s="161" t="s">
        <v>146</v>
      </c>
      <c r="Y152" s="161" t="s">
        <v>147</v>
      </c>
      <c r="Z152" s="151"/>
      <c r="AA152" s="151"/>
      <c r="AB152" s="151"/>
      <c r="AC152" s="151"/>
      <c r="AD152" s="151"/>
      <c r="AE152" s="151"/>
      <c r="AF152" s="151"/>
      <c r="AG152" s="151" t="s">
        <v>148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">
      <c r="A153" s="158"/>
      <c r="B153" s="159"/>
      <c r="C153" s="261" t="s">
        <v>298</v>
      </c>
      <c r="D153" s="262"/>
      <c r="E153" s="262"/>
      <c r="F153" s="262"/>
      <c r="G153" s="262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187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88" t="str">
        <f>C153</f>
        <v>nebo lesní půdy, s vodorovným přemístěním na hromady v místě upotřebení nebo na dočasné či trvalé skládky se složením</v>
      </c>
      <c r="BB153" s="151"/>
      <c r="BC153" s="151"/>
      <c r="BD153" s="151"/>
      <c r="BE153" s="151"/>
      <c r="BF153" s="151"/>
      <c r="BG153" s="151"/>
      <c r="BH153" s="151"/>
    </row>
    <row r="154" spans="1:60" outlineLevel="2" x14ac:dyDescent="0.2">
      <c r="A154" s="158"/>
      <c r="B154" s="159"/>
      <c r="C154" s="190" t="s">
        <v>299</v>
      </c>
      <c r="D154" s="184"/>
      <c r="E154" s="185"/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190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91" t="s">
        <v>300</v>
      </c>
      <c r="D155" s="184"/>
      <c r="E155" s="185"/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190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91" t="s">
        <v>301</v>
      </c>
      <c r="D156" s="184"/>
      <c r="E156" s="185"/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190</v>
      </c>
      <c r="AH156" s="151">
        <v>2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302</v>
      </c>
      <c r="D157" s="184"/>
      <c r="E157" s="185"/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190</v>
      </c>
      <c r="AH157" s="151">
        <v>2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91" t="s">
        <v>303</v>
      </c>
      <c r="D158" s="184"/>
      <c r="E158" s="185">
        <v>8.6327999999999996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190</v>
      </c>
      <c r="AH158" s="151">
        <v>2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91" t="s">
        <v>304</v>
      </c>
      <c r="D159" s="184"/>
      <c r="E159" s="185"/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190</v>
      </c>
      <c r="AH159" s="151">
        <v>2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91" t="s">
        <v>305</v>
      </c>
      <c r="D160" s="184"/>
      <c r="E160" s="185"/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190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3" x14ac:dyDescent="0.2">
      <c r="A161" s="158"/>
      <c r="B161" s="159"/>
      <c r="C161" s="191" t="s">
        <v>306</v>
      </c>
      <c r="D161" s="184"/>
      <c r="E161" s="185">
        <v>18.985330000000001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190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191" t="s">
        <v>304</v>
      </c>
      <c r="D162" s="184"/>
      <c r="E162" s="185"/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190</v>
      </c>
      <c r="AH162" s="151">
        <v>2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191" t="s">
        <v>307</v>
      </c>
      <c r="D163" s="184"/>
      <c r="E163" s="185"/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190</v>
      </c>
      <c r="AH163" s="151">
        <v>2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91" t="s">
        <v>308</v>
      </c>
      <c r="D164" s="184"/>
      <c r="E164" s="185">
        <v>5.4625000000000004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190</v>
      </c>
      <c r="AH164" s="151">
        <v>2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92" t="s">
        <v>309</v>
      </c>
      <c r="D165" s="186"/>
      <c r="E165" s="187">
        <v>33.080629999999999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190</v>
      </c>
      <c r="AH165" s="151">
        <v>3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190" t="s">
        <v>310</v>
      </c>
      <c r="D166" s="184"/>
      <c r="E166" s="185"/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190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3" x14ac:dyDescent="0.2">
      <c r="A167" s="158"/>
      <c r="B167" s="159"/>
      <c r="C167" s="189" t="s">
        <v>311</v>
      </c>
      <c r="D167" s="182"/>
      <c r="E167" s="183">
        <v>1.3515999999999999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190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189" t="s">
        <v>312</v>
      </c>
      <c r="D168" s="182"/>
      <c r="E168" s="183">
        <v>2.2208999999999999</v>
      </c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190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189" t="s">
        <v>313</v>
      </c>
      <c r="D169" s="182"/>
      <c r="E169" s="183">
        <v>0.78749999999999998</v>
      </c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190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0">
        <v>17</v>
      </c>
      <c r="B170" s="171" t="s">
        <v>314</v>
      </c>
      <c r="C170" s="178" t="s">
        <v>315</v>
      </c>
      <c r="D170" s="172" t="s">
        <v>297</v>
      </c>
      <c r="E170" s="173">
        <v>158.6285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5" t="s">
        <v>241</v>
      </c>
      <c r="S170" s="175" t="s">
        <v>185</v>
      </c>
      <c r="T170" s="176" t="s">
        <v>185</v>
      </c>
      <c r="U170" s="161">
        <v>1.76</v>
      </c>
      <c r="V170" s="161">
        <f>ROUND(E170*U170,2)</f>
        <v>279.19</v>
      </c>
      <c r="W170" s="161"/>
      <c r="X170" s="161" t="s">
        <v>146</v>
      </c>
      <c r="Y170" s="161" t="s">
        <v>147</v>
      </c>
      <c r="Z170" s="151"/>
      <c r="AA170" s="151"/>
      <c r="AB170" s="151"/>
      <c r="AC170" s="151"/>
      <c r="AD170" s="151"/>
      <c r="AE170" s="151"/>
      <c r="AF170" s="151"/>
      <c r="AG170" s="151" t="s">
        <v>148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2" x14ac:dyDescent="0.2">
      <c r="A171" s="158"/>
      <c r="B171" s="159"/>
      <c r="C171" s="261" t="s">
        <v>316</v>
      </c>
      <c r="D171" s="262"/>
      <c r="E171" s="262"/>
      <c r="F171" s="262"/>
      <c r="G171" s="262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187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88" t="str">
        <f>C171</f>
        <v>Příplatek k cenám hloubených vykopávek za ztížení vykopávky v blízkosti podzemního vedení nebo výbušnin pro jakoukoliv třídu horniny.</v>
      </c>
      <c r="BB171" s="151"/>
      <c r="BC171" s="151"/>
      <c r="BD171" s="151"/>
      <c r="BE171" s="151"/>
      <c r="BF171" s="151"/>
      <c r="BG171" s="151"/>
      <c r="BH171" s="151"/>
    </row>
    <row r="172" spans="1:60" outlineLevel="2" x14ac:dyDescent="0.2">
      <c r="A172" s="158"/>
      <c r="B172" s="159"/>
      <c r="C172" s="189" t="s">
        <v>253</v>
      </c>
      <c r="D172" s="182"/>
      <c r="E172" s="183"/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190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89" t="s">
        <v>317</v>
      </c>
      <c r="D173" s="182"/>
      <c r="E173" s="183">
        <v>4.2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190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89" t="s">
        <v>318</v>
      </c>
      <c r="D174" s="182"/>
      <c r="E174" s="183">
        <v>9.24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190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89" t="s">
        <v>319</v>
      </c>
      <c r="D175" s="182"/>
      <c r="E175" s="183">
        <v>5.2469999999999999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190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89" t="s">
        <v>320</v>
      </c>
      <c r="D176" s="182"/>
      <c r="E176" s="183">
        <v>4.2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190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89" t="s">
        <v>321</v>
      </c>
      <c r="D177" s="182"/>
      <c r="E177" s="183">
        <v>6.6879999999999997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190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189" t="s">
        <v>322</v>
      </c>
      <c r="D178" s="182"/>
      <c r="E178" s="183">
        <v>3.96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190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89" t="s">
        <v>323</v>
      </c>
      <c r="D179" s="182"/>
      <c r="E179" s="183">
        <v>5.1479999999999997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190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89" t="s">
        <v>204</v>
      </c>
      <c r="D180" s="182"/>
      <c r="E180" s="183"/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190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89" t="s">
        <v>257</v>
      </c>
      <c r="D181" s="182"/>
      <c r="E181" s="183"/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190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189" t="s">
        <v>324</v>
      </c>
      <c r="D182" s="182"/>
      <c r="E182" s="183">
        <v>3.738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190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89" t="s">
        <v>325</v>
      </c>
      <c r="D183" s="182"/>
      <c r="E183" s="183">
        <v>3.8849999999999998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190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89" t="s">
        <v>326</v>
      </c>
      <c r="D184" s="182"/>
      <c r="E184" s="183">
        <v>3.6120000000000001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190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89" t="s">
        <v>327</v>
      </c>
      <c r="D185" s="182"/>
      <c r="E185" s="183">
        <v>3.7170000000000001</v>
      </c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190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189" t="s">
        <v>328</v>
      </c>
      <c r="D186" s="182"/>
      <c r="E186" s="183">
        <v>6.8985000000000003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190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189" t="s">
        <v>329</v>
      </c>
      <c r="D187" s="182"/>
      <c r="E187" s="183">
        <v>7.5810000000000004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190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189" t="s">
        <v>330</v>
      </c>
      <c r="D188" s="182"/>
      <c r="E188" s="183">
        <v>6.1109999999999998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190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189" t="s">
        <v>331</v>
      </c>
      <c r="D189" s="182"/>
      <c r="E189" s="183">
        <v>3.78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190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189" t="s">
        <v>204</v>
      </c>
      <c r="D190" s="182"/>
      <c r="E190" s="183"/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190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189" t="s">
        <v>287</v>
      </c>
      <c r="D191" s="182"/>
      <c r="E191" s="183"/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190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89" t="s">
        <v>332</v>
      </c>
      <c r="D192" s="182"/>
      <c r="E192" s="183">
        <v>8.7494999999999994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190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189" t="s">
        <v>333</v>
      </c>
      <c r="D193" s="182"/>
      <c r="E193" s="183">
        <v>12.625500000000001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190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189" t="s">
        <v>334</v>
      </c>
      <c r="D194" s="182"/>
      <c r="E194" s="183">
        <v>4.3319999999999999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190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189" t="s">
        <v>204</v>
      </c>
      <c r="D195" s="182"/>
      <c r="E195" s="183"/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190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189" t="s">
        <v>261</v>
      </c>
      <c r="D196" s="182"/>
      <c r="E196" s="183"/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190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89" t="s">
        <v>335</v>
      </c>
      <c r="D197" s="182"/>
      <c r="E197" s="183">
        <v>3.258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190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89" t="s">
        <v>336</v>
      </c>
      <c r="D198" s="182"/>
      <c r="E198" s="183">
        <v>2.0699999999999998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190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89" t="s">
        <v>337</v>
      </c>
      <c r="D199" s="182"/>
      <c r="E199" s="183">
        <v>3.258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190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89" t="s">
        <v>338</v>
      </c>
      <c r="D200" s="182"/>
      <c r="E200" s="183">
        <v>3.24</v>
      </c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190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89" t="s">
        <v>339</v>
      </c>
      <c r="D201" s="182"/>
      <c r="E201" s="183">
        <v>2.6640000000000001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190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89" t="s">
        <v>340</v>
      </c>
      <c r="D202" s="182"/>
      <c r="E202" s="183">
        <v>5.1660000000000004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190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89" t="s">
        <v>204</v>
      </c>
      <c r="D203" s="182"/>
      <c r="E203" s="183"/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190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89" t="s">
        <v>265</v>
      </c>
      <c r="D204" s="182"/>
      <c r="E204" s="183"/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190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89" t="s">
        <v>341</v>
      </c>
      <c r="D205" s="182"/>
      <c r="E205" s="183">
        <v>6.82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190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89" t="s">
        <v>342</v>
      </c>
      <c r="D206" s="182"/>
      <c r="E206" s="183">
        <v>3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190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189" t="s">
        <v>343</v>
      </c>
      <c r="D207" s="182"/>
      <c r="E207" s="183">
        <v>2.98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190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189" t="s">
        <v>344</v>
      </c>
      <c r="D208" s="182"/>
      <c r="E208" s="183">
        <v>4.5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190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89" t="s">
        <v>345</v>
      </c>
      <c r="D209" s="182"/>
      <c r="E209" s="183">
        <v>2.98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190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89" t="s">
        <v>346</v>
      </c>
      <c r="D210" s="182"/>
      <c r="E210" s="183">
        <v>4.38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190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89" t="s">
        <v>347</v>
      </c>
      <c r="D211" s="182"/>
      <c r="E211" s="183">
        <v>3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190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89" t="s">
        <v>348</v>
      </c>
      <c r="D212" s="182"/>
      <c r="E212" s="183">
        <v>3.04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190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89" t="s">
        <v>349</v>
      </c>
      <c r="D213" s="182"/>
      <c r="E213" s="183">
        <v>4.5599999999999996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190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0">
        <v>18</v>
      </c>
      <c r="B214" s="171" t="s">
        <v>350</v>
      </c>
      <c r="C214" s="178" t="s">
        <v>351</v>
      </c>
      <c r="D214" s="172" t="s">
        <v>297</v>
      </c>
      <c r="E214" s="173">
        <v>365.73349999999999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3">
        <v>0</v>
      </c>
      <c r="O214" s="173">
        <f>ROUND(E214*N214,2)</f>
        <v>0</v>
      </c>
      <c r="P214" s="173">
        <v>0</v>
      </c>
      <c r="Q214" s="173">
        <f>ROUND(E214*P214,2)</f>
        <v>0</v>
      </c>
      <c r="R214" s="175" t="s">
        <v>241</v>
      </c>
      <c r="S214" s="175" t="s">
        <v>185</v>
      </c>
      <c r="T214" s="176" t="s">
        <v>185</v>
      </c>
      <c r="U214" s="161">
        <v>0.13</v>
      </c>
      <c r="V214" s="161">
        <f>ROUND(E214*U214,2)</f>
        <v>47.55</v>
      </c>
      <c r="W214" s="161"/>
      <c r="X214" s="161" t="s">
        <v>146</v>
      </c>
      <c r="Y214" s="161" t="s">
        <v>147</v>
      </c>
      <c r="Z214" s="151"/>
      <c r="AA214" s="151"/>
      <c r="AB214" s="151"/>
      <c r="AC214" s="151"/>
      <c r="AD214" s="151"/>
      <c r="AE214" s="151"/>
      <c r="AF214" s="151"/>
      <c r="AG214" s="151" t="s">
        <v>148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33.75" outlineLevel="2" x14ac:dyDescent="0.2">
      <c r="A215" s="158"/>
      <c r="B215" s="159"/>
      <c r="C215" s="261" t="s">
        <v>352</v>
      </c>
      <c r="D215" s="262"/>
      <c r="E215" s="262"/>
      <c r="F215" s="262"/>
      <c r="G215" s="262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187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88" t="str">
        <f>C215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189" t="s">
        <v>353</v>
      </c>
      <c r="D216" s="182"/>
      <c r="E216" s="183"/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190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">
      <c r="A217" s="158"/>
      <c r="B217" s="159"/>
      <c r="C217" s="189" t="s">
        <v>354</v>
      </c>
      <c r="D217" s="182"/>
      <c r="E217" s="183">
        <v>365.73349999999999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190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0">
        <v>19</v>
      </c>
      <c r="B218" s="171" t="s">
        <v>355</v>
      </c>
      <c r="C218" s="178" t="s">
        <v>356</v>
      </c>
      <c r="D218" s="172" t="s">
        <v>297</v>
      </c>
      <c r="E218" s="173">
        <v>365.73349999999999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0</v>
      </c>
      <c r="O218" s="173">
        <f>ROUND(E218*N218,2)</f>
        <v>0</v>
      </c>
      <c r="P218" s="173">
        <v>0</v>
      </c>
      <c r="Q218" s="173">
        <f>ROUND(E218*P218,2)</f>
        <v>0</v>
      </c>
      <c r="R218" s="175" t="s">
        <v>241</v>
      </c>
      <c r="S218" s="175" t="s">
        <v>185</v>
      </c>
      <c r="T218" s="176" t="s">
        <v>185</v>
      </c>
      <c r="U218" s="161">
        <v>0.16</v>
      </c>
      <c r="V218" s="161">
        <f>ROUND(E218*U218,2)</f>
        <v>58.52</v>
      </c>
      <c r="W218" s="161"/>
      <c r="X218" s="161" t="s">
        <v>146</v>
      </c>
      <c r="Y218" s="161" t="s">
        <v>147</v>
      </c>
      <c r="Z218" s="151"/>
      <c r="AA218" s="151"/>
      <c r="AB218" s="151"/>
      <c r="AC218" s="151"/>
      <c r="AD218" s="151"/>
      <c r="AE218" s="151"/>
      <c r="AF218" s="151"/>
      <c r="AG218" s="151" t="s">
        <v>148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33.75" outlineLevel="2" x14ac:dyDescent="0.2">
      <c r="A219" s="158"/>
      <c r="B219" s="159"/>
      <c r="C219" s="261" t="s">
        <v>352</v>
      </c>
      <c r="D219" s="262"/>
      <c r="E219" s="262"/>
      <c r="F219" s="262"/>
      <c r="G219" s="262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187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88" t="str">
        <f>C219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90" t="s">
        <v>299</v>
      </c>
      <c r="D220" s="184"/>
      <c r="E220" s="185"/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190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300</v>
      </c>
      <c r="D221" s="184"/>
      <c r="E221" s="185"/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190</v>
      </c>
      <c r="AH221" s="151">
        <v>2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301</v>
      </c>
      <c r="D222" s="184"/>
      <c r="E222" s="185"/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190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302</v>
      </c>
      <c r="D223" s="184"/>
      <c r="E223" s="185"/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190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3" x14ac:dyDescent="0.2">
      <c r="A224" s="158"/>
      <c r="B224" s="159"/>
      <c r="C224" s="191" t="s">
        <v>357</v>
      </c>
      <c r="D224" s="184"/>
      <c r="E224" s="185">
        <v>33.040799999999997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190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3" x14ac:dyDescent="0.2">
      <c r="A225" s="158"/>
      <c r="B225" s="159"/>
      <c r="C225" s="191" t="s">
        <v>358</v>
      </c>
      <c r="D225" s="184"/>
      <c r="E225" s="185">
        <v>17.281880000000001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190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303</v>
      </c>
      <c r="D226" s="184"/>
      <c r="E226" s="185">
        <v>8.6327999999999996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190</v>
      </c>
      <c r="AH226" s="151">
        <v>2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304</v>
      </c>
      <c r="D227" s="184"/>
      <c r="E227" s="185"/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190</v>
      </c>
      <c r="AH227" s="151">
        <v>2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305</v>
      </c>
      <c r="D228" s="184"/>
      <c r="E228" s="185"/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190</v>
      </c>
      <c r="AH228" s="151">
        <v>2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3" x14ac:dyDescent="0.2">
      <c r="A229" s="158"/>
      <c r="B229" s="159"/>
      <c r="C229" s="191" t="s">
        <v>359</v>
      </c>
      <c r="D229" s="184"/>
      <c r="E229" s="185">
        <v>211.8571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190</v>
      </c>
      <c r="AH229" s="151">
        <v>2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ht="22.5" outlineLevel="3" x14ac:dyDescent="0.2">
      <c r="A230" s="158"/>
      <c r="B230" s="159"/>
      <c r="C230" s="191" t="s">
        <v>360</v>
      </c>
      <c r="D230" s="184"/>
      <c r="E230" s="185">
        <v>36.462359999999997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190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ht="22.5" outlineLevel="3" x14ac:dyDescent="0.2">
      <c r="A231" s="158"/>
      <c r="B231" s="159"/>
      <c r="C231" s="191" t="s">
        <v>361</v>
      </c>
      <c r="D231" s="184"/>
      <c r="E231" s="185">
        <v>27.56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190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ht="22.5" outlineLevel="3" x14ac:dyDescent="0.2">
      <c r="A232" s="158"/>
      <c r="B232" s="159"/>
      <c r="C232" s="191" t="s">
        <v>362</v>
      </c>
      <c r="D232" s="184"/>
      <c r="E232" s="185">
        <v>3.51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190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3" x14ac:dyDescent="0.2">
      <c r="A233" s="158"/>
      <c r="B233" s="159"/>
      <c r="C233" s="191" t="s">
        <v>306</v>
      </c>
      <c r="D233" s="184"/>
      <c r="E233" s="185">
        <v>18.985330000000001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190</v>
      </c>
      <c r="AH233" s="151">
        <v>2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ht="22.5" outlineLevel="3" x14ac:dyDescent="0.2">
      <c r="A234" s="158"/>
      <c r="B234" s="159"/>
      <c r="C234" s="191" t="s">
        <v>363</v>
      </c>
      <c r="D234" s="184"/>
      <c r="E234" s="185">
        <v>6.5519999999999996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190</v>
      </c>
      <c r="AH234" s="151">
        <v>2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304</v>
      </c>
      <c r="D235" s="184"/>
      <c r="E235" s="185"/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190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364</v>
      </c>
      <c r="D236" s="184"/>
      <c r="E236" s="185"/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190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365</v>
      </c>
      <c r="D237" s="184"/>
      <c r="E237" s="185"/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190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3" x14ac:dyDescent="0.2">
      <c r="A238" s="158"/>
      <c r="B238" s="159"/>
      <c r="C238" s="191" t="s">
        <v>304</v>
      </c>
      <c r="D238" s="184"/>
      <c r="E238" s="185"/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190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">
      <c r="A239" s="158"/>
      <c r="B239" s="159"/>
      <c r="C239" s="191" t="s">
        <v>307</v>
      </c>
      <c r="D239" s="184"/>
      <c r="E239" s="185"/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190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3" x14ac:dyDescent="0.2">
      <c r="A240" s="158"/>
      <c r="B240" s="159"/>
      <c r="C240" s="191" t="s">
        <v>366</v>
      </c>
      <c r="D240" s="184"/>
      <c r="E240" s="185">
        <v>338.6592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190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3" x14ac:dyDescent="0.2">
      <c r="A241" s="158"/>
      <c r="B241" s="159"/>
      <c r="C241" s="191" t="s">
        <v>367</v>
      </c>
      <c r="D241" s="184"/>
      <c r="E241" s="185">
        <v>4.9651300000000003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190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308</v>
      </c>
      <c r="D242" s="184"/>
      <c r="E242" s="185">
        <v>5.4625000000000004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190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3" x14ac:dyDescent="0.2">
      <c r="A243" s="158"/>
      <c r="B243" s="159"/>
      <c r="C243" s="191" t="s">
        <v>368</v>
      </c>
      <c r="D243" s="184"/>
      <c r="E243" s="185">
        <v>2.1568299999999998</v>
      </c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1"/>
      <c r="AA243" s="151"/>
      <c r="AB243" s="151"/>
      <c r="AC243" s="151"/>
      <c r="AD243" s="151"/>
      <c r="AE243" s="151"/>
      <c r="AF243" s="151"/>
      <c r="AG243" s="151" t="s">
        <v>190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3" x14ac:dyDescent="0.2">
      <c r="A244" s="158"/>
      <c r="B244" s="159"/>
      <c r="C244" s="191" t="s">
        <v>369</v>
      </c>
      <c r="D244" s="184"/>
      <c r="E244" s="185">
        <v>10.8</v>
      </c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190</v>
      </c>
      <c r="AH244" s="151">
        <v>2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3" x14ac:dyDescent="0.2">
      <c r="A245" s="158"/>
      <c r="B245" s="159"/>
      <c r="C245" s="191" t="s">
        <v>370</v>
      </c>
      <c r="D245" s="184"/>
      <c r="E245" s="185">
        <v>10.583399999999999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190</v>
      </c>
      <c r="AH245" s="151">
        <v>2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1" t="s">
        <v>304</v>
      </c>
      <c r="D246" s="184"/>
      <c r="E246" s="185"/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190</v>
      </c>
      <c r="AH246" s="151">
        <v>2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91" t="s">
        <v>371</v>
      </c>
      <c r="D247" s="184"/>
      <c r="E247" s="185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190</v>
      </c>
      <c r="AH247" s="151">
        <v>2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">
      <c r="A248" s="158"/>
      <c r="B248" s="159"/>
      <c r="C248" s="191" t="s">
        <v>372</v>
      </c>
      <c r="D248" s="184"/>
      <c r="E248" s="185">
        <v>-3.2463099999999998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190</v>
      </c>
      <c r="AH248" s="151">
        <v>2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">
      <c r="A249" s="158"/>
      <c r="B249" s="159"/>
      <c r="C249" s="191" t="s">
        <v>373</v>
      </c>
      <c r="D249" s="184"/>
      <c r="E249" s="185">
        <v>-0.36536000000000002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190</v>
      </c>
      <c r="AH249" s="151">
        <v>2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">
      <c r="A250" s="158"/>
      <c r="B250" s="159"/>
      <c r="C250" s="191" t="s">
        <v>374</v>
      </c>
      <c r="D250" s="184"/>
      <c r="E250" s="185">
        <v>-1.43066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190</v>
      </c>
      <c r="AH250" s="151">
        <v>2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">
      <c r="A251" s="158"/>
      <c r="B251" s="159"/>
      <c r="C251" s="192" t="s">
        <v>309</v>
      </c>
      <c r="D251" s="186"/>
      <c r="E251" s="187">
        <v>731.46699000000001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190</v>
      </c>
      <c r="AH251" s="151">
        <v>3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">
      <c r="A252" s="158"/>
      <c r="B252" s="159"/>
      <c r="C252" s="190" t="s">
        <v>310</v>
      </c>
      <c r="D252" s="184"/>
      <c r="E252" s="185"/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190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89" t="s">
        <v>375</v>
      </c>
      <c r="D253" s="182"/>
      <c r="E253" s="183">
        <v>365.73349999999999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190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70">
        <v>20</v>
      </c>
      <c r="B254" s="171" t="s">
        <v>376</v>
      </c>
      <c r="C254" s="178" t="s">
        <v>377</v>
      </c>
      <c r="D254" s="172" t="s">
        <v>297</v>
      </c>
      <c r="E254" s="173">
        <v>182.86675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3">
        <v>0</v>
      </c>
      <c r="O254" s="173">
        <f>ROUND(E254*N254,2)</f>
        <v>0</v>
      </c>
      <c r="P254" s="173">
        <v>0</v>
      </c>
      <c r="Q254" s="173">
        <f>ROUND(E254*P254,2)</f>
        <v>0</v>
      </c>
      <c r="R254" s="175" t="s">
        <v>241</v>
      </c>
      <c r="S254" s="175" t="s">
        <v>185</v>
      </c>
      <c r="T254" s="176" t="s">
        <v>185</v>
      </c>
      <c r="U254" s="161">
        <v>0.08</v>
      </c>
      <c r="V254" s="161">
        <f>ROUND(E254*U254,2)</f>
        <v>14.63</v>
      </c>
      <c r="W254" s="161"/>
      <c r="X254" s="161" t="s">
        <v>146</v>
      </c>
      <c r="Y254" s="161" t="s">
        <v>147</v>
      </c>
      <c r="Z254" s="151"/>
      <c r="AA254" s="151"/>
      <c r="AB254" s="151"/>
      <c r="AC254" s="151"/>
      <c r="AD254" s="151"/>
      <c r="AE254" s="151"/>
      <c r="AF254" s="151"/>
      <c r="AG254" s="151" t="s">
        <v>148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ht="33.75" outlineLevel="2" x14ac:dyDescent="0.2">
      <c r="A255" s="158"/>
      <c r="B255" s="159"/>
      <c r="C255" s="261" t="s">
        <v>352</v>
      </c>
      <c r="D255" s="262"/>
      <c r="E255" s="262"/>
      <c r="F255" s="262"/>
      <c r="G255" s="262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187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88" t="str">
        <f>C255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">
      <c r="A256" s="158"/>
      <c r="B256" s="159"/>
      <c r="C256" s="189" t="s">
        <v>378</v>
      </c>
      <c r="D256" s="182"/>
      <c r="E256" s="183">
        <v>182.86675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190</v>
      </c>
      <c r="AH256" s="151">
        <v>5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70">
        <v>21</v>
      </c>
      <c r="B257" s="171" t="s">
        <v>379</v>
      </c>
      <c r="C257" s="178" t="s">
        <v>380</v>
      </c>
      <c r="D257" s="172" t="s">
        <v>297</v>
      </c>
      <c r="E257" s="173">
        <v>19.6875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3">
        <v>0</v>
      </c>
      <c r="O257" s="173">
        <f>ROUND(E257*N257,2)</f>
        <v>0</v>
      </c>
      <c r="P257" s="173">
        <v>0</v>
      </c>
      <c r="Q257" s="173">
        <f>ROUND(E257*P257,2)</f>
        <v>0</v>
      </c>
      <c r="R257" s="175" t="s">
        <v>241</v>
      </c>
      <c r="S257" s="175" t="s">
        <v>185</v>
      </c>
      <c r="T257" s="176" t="s">
        <v>185</v>
      </c>
      <c r="U257" s="161">
        <v>3.13</v>
      </c>
      <c r="V257" s="161">
        <f>ROUND(E257*U257,2)</f>
        <v>61.62</v>
      </c>
      <c r="W257" s="161"/>
      <c r="X257" s="161" t="s">
        <v>146</v>
      </c>
      <c r="Y257" s="161" t="s">
        <v>147</v>
      </c>
      <c r="Z257" s="151"/>
      <c r="AA257" s="151"/>
      <c r="AB257" s="151"/>
      <c r="AC257" s="151"/>
      <c r="AD257" s="151"/>
      <c r="AE257" s="151"/>
      <c r="AF257" s="151"/>
      <c r="AG257" s="151" t="s">
        <v>148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33.75" outlineLevel="2" x14ac:dyDescent="0.2">
      <c r="A258" s="158"/>
      <c r="B258" s="159"/>
      <c r="C258" s="261" t="s">
        <v>381</v>
      </c>
      <c r="D258" s="262"/>
      <c r="E258" s="262"/>
      <c r="F258" s="262"/>
      <c r="G258" s="262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187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88" t="str">
        <f>C258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58" s="151"/>
      <c r="BC258" s="151"/>
      <c r="BD258" s="151"/>
      <c r="BE258" s="151"/>
      <c r="BF258" s="151"/>
      <c r="BG258" s="151"/>
      <c r="BH258" s="151"/>
    </row>
    <row r="259" spans="1:60" outlineLevel="2" x14ac:dyDescent="0.2">
      <c r="A259" s="158"/>
      <c r="B259" s="159"/>
      <c r="C259" s="189" t="s">
        <v>382</v>
      </c>
      <c r="D259" s="182"/>
      <c r="E259" s="183"/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190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89" t="s">
        <v>383</v>
      </c>
      <c r="D260" s="182"/>
      <c r="E260" s="183"/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190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89" t="s">
        <v>384</v>
      </c>
      <c r="D261" s="182"/>
      <c r="E261" s="183">
        <v>2.8125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190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89" t="s">
        <v>385</v>
      </c>
      <c r="D262" s="182"/>
      <c r="E262" s="183">
        <v>5.625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190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89" t="s">
        <v>386</v>
      </c>
      <c r="D263" s="182"/>
      <c r="E263" s="183">
        <v>5.625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190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89" t="s">
        <v>204</v>
      </c>
      <c r="D264" s="182"/>
      <c r="E264" s="183"/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190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89" t="s">
        <v>257</v>
      </c>
      <c r="D265" s="182"/>
      <c r="E265" s="183"/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190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89" t="s">
        <v>385</v>
      </c>
      <c r="D266" s="182"/>
      <c r="E266" s="183">
        <v>5.625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190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70">
        <v>22</v>
      </c>
      <c r="B267" s="171" t="s">
        <v>387</v>
      </c>
      <c r="C267" s="178" t="s">
        <v>388</v>
      </c>
      <c r="D267" s="172" t="s">
        <v>297</v>
      </c>
      <c r="E267" s="173">
        <v>9.84375</v>
      </c>
      <c r="F267" s="174"/>
      <c r="G267" s="175">
        <f>ROUND(E267*F267,2)</f>
        <v>0</v>
      </c>
      <c r="H267" s="174"/>
      <c r="I267" s="175">
        <f>ROUND(E267*H267,2)</f>
        <v>0</v>
      </c>
      <c r="J267" s="174"/>
      <c r="K267" s="175">
        <f>ROUND(E267*J267,2)</f>
        <v>0</v>
      </c>
      <c r="L267" s="175">
        <v>21</v>
      </c>
      <c r="M267" s="175">
        <f>G267*(1+L267/100)</f>
        <v>0</v>
      </c>
      <c r="N267" s="173">
        <v>0</v>
      </c>
      <c r="O267" s="173">
        <f>ROUND(E267*N267,2)</f>
        <v>0</v>
      </c>
      <c r="P267" s="173">
        <v>0</v>
      </c>
      <c r="Q267" s="173">
        <f>ROUND(E267*P267,2)</f>
        <v>0</v>
      </c>
      <c r="R267" s="175" t="s">
        <v>241</v>
      </c>
      <c r="S267" s="175" t="s">
        <v>185</v>
      </c>
      <c r="T267" s="176" t="s">
        <v>185</v>
      </c>
      <c r="U267" s="161">
        <v>0.47</v>
      </c>
      <c r="V267" s="161">
        <f>ROUND(E267*U267,2)</f>
        <v>4.63</v>
      </c>
      <c r="W267" s="161"/>
      <c r="X267" s="161" t="s">
        <v>146</v>
      </c>
      <c r="Y267" s="161" t="s">
        <v>147</v>
      </c>
      <c r="Z267" s="151"/>
      <c r="AA267" s="151"/>
      <c r="AB267" s="151"/>
      <c r="AC267" s="151"/>
      <c r="AD267" s="151"/>
      <c r="AE267" s="151"/>
      <c r="AF267" s="151"/>
      <c r="AG267" s="151" t="s">
        <v>148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33.75" outlineLevel="2" x14ac:dyDescent="0.2">
      <c r="A268" s="158"/>
      <c r="B268" s="159"/>
      <c r="C268" s="261" t="s">
        <v>381</v>
      </c>
      <c r="D268" s="262"/>
      <c r="E268" s="262"/>
      <c r="F268" s="262"/>
      <c r="G268" s="262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187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88" t="str">
        <f>C268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68" s="151"/>
      <c r="BC268" s="151"/>
      <c r="BD268" s="151"/>
      <c r="BE268" s="151"/>
      <c r="BF268" s="151"/>
      <c r="BG268" s="151"/>
      <c r="BH268" s="151"/>
    </row>
    <row r="269" spans="1:60" outlineLevel="2" x14ac:dyDescent="0.2">
      <c r="A269" s="158"/>
      <c r="B269" s="159"/>
      <c r="C269" s="189" t="s">
        <v>389</v>
      </c>
      <c r="D269" s="182"/>
      <c r="E269" s="183">
        <v>9.84375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190</v>
      </c>
      <c r="AH269" s="151">
        <v>5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70">
        <v>23</v>
      </c>
      <c r="B270" s="171" t="s">
        <v>390</v>
      </c>
      <c r="C270" s="178" t="s">
        <v>391</v>
      </c>
      <c r="D270" s="172" t="s">
        <v>183</v>
      </c>
      <c r="E270" s="173">
        <v>1222.4184</v>
      </c>
      <c r="F270" s="174"/>
      <c r="G270" s="175">
        <f>ROUND(E270*F270,2)</f>
        <v>0</v>
      </c>
      <c r="H270" s="174"/>
      <c r="I270" s="175">
        <f>ROUND(E270*H270,2)</f>
        <v>0</v>
      </c>
      <c r="J270" s="174"/>
      <c r="K270" s="175">
        <f>ROUND(E270*J270,2)</f>
        <v>0</v>
      </c>
      <c r="L270" s="175">
        <v>21</v>
      </c>
      <c r="M270" s="175">
        <f>G270*(1+L270/100)</f>
        <v>0</v>
      </c>
      <c r="N270" s="173">
        <v>1.99E-3</v>
      </c>
      <c r="O270" s="173">
        <f>ROUND(E270*N270,2)</f>
        <v>2.4300000000000002</v>
      </c>
      <c r="P270" s="173">
        <v>0</v>
      </c>
      <c r="Q270" s="173">
        <f>ROUND(E270*P270,2)</f>
        <v>0</v>
      </c>
      <c r="R270" s="175" t="s">
        <v>241</v>
      </c>
      <c r="S270" s="175" t="s">
        <v>185</v>
      </c>
      <c r="T270" s="176" t="s">
        <v>185</v>
      </c>
      <c r="U270" s="161">
        <v>0.4</v>
      </c>
      <c r="V270" s="161">
        <f>ROUND(E270*U270,2)</f>
        <v>488.97</v>
      </c>
      <c r="W270" s="161"/>
      <c r="X270" s="161" t="s">
        <v>146</v>
      </c>
      <c r="Y270" s="161" t="s">
        <v>147</v>
      </c>
      <c r="Z270" s="151"/>
      <c r="AA270" s="151"/>
      <c r="AB270" s="151"/>
      <c r="AC270" s="151"/>
      <c r="AD270" s="151"/>
      <c r="AE270" s="151"/>
      <c r="AF270" s="151"/>
      <c r="AG270" s="151" t="s">
        <v>148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261" t="s">
        <v>392</v>
      </c>
      <c r="D271" s="262"/>
      <c r="E271" s="262"/>
      <c r="F271" s="262"/>
      <c r="G271" s="262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187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">
      <c r="A272" s="158"/>
      <c r="B272" s="159"/>
      <c r="C272" s="189" t="s">
        <v>353</v>
      </c>
      <c r="D272" s="182"/>
      <c r="E272" s="183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190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89" t="s">
        <v>393</v>
      </c>
      <c r="D273" s="182"/>
      <c r="E273" s="183"/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190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89" t="s">
        <v>394</v>
      </c>
      <c r="D274" s="182"/>
      <c r="E274" s="183"/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190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ht="22.5" outlineLevel="3" x14ac:dyDescent="0.2">
      <c r="A275" s="158"/>
      <c r="B275" s="159"/>
      <c r="C275" s="189" t="s">
        <v>395</v>
      </c>
      <c r="D275" s="182"/>
      <c r="E275" s="183">
        <v>50.832000000000001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190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3" x14ac:dyDescent="0.2">
      <c r="A276" s="158"/>
      <c r="B276" s="159"/>
      <c r="C276" s="189" t="s">
        <v>396</v>
      </c>
      <c r="D276" s="182"/>
      <c r="E276" s="183">
        <v>31.421600000000002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190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89" t="s">
        <v>397</v>
      </c>
      <c r="D277" s="182"/>
      <c r="E277" s="183">
        <v>16.568000000000001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190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89" t="s">
        <v>204</v>
      </c>
      <c r="D278" s="182"/>
      <c r="E278" s="183"/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190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89" t="s">
        <v>199</v>
      </c>
      <c r="D279" s="182"/>
      <c r="E279" s="183"/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190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3" x14ac:dyDescent="0.2">
      <c r="A280" s="158"/>
      <c r="B280" s="159"/>
      <c r="C280" s="189" t="s">
        <v>398</v>
      </c>
      <c r="D280" s="182"/>
      <c r="E280" s="183">
        <v>325.93400000000003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190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3" x14ac:dyDescent="0.2">
      <c r="A281" s="158"/>
      <c r="B281" s="159"/>
      <c r="C281" s="189" t="s">
        <v>399</v>
      </c>
      <c r="D281" s="182"/>
      <c r="E281" s="183">
        <v>71.579599999999999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190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ht="22.5" outlineLevel="3" x14ac:dyDescent="0.2">
      <c r="A282" s="158"/>
      <c r="B282" s="159"/>
      <c r="C282" s="189" t="s">
        <v>400</v>
      </c>
      <c r="D282" s="182"/>
      <c r="E282" s="183">
        <v>50.031999999999996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190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3" x14ac:dyDescent="0.2">
      <c r="A283" s="158"/>
      <c r="B283" s="159"/>
      <c r="C283" s="189" t="s">
        <v>401</v>
      </c>
      <c r="D283" s="182"/>
      <c r="E283" s="183">
        <v>6.75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190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3" x14ac:dyDescent="0.2">
      <c r="A284" s="158"/>
      <c r="B284" s="159"/>
      <c r="C284" s="189" t="s">
        <v>402</v>
      </c>
      <c r="D284" s="182"/>
      <c r="E284" s="183">
        <v>30.554200000000002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190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ht="22.5" outlineLevel="3" x14ac:dyDescent="0.2">
      <c r="A285" s="158"/>
      <c r="B285" s="159"/>
      <c r="C285" s="189" t="s">
        <v>403</v>
      </c>
      <c r="D285" s="182"/>
      <c r="E285" s="183">
        <v>10.08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190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89" t="s">
        <v>204</v>
      </c>
      <c r="D286" s="182"/>
      <c r="E286" s="183"/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190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89" t="s">
        <v>404</v>
      </c>
      <c r="D287" s="182"/>
      <c r="E287" s="183"/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190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">
      <c r="A288" s="158"/>
      <c r="B288" s="159"/>
      <c r="C288" s="189" t="s">
        <v>405</v>
      </c>
      <c r="D288" s="182"/>
      <c r="E288" s="183"/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190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89" t="s">
        <v>204</v>
      </c>
      <c r="D289" s="182"/>
      <c r="E289" s="183"/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190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89" t="s">
        <v>201</v>
      </c>
      <c r="D290" s="182"/>
      <c r="E290" s="183"/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190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89" t="s">
        <v>406</v>
      </c>
      <c r="D291" s="182"/>
      <c r="E291" s="183">
        <v>564.43200000000002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190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22.5" outlineLevel="3" x14ac:dyDescent="0.2">
      <c r="A292" s="158"/>
      <c r="B292" s="159"/>
      <c r="C292" s="189" t="s">
        <v>407</v>
      </c>
      <c r="D292" s="182"/>
      <c r="E292" s="183">
        <v>8.6349999999999998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190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">
      <c r="A293" s="158"/>
      <c r="B293" s="159"/>
      <c r="C293" s="189" t="s">
        <v>408</v>
      </c>
      <c r="D293" s="182"/>
      <c r="E293" s="183">
        <v>10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190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89" t="s">
        <v>409</v>
      </c>
      <c r="D294" s="182"/>
      <c r="E294" s="183">
        <v>4.84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190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3" x14ac:dyDescent="0.2">
      <c r="A295" s="158"/>
      <c r="B295" s="159"/>
      <c r="C295" s="189" t="s">
        <v>410</v>
      </c>
      <c r="D295" s="182"/>
      <c r="E295" s="183">
        <v>18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190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89" t="s">
        <v>411</v>
      </c>
      <c r="D296" s="182"/>
      <c r="E296" s="183">
        <v>22.76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190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70">
        <v>24</v>
      </c>
      <c r="B297" s="171" t="s">
        <v>412</v>
      </c>
      <c r="C297" s="178" t="s">
        <v>413</v>
      </c>
      <c r="D297" s="172" t="s">
        <v>183</v>
      </c>
      <c r="E297" s="173">
        <v>1222.4184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3">
        <v>0</v>
      </c>
      <c r="O297" s="173">
        <f>ROUND(E297*N297,2)</f>
        <v>0</v>
      </c>
      <c r="P297" s="173">
        <v>0</v>
      </c>
      <c r="Q297" s="173">
        <f>ROUND(E297*P297,2)</f>
        <v>0</v>
      </c>
      <c r="R297" s="175" t="s">
        <v>241</v>
      </c>
      <c r="S297" s="175" t="s">
        <v>185</v>
      </c>
      <c r="T297" s="176" t="s">
        <v>185</v>
      </c>
      <c r="U297" s="161">
        <v>0.18</v>
      </c>
      <c r="V297" s="161">
        <f>ROUND(E297*U297,2)</f>
        <v>220.04</v>
      </c>
      <c r="W297" s="161"/>
      <c r="X297" s="161" t="s">
        <v>146</v>
      </c>
      <c r="Y297" s="161" t="s">
        <v>147</v>
      </c>
      <c r="Z297" s="151"/>
      <c r="AA297" s="151"/>
      <c r="AB297" s="151"/>
      <c r="AC297" s="151"/>
      <c r="AD297" s="151"/>
      <c r="AE297" s="151"/>
      <c r="AF297" s="151"/>
      <c r="AG297" s="151" t="s">
        <v>148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2" x14ac:dyDescent="0.2">
      <c r="A298" s="158"/>
      <c r="B298" s="159"/>
      <c r="C298" s="261" t="s">
        <v>414</v>
      </c>
      <c r="D298" s="262"/>
      <c r="E298" s="262"/>
      <c r="F298" s="262"/>
      <c r="G298" s="262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187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2" x14ac:dyDescent="0.2">
      <c r="A299" s="158"/>
      <c r="B299" s="159"/>
      <c r="C299" s="189" t="s">
        <v>415</v>
      </c>
      <c r="D299" s="182"/>
      <c r="E299" s="183">
        <v>1222.4184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190</v>
      </c>
      <c r="AH299" s="151">
        <v>5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70">
        <v>25</v>
      </c>
      <c r="B300" s="171" t="s">
        <v>416</v>
      </c>
      <c r="C300" s="178" t="s">
        <v>417</v>
      </c>
      <c r="D300" s="172" t="s">
        <v>297</v>
      </c>
      <c r="E300" s="173">
        <v>385.42099999999999</v>
      </c>
      <c r="F300" s="174"/>
      <c r="G300" s="175">
        <f>ROUND(E300*F300,2)</f>
        <v>0</v>
      </c>
      <c r="H300" s="174"/>
      <c r="I300" s="175">
        <f>ROUND(E300*H300,2)</f>
        <v>0</v>
      </c>
      <c r="J300" s="174"/>
      <c r="K300" s="175">
        <f>ROUND(E300*J300,2)</f>
        <v>0</v>
      </c>
      <c r="L300" s="175">
        <v>21</v>
      </c>
      <c r="M300" s="175">
        <f>G300*(1+L300/100)</f>
        <v>0</v>
      </c>
      <c r="N300" s="173">
        <v>0</v>
      </c>
      <c r="O300" s="173">
        <f>ROUND(E300*N300,2)</f>
        <v>0</v>
      </c>
      <c r="P300" s="173">
        <v>0</v>
      </c>
      <c r="Q300" s="173">
        <f>ROUND(E300*P300,2)</f>
        <v>0</v>
      </c>
      <c r="R300" s="175" t="s">
        <v>241</v>
      </c>
      <c r="S300" s="175" t="s">
        <v>185</v>
      </c>
      <c r="T300" s="176" t="s">
        <v>185</v>
      </c>
      <c r="U300" s="161">
        <v>0.35</v>
      </c>
      <c r="V300" s="161">
        <f>ROUND(E300*U300,2)</f>
        <v>134.9</v>
      </c>
      <c r="W300" s="161"/>
      <c r="X300" s="161" t="s">
        <v>146</v>
      </c>
      <c r="Y300" s="161" t="s">
        <v>147</v>
      </c>
      <c r="Z300" s="151"/>
      <c r="AA300" s="151"/>
      <c r="AB300" s="151"/>
      <c r="AC300" s="151"/>
      <c r="AD300" s="151"/>
      <c r="AE300" s="151"/>
      <c r="AF300" s="151"/>
      <c r="AG300" s="151" t="s">
        <v>148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2" x14ac:dyDescent="0.2">
      <c r="A301" s="158"/>
      <c r="B301" s="159"/>
      <c r="C301" s="261" t="s">
        <v>418</v>
      </c>
      <c r="D301" s="262"/>
      <c r="E301" s="262"/>
      <c r="F301" s="262"/>
      <c r="G301" s="262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187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88" t="str">
        <f>C301</f>
        <v>bez naložení do dopravní nádoby, ale s vyprázdněním dopravní nádoby na hromadu nebo na dopravní prostředek,</v>
      </c>
      <c r="BB301" s="151"/>
      <c r="BC301" s="151"/>
      <c r="BD301" s="151"/>
      <c r="BE301" s="151"/>
      <c r="BF301" s="151"/>
      <c r="BG301" s="151"/>
      <c r="BH301" s="151"/>
    </row>
    <row r="302" spans="1:60" outlineLevel="2" x14ac:dyDescent="0.2">
      <c r="A302" s="158"/>
      <c r="B302" s="159"/>
      <c r="C302" s="189" t="s">
        <v>419</v>
      </c>
      <c r="D302" s="182"/>
      <c r="E302" s="183">
        <v>365.73349999999999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190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3" x14ac:dyDescent="0.2">
      <c r="A303" s="158"/>
      <c r="B303" s="159"/>
      <c r="C303" s="189" t="s">
        <v>420</v>
      </c>
      <c r="D303" s="182"/>
      <c r="E303" s="183">
        <v>19.6875</v>
      </c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190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70">
        <v>26</v>
      </c>
      <c r="B304" s="171" t="s">
        <v>421</v>
      </c>
      <c r="C304" s="178" t="s">
        <v>422</v>
      </c>
      <c r="D304" s="172" t="s">
        <v>297</v>
      </c>
      <c r="E304" s="173">
        <v>443.28307999999998</v>
      </c>
      <c r="F304" s="174"/>
      <c r="G304" s="175">
        <f>ROUND(E304*F304,2)</f>
        <v>0</v>
      </c>
      <c r="H304" s="174"/>
      <c r="I304" s="175">
        <f>ROUND(E304*H304,2)</f>
        <v>0</v>
      </c>
      <c r="J304" s="174"/>
      <c r="K304" s="175">
        <f>ROUND(E304*J304,2)</f>
        <v>0</v>
      </c>
      <c r="L304" s="175">
        <v>21</v>
      </c>
      <c r="M304" s="175">
        <f>G304*(1+L304/100)</f>
        <v>0</v>
      </c>
      <c r="N304" s="173">
        <v>0</v>
      </c>
      <c r="O304" s="173">
        <f>ROUND(E304*N304,2)</f>
        <v>0</v>
      </c>
      <c r="P304" s="173">
        <v>0</v>
      </c>
      <c r="Q304" s="173">
        <f>ROUND(E304*P304,2)</f>
        <v>0</v>
      </c>
      <c r="R304" s="175" t="s">
        <v>241</v>
      </c>
      <c r="S304" s="175" t="s">
        <v>185</v>
      </c>
      <c r="T304" s="176" t="s">
        <v>185</v>
      </c>
      <c r="U304" s="161">
        <v>0.01</v>
      </c>
      <c r="V304" s="161">
        <f>ROUND(E304*U304,2)</f>
        <v>4.43</v>
      </c>
      <c r="W304" s="161"/>
      <c r="X304" s="161" t="s">
        <v>146</v>
      </c>
      <c r="Y304" s="161" t="s">
        <v>147</v>
      </c>
      <c r="Z304" s="151"/>
      <c r="AA304" s="151"/>
      <c r="AB304" s="151"/>
      <c r="AC304" s="151"/>
      <c r="AD304" s="151"/>
      <c r="AE304" s="151"/>
      <c r="AF304" s="151"/>
      <c r="AG304" s="151" t="s">
        <v>148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2" x14ac:dyDescent="0.2">
      <c r="A305" s="158"/>
      <c r="B305" s="159"/>
      <c r="C305" s="261" t="s">
        <v>423</v>
      </c>
      <c r="D305" s="262"/>
      <c r="E305" s="262"/>
      <c r="F305" s="262"/>
      <c r="G305" s="262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187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2" x14ac:dyDescent="0.2">
      <c r="A306" s="158"/>
      <c r="B306" s="159"/>
      <c r="C306" s="189" t="s">
        <v>424</v>
      </c>
      <c r="D306" s="182"/>
      <c r="E306" s="183">
        <v>443.28307999999998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190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ht="22.5" outlineLevel="1" x14ac:dyDescent="0.2">
      <c r="A307" s="170">
        <v>27</v>
      </c>
      <c r="B307" s="171" t="s">
        <v>425</v>
      </c>
      <c r="C307" s="178" t="s">
        <v>426</v>
      </c>
      <c r="D307" s="172" t="s">
        <v>297</v>
      </c>
      <c r="E307" s="173">
        <v>529.51295000000005</v>
      </c>
      <c r="F307" s="174"/>
      <c r="G307" s="175">
        <f>ROUND(E307*F307,2)</f>
        <v>0</v>
      </c>
      <c r="H307" s="174"/>
      <c r="I307" s="175">
        <f>ROUND(E307*H307,2)</f>
        <v>0</v>
      </c>
      <c r="J307" s="174"/>
      <c r="K307" s="175">
        <f>ROUND(E307*J307,2)</f>
        <v>0</v>
      </c>
      <c r="L307" s="175">
        <v>21</v>
      </c>
      <c r="M307" s="175">
        <f>G307*(1+L307/100)</f>
        <v>0</v>
      </c>
      <c r="N307" s="173">
        <v>0</v>
      </c>
      <c r="O307" s="173">
        <f>ROUND(E307*N307,2)</f>
        <v>0</v>
      </c>
      <c r="P307" s="173">
        <v>0</v>
      </c>
      <c r="Q307" s="173">
        <f>ROUND(E307*P307,2)</f>
        <v>0</v>
      </c>
      <c r="R307" s="175" t="s">
        <v>241</v>
      </c>
      <c r="S307" s="175" t="s">
        <v>185</v>
      </c>
      <c r="T307" s="176" t="s">
        <v>185</v>
      </c>
      <c r="U307" s="161">
        <v>0.01</v>
      </c>
      <c r="V307" s="161">
        <f>ROUND(E307*U307,2)</f>
        <v>5.3</v>
      </c>
      <c r="W307" s="161"/>
      <c r="X307" s="161" t="s">
        <v>146</v>
      </c>
      <c r="Y307" s="161" t="s">
        <v>147</v>
      </c>
      <c r="Z307" s="151"/>
      <c r="AA307" s="151"/>
      <c r="AB307" s="151"/>
      <c r="AC307" s="151"/>
      <c r="AD307" s="151"/>
      <c r="AE307" s="151"/>
      <c r="AF307" s="151"/>
      <c r="AG307" s="151" t="s">
        <v>148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2" x14ac:dyDescent="0.2">
      <c r="A308" s="158"/>
      <c r="B308" s="159"/>
      <c r="C308" s="261" t="s">
        <v>423</v>
      </c>
      <c r="D308" s="262"/>
      <c r="E308" s="262"/>
      <c r="F308" s="262"/>
      <c r="G308" s="262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187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2" x14ac:dyDescent="0.2">
      <c r="A309" s="158"/>
      <c r="B309" s="159"/>
      <c r="C309" s="189" t="s">
        <v>427</v>
      </c>
      <c r="D309" s="182"/>
      <c r="E309" s="183">
        <v>731.46699000000001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190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89" t="s">
        <v>428</v>
      </c>
      <c r="D310" s="182"/>
      <c r="E310" s="183">
        <v>19.6875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190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89" t="s">
        <v>429</v>
      </c>
      <c r="D311" s="182"/>
      <c r="E311" s="183">
        <v>-221.64153999999999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190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22.5" outlineLevel="1" x14ac:dyDescent="0.2">
      <c r="A312" s="170">
        <v>28</v>
      </c>
      <c r="B312" s="171" t="s">
        <v>430</v>
      </c>
      <c r="C312" s="178" t="s">
        <v>431</v>
      </c>
      <c r="D312" s="172" t="s">
        <v>297</v>
      </c>
      <c r="E312" s="173">
        <v>8472.2072000000007</v>
      </c>
      <c r="F312" s="174"/>
      <c r="G312" s="175">
        <f>ROUND(E312*F312,2)</f>
        <v>0</v>
      </c>
      <c r="H312" s="174"/>
      <c r="I312" s="175">
        <f>ROUND(E312*H312,2)</f>
        <v>0</v>
      </c>
      <c r="J312" s="174"/>
      <c r="K312" s="175">
        <f>ROUND(E312*J312,2)</f>
        <v>0</v>
      </c>
      <c r="L312" s="175">
        <v>21</v>
      </c>
      <c r="M312" s="175">
        <f>G312*(1+L312/100)</f>
        <v>0</v>
      </c>
      <c r="N312" s="173">
        <v>0</v>
      </c>
      <c r="O312" s="173">
        <f>ROUND(E312*N312,2)</f>
        <v>0</v>
      </c>
      <c r="P312" s="173">
        <v>0</v>
      </c>
      <c r="Q312" s="173">
        <f>ROUND(E312*P312,2)</f>
        <v>0</v>
      </c>
      <c r="R312" s="175" t="s">
        <v>241</v>
      </c>
      <c r="S312" s="175" t="s">
        <v>185</v>
      </c>
      <c r="T312" s="176" t="s">
        <v>185</v>
      </c>
      <c r="U312" s="161">
        <v>0</v>
      </c>
      <c r="V312" s="161">
        <f>ROUND(E312*U312,2)</f>
        <v>0</v>
      </c>
      <c r="W312" s="161"/>
      <c r="X312" s="161" t="s">
        <v>146</v>
      </c>
      <c r="Y312" s="161" t="s">
        <v>147</v>
      </c>
      <c r="Z312" s="151"/>
      <c r="AA312" s="151"/>
      <c r="AB312" s="151"/>
      <c r="AC312" s="151"/>
      <c r="AD312" s="151"/>
      <c r="AE312" s="151"/>
      <c r="AF312" s="151"/>
      <c r="AG312" s="151" t="s">
        <v>148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261" t="s">
        <v>423</v>
      </c>
      <c r="D313" s="262"/>
      <c r="E313" s="262"/>
      <c r="F313" s="262"/>
      <c r="G313" s="262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187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">
      <c r="A314" s="158"/>
      <c r="B314" s="159"/>
      <c r="C314" s="189" t="s">
        <v>432</v>
      </c>
      <c r="D314" s="182"/>
      <c r="E314" s="183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190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89" t="s">
        <v>433</v>
      </c>
      <c r="D315" s="182"/>
      <c r="E315" s="183">
        <v>8472.2072000000007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190</v>
      </c>
      <c r="AH315" s="151">
        <v>5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ht="22.5" outlineLevel="1" x14ac:dyDescent="0.2">
      <c r="A316" s="170">
        <v>29</v>
      </c>
      <c r="B316" s="171" t="s">
        <v>434</v>
      </c>
      <c r="C316" s="178" t="s">
        <v>435</v>
      </c>
      <c r="D316" s="172" t="s">
        <v>297</v>
      </c>
      <c r="E316" s="173">
        <v>221.64153999999999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21</v>
      </c>
      <c r="M316" s="175">
        <f>G316*(1+L316/100)</f>
        <v>0</v>
      </c>
      <c r="N316" s="173">
        <v>0</v>
      </c>
      <c r="O316" s="173">
        <f>ROUND(E316*N316,2)</f>
        <v>0</v>
      </c>
      <c r="P316" s="173">
        <v>0</v>
      </c>
      <c r="Q316" s="173">
        <f>ROUND(E316*P316,2)</f>
        <v>0</v>
      </c>
      <c r="R316" s="175" t="s">
        <v>241</v>
      </c>
      <c r="S316" s="175" t="s">
        <v>185</v>
      </c>
      <c r="T316" s="176" t="s">
        <v>185</v>
      </c>
      <c r="U316" s="161">
        <v>0.05</v>
      </c>
      <c r="V316" s="161">
        <f>ROUND(E316*U316,2)</f>
        <v>11.08</v>
      </c>
      <c r="W316" s="161"/>
      <c r="X316" s="161" t="s">
        <v>146</v>
      </c>
      <c r="Y316" s="161" t="s">
        <v>147</v>
      </c>
      <c r="Z316" s="151"/>
      <c r="AA316" s="151"/>
      <c r="AB316" s="151"/>
      <c r="AC316" s="151"/>
      <c r="AD316" s="151"/>
      <c r="AE316" s="151"/>
      <c r="AF316" s="151"/>
      <c r="AG316" s="151" t="s">
        <v>148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2" x14ac:dyDescent="0.2">
      <c r="A317" s="158"/>
      <c r="B317" s="159"/>
      <c r="C317" s="189" t="s">
        <v>436</v>
      </c>
      <c r="D317" s="182"/>
      <c r="E317" s="183">
        <v>221.64153999999999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190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ht="22.5" outlineLevel="1" x14ac:dyDescent="0.2">
      <c r="A318" s="170">
        <v>30</v>
      </c>
      <c r="B318" s="171" t="s">
        <v>437</v>
      </c>
      <c r="C318" s="178" t="s">
        <v>438</v>
      </c>
      <c r="D318" s="172" t="s">
        <v>297</v>
      </c>
      <c r="E318" s="173">
        <v>751.15449000000001</v>
      </c>
      <c r="F318" s="174"/>
      <c r="G318" s="175">
        <f>ROUND(E318*F318,2)</f>
        <v>0</v>
      </c>
      <c r="H318" s="174"/>
      <c r="I318" s="175">
        <f>ROUND(E318*H318,2)</f>
        <v>0</v>
      </c>
      <c r="J318" s="174"/>
      <c r="K318" s="175">
        <f>ROUND(E318*J318,2)</f>
        <v>0</v>
      </c>
      <c r="L318" s="175">
        <v>21</v>
      </c>
      <c r="M318" s="175">
        <f>G318*(1+L318/100)</f>
        <v>0</v>
      </c>
      <c r="N318" s="173">
        <v>0</v>
      </c>
      <c r="O318" s="173">
        <f>ROUND(E318*N318,2)</f>
        <v>0</v>
      </c>
      <c r="P318" s="173">
        <v>0</v>
      </c>
      <c r="Q318" s="173">
        <f>ROUND(E318*P318,2)</f>
        <v>0</v>
      </c>
      <c r="R318" s="175" t="s">
        <v>241</v>
      </c>
      <c r="S318" s="175" t="s">
        <v>185</v>
      </c>
      <c r="T318" s="176" t="s">
        <v>185</v>
      </c>
      <c r="U318" s="161">
        <v>0.01</v>
      </c>
      <c r="V318" s="161">
        <f>ROUND(E318*U318,2)</f>
        <v>7.51</v>
      </c>
      <c r="W318" s="161"/>
      <c r="X318" s="161" t="s">
        <v>146</v>
      </c>
      <c r="Y318" s="161" t="s">
        <v>147</v>
      </c>
      <c r="Z318" s="151"/>
      <c r="AA318" s="151"/>
      <c r="AB318" s="151"/>
      <c r="AC318" s="151"/>
      <c r="AD318" s="151"/>
      <c r="AE318" s="151"/>
      <c r="AF318" s="151"/>
      <c r="AG318" s="151" t="s">
        <v>148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2" x14ac:dyDescent="0.2">
      <c r="A319" s="158"/>
      <c r="B319" s="159"/>
      <c r="C319" s="189" t="s">
        <v>439</v>
      </c>
      <c r="D319" s="182"/>
      <c r="E319" s="183">
        <v>529.51295000000005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190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89" t="s">
        <v>440</v>
      </c>
      <c r="D320" s="182"/>
      <c r="E320" s="183">
        <v>221.64153999999999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190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 x14ac:dyDescent="0.2">
      <c r="A321" s="170">
        <v>31</v>
      </c>
      <c r="B321" s="171" t="s">
        <v>441</v>
      </c>
      <c r="C321" s="178" t="s">
        <v>442</v>
      </c>
      <c r="D321" s="172" t="s">
        <v>297</v>
      </c>
      <c r="E321" s="173">
        <v>490.60230999999999</v>
      </c>
      <c r="F321" s="174"/>
      <c r="G321" s="175">
        <f>ROUND(E321*F321,2)</f>
        <v>0</v>
      </c>
      <c r="H321" s="174"/>
      <c r="I321" s="175">
        <f>ROUND(E321*H321,2)</f>
        <v>0</v>
      </c>
      <c r="J321" s="174"/>
      <c r="K321" s="175">
        <f>ROUND(E321*J321,2)</f>
        <v>0</v>
      </c>
      <c r="L321" s="175">
        <v>21</v>
      </c>
      <c r="M321" s="175">
        <f>G321*(1+L321/100)</f>
        <v>0</v>
      </c>
      <c r="N321" s="173">
        <v>0</v>
      </c>
      <c r="O321" s="173">
        <f>ROUND(E321*N321,2)</f>
        <v>0</v>
      </c>
      <c r="P321" s="173">
        <v>0</v>
      </c>
      <c r="Q321" s="173">
        <f>ROUND(E321*P321,2)</f>
        <v>0</v>
      </c>
      <c r="R321" s="175" t="s">
        <v>241</v>
      </c>
      <c r="S321" s="175" t="s">
        <v>185</v>
      </c>
      <c r="T321" s="176" t="s">
        <v>185</v>
      </c>
      <c r="U321" s="161">
        <v>0.2</v>
      </c>
      <c r="V321" s="161">
        <f>ROUND(E321*U321,2)</f>
        <v>98.12</v>
      </c>
      <c r="W321" s="161"/>
      <c r="X321" s="161" t="s">
        <v>146</v>
      </c>
      <c r="Y321" s="161" t="s">
        <v>147</v>
      </c>
      <c r="Z321" s="151"/>
      <c r="AA321" s="151"/>
      <c r="AB321" s="151"/>
      <c r="AC321" s="151"/>
      <c r="AD321" s="151"/>
      <c r="AE321" s="151"/>
      <c r="AF321" s="151"/>
      <c r="AG321" s="151" t="s">
        <v>148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2" x14ac:dyDescent="0.2">
      <c r="A322" s="158"/>
      <c r="B322" s="159"/>
      <c r="C322" s="261" t="s">
        <v>443</v>
      </c>
      <c r="D322" s="262"/>
      <c r="E322" s="262"/>
      <c r="F322" s="262"/>
      <c r="G322" s="262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187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2" x14ac:dyDescent="0.2">
      <c r="A323" s="158"/>
      <c r="B323" s="159"/>
      <c r="C323" s="263" t="s">
        <v>444</v>
      </c>
      <c r="D323" s="264"/>
      <c r="E323" s="264"/>
      <c r="F323" s="264"/>
      <c r="G323" s="264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150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2" x14ac:dyDescent="0.2">
      <c r="A324" s="158"/>
      <c r="B324" s="159"/>
      <c r="C324" s="189" t="s">
        <v>427</v>
      </c>
      <c r="D324" s="182"/>
      <c r="E324" s="183">
        <v>731.46699000000001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190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89" t="s">
        <v>428</v>
      </c>
      <c r="D325" s="182"/>
      <c r="E325" s="183">
        <v>19.6875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190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89" t="s">
        <v>445</v>
      </c>
      <c r="D326" s="182"/>
      <c r="E326" s="183"/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190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89" t="s">
        <v>446</v>
      </c>
      <c r="D327" s="182"/>
      <c r="E327" s="183">
        <v>-9.8309999999999995E-2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190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89" t="s">
        <v>447</v>
      </c>
      <c r="D328" s="182"/>
      <c r="E328" s="183">
        <v>-0.14655000000000001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190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89" t="s">
        <v>448</v>
      </c>
      <c r="D329" s="182"/>
      <c r="E329" s="183">
        <v>-7.8037400000000003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190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89" t="s">
        <v>449</v>
      </c>
      <c r="D330" s="182"/>
      <c r="E330" s="183">
        <v>-1.48692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190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89" t="s">
        <v>450</v>
      </c>
      <c r="D331" s="182"/>
      <c r="E331" s="183">
        <v>-8.7723099999999992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190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89" t="s">
        <v>451</v>
      </c>
      <c r="D332" s="182"/>
      <c r="E332" s="183">
        <v>-221.64153999999999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190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89" t="s">
        <v>452</v>
      </c>
      <c r="D333" s="182"/>
      <c r="E333" s="183">
        <v>-43.331899999999997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190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89" t="s">
        <v>453</v>
      </c>
      <c r="D334" s="182"/>
      <c r="E334" s="183">
        <v>-4.3609999999999998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190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189" t="s">
        <v>454</v>
      </c>
      <c r="D335" s="182"/>
      <c r="E335" s="183">
        <v>-1.5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190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89" t="s">
        <v>204</v>
      </c>
      <c r="D336" s="182"/>
      <c r="E336" s="183"/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190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ht="22.5" outlineLevel="3" x14ac:dyDescent="0.2">
      <c r="A337" s="158"/>
      <c r="B337" s="159"/>
      <c r="C337" s="189" t="s">
        <v>455</v>
      </c>
      <c r="D337" s="182"/>
      <c r="E337" s="183"/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190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ht="22.5" outlineLevel="3" x14ac:dyDescent="0.2">
      <c r="A338" s="158"/>
      <c r="B338" s="159"/>
      <c r="C338" s="189" t="s">
        <v>456</v>
      </c>
      <c r="D338" s="182"/>
      <c r="E338" s="183">
        <v>5.0442</v>
      </c>
      <c r="F338" s="161"/>
      <c r="G338" s="161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190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ht="22.5" outlineLevel="3" x14ac:dyDescent="0.2">
      <c r="A339" s="158"/>
      <c r="B339" s="159"/>
      <c r="C339" s="189" t="s">
        <v>457</v>
      </c>
      <c r="D339" s="182"/>
      <c r="E339" s="183">
        <v>3.8584000000000001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190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89" t="s">
        <v>204</v>
      </c>
      <c r="D340" s="182"/>
      <c r="E340" s="183"/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190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89" t="s">
        <v>458</v>
      </c>
      <c r="D341" s="182"/>
      <c r="E341" s="183">
        <v>19.6875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190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70">
        <v>32</v>
      </c>
      <c r="B342" s="171" t="s">
        <v>459</v>
      </c>
      <c r="C342" s="178" t="s">
        <v>460</v>
      </c>
      <c r="D342" s="172" t="s">
        <v>297</v>
      </c>
      <c r="E342" s="173">
        <v>221.64153999999999</v>
      </c>
      <c r="F342" s="174"/>
      <c r="G342" s="175">
        <f>ROUND(E342*F342,2)</f>
        <v>0</v>
      </c>
      <c r="H342" s="174"/>
      <c r="I342" s="175">
        <f>ROUND(E342*H342,2)</f>
        <v>0</v>
      </c>
      <c r="J342" s="174"/>
      <c r="K342" s="175">
        <f>ROUND(E342*J342,2)</f>
        <v>0</v>
      </c>
      <c r="L342" s="175">
        <v>21</v>
      </c>
      <c r="M342" s="175">
        <f>G342*(1+L342/100)</f>
        <v>0</v>
      </c>
      <c r="N342" s="173">
        <v>0</v>
      </c>
      <c r="O342" s="173">
        <f>ROUND(E342*N342,2)</f>
        <v>0</v>
      </c>
      <c r="P342" s="173">
        <v>0</v>
      </c>
      <c r="Q342" s="173">
        <f>ROUND(E342*P342,2)</f>
        <v>0</v>
      </c>
      <c r="R342" s="175" t="s">
        <v>241</v>
      </c>
      <c r="S342" s="175" t="s">
        <v>185</v>
      </c>
      <c r="T342" s="176" t="s">
        <v>185</v>
      </c>
      <c r="U342" s="161">
        <v>1.59</v>
      </c>
      <c r="V342" s="161">
        <f>ROUND(E342*U342,2)</f>
        <v>352.41</v>
      </c>
      <c r="W342" s="161"/>
      <c r="X342" s="161" t="s">
        <v>146</v>
      </c>
      <c r="Y342" s="161" t="s">
        <v>147</v>
      </c>
      <c r="Z342" s="151"/>
      <c r="AA342" s="151"/>
      <c r="AB342" s="151"/>
      <c r="AC342" s="151"/>
      <c r="AD342" s="151"/>
      <c r="AE342" s="151"/>
      <c r="AF342" s="151"/>
      <c r="AG342" s="151" t="s">
        <v>148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ht="22.5" outlineLevel="2" x14ac:dyDescent="0.2">
      <c r="A343" s="158"/>
      <c r="B343" s="159"/>
      <c r="C343" s="261" t="s">
        <v>461</v>
      </c>
      <c r="D343" s="262"/>
      <c r="E343" s="262"/>
      <c r="F343" s="262"/>
      <c r="G343" s="262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187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88" t="str">
        <f>C343</f>
        <v>sypaninou z vhodných hornin tř. 1 - 4 nebo materiálem připraveným podél výkopu ve vzdálenosti do 3 m od jeho kraje, pro jakoukoliv hloubku výkopu a jakoukoliv míru zhutnění,</v>
      </c>
      <c r="BB343" s="151"/>
      <c r="BC343" s="151"/>
      <c r="BD343" s="151"/>
      <c r="BE343" s="151"/>
      <c r="BF343" s="151"/>
      <c r="BG343" s="151"/>
      <c r="BH343" s="151"/>
    </row>
    <row r="344" spans="1:60" outlineLevel="2" x14ac:dyDescent="0.2">
      <c r="A344" s="158"/>
      <c r="B344" s="159"/>
      <c r="C344" s="189" t="s">
        <v>353</v>
      </c>
      <c r="D344" s="182"/>
      <c r="E344" s="183"/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190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">
      <c r="A345" s="158"/>
      <c r="B345" s="159"/>
      <c r="C345" s="189" t="s">
        <v>393</v>
      </c>
      <c r="D345" s="182"/>
      <c r="E345" s="183"/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190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">
      <c r="A346" s="158"/>
      <c r="B346" s="159"/>
      <c r="C346" s="189" t="s">
        <v>462</v>
      </c>
      <c r="D346" s="182"/>
      <c r="E346" s="183">
        <v>119.96813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190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89" t="s">
        <v>463</v>
      </c>
      <c r="D347" s="182"/>
      <c r="E347" s="183">
        <v>85.571070000000006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190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89" t="s">
        <v>464</v>
      </c>
      <c r="D348" s="182"/>
      <c r="E348" s="183">
        <v>18.826630000000002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190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89" t="s">
        <v>465</v>
      </c>
      <c r="D349" s="182"/>
      <c r="E349" s="183">
        <v>3.4916299999999998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190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3" x14ac:dyDescent="0.2">
      <c r="A350" s="158"/>
      <c r="B350" s="159"/>
      <c r="C350" s="189" t="s">
        <v>466</v>
      </c>
      <c r="D350" s="182"/>
      <c r="E350" s="183">
        <v>5.7089100000000004</v>
      </c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190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3" x14ac:dyDescent="0.2">
      <c r="A351" s="158"/>
      <c r="B351" s="159"/>
      <c r="C351" s="189" t="s">
        <v>467</v>
      </c>
      <c r="D351" s="182"/>
      <c r="E351" s="183">
        <v>6.3830200000000001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190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89" t="s">
        <v>445</v>
      </c>
      <c r="D352" s="182"/>
      <c r="E352" s="183"/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190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3" x14ac:dyDescent="0.2">
      <c r="A353" s="158"/>
      <c r="B353" s="159"/>
      <c r="C353" s="189" t="s">
        <v>446</v>
      </c>
      <c r="D353" s="182"/>
      <c r="E353" s="183">
        <v>-9.8309999999999995E-2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190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189" t="s">
        <v>447</v>
      </c>
      <c r="D354" s="182"/>
      <c r="E354" s="183">
        <v>-0.14655000000000001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190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189" t="s">
        <v>448</v>
      </c>
      <c r="D355" s="182"/>
      <c r="E355" s="183">
        <v>-7.8037400000000003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190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189" t="s">
        <v>449</v>
      </c>
      <c r="D356" s="182"/>
      <c r="E356" s="183">
        <v>-1.48692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190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89" t="s">
        <v>450</v>
      </c>
      <c r="D357" s="182"/>
      <c r="E357" s="183">
        <v>-8.7723099999999992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190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70">
        <v>33</v>
      </c>
      <c r="B358" s="171" t="s">
        <v>468</v>
      </c>
      <c r="C358" s="178" t="s">
        <v>469</v>
      </c>
      <c r="D358" s="172" t="s">
        <v>297</v>
      </c>
      <c r="E358" s="173">
        <v>221.64153999999999</v>
      </c>
      <c r="F358" s="174"/>
      <c r="G358" s="175">
        <f>ROUND(E358*F358,2)</f>
        <v>0</v>
      </c>
      <c r="H358" s="174"/>
      <c r="I358" s="175">
        <f>ROUND(E358*H358,2)</f>
        <v>0</v>
      </c>
      <c r="J358" s="174"/>
      <c r="K358" s="175">
        <f>ROUND(E358*J358,2)</f>
        <v>0</v>
      </c>
      <c r="L358" s="175">
        <v>21</v>
      </c>
      <c r="M358" s="175">
        <f>G358*(1+L358/100)</f>
        <v>0</v>
      </c>
      <c r="N358" s="173">
        <v>0</v>
      </c>
      <c r="O358" s="173">
        <f>ROUND(E358*N358,2)</f>
        <v>0</v>
      </c>
      <c r="P358" s="173">
        <v>0</v>
      </c>
      <c r="Q358" s="173">
        <f>ROUND(E358*P358,2)</f>
        <v>0</v>
      </c>
      <c r="R358" s="175" t="s">
        <v>241</v>
      </c>
      <c r="S358" s="175" t="s">
        <v>185</v>
      </c>
      <c r="T358" s="176" t="s">
        <v>185</v>
      </c>
      <c r="U358" s="161">
        <v>0.94</v>
      </c>
      <c r="V358" s="161">
        <f>ROUND(E358*U358,2)</f>
        <v>208.34</v>
      </c>
      <c r="W358" s="161"/>
      <c r="X358" s="161" t="s">
        <v>146</v>
      </c>
      <c r="Y358" s="161" t="s">
        <v>147</v>
      </c>
      <c r="Z358" s="151"/>
      <c r="AA358" s="151"/>
      <c r="AB358" s="151"/>
      <c r="AC358" s="151"/>
      <c r="AD358" s="151"/>
      <c r="AE358" s="151"/>
      <c r="AF358" s="151"/>
      <c r="AG358" s="151" t="s">
        <v>148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ht="22.5" outlineLevel="2" x14ac:dyDescent="0.2">
      <c r="A359" s="158"/>
      <c r="B359" s="159"/>
      <c r="C359" s="261" t="s">
        <v>461</v>
      </c>
      <c r="D359" s="262"/>
      <c r="E359" s="262"/>
      <c r="F359" s="262"/>
      <c r="G359" s="262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187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88" t="str">
        <f>C359</f>
        <v>sypaninou z vhodných hornin tř. 1 - 4 nebo materiálem připraveným podél výkopu ve vzdálenosti do 3 m od jeho kraje, pro jakoukoliv hloubku výkopu a jakoukoliv míru zhutnění,</v>
      </c>
      <c r="BB359" s="151"/>
      <c r="BC359" s="151"/>
      <c r="BD359" s="151"/>
      <c r="BE359" s="151"/>
      <c r="BF359" s="151"/>
      <c r="BG359" s="151"/>
      <c r="BH359" s="151"/>
    </row>
    <row r="360" spans="1:60" outlineLevel="2" x14ac:dyDescent="0.2">
      <c r="A360" s="158"/>
      <c r="B360" s="159"/>
      <c r="C360" s="189" t="s">
        <v>470</v>
      </c>
      <c r="D360" s="182"/>
      <c r="E360" s="183">
        <v>221.64153999999999</v>
      </c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190</v>
      </c>
      <c r="AH360" s="151">
        <v>5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70">
        <v>34</v>
      </c>
      <c r="B361" s="171" t="s">
        <v>471</v>
      </c>
      <c r="C361" s="178" t="s">
        <v>472</v>
      </c>
      <c r="D361" s="172" t="s">
        <v>183</v>
      </c>
      <c r="E361" s="173">
        <v>43.6</v>
      </c>
      <c r="F361" s="174"/>
      <c r="G361" s="175">
        <f>ROUND(E361*F361,2)</f>
        <v>0</v>
      </c>
      <c r="H361" s="174"/>
      <c r="I361" s="175">
        <f>ROUND(E361*H361,2)</f>
        <v>0</v>
      </c>
      <c r="J361" s="174"/>
      <c r="K361" s="175">
        <f>ROUND(E361*J361,2)</f>
        <v>0</v>
      </c>
      <c r="L361" s="175">
        <v>21</v>
      </c>
      <c r="M361" s="175">
        <f>G361*(1+L361/100)</f>
        <v>0</v>
      </c>
      <c r="N361" s="173">
        <v>0</v>
      </c>
      <c r="O361" s="173">
        <f>ROUND(E361*N361,2)</f>
        <v>0</v>
      </c>
      <c r="P361" s="173">
        <v>0</v>
      </c>
      <c r="Q361" s="173">
        <f>ROUND(E361*P361,2)</f>
        <v>0</v>
      </c>
      <c r="R361" s="175" t="s">
        <v>473</v>
      </c>
      <c r="S361" s="175" t="s">
        <v>185</v>
      </c>
      <c r="T361" s="176" t="s">
        <v>185</v>
      </c>
      <c r="U361" s="161">
        <v>0.06</v>
      </c>
      <c r="V361" s="161">
        <f>ROUND(E361*U361,2)</f>
        <v>2.62</v>
      </c>
      <c r="W361" s="161"/>
      <c r="X361" s="161" t="s">
        <v>146</v>
      </c>
      <c r="Y361" s="161" t="s">
        <v>147</v>
      </c>
      <c r="Z361" s="151"/>
      <c r="AA361" s="151"/>
      <c r="AB361" s="151"/>
      <c r="AC361" s="151"/>
      <c r="AD361" s="151"/>
      <c r="AE361" s="151"/>
      <c r="AF361" s="151"/>
      <c r="AG361" s="151" t="s">
        <v>148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2" x14ac:dyDescent="0.2">
      <c r="A362" s="158"/>
      <c r="B362" s="159"/>
      <c r="C362" s="261" t="s">
        <v>474</v>
      </c>
      <c r="D362" s="262"/>
      <c r="E362" s="262"/>
      <c r="F362" s="262"/>
      <c r="G362" s="262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187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2" x14ac:dyDescent="0.2">
      <c r="A363" s="158"/>
      <c r="B363" s="159"/>
      <c r="C363" s="189" t="s">
        <v>475</v>
      </c>
      <c r="D363" s="182"/>
      <c r="E363" s="183">
        <v>43.6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190</v>
      </c>
      <c r="AH363" s="151">
        <v>5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70">
        <v>35</v>
      </c>
      <c r="B364" s="171" t="s">
        <v>476</v>
      </c>
      <c r="C364" s="178" t="s">
        <v>477</v>
      </c>
      <c r="D364" s="172" t="s">
        <v>183</v>
      </c>
      <c r="E364" s="173">
        <v>434.166</v>
      </c>
      <c r="F364" s="174"/>
      <c r="G364" s="175">
        <f>ROUND(E364*F364,2)</f>
        <v>0</v>
      </c>
      <c r="H364" s="174"/>
      <c r="I364" s="175">
        <f>ROUND(E364*H364,2)</f>
        <v>0</v>
      </c>
      <c r="J364" s="174"/>
      <c r="K364" s="175">
        <f>ROUND(E364*J364,2)</f>
        <v>0</v>
      </c>
      <c r="L364" s="175">
        <v>21</v>
      </c>
      <c r="M364" s="175">
        <f>G364*(1+L364/100)</f>
        <v>0</v>
      </c>
      <c r="N364" s="173">
        <v>0</v>
      </c>
      <c r="O364" s="173">
        <f>ROUND(E364*N364,2)</f>
        <v>0</v>
      </c>
      <c r="P364" s="173">
        <v>0</v>
      </c>
      <c r="Q364" s="173">
        <f>ROUND(E364*P364,2)</f>
        <v>0</v>
      </c>
      <c r="R364" s="175" t="s">
        <v>241</v>
      </c>
      <c r="S364" s="175" t="s">
        <v>185</v>
      </c>
      <c r="T364" s="176" t="s">
        <v>185</v>
      </c>
      <c r="U364" s="161">
        <v>0.02</v>
      </c>
      <c r="V364" s="161">
        <f>ROUND(E364*U364,2)</f>
        <v>8.68</v>
      </c>
      <c r="W364" s="161"/>
      <c r="X364" s="161" t="s">
        <v>146</v>
      </c>
      <c r="Y364" s="161" t="s">
        <v>147</v>
      </c>
      <c r="Z364" s="151"/>
      <c r="AA364" s="151"/>
      <c r="AB364" s="151"/>
      <c r="AC364" s="151"/>
      <c r="AD364" s="151"/>
      <c r="AE364" s="151"/>
      <c r="AF364" s="151"/>
      <c r="AG364" s="151" t="s">
        <v>148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2" x14ac:dyDescent="0.2">
      <c r="A365" s="158"/>
      <c r="B365" s="159"/>
      <c r="C365" s="261" t="s">
        <v>478</v>
      </c>
      <c r="D365" s="262"/>
      <c r="E365" s="262"/>
      <c r="F365" s="262"/>
      <c r="G365" s="262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187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">
      <c r="A366" s="158"/>
      <c r="B366" s="159"/>
      <c r="C366" s="189" t="s">
        <v>479</v>
      </c>
      <c r="D366" s="182"/>
      <c r="E366" s="183"/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190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89" t="s">
        <v>353</v>
      </c>
      <c r="D367" s="182"/>
      <c r="E367" s="183"/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190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89" t="s">
        <v>393</v>
      </c>
      <c r="D368" s="182"/>
      <c r="E368" s="183"/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190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89" t="s">
        <v>394</v>
      </c>
      <c r="D369" s="182"/>
      <c r="E369" s="183"/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190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3" x14ac:dyDescent="0.2">
      <c r="A370" s="158"/>
      <c r="B370" s="159"/>
      <c r="C370" s="189" t="s">
        <v>480</v>
      </c>
      <c r="D370" s="182"/>
      <c r="E370" s="183">
        <v>18.356000000000002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190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ht="22.5" outlineLevel="3" x14ac:dyDescent="0.2">
      <c r="A371" s="158"/>
      <c r="B371" s="159"/>
      <c r="C371" s="189" t="s">
        <v>481</v>
      </c>
      <c r="D371" s="182"/>
      <c r="E371" s="183">
        <v>9.548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190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89" t="s">
        <v>482</v>
      </c>
      <c r="D372" s="182"/>
      <c r="E372" s="183">
        <v>4.7960000000000003</v>
      </c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61"/>
      <c r="Z372" s="151"/>
      <c r="AA372" s="151"/>
      <c r="AB372" s="151"/>
      <c r="AC372" s="151"/>
      <c r="AD372" s="151"/>
      <c r="AE372" s="151"/>
      <c r="AF372" s="151"/>
      <c r="AG372" s="151" t="s">
        <v>190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89" t="s">
        <v>204</v>
      </c>
      <c r="D373" s="182"/>
      <c r="E373" s="183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190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89" t="s">
        <v>199</v>
      </c>
      <c r="D374" s="182"/>
      <c r="E374" s="183"/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190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ht="22.5" outlineLevel="3" x14ac:dyDescent="0.2">
      <c r="A375" s="158"/>
      <c r="B375" s="159"/>
      <c r="C375" s="189" t="s">
        <v>483</v>
      </c>
      <c r="D375" s="182"/>
      <c r="E375" s="183">
        <v>136.68199999999999</v>
      </c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190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ht="22.5" outlineLevel="3" x14ac:dyDescent="0.2">
      <c r="A376" s="158"/>
      <c r="B376" s="159"/>
      <c r="C376" s="189" t="s">
        <v>484</v>
      </c>
      <c r="D376" s="182"/>
      <c r="E376" s="183">
        <v>14.412000000000001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190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ht="22.5" outlineLevel="3" x14ac:dyDescent="0.2">
      <c r="A377" s="158"/>
      <c r="B377" s="159"/>
      <c r="C377" s="189" t="s">
        <v>485</v>
      </c>
      <c r="D377" s="182"/>
      <c r="E377" s="183">
        <v>11.023999999999999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190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22.5" outlineLevel="3" x14ac:dyDescent="0.2">
      <c r="A378" s="158"/>
      <c r="B378" s="159"/>
      <c r="C378" s="189" t="s">
        <v>210</v>
      </c>
      <c r="D378" s="182"/>
      <c r="E378" s="183">
        <v>1.95</v>
      </c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190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ht="22.5" outlineLevel="3" x14ac:dyDescent="0.2">
      <c r="A379" s="158"/>
      <c r="B379" s="159"/>
      <c r="C379" s="189" t="s">
        <v>486</v>
      </c>
      <c r="D379" s="182"/>
      <c r="E379" s="183">
        <v>8.7490000000000006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190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ht="22.5" outlineLevel="3" x14ac:dyDescent="0.2">
      <c r="A380" s="158"/>
      <c r="B380" s="159"/>
      <c r="C380" s="189" t="s">
        <v>487</v>
      </c>
      <c r="D380" s="182"/>
      <c r="E380" s="183">
        <v>3.7440000000000002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190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89" t="s">
        <v>204</v>
      </c>
      <c r="D381" s="182"/>
      <c r="E381" s="183"/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190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89" t="s">
        <v>404</v>
      </c>
      <c r="D382" s="182"/>
      <c r="E382" s="183"/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190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189" t="s">
        <v>405</v>
      </c>
      <c r="D383" s="182"/>
      <c r="E383" s="183"/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190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89" t="s">
        <v>204</v>
      </c>
      <c r="D384" s="182"/>
      <c r="E384" s="183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190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89" t="s">
        <v>201</v>
      </c>
      <c r="D385" s="182"/>
      <c r="E385" s="183"/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190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89" t="s">
        <v>488</v>
      </c>
      <c r="D386" s="182"/>
      <c r="E386" s="183">
        <v>205.24799999999999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190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22.5" outlineLevel="3" x14ac:dyDescent="0.2">
      <c r="A387" s="158"/>
      <c r="B387" s="159"/>
      <c r="C387" s="189" t="s">
        <v>489</v>
      </c>
      <c r="D387" s="182"/>
      <c r="E387" s="183">
        <v>3.1625000000000001</v>
      </c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190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89" t="s">
        <v>490</v>
      </c>
      <c r="D388" s="182"/>
      <c r="E388" s="183">
        <v>2.875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190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89" t="s">
        <v>211</v>
      </c>
      <c r="D389" s="182"/>
      <c r="E389" s="183">
        <v>1.3915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190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ht="22.5" outlineLevel="3" x14ac:dyDescent="0.2">
      <c r="A390" s="158"/>
      <c r="B390" s="159"/>
      <c r="C390" s="189" t="s">
        <v>491</v>
      </c>
      <c r="D390" s="182"/>
      <c r="E390" s="183">
        <v>5.4</v>
      </c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61"/>
      <c r="Z390" s="151"/>
      <c r="AA390" s="151"/>
      <c r="AB390" s="151"/>
      <c r="AC390" s="151"/>
      <c r="AD390" s="151"/>
      <c r="AE390" s="151"/>
      <c r="AF390" s="151"/>
      <c r="AG390" s="151" t="s">
        <v>190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89" t="s">
        <v>212</v>
      </c>
      <c r="D391" s="182"/>
      <c r="E391" s="183">
        <v>6.8280000000000003</v>
      </c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190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ht="22.5" outlineLevel="1" x14ac:dyDescent="0.2">
      <c r="A392" s="170">
        <v>36</v>
      </c>
      <c r="B392" s="171" t="s">
        <v>492</v>
      </c>
      <c r="C392" s="178" t="s">
        <v>493</v>
      </c>
      <c r="D392" s="172" t="s">
        <v>183</v>
      </c>
      <c r="E392" s="173">
        <v>43.6</v>
      </c>
      <c r="F392" s="174"/>
      <c r="G392" s="175">
        <f>ROUND(E392*F392,2)</f>
        <v>0</v>
      </c>
      <c r="H392" s="174"/>
      <c r="I392" s="175">
        <f>ROUND(E392*H392,2)</f>
        <v>0</v>
      </c>
      <c r="J392" s="174"/>
      <c r="K392" s="175">
        <f>ROUND(E392*J392,2)</f>
        <v>0</v>
      </c>
      <c r="L392" s="175">
        <v>21</v>
      </c>
      <c r="M392" s="175">
        <f>G392*(1+L392/100)</f>
        <v>0</v>
      </c>
      <c r="N392" s="173">
        <v>0</v>
      </c>
      <c r="O392" s="173">
        <f>ROUND(E392*N392,2)</f>
        <v>0</v>
      </c>
      <c r="P392" s="173">
        <v>0</v>
      </c>
      <c r="Q392" s="173">
        <f>ROUND(E392*P392,2)</f>
        <v>0</v>
      </c>
      <c r="R392" s="175" t="s">
        <v>241</v>
      </c>
      <c r="S392" s="175" t="s">
        <v>185</v>
      </c>
      <c r="T392" s="176" t="s">
        <v>185</v>
      </c>
      <c r="U392" s="161">
        <v>0.18</v>
      </c>
      <c r="V392" s="161">
        <f>ROUND(E392*U392,2)</f>
        <v>7.85</v>
      </c>
      <c r="W392" s="161"/>
      <c r="X392" s="161" t="s">
        <v>146</v>
      </c>
      <c r="Y392" s="161" t="s">
        <v>147</v>
      </c>
      <c r="Z392" s="151"/>
      <c r="AA392" s="151"/>
      <c r="AB392" s="151"/>
      <c r="AC392" s="151"/>
      <c r="AD392" s="151"/>
      <c r="AE392" s="151"/>
      <c r="AF392" s="151"/>
      <c r="AG392" s="151" t="s">
        <v>148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ht="22.5" outlineLevel="2" x14ac:dyDescent="0.2">
      <c r="A393" s="158"/>
      <c r="B393" s="159"/>
      <c r="C393" s="261" t="s">
        <v>494</v>
      </c>
      <c r="D393" s="262"/>
      <c r="E393" s="262"/>
      <c r="F393" s="262"/>
      <c r="G393" s="262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187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88" t="str">
        <f>C393</f>
        <v>s případným nutným přemístěním hromad nebo dočasných skládek na místo potřeby ze vzdálenosti do 30 m, v rovině nebo ve svahu do 1 : 5,</v>
      </c>
      <c r="BB393" s="151"/>
      <c r="BC393" s="151"/>
      <c r="BD393" s="151"/>
      <c r="BE393" s="151"/>
      <c r="BF393" s="151"/>
      <c r="BG393" s="151"/>
      <c r="BH393" s="151"/>
    </row>
    <row r="394" spans="1:60" outlineLevel="2" x14ac:dyDescent="0.2">
      <c r="A394" s="158"/>
      <c r="B394" s="159"/>
      <c r="C394" s="190" t="s">
        <v>299</v>
      </c>
      <c r="D394" s="184"/>
      <c r="E394" s="185"/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190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91" t="s">
        <v>300</v>
      </c>
      <c r="D395" s="184"/>
      <c r="E395" s="185"/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1"/>
      <c r="AA395" s="151"/>
      <c r="AB395" s="151"/>
      <c r="AC395" s="151"/>
      <c r="AD395" s="151"/>
      <c r="AE395" s="151"/>
      <c r="AF395" s="151"/>
      <c r="AG395" s="151" t="s">
        <v>190</v>
      </c>
      <c r="AH395" s="151">
        <v>2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3" x14ac:dyDescent="0.2">
      <c r="A396" s="158"/>
      <c r="B396" s="159"/>
      <c r="C396" s="191" t="s">
        <v>301</v>
      </c>
      <c r="D396" s="184"/>
      <c r="E396" s="185"/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190</v>
      </c>
      <c r="AH396" s="151">
        <v>2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3" x14ac:dyDescent="0.2">
      <c r="A397" s="158"/>
      <c r="B397" s="159"/>
      <c r="C397" s="191" t="s">
        <v>302</v>
      </c>
      <c r="D397" s="184"/>
      <c r="E397" s="185"/>
      <c r="F397" s="161"/>
      <c r="G397" s="161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1"/>
      <c r="AA397" s="151"/>
      <c r="AB397" s="151"/>
      <c r="AC397" s="151"/>
      <c r="AD397" s="151"/>
      <c r="AE397" s="151"/>
      <c r="AF397" s="151"/>
      <c r="AG397" s="151" t="s">
        <v>190</v>
      </c>
      <c r="AH397" s="151">
        <v>2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191" t="s">
        <v>303</v>
      </c>
      <c r="D398" s="184"/>
      <c r="E398" s="185">
        <v>8.6327999999999996</v>
      </c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190</v>
      </c>
      <c r="AH398" s="151">
        <v>2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191" t="s">
        <v>304</v>
      </c>
      <c r="D399" s="184"/>
      <c r="E399" s="185"/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190</v>
      </c>
      <c r="AH399" s="151">
        <v>2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191" t="s">
        <v>305</v>
      </c>
      <c r="D400" s="184"/>
      <c r="E400" s="185"/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190</v>
      </c>
      <c r="AH400" s="151">
        <v>2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ht="22.5" outlineLevel="3" x14ac:dyDescent="0.2">
      <c r="A401" s="158"/>
      <c r="B401" s="159"/>
      <c r="C401" s="191" t="s">
        <v>306</v>
      </c>
      <c r="D401" s="184"/>
      <c r="E401" s="185">
        <v>18.985330000000001</v>
      </c>
      <c r="F401" s="161"/>
      <c r="G401" s="161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190</v>
      </c>
      <c r="AH401" s="151">
        <v>2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3" x14ac:dyDescent="0.2">
      <c r="A402" s="158"/>
      <c r="B402" s="159"/>
      <c r="C402" s="191" t="s">
        <v>304</v>
      </c>
      <c r="D402" s="184"/>
      <c r="E402" s="185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190</v>
      </c>
      <c r="AH402" s="151">
        <v>2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307</v>
      </c>
      <c r="D403" s="184"/>
      <c r="E403" s="185"/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190</v>
      </c>
      <c r="AH403" s="151">
        <v>2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191" t="s">
        <v>308</v>
      </c>
      <c r="D404" s="184"/>
      <c r="E404" s="185">
        <v>5.4625000000000004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190</v>
      </c>
      <c r="AH404" s="151">
        <v>2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3" x14ac:dyDescent="0.2">
      <c r="A405" s="158"/>
      <c r="B405" s="159"/>
      <c r="C405" s="192" t="s">
        <v>309</v>
      </c>
      <c r="D405" s="186"/>
      <c r="E405" s="187">
        <v>33.080629999999999</v>
      </c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190</v>
      </c>
      <c r="AH405" s="151">
        <v>3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190" t="s">
        <v>310</v>
      </c>
      <c r="D406" s="184"/>
      <c r="E406" s="185"/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190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ht="22.5" outlineLevel="3" x14ac:dyDescent="0.2">
      <c r="A407" s="158"/>
      <c r="B407" s="159"/>
      <c r="C407" s="189" t="s">
        <v>495</v>
      </c>
      <c r="D407" s="182"/>
      <c r="E407" s="183">
        <v>13.516</v>
      </c>
      <c r="F407" s="161"/>
      <c r="G407" s="161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1"/>
      <c r="AA407" s="151"/>
      <c r="AB407" s="151"/>
      <c r="AC407" s="151"/>
      <c r="AD407" s="151"/>
      <c r="AE407" s="151"/>
      <c r="AF407" s="151"/>
      <c r="AG407" s="151" t="s">
        <v>190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3" x14ac:dyDescent="0.2">
      <c r="A408" s="158"/>
      <c r="B408" s="159"/>
      <c r="C408" s="189" t="s">
        <v>496</v>
      </c>
      <c r="D408" s="182"/>
      <c r="E408" s="183">
        <v>22.209</v>
      </c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190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89" t="s">
        <v>497</v>
      </c>
      <c r="D409" s="182"/>
      <c r="E409" s="183">
        <v>7.875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190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70">
        <v>37</v>
      </c>
      <c r="B410" s="171" t="s">
        <v>498</v>
      </c>
      <c r="C410" s="178" t="s">
        <v>499</v>
      </c>
      <c r="D410" s="172" t="s">
        <v>297</v>
      </c>
      <c r="E410" s="173">
        <v>529.51295000000005</v>
      </c>
      <c r="F410" s="174"/>
      <c r="G410" s="175">
        <f>ROUND(E410*F410,2)</f>
        <v>0</v>
      </c>
      <c r="H410" s="174"/>
      <c r="I410" s="175">
        <f>ROUND(E410*H410,2)</f>
        <v>0</v>
      </c>
      <c r="J410" s="174"/>
      <c r="K410" s="175">
        <f>ROUND(E410*J410,2)</f>
        <v>0</v>
      </c>
      <c r="L410" s="175">
        <v>21</v>
      </c>
      <c r="M410" s="175">
        <f>G410*(1+L410/100)</f>
        <v>0</v>
      </c>
      <c r="N410" s="173">
        <v>0</v>
      </c>
      <c r="O410" s="173">
        <f>ROUND(E410*N410,2)</f>
        <v>0</v>
      </c>
      <c r="P410" s="173">
        <v>0</v>
      </c>
      <c r="Q410" s="173">
        <f>ROUND(E410*P410,2)</f>
        <v>0</v>
      </c>
      <c r="R410" s="175" t="s">
        <v>241</v>
      </c>
      <c r="S410" s="175" t="s">
        <v>185</v>
      </c>
      <c r="T410" s="176" t="s">
        <v>185</v>
      </c>
      <c r="U410" s="161">
        <v>0</v>
      </c>
      <c r="V410" s="161">
        <f>ROUND(E410*U410,2)</f>
        <v>0</v>
      </c>
      <c r="W410" s="161"/>
      <c r="X410" s="161" t="s">
        <v>146</v>
      </c>
      <c r="Y410" s="161" t="s">
        <v>147</v>
      </c>
      <c r="Z410" s="151"/>
      <c r="AA410" s="151"/>
      <c r="AB410" s="151"/>
      <c r="AC410" s="151"/>
      <c r="AD410" s="151"/>
      <c r="AE410" s="151"/>
      <c r="AF410" s="151"/>
      <c r="AG410" s="151" t="s">
        <v>148</v>
      </c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2" x14ac:dyDescent="0.2">
      <c r="A411" s="158"/>
      <c r="B411" s="159"/>
      <c r="C411" s="189" t="s">
        <v>500</v>
      </c>
      <c r="D411" s="182"/>
      <c r="E411" s="183">
        <v>529.51295000000005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190</v>
      </c>
      <c r="AH411" s="151">
        <v>5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ht="22.5" outlineLevel="1" x14ac:dyDescent="0.2">
      <c r="A412" s="170">
        <v>38</v>
      </c>
      <c r="B412" s="171" t="s">
        <v>501</v>
      </c>
      <c r="C412" s="178" t="s">
        <v>502</v>
      </c>
      <c r="D412" s="172" t="s">
        <v>230</v>
      </c>
      <c r="E412" s="173">
        <v>375.5</v>
      </c>
      <c r="F412" s="174"/>
      <c r="G412" s="175">
        <f>ROUND(E412*F412,2)</f>
        <v>0</v>
      </c>
      <c r="H412" s="174"/>
      <c r="I412" s="175">
        <f>ROUND(E412*H412,2)</f>
        <v>0</v>
      </c>
      <c r="J412" s="174"/>
      <c r="K412" s="175">
        <f>ROUND(E412*J412,2)</f>
        <v>0</v>
      </c>
      <c r="L412" s="175">
        <v>21</v>
      </c>
      <c r="M412" s="175">
        <f>G412*(1+L412/100)</f>
        <v>0</v>
      </c>
      <c r="N412" s="173">
        <v>0</v>
      </c>
      <c r="O412" s="173">
        <f>ROUND(E412*N412,2)</f>
        <v>0</v>
      </c>
      <c r="P412" s="173">
        <v>0.04</v>
      </c>
      <c r="Q412" s="173">
        <f>ROUND(E412*P412,2)</f>
        <v>15.02</v>
      </c>
      <c r="R412" s="175"/>
      <c r="S412" s="175" t="s">
        <v>144</v>
      </c>
      <c r="T412" s="176" t="s">
        <v>145</v>
      </c>
      <c r="U412" s="161">
        <v>0.25</v>
      </c>
      <c r="V412" s="161">
        <f>ROUND(E412*U412,2)</f>
        <v>93.88</v>
      </c>
      <c r="W412" s="161"/>
      <c r="X412" s="161" t="s">
        <v>146</v>
      </c>
      <c r="Y412" s="161" t="s">
        <v>147</v>
      </c>
      <c r="Z412" s="151"/>
      <c r="AA412" s="151"/>
      <c r="AB412" s="151"/>
      <c r="AC412" s="151"/>
      <c r="AD412" s="151"/>
      <c r="AE412" s="151"/>
      <c r="AF412" s="151"/>
      <c r="AG412" s="151" t="s">
        <v>148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2" x14ac:dyDescent="0.2">
      <c r="A413" s="158"/>
      <c r="B413" s="159"/>
      <c r="C413" s="189" t="s">
        <v>503</v>
      </c>
      <c r="D413" s="182"/>
      <c r="E413" s="183"/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190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189" t="s">
        <v>504</v>
      </c>
      <c r="D414" s="182"/>
      <c r="E414" s="183">
        <v>297</v>
      </c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61"/>
      <c r="Z414" s="151"/>
      <c r="AA414" s="151"/>
      <c r="AB414" s="151"/>
      <c r="AC414" s="151"/>
      <c r="AD414" s="151"/>
      <c r="AE414" s="151"/>
      <c r="AF414" s="151"/>
      <c r="AG414" s="151" t="s">
        <v>190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189" t="s">
        <v>505</v>
      </c>
      <c r="D415" s="182"/>
      <c r="E415" s="183">
        <v>78.5</v>
      </c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190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ht="22.5" outlineLevel="1" x14ac:dyDescent="0.2">
      <c r="A416" s="170">
        <v>39</v>
      </c>
      <c r="B416" s="171" t="s">
        <v>506</v>
      </c>
      <c r="C416" s="178" t="s">
        <v>507</v>
      </c>
      <c r="D416" s="172" t="s">
        <v>230</v>
      </c>
      <c r="E416" s="173">
        <v>25</v>
      </c>
      <c r="F416" s="174"/>
      <c r="G416" s="175">
        <f>ROUND(E416*F416,2)</f>
        <v>0</v>
      </c>
      <c r="H416" s="174"/>
      <c r="I416" s="175">
        <f>ROUND(E416*H416,2)</f>
        <v>0</v>
      </c>
      <c r="J416" s="174"/>
      <c r="K416" s="175">
        <f>ROUND(E416*J416,2)</f>
        <v>0</v>
      </c>
      <c r="L416" s="175">
        <v>21</v>
      </c>
      <c r="M416" s="175">
        <f>G416*(1+L416/100)</f>
        <v>0</v>
      </c>
      <c r="N416" s="173">
        <v>0</v>
      </c>
      <c r="O416" s="173">
        <f>ROUND(E416*N416,2)</f>
        <v>0</v>
      </c>
      <c r="P416" s="173">
        <v>0.10150000000000001</v>
      </c>
      <c r="Q416" s="173">
        <f>ROUND(E416*P416,2)</f>
        <v>2.54</v>
      </c>
      <c r="R416" s="175"/>
      <c r="S416" s="175" t="s">
        <v>144</v>
      </c>
      <c r="T416" s="176" t="s">
        <v>145</v>
      </c>
      <c r="U416" s="161">
        <v>0.43</v>
      </c>
      <c r="V416" s="161">
        <f>ROUND(E416*U416,2)</f>
        <v>10.75</v>
      </c>
      <c r="W416" s="161"/>
      <c r="X416" s="161" t="s">
        <v>146</v>
      </c>
      <c r="Y416" s="161" t="s">
        <v>147</v>
      </c>
      <c r="Z416" s="151"/>
      <c r="AA416" s="151"/>
      <c r="AB416" s="151"/>
      <c r="AC416" s="151"/>
      <c r="AD416" s="151"/>
      <c r="AE416" s="151"/>
      <c r="AF416" s="151"/>
      <c r="AG416" s="151" t="s">
        <v>148</v>
      </c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2" x14ac:dyDescent="0.2">
      <c r="A417" s="158"/>
      <c r="B417" s="159"/>
      <c r="C417" s="189" t="s">
        <v>508</v>
      </c>
      <c r="D417" s="182"/>
      <c r="E417" s="183"/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61"/>
      <c r="Z417" s="151"/>
      <c r="AA417" s="151"/>
      <c r="AB417" s="151"/>
      <c r="AC417" s="151"/>
      <c r="AD417" s="151"/>
      <c r="AE417" s="151"/>
      <c r="AF417" s="151"/>
      <c r="AG417" s="151" t="s">
        <v>190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3" x14ac:dyDescent="0.2">
      <c r="A418" s="158"/>
      <c r="B418" s="159"/>
      <c r="C418" s="189" t="s">
        <v>509</v>
      </c>
      <c r="D418" s="182"/>
      <c r="E418" s="183">
        <v>25</v>
      </c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190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70">
        <v>40</v>
      </c>
      <c r="B419" s="171" t="s">
        <v>510</v>
      </c>
      <c r="C419" s="178" t="s">
        <v>511</v>
      </c>
      <c r="D419" s="172" t="s">
        <v>512</v>
      </c>
      <c r="E419" s="173">
        <v>1.80504</v>
      </c>
      <c r="F419" s="174"/>
      <c r="G419" s="175">
        <f>ROUND(E419*F419,2)</f>
        <v>0</v>
      </c>
      <c r="H419" s="174"/>
      <c r="I419" s="175">
        <f>ROUND(E419*H419,2)</f>
        <v>0</v>
      </c>
      <c r="J419" s="174"/>
      <c r="K419" s="175">
        <f>ROUND(E419*J419,2)</f>
        <v>0</v>
      </c>
      <c r="L419" s="175">
        <v>21</v>
      </c>
      <c r="M419" s="175">
        <f>G419*(1+L419/100)</f>
        <v>0</v>
      </c>
      <c r="N419" s="173">
        <v>1E-3</v>
      </c>
      <c r="O419" s="173">
        <f>ROUND(E419*N419,2)</f>
        <v>0</v>
      </c>
      <c r="P419" s="173">
        <v>0</v>
      </c>
      <c r="Q419" s="173">
        <f>ROUND(E419*P419,2)</f>
        <v>0</v>
      </c>
      <c r="R419" s="175" t="s">
        <v>513</v>
      </c>
      <c r="S419" s="175" t="s">
        <v>185</v>
      </c>
      <c r="T419" s="176" t="s">
        <v>185</v>
      </c>
      <c r="U419" s="161">
        <v>0</v>
      </c>
      <c r="V419" s="161">
        <f>ROUND(E419*U419,2)</f>
        <v>0</v>
      </c>
      <c r="W419" s="161"/>
      <c r="X419" s="161" t="s">
        <v>514</v>
      </c>
      <c r="Y419" s="161" t="s">
        <v>147</v>
      </c>
      <c r="Z419" s="151"/>
      <c r="AA419" s="151"/>
      <c r="AB419" s="151"/>
      <c r="AC419" s="151"/>
      <c r="AD419" s="151"/>
      <c r="AE419" s="151"/>
      <c r="AF419" s="151"/>
      <c r="AG419" s="151" t="s">
        <v>515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2" x14ac:dyDescent="0.2">
      <c r="A420" s="158"/>
      <c r="B420" s="159"/>
      <c r="C420" s="189" t="s">
        <v>516</v>
      </c>
      <c r="D420" s="182"/>
      <c r="E420" s="183">
        <v>1.80504</v>
      </c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61"/>
      <c r="Z420" s="151"/>
      <c r="AA420" s="151"/>
      <c r="AB420" s="151"/>
      <c r="AC420" s="151"/>
      <c r="AD420" s="151"/>
      <c r="AE420" s="151"/>
      <c r="AF420" s="151"/>
      <c r="AG420" s="151" t="s">
        <v>190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70">
        <v>41</v>
      </c>
      <c r="B421" s="171" t="s">
        <v>517</v>
      </c>
      <c r="C421" s="178" t="s">
        <v>518</v>
      </c>
      <c r="D421" s="172" t="s">
        <v>519</v>
      </c>
      <c r="E421" s="173">
        <v>910.24881000000005</v>
      </c>
      <c r="F421" s="174"/>
      <c r="G421" s="175">
        <f>ROUND(E421*F421,2)</f>
        <v>0</v>
      </c>
      <c r="H421" s="174"/>
      <c r="I421" s="175">
        <f>ROUND(E421*H421,2)</f>
        <v>0</v>
      </c>
      <c r="J421" s="174"/>
      <c r="K421" s="175">
        <f>ROUND(E421*J421,2)</f>
        <v>0</v>
      </c>
      <c r="L421" s="175">
        <v>21</v>
      </c>
      <c r="M421" s="175">
        <f>G421*(1+L421/100)</f>
        <v>0</v>
      </c>
      <c r="N421" s="173">
        <v>1</v>
      </c>
      <c r="O421" s="173">
        <f>ROUND(E421*N421,2)</f>
        <v>910.25</v>
      </c>
      <c r="P421" s="173">
        <v>0</v>
      </c>
      <c r="Q421" s="173">
        <f>ROUND(E421*P421,2)</f>
        <v>0</v>
      </c>
      <c r="R421" s="175"/>
      <c r="S421" s="175" t="s">
        <v>144</v>
      </c>
      <c r="T421" s="176" t="s">
        <v>185</v>
      </c>
      <c r="U421" s="161">
        <v>0</v>
      </c>
      <c r="V421" s="161">
        <f>ROUND(E421*U421,2)</f>
        <v>0</v>
      </c>
      <c r="W421" s="161"/>
      <c r="X421" s="161" t="s">
        <v>514</v>
      </c>
      <c r="Y421" s="161" t="s">
        <v>147</v>
      </c>
      <c r="Z421" s="151"/>
      <c r="AA421" s="151"/>
      <c r="AB421" s="151"/>
      <c r="AC421" s="151"/>
      <c r="AD421" s="151"/>
      <c r="AE421" s="151"/>
      <c r="AF421" s="151"/>
      <c r="AG421" s="151" t="s">
        <v>515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2" x14ac:dyDescent="0.2">
      <c r="A422" s="158"/>
      <c r="B422" s="159"/>
      <c r="C422" s="189" t="s">
        <v>520</v>
      </c>
      <c r="D422" s="182"/>
      <c r="E422" s="183">
        <v>910.24881000000005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190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x14ac:dyDescent="0.2">
      <c r="A423" s="163" t="s">
        <v>139</v>
      </c>
      <c r="B423" s="164" t="s">
        <v>86</v>
      </c>
      <c r="C423" s="177" t="s">
        <v>87</v>
      </c>
      <c r="D423" s="165"/>
      <c r="E423" s="166"/>
      <c r="F423" s="167"/>
      <c r="G423" s="167">
        <f>SUMIF(AG424:AG451,"&lt;&gt;NOR",G424:G451)</f>
        <v>0</v>
      </c>
      <c r="H423" s="167"/>
      <c r="I423" s="167">
        <f>SUM(I424:I451)</f>
        <v>0</v>
      </c>
      <c r="J423" s="167"/>
      <c r="K423" s="167">
        <f>SUM(K424:K451)</f>
        <v>0</v>
      </c>
      <c r="L423" s="167"/>
      <c r="M423" s="167">
        <f>SUM(M424:M451)</f>
        <v>0</v>
      </c>
      <c r="N423" s="166"/>
      <c r="O423" s="166">
        <f>SUM(O424:O451)</f>
        <v>95.480000000000018</v>
      </c>
      <c r="P423" s="166"/>
      <c r="Q423" s="166">
        <f>SUM(Q424:Q451)</f>
        <v>0</v>
      </c>
      <c r="R423" s="167"/>
      <c r="S423" s="167"/>
      <c r="T423" s="168"/>
      <c r="U423" s="162"/>
      <c r="V423" s="162">
        <f>SUM(V424:V451)</f>
        <v>107.29999999999998</v>
      </c>
      <c r="W423" s="162"/>
      <c r="X423" s="162"/>
      <c r="Y423" s="162"/>
      <c r="AG423" t="s">
        <v>140</v>
      </c>
    </row>
    <row r="424" spans="1:60" outlineLevel="1" x14ac:dyDescent="0.2">
      <c r="A424" s="170">
        <v>42</v>
      </c>
      <c r="B424" s="171" t="s">
        <v>521</v>
      </c>
      <c r="C424" s="178" t="s">
        <v>522</v>
      </c>
      <c r="D424" s="172" t="s">
        <v>297</v>
      </c>
      <c r="E424" s="173">
        <v>1.5</v>
      </c>
      <c r="F424" s="174"/>
      <c r="G424" s="175">
        <f>ROUND(E424*F424,2)</f>
        <v>0</v>
      </c>
      <c r="H424" s="174"/>
      <c r="I424" s="175">
        <f>ROUND(E424*H424,2)</f>
        <v>0</v>
      </c>
      <c r="J424" s="174"/>
      <c r="K424" s="175">
        <f>ROUND(E424*J424,2)</f>
        <v>0</v>
      </c>
      <c r="L424" s="175">
        <v>21</v>
      </c>
      <c r="M424" s="175">
        <f>G424*(1+L424/100)</f>
        <v>0</v>
      </c>
      <c r="N424" s="173">
        <v>1.665</v>
      </c>
      <c r="O424" s="173">
        <f>ROUND(E424*N424,2)</f>
        <v>2.5</v>
      </c>
      <c r="P424" s="173">
        <v>0</v>
      </c>
      <c r="Q424" s="173">
        <f>ROUND(E424*P424,2)</f>
        <v>0</v>
      </c>
      <c r="R424" s="175" t="s">
        <v>523</v>
      </c>
      <c r="S424" s="175" t="s">
        <v>185</v>
      </c>
      <c r="T424" s="176" t="s">
        <v>185</v>
      </c>
      <c r="U424" s="161">
        <v>0.92</v>
      </c>
      <c r="V424" s="161">
        <f>ROUND(E424*U424,2)</f>
        <v>1.38</v>
      </c>
      <c r="W424" s="161"/>
      <c r="X424" s="161" t="s">
        <v>146</v>
      </c>
      <c r="Y424" s="161" t="s">
        <v>147</v>
      </c>
      <c r="Z424" s="151"/>
      <c r="AA424" s="151"/>
      <c r="AB424" s="151"/>
      <c r="AC424" s="151"/>
      <c r="AD424" s="151"/>
      <c r="AE424" s="151"/>
      <c r="AF424" s="151"/>
      <c r="AG424" s="151" t="s">
        <v>148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2" x14ac:dyDescent="0.2">
      <c r="A425" s="158"/>
      <c r="B425" s="159"/>
      <c r="C425" s="261" t="s">
        <v>524</v>
      </c>
      <c r="D425" s="262"/>
      <c r="E425" s="262"/>
      <c r="F425" s="262"/>
      <c r="G425" s="262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187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2" x14ac:dyDescent="0.2">
      <c r="A426" s="158"/>
      <c r="B426" s="159"/>
      <c r="C426" s="189" t="s">
        <v>525</v>
      </c>
      <c r="D426" s="182"/>
      <c r="E426" s="183"/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190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3" x14ac:dyDescent="0.2">
      <c r="A427" s="158"/>
      <c r="B427" s="159"/>
      <c r="C427" s="189" t="s">
        <v>526</v>
      </c>
      <c r="D427" s="182"/>
      <c r="E427" s="183">
        <v>1.5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190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70">
        <v>43</v>
      </c>
      <c r="B428" s="171" t="s">
        <v>527</v>
      </c>
      <c r="C428" s="178" t="s">
        <v>528</v>
      </c>
      <c r="D428" s="172" t="s">
        <v>297</v>
      </c>
      <c r="E428" s="173">
        <v>43.331899999999997</v>
      </c>
      <c r="F428" s="174"/>
      <c r="G428" s="175">
        <f>ROUND(E428*F428,2)</f>
        <v>0</v>
      </c>
      <c r="H428" s="174"/>
      <c r="I428" s="175">
        <f>ROUND(E428*H428,2)</f>
        <v>0</v>
      </c>
      <c r="J428" s="174"/>
      <c r="K428" s="175">
        <f>ROUND(E428*J428,2)</f>
        <v>0</v>
      </c>
      <c r="L428" s="175">
        <v>21</v>
      </c>
      <c r="M428" s="175">
        <f>G428*(1+L428/100)</f>
        <v>0</v>
      </c>
      <c r="N428" s="173">
        <v>1.8907700000000001</v>
      </c>
      <c r="O428" s="173">
        <f>ROUND(E428*N428,2)</f>
        <v>81.93</v>
      </c>
      <c r="P428" s="173">
        <v>0</v>
      </c>
      <c r="Q428" s="173">
        <f>ROUND(E428*P428,2)</f>
        <v>0</v>
      </c>
      <c r="R428" s="175" t="s">
        <v>529</v>
      </c>
      <c r="S428" s="175" t="s">
        <v>185</v>
      </c>
      <c r="T428" s="176" t="s">
        <v>185</v>
      </c>
      <c r="U428" s="161">
        <v>1.7</v>
      </c>
      <c r="V428" s="161">
        <f>ROUND(E428*U428,2)</f>
        <v>73.66</v>
      </c>
      <c r="W428" s="161"/>
      <c r="X428" s="161" t="s">
        <v>146</v>
      </c>
      <c r="Y428" s="161" t="s">
        <v>147</v>
      </c>
      <c r="Z428" s="151"/>
      <c r="AA428" s="151"/>
      <c r="AB428" s="151"/>
      <c r="AC428" s="151"/>
      <c r="AD428" s="151"/>
      <c r="AE428" s="151"/>
      <c r="AF428" s="151"/>
      <c r="AG428" s="151" t="s">
        <v>148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2" x14ac:dyDescent="0.2">
      <c r="A429" s="158"/>
      <c r="B429" s="159"/>
      <c r="C429" s="261" t="s">
        <v>530</v>
      </c>
      <c r="D429" s="262"/>
      <c r="E429" s="262"/>
      <c r="F429" s="262"/>
      <c r="G429" s="262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187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2" x14ac:dyDescent="0.2">
      <c r="A430" s="158"/>
      <c r="B430" s="159"/>
      <c r="C430" s="189" t="s">
        <v>353</v>
      </c>
      <c r="D430" s="182"/>
      <c r="E430" s="183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190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89" t="s">
        <v>393</v>
      </c>
      <c r="D431" s="182"/>
      <c r="E431" s="183"/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190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189" t="s">
        <v>531</v>
      </c>
      <c r="D432" s="182"/>
      <c r="E432" s="183">
        <v>22.982399999999998</v>
      </c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61"/>
      <c r="Z432" s="151"/>
      <c r="AA432" s="151"/>
      <c r="AB432" s="151"/>
      <c r="AC432" s="151"/>
      <c r="AD432" s="151"/>
      <c r="AE432" s="151"/>
      <c r="AF432" s="151"/>
      <c r="AG432" s="151" t="s">
        <v>190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89" t="s">
        <v>532</v>
      </c>
      <c r="D433" s="182"/>
      <c r="E433" s="183">
        <v>13.669499999999999</v>
      </c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190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89" t="s">
        <v>533</v>
      </c>
      <c r="D434" s="182"/>
      <c r="E434" s="183">
        <v>3.2799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190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89" t="s">
        <v>534</v>
      </c>
      <c r="D435" s="182"/>
      <c r="E435" s="183">
        <v>0.7429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190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189" t="s">
        <v>535</v>
      </c>
      <c r="D436" s="182"/>
      <c r="E436" s="183">
        <v>1.4343999999999999</v>
      </c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1"/>
      <c r="AA436" s="151"/>
      <c r="AB436" s="151"/>
      <c r="AC436" s="151"/>
      <c r="AD436" s="151"/>
      <c r="AE436" s="151"/>
      <c r="AF436" s="151"/>
      <c r="AG436" s="151" t="s">
        <v>190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89" t="s">
        <v>536</v>
      </c>
      <c r="D437" s="182"/>
      <c r="E437" s="183">
        <v>1.2228000000000001</v>
      </c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190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ht="22.5" outlineLevel="1" x14ac:dyDescent="0.2">
      <c r="A438" s="170">
        <v>44</v>
      </c>
      <c r="B438" s="171" t="s">
        <v>537</v>
      </c>
      <c r="C438" s="178" t="s">
        <v>538</v>
      </c>
      <c r="D438" s="172" t="s">
        <v>297</v>
      </c>
      <c r="E438" s="173">
        <v>4.3609999999999998</v>
      </c>
      <c r="F438" s="174"/>
      <c r="G438" s="175">
        <f>ROUND(E438*F438,2)</f>
        <v>0</v>
      </c>
      <c r="H438" s="174"/>
      <c r="I438" s="175">
        <f>ROUND(E438*H438,2)</f>
        <v>0</v>
      </c>
      <c r="J438" s="174"/>
      <c r="K438" s="175">
        <f>ROUND(E438*J438,2)</f>
        <v>0</v>
      </c>
      <c r="L438" s="175">
        <v>21</v>
      </c>
      <c r="M438" s="175">
        <f>G438*(1+L438/100)</f>
        <v>0</v>
      </c>
      <c r="N438" s="173">
        <v>2.5</v>
      </c>
      <c r="O438" s="173">
        <f>ROUND(E438*N438,2)</f>
        <v>10.9</v>
      </c>
      <c r="P438" s="173">
        <v>0</v>
      </c>
      <c r="Q438" s="173">
        <f>ROUND(E438*P438,2)</f>
        <v>0</v>
      </c>
      <c r="R438" s="175" t="s">
        <v>529</v>
      </c>
      <c r="S438" s="175" t="s">
        <v>185</v>
      </c>
      <c r="T438" s="176" t="s">
        <v>185</v>
      </c>
      <c r="U438" s="161">
        <v>1.19</v>
      </c>
      <c r="V438" s="161">
        <f>ROUND(E438*U438,2)</f>
        <v>5.19</v>
      </c>
      <c r="W438" s="161"/>
      <c r="X438" s="161" t="s">
        <v>146</v>
      </c>
      <c r="Y438" s="161" t="s">
        <v>147</v>
      </c>
      <c r="Z438" s="151"/>
      <c r="AA438" s="151"/>
      <c r="AB438" s="151"/>
      <c r="AC438" s="151"/>
      <c r="AD438" s="151"/>
      <c r="AE438" s="151"/>
      <c r="AF438" s="151"/>
      <c r="AG438" s="151" t="s">
        <v>148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2" x14ac:dyDescent="0.2">
      <c r="A439" s="158"/>
      <c r="B439" s="159"/>
      <c r="C439" s="261" t="s">
        <v>539</v>
      </c>
      <c r="D439" s="262"/>
      <c r="E439" s="262"/>
      <c r="F439" s="262"/>
      <c r="G439" s="262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187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2" x14ac:dyDescent="0.2">
      <c r="A440" s="158"/>
      <c r="B440" s="159"/>
      <c r="C440" s="189" t="s">
        <v>540</v>
      </c>
      <c r="D440" s="182"/>
      <c r="E440" s="183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190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89" t="s">
        <v>541</v>
      </c>
      <c r="D441" s="182"/>
      <c r="E441" s="183">
        <v>0.12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190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89" t="s">
        <v>542</v>
      </c>
      <c r="D442" s="182"/>
      <c r="E442" s="183">
        <v>0.34100000000000003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190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ht="22.5" outlineLevel="3" x14ac:dyDescent="0.2">
      <c r="A443" s="158"/>
      <c r="B443" s="159"/>
      <c r="C443" s="189" t="s">
        <v>543</v>
      </c>
      <c r="D443" s="182"/>
      <c r="E443" s="183">
        <v>3.54</v>
      </c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190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89" t="s">
        <v>544</v>
      </c>
      <c r="D444" s="182"/>
      <c r="E444" s="183">
        <v>0.36</v>
      </c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190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70">
        <v>45</v>
      </c>
      <c r="B445" s="171" t="s">
        <v>545</v>
      </c>
      <c r="C445" s="178" t="s">
        <v>546</v>
      </c>
      <c r="D445" s="172" t="s">
        <v>183</v>
      </c>
      <c r="E445" s="173">
        <v>32.618200000000002</v>
      </c>
      <c r="F445" s="174"/>
      <c r="G445" s="175">
        <f>ROUND(E445*F445,2)</f>
        <v>0</v>
      </c>
      <c r="H445" s="174"/>
      <c r="I445" s="175">
        <f>ROUND(E445*H445,2)</f>
        <v>0</v>
      </c>
      <c r="J445" s="174"/>
      <c r="K445" s="175">
        <f>ROUND(E445*J445,2)</f>
        <v>0</v>
      </c>
      <c r="L445" s="175">
        <v>21</v>
      </c>
      <c r="M445" s="175">
        <f>G445*(1+L445/100)</f>
        <v>0</v>
      </c>
      <c r="N445" s="173">
        <v>4.5100000000000001E-3</v>
      </c>
      <c r="O445" s="173">
        <f>ROUND(E445*N445,2)</f>
        <v>0.15</v>
      </c>
      <c r="P445" s="173">
        <v>0</v>
      </c>
      <c r="Q445" s="173">
        <f>ROUND(E445*P445,2)</f>
        <v>0</v>
      </c>
      <c r="R445" s="175" t="s">
        <v>529</v>
      </c>
      <c r="S445" s="175" t="s">
        <v>185</v>
      </c>
      <c r="T445" s="176" t="s">
        <v>185</v>
      </c>
      <c r="U445" s="161">
        <v>0.83</v>
      </c>
      <c r="V445" s="161">
        <f>ROUND(E445*U445,2)</f>
        <v>27.07</v>
      </c>
      <c r="W445" s="161"/>
      <c r="X445" s="161" t="s">
        <v>146</v>
      </c>
      <c r="Y445" s="161" t="s">
        <v>147</v>
      </c>
      <c r="Z445" s="151"/>
      <c r="AA445" s="151"/>
      <c r="AB445" s="151"/>
      <c r="AC445" s="151"/>
      <c r="AD445" s="151"/>
      <c r="AE445" s="151"/>
      <c r="AF445" s="151"/>
      <c r="AG445" s="151" t="s">
        <v>148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261" t="s">
        <v>530</v>
      </c>
      <c r="D446" s="262"/>
      <c r="E446" s="262"/>
      <c r="F446" s="262"/>
      <c r="G446" s="262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187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189" t="s">
        <v>540</v>
      </c>
      <c r="D447" s="182"/>
      <c r="E447" s="183"/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190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3" x14ac:dyDescent="0.2">
      <c r="A448" s="158"/>
      <c r="B448" s="159"/>
      <c r="C448" s="189" t="s">
        <v>547</v>
      </c>
      <c r="D448" s="182"/>
      <c r="E448" s="183">
        <v>2.1947999999999999</v>
      </c>
      <c r="F448" s="161"/>
      <c r="G448" s="161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190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3" x14ac:dyDescent="0.2">
      <c r="A449" s="158"/>
      <c r="B449" s="159"/>
      <c r="C449" s="189" t="s">
        <v>548</v>
      </c>
      <c r="D449" s="182"/>
      <c r="E449" s="183">
        <v>1.96</v>
      </c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190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ht="45" outlineLevel="3" x14ac:dyDescent="0.2">
      <c r="A450" s="158"/>
      <c r="B450" s="159"/>
      <c r="C450" s="189" t="s">
        <v>549</v>
      </c>
      <c r="D450" s="182"/>
      <c r="E450" s="183">
        <v>24.028199999999998</v>
      </c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190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89" t="s">
        <v>550</v>
      </c>
      <c r="D451" s="182"/>
      <c r="E451" s="183">
        <v>4.4352</v>
      </c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190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x14ac:dyDescent="0.2">
      <c r="A452" s="163" t="s">
        <v>139</v>
      </c>
      <c r="B452" s="164" t="s">
        <v>88</v>
      </c>
      <c r="C452" s="177" t="s">
        <v>89</v>
      </c>
      <c r="D452" s="165"/>
      <c r="E452" s="166"/>
      <c r="F452" s="167"/>
      <c r="G452" s="167">
        <f>SUMIF(AG453:AG492,"&lt;&gt;NOR",G453:G492)</f>
        <v>0</v>
      </c>
      <c r="H452" s="167"/>
      <c r="I452" s="167">
        <f>SUM(I453:I492)</f>
        <v>0</v>
      </c>
      <c r="J452" s="167"/>
      <c r="K452" s="167">
        <f>SUM(K453:K492)</f>
        <v>0</v>
      </c>
      <c r="L452" s="167"/>
      <c r="M452" s="167">
        <f>SUM(M453:M492)</f>
        <v>0</v>
      </c>
      <c r="N452" s="166"/>
      <c r="O452" s="166">
        <f>SUM(O453:O492)</f>
        <v>14.699999999999998</v>
      </c>
      <c r="P452" s="166"/>
      <c r="Q452" s="166">
        <f>SUM(Q453:Q492)</f>
        <v>0</v>
      </c>
      <c r="R452" s="167"/>
      <c r="S452" s="167"/>
      <c r="T452" s="168"/>
      <c r="U452" s="162"/>
      <c r="V452" s="162">
        <f>SUM(V453:V492)</f>
        <v>4.7300000000000004</v>
      </c>
      <c r="W452" s="162"/>
      <c r="X452" s="162"/>
      <c r="Y452" s="162"/>
      <c r="AG452" t="s">
        <v>140</v>
      </c>
    </row>
    <row r="453" spans="1:60" ht="22.5" outlineLevel="1" x14ac:dyDescent="0.2">
      <c r="A453" s="170">
        <v>46</v>
      </c>
      <c r="B453" s="171" t="s">
        <v>551</v>
      </c>
      <c r="C453" s="178" t="s">
        <v>552</v>
      </c>
      <c r="D453" s="172" t="s">
        <v>183</v>
      </c>
      <c r="E453" s="173">
        <v>0.65</v>
      </c>
      <c r="F453" s="174"/>
      <c r="G453" s="175">
        <f>ROUND(E453*F453,2)</f>
        <v>0</v>
      </c>
      <c r="H453" s="174"/>
      <c r="I453" s="175">
        <f>ROUND(E453*H453,2)</f>
        <v>0</v>
      </c>
      <c r="J453" s="174"/>
      <c r="K453" s="175">
        <f>ROUND(E453*J453,2)</f>
        <v>0</v>
      </c>
      <c r="L453" s="175">
        <v>21</v>
      </c>
      <c r="M453" s="175">
        <f>G453*(1+L453/100)</f>
        <v>0</v>
      </c>
      <c r="N453" s="173">
        <v>0.23</v>
      </c>
      <c r="O453" s="173">
        <f>ROUND(E453*N453,2)</f>
        <v>0.15</v>
      </c>
      <c r="P453" s="173">
        <v>0</v>
      </c>
      <c r="Q453" s="173">
        <f>ROUND(E453*P453,2)</f>
        <v>0</v>
      </c>
      <c r="R453" s="175" t="s">
        <v>184</v>
      </c>
      <c r="S453" s="175" t="s">
        <v>185</v>
      </c>
      <c r="T453" s="176" t="s">
        <v>185</v>
      </c>
      <c r="U453" s="161">
        <v>0.02</v>
      </c>
      <c r="V453" s="161">
        <f>ROUND(E453*U453,2)</f>
        <v>0.01</v>
      </c>
      <c r="W453" s="161"/>
      <c r="X453" s="161" t="s">
        <v>146</v>
      </c>
      <c r="Y453" s="161" t="s">
        <v>147</v>
      </c>
      <c r="Z453" s="151"/>
      <c r="AA453" s="151"/>
      <c r="AB453" s="151"/>
      <c r="AC453" s="151"/>
      <c r="AD453" s="151"/>
      <c r="AE453" s="151"/>
      <c r="AF453" s="151"/>
      <c r="AG453" s="151" t="s">
        <v>148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2" x14ac:dyDescent="0.2">
      <c r="A454" s="158"/>
      <c r="B454" s="159"/>
      <c r="C454" s="189" t="s">
        <v>205</v>
      </c>
      <c r="D454" s="182"/>
      <c r="E454" s="183"/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190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89" t="s">
        <v>191</v>
      </c>
      <c r="D455" s="182"/>
      <c r="E455" s="183">
        <v>0.65</v>
      </c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190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ht="22.5" outlineLevel="1" x14ac:dyDescent="0.2">
      <c r="A456" s="170">
        <v>47</v>
      </c>
      <c r="B456" s="171" t="s">
        <v>553</v>
      </c>
      <c r="C456" s="178" t="s">
        <v>554</v>
      </c>
      <c r="D456" s="172" t="s">
        <v>183</v>
      </c>
      <c r="E456" s="173">
        <v>14.179500000000001</v>
      </c>
      <c r="F456" s="174"/>
      <c r="G456" s="175">
        <f>ROUND(E456*F456,2)</f>
        <v>0</v>
      </c>
      <c r="H456" s="174"/>
      <c r="I456" s="175">
        <f>ROUND(E456*H456,2)</f>
        <v>0</v>
      </c>
      <c r="J456" s="174"/>
      <c r="K456" s="175">
        <f>ROUND(E456*J456,2)</f>
        <v>0</v>
      </c>
      <c r="L456" s="175">
        <v>21</v>
      </c>
      <c r="M456" s="175">
        <f>G456*(1+L456/100)</f>
        <v>0</v>
      </c>
      <c r="N456" s="173">
        <v>0.34499999999999997</v>
      </c>
      <c r="O456" s="173">
        <f>ROUND(E456*N456,2)</f>
        <v>4.8899999999999997</v>
      </c>
      <c r="P456" s="173">
        <v>0</v>
      </c>
      <c r="Q456" s="173">
        <f>ROUND(E456*P456,2)</f>
        <v>0</v>
      </c>
      <c r="R456" s="175" t="s">
        <v>184</v>
      </c>
      <c r="S456" s="175" t="s">
        <v>185</v>
      </c>
      <c r="T456" s="176" t="s">
        <v>185</v>
      </c>
      <c r="U456" s="161">
        <v>0.03</v>
      </c>
      <c r="V456" s="161">
        <f>ROUND(E456*U456,2)</f>
        <v>0.43</v>
      </c>
      <c r="W456" s="161"/>
      <c r="X456" s="161" t="s">
        <v>146</v>
      </c>
      <c r="Y456" s="161" t="s">
        <v>147</v>
      </c>
      <c r="Z456" s="151"/>
      <c r="AA456" s="151"/>
      <c r="AB456" s="151"/>
      <c r="AC456" s="151"/>
      <c r="AD456" s="151"/>
      <c r="AE456" s="151"/>
      <c r="AF456" s="151"/>
      <c r="AG456" s="151" t="s">
        <v>148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2" x14ac:dyDescent="0.2">
      <c r="A457" s="158"/>
      <c r="B457" s="159"/>
      <c r="C457" s="189" t="s">
        <v>197</v>
      </c>
      <c r="D457" s="182"/>
      <c r="E457" s="183"/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190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89" t="s">
        <v>265</v>
      </c>
      <c r="D458" s="182"/>
      <c r="E458" s="183"/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190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189" t="s">
        <v>555</v>
      </c>
      <c r="D459" s="182"/>
      <c r="E459" s="183">
        <v>10.169499999999999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190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89" t="s">
        <v>556</v>
      </c>
      <c r="D460" s="182"/>
      <c r="E460" s="183">
        <v>3.36</v>
      </c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190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89" t="s">
        <v>204</v>
      </c>
      <c r="D461" s="182"/>
      <c r="E461" s="183"/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190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89" t="s">
        <v>205</v>
      </c>
      <c r="D462" s="182"/>
      <c r="E462" s="183"/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190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89" t="s">
        <v>557</v>
      </c>
      <c r="D463" s="182"/>
      <c r="E463" s="183">
        <v>0.65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190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ht="22.5" outlineLevel="1" x14ac:dyDescent="0.2">
      <c r="A464" s="170">
        <v>48</v>
      </c>
      <c r="B464" s="171" t="s">
        <v>558</v>
      </c>
      <c r="C464" s="178" t="s">
        <v>559</v>
      </c>
      <c r="D464" s="172" t="s">
        <v>183</v>
      </c>
      <c r="E464" s="173">
        <v>10.169499999999999</v>
      </c>
      <c r="F464" s="174"/>
      <c r="G464" s="175">
        <f>ROUND(E464*F464,2)</f>
        <v>0</v>
      </c>
      <c r="H464" s="174"/>
      <c r="I464" s="175">
        <f>ROUND(E464*H464,2)</f>
        <v>0</v>
      </c>
      <c r="J464" s="174"/>
      <c r="K464" s="175">
        <f>ROUND(E464*J464,2)</f>
        <v>0</v>
      </c>
      <c r="L464" s="175">
        <v>21</v>
      </c>
      <c r="M464" s="175">
        <f>G464*(1+L464/100)</f>
        <v>0</v>
      </c>
      <c r="N464" s="173">
        <v>0.46</v>
      </c>
      <c r="O464" s="173">
        <f>ROUND(E464*N464,2)</f>
        <v>4.68</v>
      </c>
      <c r="P464" s="173">
        <v>0</v>
      </c>
      <c r="Q464" s="173">
        <f>ROUND(E464*P464,2)</f>
        <v>0</v>
      </c>
      <c r="R464" s="175" t="s">
        <v>184</v>
      </c>
      <c r="S464" s="175" t="s">
        <v>185</v>
      </c>
      <c r="T464" s="176" t="s">
        <v>185</v>
      </c>
      <c r="U464" s="161">
        <v>0.03</v>
      </c>
      <c r="V464" s="161">
        <f>ROUND(E464*U464,2)</f>
        <v>0.31</v>
      </c>
      <c r="W464" s="161"/>
      <c r="X464" s="161" t="s">
        <v>146</v>
      </c>
      <c r="Y464" s="161" t="s">
        <v>147</v>
      </c>
      <c r="Z464" s="151"/>
      <c r="AA464" s="151"/>
      <c r="AB464" s="151"/>
      <c r="AC464" s="151"/>
      <c r="AD464" s="151"/>
      <c r="AE464" s="151"/>
      <c r="AF464" s="151"/>
      <c r="AG464" s="151" t="s">
        <v>148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2" x14ac:dyDescent="0.2">
      <c r="A465" s="158"/>
      <c r="B465" s="159"/>
      <c r="C465" s="189" t="s">
        <v>209</v>
      </c>
      <c r="D465" s="182"/>
      <c r="E465" s="183"/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190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89" t="s">
        <v>199</v>
      </c>
      <c r="D466" s="182"/>
      <c r="E466" s="183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190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ht="22.5" outlineLevel="3" x14ac:dyDescent="0.2">
      <c r="A467" s="158"/>
      <c r="B467" s="159"/>
      <c r="C467" s="189" t="s">
        <v>210</v>
      </c>
      <c r="D467" s="182"/>
      <c r="E467" s="183">
        <v>1.95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190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89" t="s">
        <v>204</v>
      </c>
      <c r="D468" s="182"/>
      <c r="E468" s="183"/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190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89" t="s">
        <v>201</v>
      </c>
      <c r="D469" s="182"/>
      <c r="E469" s="183"/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190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89" t="s">
        <v>211</v>
      </c>
      <c r="D470" s="182"/>
      <c r="E470" s="183">
        <v>1.3915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190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89" t="s">
        <v>212</v>
      </c>
      <c r="D471" s="182"/>
      <c r="E471" s="183">
        <v>6.8280000000000003</v>
      </c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61"/>
      <c r="Z471" s="151"/>
      <c r="AA471" s="151"/>
      <c r="AB471" s="151"/>
      <c r="AC471" s="151"/>
      <c r="AD471" s="151"/>
      <c r="AE471" s="151"/>
      <c r="AF471" s="151"/>
      <c r="AG471" s="151" t="s">
        <v>190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 x14ac:dyDescent="0.2">
      <c r="A472" s="170">
        <v>49</v>
      </c>
      <c r="B472" s="171" t="s">
        <v>560</v>
      </c>
      <c r="C472" s="178" t="s">
        <v>561</v>
      </c>
      <c r="D472" s="172" t="s">
        <v>183</v>
      </c>
      <c r="E472" s="173">
        <v>16.889500000000002</v>
      </c>
      <c r="F472" s="174"/>
      <c r="G472" s="175">
        <f>ROUND(E472*F472,2)</f>
        <v>0</v>
      </c>
      <c r="H472" s="174"/>
      <c r="I472" s="175">
        <f>ROUND(E472*H472,2)</f>
        <v>0</v>
      </c>
      <c r="J472" s="174"/>
      <c r="K472" s="175">
        <f>ROUND(E472*J472,2)</f>
        <v>0</v>
      </c>
      <c r="L472" s="175">
        <v>21</v>
      </c>
      <c r="M472" s="175">
        <f>G472*(1+L472/100)</f>
        <v>0</v>
      </c>
      <c r="N472" s="173">
        <v>6.5199999999999998E-3</v>
      </c>
      <c r="O472" s="173">
        <f>ROUND(E472*N472,2)</f>
        <v>0.11</v>
      </c>
      <c r="P472" s="173">
        <v>0</v>
      </c>
      <c r="Q472" s="173">
        <f>ROUND(E472*P472,2)</f>
        <v>0</v>
      </c>
      <c r="R472" s="175" t="s">
        <v>184</v>
      </c>
      <c r="S472" s="175" t="s">
        <v>185</v>
      </c>
      <c r="T472" s="176" t="s">
        <v>185</v>
      </c>
      <c r="U472" s="161">
        <v>4.0000000000000001E-3</v>
      </c>
      <c r="V472" s="161">
        <f>ROUND(E472*U472,2)</f>
        <v>7.0000000000000007E-2</v>
      </c>
      <c r="W472" s="161"/>
      <c r="X472" s="161" t="s">
        <v>146</v>
      </c>
      <c r="Y472" s="161" t="s">
        <v>147</v>
      </c>
      <c r="Z472" s="151"/>
      <c r="AA472" s="151"/>
      <c r="AB472" s="151"/>
      <c r="AC472" s="151"/>
      <c r="AD472" s="151"/>
      <c r="AE472" s="151"/>
      <c r="AF472" s="151"/>
      <c r="AG472" s="151" t="s">
        <v>148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2" x14ac:dyDescent="0.2">
      <c r="A473" s="158"/>
      <c r="B473" s="159"/>
      <c r="C473" s="189" t="s">
        <v>562</v>
      </c>
      <c r="D473" s="182"/>
      <c r="E473" s="183">
        <v>16.889500000000002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190</v>
      </c>
      <c r="AH473" s="151">
        <v>5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70">
        <v>50</v>
      </c>
      <c r="B474" s="171" t="s">
        <v>563</v>
      </c>
      <c r="C474" s="178" t="s">
        <v>564</v>
      </c>
      <c r="D474" s="172" t="s">
        <v>183</v>
      </c>
      <c r="E474" s="173">
        <v>20.249500000000001</v>
      </c>
      <c r="F474" s="174"/>
      <c r="G474" s="175">
        <f>ROUND(E474*F474,2)</f>
        <v>0</v>
      </c>
      <c r="H474" s="174"/>
      <c r="I474" s="175">
        <f>ROUND(E474*H474,2)</f>
        <v>0</v>
      </c>
      <c r="J474" s="174"/>
      <c r="K474" s="175">
        <f>ROUND(E474*J474,2)</f>
        <v>0</v>
      </c>
      <c r="L474" s="175">
        <v>21</v>
      </c>
      <c r="M474" s="175">
        <f>G474*(1+L474/100)</f>
        <v>0</v>
      </c>
      <c r="N474" s="173">
        <v>5.0000000000000001E-4</v>
      </c>
      <c r="O474" s="173">
        <f>ROUND(E474*N474,2)</f>
        <v>0.01</v>
      </c>
      <c r="P474" s="173">
        <v>0</v>
      </c>
      <c r="Q474" s="173">
        <f>ROUND(E474*P474,2)</f>
        <v>0</v>
      </c>
      <c r="R474" s="175" t="s">
        <v>184</v>
      </c>
      <c r="S474" s="175" t="s">
        <v>185</v>
      </c>
      <c r="T474" s="176" t="s">
        <v>185</v>
      </c>
      <c r="U474" s="161">
        <v>2E-3</v>
      </c>
      <c r="V474" s="161">
        <f>ROUND(E474*U474,2)</f>
        <v>0.04</v>
      </c>
      <c r="W474" s="161"/>
      <c r="X474" s="161" t="s">
        <v>146</v>
      </c>
      <c r="Y474" s="161" t="s">
        <v>147</v>
      </c>
      <c r="Z474" s="151"/>
      <c r="AA474" s="151"/>
      <c r="AB474" s="151"/>
      <c r="AC474" s="151"/>
      <c r="AD474" s="151"/>
      <c r="AE474" s="151"/>
      <c r="AF474" s="151"/>
      <c r="AG474" s="151" t="s">
        <v>148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61" t="s">
        <v>565</v>
      </c>
      <c r="D475" s="262"/>
      <c r="E475" s="262"/>
      <c r="F475" s="262"/>
      <c r="G475" s="262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187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2" x14ac:dyDescent="0.2">
      <c r="A476" s="158"/>
      <c r="B476" s="159"/>
      <c r="C476" s="189" t="s">
        <v>566</v>
      </c>
      <c r="D476" s="182"/>
      <c r="E476" s="183">
        <v>20.249500000000001</v>
      </c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190</v>
      </c>
      <c r="AH476" s="151">
        <v>5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ht="22.5" outlineLevel="1" x14ac:dyDescent="0.2">
      <c r="A477" s="170">
        <v>51</v>
      </c>
      <c r="B477" s="171" t="s">
        <v>567</v>
      </c>
      <c r="C477" s="178" t="s">
        <v>568</v>
      </c>
      <c r="D477" s="172" t="s">
        <v>183</v>
      </c>
      <c r="E477" s="173">
        <v>20.249500000000001</v>
      </c>
      <c r="F477" s="174"/>
      <c r="G477" s="175">
        <f>ROUND(E477*F477,2)</f>
        <v>0</v>
      </c>
      <c r="H477" s="174"/>
      <c r="I477" s="175">
        <f>ROUND(E477*H477,2)</f>
        <v>0</v>
      </c>
      <c r="J477" s="174"/>
      <c r="K477" s="175">
        <f>ROUND(E477*J477,2)</f>
        <v>0</v>
      </c>
      <c r="L477" s="175">
        <v>21</v>
      </c>
      <c r="M477" s="175">
        <f>G477*(1+L477/100)</f>
        <v>0</v>
      </c>
      <c r="N477" s="173">
        <v>0.10373</v>
      </c>
      <c r="O477" s="173">
        <f>ROUND(E477*N477,2)</f>
        <v>2.1</v>
      </c>
      <c r="P477" s="173">
        <v>0</v>
      </c>
      <c r="Q477" s="173">
        <f>ROUND(E477*P477,2)</f>
        <v>0</v>
      </c>
      <c r="R477" s="175" t="s">
        <v>184</v>
      </c>
      <c r="S477" s="175" t="s">
        <v>185</v>
      </c>
      <c r="T477" s="176" t="s">
        <v>185</v>
      </c>
      <c r="U477" s="161">
        <v>0.06</v>
      </c>
      <c r="V477" s="161">
        <f>ROUND(E477*U477,2)</f>
        <v>1.21</v>
      </c>
      <c r="W477" s="161"/>
      <c r="X477" s="161" t="s">
        <v>146</v>
      </c>
      <c r="Y477" s="161" t="s">
        <v>147</v>
      </c>
      <c r="Z477" s="151"/>
      <c r="AA477" s="151"/>
      <c r="AB477" s="151"/>
      <c r="AC477" s="151"/>
      <c r="AD477" s="151"/>
      <c r="AE477" s="151"/>
      <c r="AF477" s="151"/>
      <c r="AG477" s="151" t="s">
        <v>148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2" x14ac:dyDescent="0.2">
      <c r="A478" s="158"/>
      <c r="B478" s="159"/>
      <c r="C478" s="189" t="s">
        <v>197</v>
      </c>
      <c r="D478" s="182"/>
      <c r="E478" s="183"/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1"/>
      <c r="AA478" s="151"/>
      <c r="AB478" s="151"/>
      <c r="AC478" s="151"/>
      <c r="AD478" s="151"/>
      <c r="AE478" s="151"/>
      <c r="AF478" s="151"/>
      <c r="AG478" s="151" t="s">
        <v>190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3" x14ac:dyDescent="0.2">
      <c r="A479" s="158"/>
      <c r="B479" s="159"/>
      <c r="C479" s="189" t="s">
        <v>265</v>
      </c>
      <c r="D479" s="182"/>
      <c r="E479" s="183"/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190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189" t="s">
        <v>555</v>
      </c>
      <c r="D480" s="182"/>
      <c r="E480" s="183">
        <v>10.169499999999999</v>
      </c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190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89" t="s">
        <v>569</v>
      </c>
      <c r="D481" s="182"/>
      <c r="E481" s="183">
        <v>10.08</v>
      </c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190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ht="22.5" outlineLevel="1" x14ac:dyDescent="0.2">
      <c r="A482" s="170">
        <v>52</v>
      </c>
      <c r="B482" s="171" t="s">
        <v>570</v>
      </c>
      <c r="C482" s="178" t="s">
        <v>571</v>
      </c>
      <c r="D482" s="172" t="s">
        <v>183</v>
      </c>
      <c r="E482" s="173">
        <v>16.889500000000002</v>
      </c>
      <c r="F482" s="174"/>
      <c r="G482" s="175">
        <f>ROUND(E482*F482,2)</f>
        <v>0</v>
      </c>
      <c r="H482" s="174"/>
      <c r="I482" s="175">
        <f>ROUND(E482*H482,2)</f>
        <v>0</v>
      </c>
      <c r="J482" s="174"/>
      <c r="K482" s="175">
        <f>ROUND(E482*J482,2)</f>
        <v>0</v>
      </c>
      <c r="L482" s="175">
        <v>21</v>
      </c>
      <c r="M482" s="175">
        <f>G482*(1+L482/100)</f>
        <v>0</v>
      </c>
      <c r="N482" s="173">
        <v>0.15559000000000001</v>
      </c>
      <c r="O482" s="173">
        <f>ROUND(E482*N482,2)</f>
        <v>2.63</v>
      </c>
      <c r="P482" s="173">
        <v>0</v>
      </c>
      <c r="Q482" s="173">
        <f>ROUND(E482*P482,2)</f>
        <v>0</v>
      </c>
      <c r="R482" s="175" t="s">
        <v>184</v>
      </c>
      <c r="S482" s="175" t="s">
        <v>185</v>
      </c>
      <c r="T482" s="176" t="s">
        <v>185</v>
      </c>
      <c r="U482" s="161">
        <v>0.08</v>
      </c>
      <c r="V482" s="161">
        <f>ROUND(E482*U482,2)</f>
        <v>1.35</v>
      </c>
      <c r="W482" s="161"/>
      <c r="X482" s="161" t="s">
        <v>146</v>
      </c>
      <c r="Y482" s="161" t="s">
        <v>147</v>
      </c>
      <c r="Z482" s="151"/>
      <c r="AA482" s="151"/>
      <c r="AB482" s="151"/>
      <c r="AC482" s="151"/>
      <c r="AD482" s="151"/>
      <c r="AE482" s="151"/>
      <c r="AF482" s="151"/>
      <c r="AG482" s="151" t="s">
        <v>148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2" x14ac:dyDescent="0.2">
      <c r="A483" s="158"/>
      <c r="B483" s="159"/>
      <c r="C483" s="189" t="s">
        <v>197</v>
      </c>
      <c r="D483" s="182"/>
      <c r="E483" s="183"/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190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3" x14ac:dyDescent="0.2">
      <c r="A484" s="158"/>
      <c r="B484" s="159"/>
      <c r="C484" s="189" t="s">
        <v>265</v>
      </c>
      <c r="D484" s="182"/>
      <c r="E484" s="183"/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190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189" t="s">
        <v>555</v>
      </c>
      <c r="D485" s="182"/>
      <c r="E485" s="183">
        <v>10.169499999999999</v>
      </c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190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3" x14ac:dyDescent="0.2">
      <c r="A486" s="158"/>
      <c r="B486" s="159"/>
      <c r="C486" s="189" t="s">
        <v>572</v>
      </c>
      <c r="D486" s="182"/>
      <c r="E486" s="183">
        <v>6.72</v>
      </c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  <c r="R486" s="161"/>
      <c r="S486" s="161"/>
      <c r="T486" s="161"/>
      <c r="U486" s="161"/>
      <c r="V486" s="161"/>
      <c r="W486" s="161"/>
      <c r="X486" s="161"/>
      <c r="Y486" s="161"/>
      <c r="Z486" s="151"/>
      <c r="AA486" s="151"/>
      <c r="AB486" s="151"/>
      <c r="AC486" s="151"/>
      <c r="AD486" s="151"/>
      <c r="AE486" s="151"/>
      <c r="AF486" s="151"/>
      <c r="AG486" s="151" t="s">
        <v>190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70">
        <v>53</v>
      </c>
      <c r="B487" s="171" t="s">
        <v>573</v>
      </c>
      <c r="C487" s="178" t="s">
        <v>574</v>
      </c>
      <c r="D487" s="172" t="s">
        <v>183</v>
      </c>
      <c r="E487" s="173">
        <v>1.1499999999999999</v>
      </c>
      <c r="F487" s="174"/>
      <c r="G487" s="175">
        <f>ROUND(E487*F487,2)</f>
        <v>0</v>
      </c>
      <c r="H487" s="174"/>
      <c r="I487" s="175">
        <f>ROUND(E487*H487,2)</f>
        <v>0</v>
      </c>
      <c r="J487" s="174"/>
      <c r="K487" s="175">
        <f>ROUND(E487*J487,2)</f>
        <v>0</v>
      </c>
      <c r="L487" s="175">
        <v>21</v>
      </c>
      <c r="M487" s="175">
        <f>G487*(1+L487/100)</f>
        <v>0</v>
      </c>
      <c r="N487" s="173">
        <v>0.11</v>
      </c>
      <c r="O487" s="173">
        <f>ROUND(E487*N487,2)</f>
        <v>0.13</v>
      </c>
      <c r="P487" s="173">
        <v>0</v>
      </c>
      <c r="Q487" s="173">
        <f>ROUND(E487*P487,2)</f>
        <v>0</v>
      </c>
      <c r="R487" s="175" t="s">
        <v>184</v>
      </c>
      <c r="S487" s="175" t="s">
        <v>185</v>
      </c>
      <c r="T487" s="176" t="s">
        <v>185</v>
      </c>
      <c r="U487" s="161">
        <v>1.1399999999999999</v>
      </c>
      <c r="V487" s="161">
        <f>ROUND(E487*U487,2)</f>
        <v>1.31</v>
      </c>
      <c r="W487" s="161"/>
      <c r="X487" s="161" t="s">
        <v>146</v>
      </c>
      <c r="Y487" s="161" t="s">
        <v>147</v>
      </c>
      <c r="Z487" s="151"/>
      <c r="AA487" s="151"/>
      <c r="AB487" s="151"/>
      <c r="AC487" s="151"/>
      <c r="AD487" s="151"/>
      <c r="AE487" s="151"/>
      <c r="AF487" s="151"/>
      <c r="AG487" s="151" t="s">
        <v>148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261" t="s">
        <v>575</v>
      </c>
      <c r="D488" s="262"/>
      <c r="E488" s="262"/>
      <c r="F488" s="262"/>
      <c r="G488" s="262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187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88" t="str">
        <f>C488</f>
        <v>s provedením lože do 50 mm, s vyplněním spár, s dvojím beraněním a se smetením přebytečného materiálu na krajnici</v>
      </c>
      <c r="BB488" s="151"/>
      <c r="BC488" s="151"/>
      <c r="BD488" s="151"/>
      <c r="BE488" s="151"/>
      <c r="BF488" s="151"/>
      <c r="BG488" s="151"/>
      <c r="BH488" s="151"/>
    </row>
    <row r="489" spans="1:60" outlineLevel="2" x14ac:dyDescent="0.2">
      <c r="A489" s="158"/>
      <c r="B489" s="159"/>
      <c r="C489" s="263" t="s">
        <v>576</v>
      </c>
      <c r="D489" s="264"/>
      <c r="E489" s="264"/>
      <c r="F489" s="264"/>
      <c r="G489" s="264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61"/>
      <c r="Z489" s="151"/>
      <c r="AA489" s="151"/>
      <c r="AB489" s="151"/>
      <c r="AC489" s="151"/>
      <c r="AD489" s="151"/>
      <c r="AE489" s="151"/>
      <c r="AF489" s="151"/>
      <c r="AG489" s="151" t="s">
        <v>150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2" x14ac:dyDescent="0.2">
      <c r="A490" s="158"/>
      <c r="B490" s="159"/>
      <c r="C490" s="189" t="s">
        <v>189</v>
      </c>
      <c r="D490" s="182"/>
      <c r="E490" s="183"/>
      <c r="F490" s="161"/>
      <c r="G490" s="161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190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3" x14ac:dyDescent="0.2">
      <c r="A491" s="158"/>
      <c r="B491" s="159"/>
      <c r="C491" s="189" t="s">
        <v>191</v>
      </c>
      <c r="D491" s="182"/>
      <c r="E491" s="183">
        <v>0.65</v>
      </c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190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3" x14ac:dyDescent="0.2">
      <c r="A492" s="158"/>
      <c r="B492" s="159"/>
      <c r="C492" s="189" t="s">
        <v>192</v>
      </c>
      <c r="D492" s="182"/>
      <c r="E492" s="183">
        <v>0.5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190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x14ac:dyDescent="0.2">
      <c r="A493" s="163" t="s">
        <v>139</v>
      </c>
      <c r="B493" s="164" t="s">
        <v>90</v>
      </c>
      <c r="C493" s="177" t="s">
        <v>91</v>
      </c>
      <c r="D493" s="165"/>
      <c r="E493" s="166"/>
      <c r="F493" s="167"/>
      <c r="G493" s="167">
        <f>SUMIF(AG494:AG937,"&lt;&gt;NOR",G494:G937)</f>
        <v>0</v>
      </c>
      <c r="H493" s="167"/>
      <c r="I493" s="167">
        <f>SUM(I494:I937)</f>
        <v>0</v>
      </c>
      <c r="J493" s="167"/>
      <c r="K493" s="167">
        <f>SUM(K494:K937)</f>
        <v>0</v>
      </c>
      <c r="L493" s="167"/>
      <c r="M493" s="167">
        <f>SUM(M494:M937)</f>
        <v>0</v>
      </c>
      <c r="N493" s="166"/>
      <c r="O493" s="166">
        <f>SUM(O494:O937)</f>
        <v>24.940000000000005</v>
      </c>
      <c r="P493" s="166"/>
      <c r="Q493" s="166">
        <f>SUM(Q494:Q937)</f>
        <v>0</v>
      </c>
      <c r="R493" s="167"/>
      <c r="S493" s="167"/>
      <c r="T493" s="168"/>
      <c r="U493" s="162"/>
      <c r="V493" s="162">
        <f>SUM(V494:V937)</f>
        <v>819.99</v>
      </c>
      <c r="W493" s="162"/>
      <c r="X493" s="162"/>
      <c r="Y493" s="162"/>
      <c r="AG493" t="s">
        <v>140</v>
      </c>
    </row>
    <row r="494" spans="1:60" outlineLevel="1" x14ac:dyDescent="0.2">
      <c r="A494" s="170">
        <v>54</v>
      </c>
      <c r="B494" s="171" t="s">
        <v>577</v>
      </c>
      <c r="C494" s="178" t="s">
        <v>578</v>
      </c>
      <c r="D494" s="172" t="s">
        <v>230</v>
      </c>
      <c r="E494" s="173">
        <v>12.22</v>
      </c>
      <c r="F494" s="174"/>
      <c r="G494" s="175">
        <f>ROUND(E494*F494,2)</f>
        <v>0</v>
      </c>
      <c r="H494" s="174"/>
      <c r="I494" s="175">
        <f>ROUND(E494*H494,2)</f>
        <v>0</v>
      </c>
      <c r="J494" s="174"/>
      <c r="K494" s="175">
        <f>ROUND(E494*J494,2)</f>
        <v>0</v>
      </c>
      <c r="L494" s="175">
        <v>21</v>
      </c>
      <c r="M494" s="175">
        <f>G494*(1+L494/100)</f>
        <v>0</v>
      </c>
      <c r="N494" s="173">
        <v>0</v>
      </c>
      <c r="O494" s="173">
        <f>ROUND(E494*N494,2)</f>
        <v>0</v>
      </c>
      <c r="P494" s="173">
        <v>0</v>
      </c>
      <c r="Q494" s="173">
        <f>ROUND(E494*P494,2)</f>
        <v>0</v>
      </c>
      <c r="R494" s="175" t="s">
        <v>529</v>
      </c>
      <c r="S494" s="175" t="s">
        <v>185</v>
      </c>
      <c r="T494" s="176" t="s">
        <v>185</v>
      </c>
      <c r="U494" s="161">
        <v>0.31</v>
      </c>
      <c r="V494" s="161">
        <f>ROUND(E494*U494,2)</f>
        <v>3.79</v>
      </c>
      <c r="W494" s="161"/>
      <c r="X494" s="161" t="s">
        <v>146</v>
      </c>
      <c r="Y494" s="161" t="s">
        <v>147</v>
      </c>
      <c r="Z494" s="151"/>
      <c r="AA494" s="151"/>
      <c r="AB494" s="151"/>
      <c r="AC494" s="151"/>
      <c r="AD494" s="151"/>
      <c r="AE494" s="151"/>
      <c r="AF494" s="151"/>
      <c r="AG494" s="151" t="s">
        <v>148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2" x14ac:dyDescent="0.2">
      <c r="A495" s="158"/>
      <c r="B495" s="159"/>
      <c r="C495" s="261" t="s">
        <v>579</v>
      </c>
      <c r="D495" s="262"/>
      <c r="E495" s="262"/>
      <c r="F495" s="262"/>
      <c r="G495" s="262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187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2" x14ac:dyDescent="0.2">
      <c r="A496" s="158"/>
      <c r="B496" s="159"/>
      <c r="C496" s="189" t="s">
        <v>580</v>
      </c>
      <c r="D496" s="182"/>
      <c r="E496" s="183"/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190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89" t="s">
        <v>581</v>
      </c>
      <c r="D497" s="182"/>
      <c r="E497" s="183">
        <v>12.22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190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70">
        <v>55</v>
      </c>
      <c r="B498" s="171" t="s">
        <v>582</v>
      </c>
      <c r="C498" s="178" t="s">
        <v>583</v>
      </c>
      <c r="D498" s="172" t="s">
        <v>230</v>
      </c>
      <c r="E498" s="173">
        <v>0.4</v>
      </c>
      <c r="F498" s="174"/>
      <c r="G498" s="175">
        <f>ROUND(E498*F498,2)</f>
        <v>0</v>
      </c>
      <c r="H498" s="174"/>
      <c r="I498" s="175">
        <f>ROUND(E498*H498,2)</f>
        <v>0</v>
      </c>
      <c r="J498" s="174"/>
      <c r="K498" s="175">
        <f>ROUND(E498*J498,2)</f>
        <v>0</v>
      </c>
      <c r="L498" s="175">
        <v>21</v>
      </c>
      <c r="M498" s="175">
        <f>G498*(1+L498/100)</f>
        <v>0</v>
      </c>
      <c r="N498" s="173">
        <v>0</v>
      </c>
      <c r="O498" s="173">
        <f>ROUND(E498*N498,2)</f>
        <v>0</v>
      </c>
      <c r="P498" s="173">
        <v>0</v>
      </c>
      <c r="Q498" s="173">
        <f>ROUND(E498*P498,2)</f>
        <v>0</v>
      </c>
      <c r="R498" s="175" t="s">
        <v>529</v>
      </c>
      <c r="S498" s="175" t="s">
        <v>185</v>
      </c>
      <c r="T498" s="176" t="s">
        <v>185</v>
      </c>
      <c r="U498" s="161">
        <v>0.41</v>
      </c>
      <c r="V498" s="161">
        <f>ROUND(E498*U498,2)</f>
        <v>0.16</v>
      </c>
      <c r="W498" s="161"/>
      <c r="X498" s="161" t="s">
        <v>146</v>
      </c>
      <c r="Y498" s="161" t="s">
        <v>147</v>
      </c>
      <c r="Z498" s="151"/>
      <c r="AA498" s="151"/>
      <c r="AB498" s="151"/>
      <c r="AC498" s="151"/>
      <c r="AD498" s="151"/>
      <c r="AE498" s="151"/>
      <c r="AF498" s="151"/>
      <c r="AG498" s="151" t="s">
        <v>148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2" x14ac:dyDescent="0.2">
      <c r="A499" s="158"/>
      <c r="B499" s="159"/>
      <c r="C499" s="261" t="s">
        <v>579</v>
      </c>
      <c r="D499" s="262"/>
      <c r="E499" s="262"/>
      <c r="F499" s="262"/>
      <c r="G499" s="262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187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2" x14ac:dyDescent="0.2">
      <c r="A500" s="158"/>
      <c r="B500" s="159"/>
      <c r="C500" s="189" t="s">
        <v>580</v>
      </c>
      <c r="D500" s="182"/>
      <c r="E500" s="183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190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89" t="s">
        <v>584</v>
      </c>
      <c r="D501" s="182"/>
      <c r="E501" s="183">
        <v>0.4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190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70">
        <v>56</v>
      </c>
      <c r="B502" s="171" t="s">
        <v>585</v>
      </c>
      <c r="C502" s="178" t="s">
        <v>586</v>
      </c>
      <c r="D502" s="172" t="s">
        <v>230</v>
      </c>
      <c r="E502" s="173">
        <v>3.77</v>
      </c>
      <c r="F502" s="174"/>
      <c r="G502" s="175">
        <f>ROUND(E502*F502,2)</f>
        <v>0</v>
      </c>
      <c r="H502" s="174"/>
      <c r="I502" s="175">
        <f>ROUND(E502*H502,2)</f>
        <v>0</v>
      </c>
      <c r="J502" s="174"/>
      <c r="K502" s="175">
        <f>ROUND(E502*J502,2)</f>
        <v>0</v>
      </c>
      <c r="L502" s="175">
        <v>21</v>
      </c>
      <c r="M502" s="175">
        <f>G502*(1+L502/100)</f>
        <v>0</v>
      </c>
      <c r="N502" s="173">
        <v>0</v>
      </c>
      <c r="O502" s="173">
        <f>ROUND(E502*N502,2)</f>
        <v>0</v>
      </c>
      <c r="P502" s="173">
        <v>0</v>
      </c>
      <c r="Q502" s="173">
        <f>ROUND(E502*P502,2)</f>
        <v>0</v>
      </c>
      <c r="R502" s="175" t="s">
        <v>529</v>
      </c>
      <c r="S502" s="175" t="s">
        <v>185</v>
      </c>
      <c r="T502" s="176" t="s">
        <v>185</v>
      </c>
      <c r="U502" s="161">
        <v>0.54</v>
      </c>
      <c r="V502" s="161">
        <f>ROUND(E502*U502,2)</f>
        <v>2.04</v>
      </c>
      <c r="W502" s="161"/>
      <c r="X502" s="161" t="s">
        <v>146</v>
      </c>
      <c r="Y502" s="161" t="s">
        <v>147</v>
      </c>
      <c r="Z502" s="151"/>
      <c r="AA502" s="151"/>
      <c r="AB502" s="151"/>
      <c r="AC502" s="151"/>
      <c r="AD502" s="151"/>
      <c r="AE502" s="151"/>
      <c r="AF502" s="151"/>
      <c r="AG502" s="151" t="s">
        <v>148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2" x14ac:dyDescent="0.2">
      <c r="A503" s="158"/>
      <c r="B503" s="159"/>
      <c r="C503" s="261" t="s">
        <v>579</v>
      </c>
      <c r="D503" s="262"/>
      <c r="E503" s="262"/>
      <c r="F503" s="262"/>
      <c r="G503" s="262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187</v>
      </c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2" x14ac:dyDescent="0.2">
      <c r="A504" s="158"/>
      <c r="B504" s="159"/>
      <c r="C504" s="189" t="s">
        <v>580</v>
      </c>
      <c r="D504" s="182"/>
      <c r="E504" s="183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190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89" t="s">
        <v>587</v>
      </c>
      <c r="D505" s="182"/>
      <c r="E505" s="183">
        <v>3.77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190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70">
        <v>57</v>
      </c>
      <c r="B506" s="171" t="s">
        <v>588</v>
      </c>
      <c r="C506" s="178" t="s">
        <v>589</v>
      </c>
      <c r="D506" s="172" t="s">
        <v>230</v>
      </c>
      <c r="E506" s="173">
        <v>194.32</v>
      </c>
      <c r="F506" s="174"/>
      <c r="G506" s="175">
        <f>ROUND(E506*F506,2)</f>
        <v>0</v>
      </c>
      <c r="H506" s="174"/>
      <c r="I506" s="175">
        <f>ROUND(E506*H506,2)</f>
        <v>0</v>
      </c>
      <c r="J506" s="174"/>
      <c r="K506" s="175">
        <f>ROUND(E506*J506,2)</f>
        <v>0</v>
      </c>
      <c r="L506" s="175">
        <v>21</v>
      </c>
      <c r="M506" s="175">
        <f>G506*(1+L506/100)</f>
        <v>0</v>
      </c>
      <c r="N506" s="173">
        <v>0</v>
      </c>
      <c r="O506" s="173">
        <f>ROUND(E506*N506,2)</f>
        <v>0</v>
      </c>
      <c r="P506" s="173">
        <v>0</v>
      </c>
      <c r="Q506" s="173">
        <f>ROUND(E506*P506,2)</f>
        <v>0</v>
      </c>
      <c r="R506" s="175" t="s">
        <v>529</v>
      </c>
      <c r="S506" s="175" t="s">
        <v>185</v>
      </c>
      <c r="T506" s="176" t="s">
        <v>185</v>
      </c>
      <c r="U506" s="161">
        <v>0.59</v>
      </c>
      <c r="V506" s="161">
        <f>ROUND(E506*U506,2)</f>
        <v>114.65</v>
      </c>
      <c r="W506" s="161"/>
      <c r="X506" s="161" t="s">
        <v>146</v>
      </c>
      <c r="Y506" s="161" t="s">
        <v>147</v>
      </c>
      <c r="Z506" s="151"/>
      <c r="AA506" s="151"/>
      <c r="AB506" s="151"/>
      <c r="AC506" s="151"/>
      <c r="AD506" s="151"/>
      <c r="AE506" s="151"/>
      <c r="AF506" s="151"/>
      <c r="AG506" s="151" t="s">
        <v>148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2" x14ac:dyDescent="0.2">
      <c r="A507" s="158"/>
      <c r="B507" s="159"/>
      <c r="C507" s="261" t="s">
        <v>579</v>
      </c>
      <c r="D507" s="262"/>
      <c r="E507" s="262"/>
      <c r="F507" s="262"/>
      <c r="G507" s="262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187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2" x14ac:dyDescent="0.2">
      <c r="A508" s="158"/>
      <c r="B508" s="159"/>
      <c r="C508" s="189" t="s">
        <v>580</v>
      </c>
      <c r="D508" s="182"/>
      <c r="E508" s="183"/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190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89" t="s">
        <v>590</v>
      </c>
      <c r="D509" s="182"/>
      <c r="E509" s="183">
        <v>7.62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190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189" t="s">
        <v>591</v>
      </c>
      <c r="D510" s="182"/>
      <c r="E510" s="183">
        <v>186.7</v>
      </c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190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70">
        <v>58</v>
      </c>
      <c r="B511" s="171" t="s">
        <v>592</v>
      </c>
      <c r="C511" s="178" t="s">
        <v>593</v>
      </c>
      <c r="D511" s="172" t="s">
        <v>230</v>
      </c>
      <c r="E511" s="173">
        <v>24.2</v>
      </c>
      <c r="F511" s="174"/>
      <c r="G511" s="175">
        <f>ROUND(E511*F511,2)</f>
        <v>0</v>
      </c>
      <c r="H511" s="174"/>
      <c r="I511" s="175">
        <f>ROUND(E511*H511,2)</f>
        <v>0</v>
      </c>
      <c r="J511" s="174"/>
      <c r="K511" s="175">
        <f>ROUND(E511*J511,2)</f>
        <v>0</v>
      </c>
      <c r="L511" s="175">
        <v>21</v>
      </c>
      <c r="M511" s="175">
        <f>G511*(1+L511/100)</f>
        <v>0</v>
      </c>
      <c r="N511" s="173">
        <v>0</v>
      </c>
      <c r="O511" s="173">
        <f>ROUND(E511*N511,2)</f>
        <v>0</v>
      </c>
      <c r="P511" s="173">
        <v>0</v>
      </c>
      <c r="Q511" s="173">
        <f>ROUND(E511*P511,2)</f>
        <v>0</v>
      </c>
      <c r="R511" s="175" t="s">
        <v>529</v>
      </c>
      <c r="S511" s="175" t="s">
        <v>185</v>
      </c>
      <c r="T511" s="176" t="s">
        <v>185</v>
      </c>
      <c r="U511" s="161">
        <v>0.65</v>
      </c>
      <c r="V511" s="161">
        <f>ROUND(E511*U511,2)</f>
        <v>15.73</v>
      </c>
      <c r="W511" s="161"/>
      <c r="X511" s="161" t="s">
        <v>146</v>
      </c>
      <c r="Y511" s="161" t="s">
        <v>147</v>
      </c>
      <c r="Z511" s="151"/>
      <c r="AA511" s="151"/>
      <c r="AB511" s="151"/>
      <c r="AC511" s="151"/>
      <c r="AD511" s="151"/>
      <c r="AE511" s="151"/>
      <c r="AF511" s="151"/>
      <c r="AG511" s="151" t="s">
        <v>148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2" x14ac:dyDescent="0.2">
      <c r="A512" s="158"/>
      <c r="B512" s="159"/>
      <c r="C512" s="261" t="s">
        <v>579</v>
      </c>
      <c r="D512" s="262"/>
      <c r="E512" s="262"/>
      <c r="F512" s="262"/>
      <c r="G512" s="262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187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2" x14ac:dyDescent="0.2">
      <c r="A513" s="158"/>
      <c r="B513" s="159"/>
      <c r="C513" s="189" t="s">
        <v>594</v>
      </c>
      <c r="D513" s="182"/>
      <c r="E513" s="183"/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190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89" t="s">
        <v>595</v>
      </c>
      <c r="D514" s="182"/>
      <c r="E514" s="183">
        <v>24.2</v>
      </c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190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70">
        <v>59</v>
      </c>
      <c r="B515" s="171" t="s">
        <v>596</v>
      </c>
      <c r="C515" s="178" t="s">
        <v>597</v>
      </c>
      <c r="D515" s="172" t="s">
        <v>230</v>
      </c>
      <c r="E515" s="173">
        <v>102</v>
      </c>
      <c r="F515" s="174"/>
      <c r="G515" s="175">
        <f>ROUND(E515*F515,2)</f>
        <v>0</v>
      </c>
      <c r="H515" s="174"/>
      <c r="I515" s="175">
        <f>ROUND(E515*H515,2)</f>
        <v>0</v>
      </c>
      <c r="J515" s="174"/>
      <c r="K515" s="175">
        <f>ROUND(E515*J515,2)</f>
        <v>0</v>
      </c>
      <c r="L515" s="175">
        <v>21</v>
      </c>
      <c r="M515" s="175">
        <f>G515*(1+L515/100)</f>
        <v>0</v>
      </c>
      <c r="N515" s="173">
        <v>0</v>
      </c>
      <c r="O515" s="173">
        <f>ROUND(E515*N515,2)</f>
        <v>0</v>
      </c>
      <c r="P515" s="173">
        <v>0</v>
      </c>
      <c r="Q515" s="173">
        <f>ROUND(E515*P515,2)</f>
        <v>0</v>
      </c>
      <c r="R515" s="175" t="s">
        <v>529</v>
      </c>
      <c r="S515" s="175" t="s">
        <v>185</v>
      </c>
      <c r="T515" s="176" t="s">
        <v>185</v>
      </c>
      <c r="U515" s="161">
        <v>0.75</v>
      </c>
      <c r="V515" s="161">
        <f>ROUND(E515*U515,2)</f>
        <v>76.5</v>
      </c>
      <c r="W515" s="161"/>
      <c r="X515" s="161" t="s">
        <v>146</v>
      </c>
      <c r="Y515" s="161" t="s">
        <v>147</v>
      </c>
      <c r="Z515" s="151"/>
      <c r="AA515" s="151"/>
      <c r="AB515" s="151"/>
      <c r="AC515" s="151"/>
      <c r="AD515" s="151"/>
      <c r="AE515" s="151"/>
      <c r="AF515" s="151"/>
      <c r="AG515" s="151" t="s">
        <v>148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2" x14ac:dyDescent="0.2">
      <c r="A516" s="158"/>
      <c r="B516" s="159"/>
      <c r="C516" s="261" t="s">
        <v>579</v>
      </c>
      <c r="D516" s="262"/>
      <c r="E516" s="262"/>
      <c r="F516" s="262"/>
      <c r="G516" s="262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187</v>
      </c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2" x14ac:dyDescent="0.2">
      <c r="A517" s="158"/>
      <c r="B517" s="159"/>
      <c r="C517" s="189" t="s">
        <v>580</v>
      </c>
      <c r="D517" s="182"/>
      <c r="E517" s="183"/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190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">
      <c r="A518" s="158"/>
      <c r="B518" s="159"/>
      <c r="C518" s="189" t="s">
        <v>598</v>
      </c>
      <c r="D518" s="182"/>
      <c r="E518" s="183">
        <v>102</v>
      </c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190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ht="22.5" outlineLevel="1" x14ac:dyDescent="0.2">
      <c r="A519" s="170">
        <v>60</v>
      </c>
      <c r="B519" s="171" t="s">
        <v>599</v>
      </c>
      <c r="C519" s="178" t="s">
        <v>600</v>
      </c>
      <c r="D519" s="172" t="s">
        <v>601</v>
      </c>
      <c r="E519" s="173">
        <v>14</v>
      </c>
      <c r="F519" s="174"/>
      <c r="G519" s="175">
        <f>ROUND(E519*F519,2)</f>
        <v>0</v>
      </c>
      <c r="H519" s="174"/>
      <c r="I519" s="175">
        <f>ROUND(E519*H519,2)</f>
        <v>0</v>
      </c>
      <c r="J519" s="174"/>
      <c r="K519" s="175">
        <f>ROUND(E519*J519,2)</f>
        <v>0</v>
      </c>
      <c r="L519" s="175">
        <v>21</v>
      </c>
      <c r="M519" s="175">
        <f>G519*(1+L519/100)</f>
        <v>0</v>
      </c>
      <c r="N519" s="173">
        <v>0</v>
      </c>
      <c r="O519" s="173">
        <f>ROUND(E519*N519,2)</f>
        <v>0</v>
      </c>
      <c r="P519" s="173">
        <v>0</v>
      </c>
      <c r="Q519" s="173">
        <f>ROUND(E519*P519,2)</f>
        <v>0</v>
      </c>
      <c r="R519" s="175" t="s">
        <v>529</v>
      </c>
      <c r="S519" s="175" t="s">
        <v>185</v>
      </c>
      <c r="T519" s="176" t="s">
        <v>185</v>
      </c>
      <c r="U519" s="161">
        <v>1.22</v>
      </c>
      <c r="V519" s="161">
        <f>ROUND(E519*U519,2)</f>
        <v>17.079999999999998</v>
      </c>
      <c r="W519" s="161"/>
      <c r="X519" s="161" t="s">
        <v>146</v>
      </c>
      <c r="Y519" s="161" t="s">
        <v>147</v>
      </c>
      <c r="Z519" s="151"/>
      <c r="AA519" s="151"/>
      <c r="AB519" s="151"/>
      <c r="AC519" s="151"/>
      <c r="AD519" s="151"/>
      <c r="AE519" s="151"/>
      <c r="AF519" s="151"/>
      <c r="AG519" s="151" t="s">
        <v>148</v>
      </c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2" x14ac:dyDescent="0.2">
      <c r="A520" s="158"/>
      <c r="B520" s="159"/>
      <c r="C520" s="189" t="s">
        <v>580</v>
      </c>
      <c r="D520" s="182"/>
      <c r="E520" s="183"/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190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89" t="s">
        <v>602</v>
      </c>
      <c r="D521" s="182"/>
      <c r="E521" s="183"/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61"/>
      <c r="Z521" s="151"/>
      <c r="AA521" s="151"/>
      <c r="AB521" s="151"/>
      <c r="AC521" s="151"/>
      <c r="AD521" s="151"/>
      <c r="AE521" s="151"/>
      <c r="AF521" s="151"/>
      <c r="AG521" s="151" t="s">
        <v>190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3" x14ac:dyDescent="0.2">
      <c r="A522" s="158"/>
      <c r="B522" s="159"/>
      <c r="C522" s="189" t="s">
        <v>261</v>
      </c>
      <c r="D522" s="182"/>
      <c r="E522" s="183"/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190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89" t="s">
        <v>603</v>
      </c>
      <c r="D523" s="182"/>
      <c r="E523" s="183">
        <v>1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190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89" t="s">
        <v>604</v>
      </c>
      <c r="D524" s="182"/>
      <c r="E524" s="183">
        <v>1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190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89" t="s">
        <v>605</v>
      </c>
      <c r="D525" s="182"/>
      <c r="E525" s="183">
        <v>1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190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189" t="s">
        <v>606</v>
      </c>
      <c r="D526" s="182"/>
      <c r="E526" s="183">
        <v>1</v>
      </c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190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3" x14ac:dyDescent="0.2">
      <c r="A527" s="158"/>
      <c r="B527" s="159"/>
      <c r="C527" s="189" t="s">
        <v>204</v>
      </c>
      <c r="D527" s="182"/>
      <c r="E527" s="183"/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61"/>
      <c r="Z527" s="151"/>
      <c r="AA527" s="151"/>
      <c r="AB527" s="151"/>
      <c r="AC527" s="151"/>
      <c r="AD527" s="151"/>
      <c r="AE527" s="151"/>
      <c r="AF527" s="151"/>
      <c r="AG527" s="151" t="s">
        <v>190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3" x14ac:dyDescent="0.2">
      <c r="A528" s="158"/>
      <c r="B528" s="159"/>
      <c r="C528" s="189" t="s">
        <v>287</v>
      </c>
      <c r="D528" s="182"/>
      <c r="E528" s="183"/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190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89" t="s">
        <v>605</v>
      </c>
      <c r="D529" s="182"/>
      <c r="E529" s="183">
        <v>1</v>
      </c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190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189" t="s">
        <v>606</v>
      </c>
      <c r="D530" s="182"/>
      <c r="E530" s="183">
        <v>1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190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89" t="s">
        <v>204</v>
      </c>
      <c r="D531" s="182"/>
      <c r="E531" s="183"/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190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3" x14ac:dyDescent="0.2">
      <c r="A532" s="158"/>
      <c r="B532" s="159"/>
      <c r="C532" s="189" t="s">
        <v>265</v>
      </c>
      <c r="D532" s="182"/>
      <c r="E532" s="183"/>
      <c r="F532" s="161"/>
      <c r="G532" s="161"/>
      <c r="H532" s="161"/>
      <c r="I532" s="161"/>
      <c r="J532" s="161"/>
      <c r="K532" s="161"/>
      <c r="L532" s="161"/>
      <c r="M532" s="161"/>
      <c r="N532" s="160"/>
      <c r="O532" s="160"/>
      <c r="P532" s="160"/>
      <c r="Q532" s="160"/>
      <c r="R532" s="161"/>
      <c r="S532" s="161"/>
      <c r="T532" s="161"/>
      <c r="U532" s="161"/>
      <c r="V532" s="161"/>
      <c r="W532" s="161"/>
      <c r="X532" s="161"/>
      <c r="Y532" s="161"/>
      <c r="Z532" s="151"/>
      <c r="AA532" s="151"/>
      <c r="AB532" s="151"/>
      <c r="AC532" s="151"/>
      <c r="AD532" s="151"/>
      <c r="AE532" s="151"/>
      <c r="AF532" s="151"/>
      <c r="AG532" s="151" t="s">
        <v>190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3" x14ac:dyDescent="0.2">
      <c r="A533" s="158"/>
      <c r="B533" s="159"/>
      <c r="C533" s="189" t="s">
        <v>605</v>
      </c>
      <c r="D533" s="182"/>
      <c r="E533" s="183">
        <v>1</v>
      </c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190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3" x14ac:dyDescent="0.2">
      <c r="A534" s="158"/>
      <c r="B534" s="159"/>
      <c r="C534" s="189" t="s">
        <v>606</v>
      </c>
      <c r="D534" s="182"/>
      <c r="E534" s="183">
        <v>1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190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">
      <c r="A535" s="158"/>
      <c r="B535" s="159"/>
      <c r="C535" s="189" t="s">
        <v>204</v>
      </c>
      <c r="D535" s="182"/>
      <c r="E535" s="183"/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190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3" x14ac:dyDescent="0.2">
      <c r="A536" s="158"/>
      <c r="B536" s="159"/>
      <c r="C536" s="189" t="s">
        <v>383</v>
      </c>
      <c r="D536" s="182"/>
      <c r="E536" s="183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190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89" t="s">
        <v>607</v>
      </c>
      <c r="D537" s="182"/>
      <c r="E537" s="183">
        <v>3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190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89" t="s">
        <v>608</v>
      </c>
      <c r="D538" s="182"/>
      <c r="E538" s="183">
        <v>3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190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ht="22.5" outlineLevel="1" x14ac:dyDescent="0.2">
      <c r="A539" s="170">
        <v>61</v>
      </c>
      <c r="B539" s="171" t="s">
        <v>609</v>
      </c>
      <c r="C539" s="178" t="s">
        <v>610</v>
      </c>
      <c r="D539" s="172" t="s">
        <v>601</v>
      </c>
      <c r="E539" s="173">
        <v>5</v>
      </c>
      <c r="F539" s="174"/>
      <c r="G539" s="175">
        <f>ROUND(E539*F539,2)</f>
        <v>0</v>
      </c>
      <c r="H539" s="174"/>
      <c r="I539" s="175">
        <f>ROUND(E539*H539,2)</f>
        <v>0</v>
      </c>
      <c r="J539" s="174"/>
      <c r="K539" s="175">
        <f>ROUND(E539*J539,2)</f>
        <v>0</v>
      </c>
      <c r="L539" s="175">
        <v>21</v>
      </c>
      <c r="M539" s="175">
        <f>G539*(1+L539/100)</f>
        <v>0</v>
      </c>
      <c r="N539" s="173">
        <v>0</v>
      </c>
      <c r="O539" s="173">
        <f>ROUND(E539*N539,2)</f>
        <v>0</v>
      </c>
      <c r="P539" s="173">
        <v>0</v>
      </c>
      <c r="Q539" s="173">
        <f>ROUND(E539*P539,2)</f>
        <v>0</v>
      </c>
      <c r="R539" s="175" t="s">
        <v>529</v>
      </c>
      <c r="S539" s="175" t="s">
        <v>185</v>
      </c>
      <c r="T539" s="176" t="s">
        <v>185</v>
      </c>
      <c r="U539" s="161">
        <v>1.27</v>
      </c>
      <c r="V539" s="161">
        <f>ROUND(E539*U539,2)</f>
        <v>6.35</v>
      </c>
      <c r="W539" s="161"/>
      <c r="X539" s="161" t="s">
        <v>146</v>
      </c>
      <c r="Y539" s="161" t="s">
        <v>147</v>
      </c>
      <c r="Z539" s="151"/>
      <c r="AA539" s="151"/>
      <c r="AB539" s="151"/>
      <c r="AC539" s="151"/>
      <c r="AD539" s="151"/>
      <c r="AE539" s="151"/>
      <c r="AF539" s="151"/>
      <c r="AG539" s="151" t="s">
        <v>148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189" t="s">
        <v>580</v>
      </c>
      <c r="D540" s="182"/>
      <c r="E540" s="183"/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190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189" t="s">
        <v>611</v>
      </c>
      <c r="D541" s="182"/>
      <c r="E541" s="183"/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190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3" x14ac:dyDescent="0.2">
      <c r="A542" s="158"/>
      <c r="B542" s="159"/>
      <c r="C542" s="189" t="s">
        <v>383</v>
      </c>
      <c r="D542" s="182"/>
      <c r="E542" s="183"/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190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89" t="s">
        <v>612</v>
      </c>
      <c r="D543" s="182"/>
      <c r="E543" s="183">
        <v>1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190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89" t="s">
        <v>613</v>
      </c>
      <c r="D544" s="182"/>
      <c r="E544" s="183">
        <v>2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190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89" t="s">
        <v>614</v>
      </c>
      <c r="D545" s="182"/>
      <c r="E545" s="183">
        <v>1</v>
      </c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190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89" t="s">
        <v>615</v>
      </c>
      <c r="D546" s="182"/>
      <c r="E546" s="183">
        <v>1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190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ht="22.5" outlineLevel="1" x14ac:dyDescent="0.2">
      <c r="A547" s="170">
        <v>62</v>
      </c>
      <c r="B547" s="171" t="s">
        <v>616</v>
      </c>
      <c r="C547" s="178" t="s">
        <v>617</v>
      </c>
      <c r="D547" s="172" t="s">
        <v>601</v>
      </c>
      <c r="E547" s="173">
        <v>7</v>
      </c>
      <c r="F547" s="174"/>
      <c r="G547" s="175">
        <f>ROUND(E547*F547,2)</f>
        <v>0</v>
      </c>
      <c r="H547" s="174"/>
      <c r="I547" s="175">
        <f>ROUND(E547*H547,2)</f>
        <v>0</v>
      </c>
      <c r="J547" s="174"/>
      <c r="K547" s="175">
        <f>ROUND(E547*J547,2)</f>
        <v>0</v>
      </c>
      <c r="L547" s="175">
        <v>21</v>
      </c>
      <c r="M547" s="175">
        <f>G547*(1+L547/100)</f>
        <v>0</v>
      </c>
      <c r="N547" s="173">
        <v>0</v>
      </c>
      <c r="O547" s="173">
        <f>ROUND(E547*N547,2)</f>
        <v>0</v>
      </c>
      <c r="P547" s="173">
        <v>0</v>
      </c>
      <c r="Q547" s="173">
        <f>ROUND(E547*P547,2)</f>
        <v>0</v>
      </c>
      <c r="R547" s="175" t="s">
        <v>529</v>
      </c>
      <c r="S547" s="175" t="s">
        <v>185</v>
      </c>
      <c r="T547" s="176" t="s">
        <v>185</v>
      </c>
      <c r="U547" s="161">
        <v>1.61</v>
      </c>
      <c r="V547" s="161">
        <f>ROUND(E547*U547,2)</f>
        <v>11.27</v>
      </c>
      <c r="W547" s="161"/>
      <c r="X547" s="161" t="s">
        <v>146</v>
      </c>
      <c r="Y547" s="161" t="s">
        <v>147</v>
      </c>
      <c r="Z547" s="151"/>
      <c r="AA547" s="151"/>
      <c r="AB547" s="151"/>
      <c r="AC547" s="151"/>
      <c r="AD547" s="151"/>
      <c r="AE547" s="151"/>
      <c r="AF547" s="151"/>
      <c r="AG547" s="151" t="s">
        <v>148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2" x14ac:dyDescent="0.2">
      <c r="A548" s="158"/>
      <c r="B548" s="159"/>
      <c r="C548" s="189" t="s">
        <v>580</v>
      </c>
      <c r="D548" s="182"/>
      <c r="E548" s="183"/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190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3" x14ac:dyDescent="0.2">
      <c r="A549" s="158"/>
      <c r="B549" s="159"/>
      <c r="C549" s="189" t="s">
        <v>618</v>
      </c>
      <c r="D549" s="182"/>
      <c r="E549" s="183"/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190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">
      <c r="A550" s="158"/>
      <c r="B550" s="159"/>
      <c r="C550" s="189" t="s">
        <v>287</v>
      </c>
      <c r="D550" s="182"/>
      <c r="E550" s="183"/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190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3" x14ac:dyDescent="0.2">
      <c r="A551" s="158"/>
      <c r="B551" s="159"/>
      <c r="C551" s="189" t="s">
        <v>612</v>
      </c>
      <c r="D551" s="182"/>
      <c r="E551" s="183">
        <v>1</v>
      </c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190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189" t="s">
        <v>604</v>
      </c>
      <c r="D552" s="182"/>
      <c r="E552" s="183">
        <v>1</v>
      </c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190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3" x14ac:dyDescent="0.2">
      <c r="A553" s="158"/>
      <c r="B553" s="159"/>
      <c r="C553" s="189" t="s">
        <v>614</v>
      </c>
      <c r="D553" s="182"/>
      <c r="E553" s="183">
        <v>1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190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89" t="s">
        <v>204</v>
      </c>
      <c r="D554" s="182"/>
      <c r="E554" s="183"/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190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89" t="s">
        <v>265</v>
      </c>
      <c r="D555" s="182"/>
      <c r="E555" s="183"/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190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3" x14ac:dyDescent="0.2">
      <c r="A556" s="158"/>
      <c r="B556" s="159"/>
      <c r="C556" s="189" t="s">
        <v>613</v>
      </c>
      <c r="D556" s="182"/>
      <c r="E556" s="183">
        <v>2</v>
      </c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190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3" x14ac:dyDescent="0.2">
      <c r="A557" s="158"/>
      <c r="B557" s="159"/>
      <c r="C557" s="189" t="s">
        <v>619</v>
      </c>
      <c r="D557" s="182"/>
      <c r="E557" s="183">
        <v>1</v>
      </c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61"/>
      <c r="Z557" s="151"/>
      <c r="AA557" s="151"/>
      <c r="AB557" s="151"/>
      <c r="AC557" s="151"/>
      <c r="AD557" s="151"/>
      <c r="AE557" s="151"/>
      <c r="AF557" s="151"/>
      <c r="AG557" s="151" t="s">
        <v>190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89" t="s">
        <v>606</v>
      </c>
      <c r="D558" s="182"/>
      <c r="E558" s="183">
        <v>1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190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ht="22.5" outlineLevel="1" x14ac:dyDescent="0.2">
      <c r="A559" s="170">
        <v>63</v>
      </c>
      <c r="B559" s="171" t="s">
        <v>620</v>
      </c>
      <c r="C559" s="178" t="s">
        <v>621</v>
      </c>
      <c r="D559" s="172" t="s">
        <v>601</v>
      </c>
      <c r="E559" s="173">
        <v>11</v>
      </c>
      <c r="F559" s="174"/>
      <c r="G559" s="175">
        <f>ROUND(E559*F559,2)</f>
        <v>0</v>
      </c>
      <c r="H559" s="174"/>
      <c r="I559" s="175">
        <f>ROUND(E559*H559,2)</f>
        <v>0</v>
      </c>
      <c r="J559" s="174"/>
      <c r="K559" s="175">
        <f>ROUND(E559*J559,2)</f>
        <v>0</v>
      </c>
      <c r="L559" s="175">
        <v>21</v>
      </c>
      <c r="M559" s="175">
        <f>G559*(1+L559/100)</f>
        <v>0</v>
      </c>
      <c r="N559" s="173">
        <v>0</v>
      </c>
      <c r="O559" s="173">
        <f>ROUND(E559*N559,2)</f>
        <v>0</v>
      </c>
      <c r="P559" s="173">
        <v>0</v>
      </c>
      <c r="Q559" s="173">
        <f>ROUND(E559*P559,2)</f>
        <v>0</v>
      </c>
      <c r="R559" s="175" t="s">
        <v>529</v>
      </c>
      <c r="S559" s="175" t="s">
        <v>185</v>
      </c>
      <c r="T559" s="176" t="s">
        <v>185</v>
      </c>
      <c r="U559" s="161">
        <v>1.85</v>
      </c>
      <c r="V559" s="161">
        <f>ROUND(E559*U559,2)</f>
        <v>20.350000000000001</v>
      </c>
      <c r="W559" s="161"/>
      <c r="X559" s="161" t="s">
        <v>146</v>
      </c>
      <c r="Y559" s="161" t="s">
        <v>147</v>
      </c>
      <c r="Z559" s="151"/>
      <c r="AA559" s="151"/>
      <c r="AB559" s="151"/>
      <c r="AC559" s="151"/>
      <c r="AD559" s="151"/>
      <c r="AE559" s="151"/>
      <c r="AF559" s="151"/>
      <c r="AG559" s="151" t="s">
        <v>148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2" x14ac:dyDescent="0.2">
      <c r="A560" s="158"/>
      <c r="B560" s="159"/>
      <c r="C560" s="189" t="s">
        <v>580</v>
      </c>
      <c r="D560" s="182"/>
      <c r="E560" s="183"/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190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189" t="s">
        <v>622</v>
      </c>
      <c r="D561" s="182"/>
      <c r="E561" s="183"/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190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3" x14ac:dyDescent="0.2">
      <c r="A562" s="158"/>
      <c r="B562" s="159"/>
      <c r="C562" s="189" t="s">
        <v>265</v>
      </c>
      <c r="D562" s="182"/>
      <c r="E562" s="183"/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190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">
      <c r="A563" s="158"/>
      <c r="B563" s="159"/>
      <c r="C563" s="189" t="s">
        <v>603</v>
      </c>
      <c r="D563" s="182"/>
      <c r="E563" s="183">
        <v>1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190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">
      <c r="A564" s="158"/>
      <c r="B564" s="159"/>
      <c r="C564" s="189" t="s">
        <v>612</v>
      </c>
      <c r="D564" s="182"/>
      <c r="E564" s="183">
        <v>1</v>
      </c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190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">
      <c r="A565" s="158"/>
      <c r="B565" s="159"/>
      <c r="C565" s="189" t="s">
        <v>623</v>
      </c>
      <c r="D565" s="182"/>
      <c r="E565" s="183">
        <v>1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190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">
      <c r="A566" s="158"/>
      <c r="B566" s="159"/>
      <c r="C566" s="189" t="s">
        <v>624</v>
      </c>
      <c r="D566" s="182"/>
      <c r="E566" s="183">
        <v>1</v>
      </c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190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89" t="s">
        <v>204</v>
      </c>
      <c r="D567" s="182"/>
      <c r="E567" s="183"/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190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89" t="s">
        <v>383</v>
      </c>
      <c r="D568" s="182"/>
      <c r="E568" s="183"/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190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89" t="s">
        <v>625</v>
      </c>
      <c r="D569" s="182"/>
      <c r="E569" s="183">
        <v>3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190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89" t="s">
        <v>626</v>
      </c>
      <c r="D570" s="182"/>
      <c r="E570" s="183">
        <v>3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190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89" t="s">
        <v>623</v>
      </c>
      <c r="D571" s="182"/>
      <c r="E571" s="183">
        <v>1</v>
      </c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190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ht="22.5" outlineLevel="1" x14ac:dyDescent="0.2">
      <c r="A572" s="170">
        <v>64</v>
      </c>
      <c r="B572" s="171" t="s">
        <v>627</v>
      </c>
      <c r="C572" s="178" t="s">
        <v>628</v>
      </c>
      <c r="D572" s="172" t="s">
        <v>601</v>
      </c>
      <c r="E572" s="173">
        <v>4</v>
      </c>
      <c r="F572" s="174"/>
      <c r="G572" s="175">
        <f>ROUND(E572*F572,2)</f>
        <v>0</v>
      </c>
      <c r="H572" s="174"/>
      <c r="I572" s="175">
        <f>ROUND(E572*H572,2)</f>
        <v>0</v>
      </c>
      <c r="J572" s="174"/>
      <c r="K572" s="175">
        <f>ROUND(E572*J572,2)</f>
        <v>0</v>
      </c>
      <c r="L572" s="175">
        <v>21</v>
      </c>
      <c r="M572" s="175">
        <f>G572*(1+L572/100)</f>
        <v>0</v>
      </c>
      <c r="N572" s="173">
        <v>0</v>
      </c>
      <c r="O572" s="173">
        <f>ROUND(E572*N572,2)</f>
        <v>0</v>
      </c>
      <c r="P572" s="173">
        <v>0</v>
      </c>
      <c r="Q572" s="173">
        <f>ROUND(E572*P572,2)</f>
        <v>0</v>
      </c>
      <c r="R572" s="175" t="s">
        <v>529</v>
      </c>
      <c r="S572" s="175" t="s">
        <v>185</v>
      </c>
      <c r="T572" s="176" t="s">
        <v>185</v>
      </c>
      <c r="U572" s="161">
        <v>2.45275</v>
      </c>
      <c r="V572" s="161">
        <f>ROUND(E572*U572,2)</f>
        <v>9.81</v>
      </c>
      <c r="W572" s="161"/>
      <c r="X572" s="161" t="s">
        <v>146</v>
      </c>
      <c r="Y572" s="161" t="s">
        <v>147</v>
      </c>
      <c r="Z572" s="151"/>
      <c r="AA572" s="151"/>
      <c r="AB572" s="151"/>
      <c r="AC572" s="151"/>
      <c r="AD572" s="151"/>
      <c r="AE572" s="151"/>
      <c r="AF572" s="151"/>
      <c r="AG572" s="151" t="s">
        <v>148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2" x14ac:dyDescent="0.2">
      <c r="A573" s="158"/>
      <c r="B573" s="159"/>
      <c r="C573" s="189" t="s">
        <v>594</v>
      </c>
      <c r="D573" s="182"/>
      <c r="E573" s="183"/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190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89" t="s">
        <v>629</v>
      </c>
      <c r="D574" s="182"/>
      <c r="E574" s="183"/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190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">
      <c r="A575" s="158"/>
      <c r="B575" s="159"/>
      <c r="C575" s="189" t="s">
        <v>603</v>
      </c>
      <c r="D575" s="182"/>
      <c r="E575" s="183">
        <v>1</v>
      </c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190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89" t="s">
        <v>612</v>
      </c>
      <c r="D576" s="182"/>
      <c r="E576" s="183">
        <v>1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190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89" t="s">
        <v>613</v>
      </c>
      <c r="D577" s="182"/>
      <c r="E577" s="183">
        <v>2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190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ht="22.5" outlineLevel="1" x14ac:dyDescent="0.2">
      <c r="A578" s="170">
        <v>65</v>
      </c>
      <c r="B578" s="171" t="s">
        <v>630</v>
      </c>
      <c r="C578" s="178" t="s">
        <v>631</v>
      </c>
      <c r="D578" s="172" t="s">
        <v>601</v>
      </c>
      <c r="E578" s="173">
        <v>4</v>
      </c>
      <c r="F578" s="174"/>
      <c r="G578" s="175">
        <f>ROUND(E578*F578,2)</f>
        <v>0</v>
      </c>
      <c r="H578" s="174"/>
      <c r="I578" s="175">
        <f>ROUND(E578*H578,2)</f>
        <v>0</v>
      </c>
      <c r="J578" s="174"/>
      <c r="K578" s="175">
        <f>ROUND(E578*J578,2)</f>
        <v>0</v>
      </c>
      <c r="L578" s="175">
        <v>21</v>
      </c>
      <c r="M578" s="175">
        <f>G578*(1+L578/100)</f>
        <v>0</v>
      </c>
      <c r="N578" s="173">
        <v>0</v>
      </c>
      <c r="O578" s="173">
        <f>ROUND(E578*N578,2)</f>
        <v>0</v>
      </c>
      <c r="P578" s="173">
        <v>0</v>
      </c>
      <c r="Q578" s="173">
        <f>ROUND(E578*P578,2)</f>
        <v>0</v>
      </c>
      <c r="R578" s="175" t="s">
        <v>529</v>
      </c>
      <c r="S578" s="175" t="s">
        <v>185</v>
      </c>
      <c r="T578" s="176" t="s">
        <v>185</v>
      </c>
      <c r="U578" s="161">
        <v>2.97</v>
      </c>
      <c r="V578" s="161">
        <f>ROUND(E578*U578,2)</f>
        <v>11.88</v>
      </c>
      <c r="W578" s="161"/>
      <c r="X578" s="161" t="s">
        <v>146</v>
      </c>
      <c r="Y578" s="161" t="s">
        <v>147</v>
      </c>
      <c r="Z578" s="151"/>
      <c r="AA578" s="151"/>
      <c r="AB578" s="151"/>
      <c r="AC578" s="151"/>
      <c r="AD578" s="151"/>
      <c r="AE578" s="151"/>
      <c r="AF578" s="151"/>
      <c r="AG578" s="151" t="s">
        <v>148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2" x14ac:dyDescent="0.2">
      <c r="A579" s="158"/>
      <c r="B579" s="159"/>
      <c r="C579" s="189" t="s">
        <v>580</v>
      </c>
      <c r="D579" s="182"/>
      <c r="E579" s="183"/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190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89" t="s">
        <v>632</v>
      </c>
      <c r="D580" s="182"/>
      <c r="E580" s="183"/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190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89" t="s">
        <v>383</v>
      </c>
      <c r="D581" s="182"/>
      <c r="E581" s="183"/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190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">
      <c r="A582" s="158"/>
      <c r="B582" s="159"/>
      <c r="C582" s="189" t="s">
        <v>603</v>
      </c>
      <c r="D582" s="182"/>
      <c r="E582" s="183">
        <v>1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190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">
      <c r="A583" s="158"/>
      <c r="B583" s="159"/>
      <c r="C583" s="189" t="s">
        <v>612</v>
      </c>
      <c r="D583" s="182"/>
      <c r="E583" s="183">
        <v>1</v>
      </c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190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89" t="s">
        <v>633</v>
      </c>
      <c r="D584" s="182"/>
      <c r="E584" s="183">
        <v>2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190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ht="22.5" outlineLevel="1" x14ac:dyDescent="0.2">
      <c r="A585" s="170">
        <v>66</v>
      </c>
      <c r="B585" s="171" t="s">
        <v>634</v>
      </c>
      <c r="C585" s="178" t="s">
        <v>635</v>
      </c>
      <c r="D585" s="172" t="s">
        <v>601</v>
      </c>
      <c r="E585" s="173">
        <v>1</v>
      </c>
      <c r="F585" s="174"/>
      <c r="G585" s="175">
        <f>ROUND(E585*F585,2)</f>
        <v>0</v>
      </c>
      <c r="H585" s="174"/>
      <c r="I585" s="175">
        <f>ROUND(E585*H585,2)</f>
        <v>0</v>
      </c>
      <c r="J585" s="174"/>
      <c r="K585" s="175">
        <f>ROUND(E585*J585,2)</f>
        <v>0</v>
      </c>
      <c r="L585" s="175">
        <v>21</v>
      </c>
      <c r="M585" s="175">
        <f>G585*(1+L585/100)</f>
        <v>0</v>
      </c>
      <c r="N585" s="173">
        <v>1.1E-4</v>
      </c>
      <c r="O585" s="173">
        <f>ROUND(E585*N585,2)</f>
        <v>0</v>
      </c>
      <c r="P585" s="173">
        <v>0</v>
      </c>
      <c r="Q585" s="173">
        <f>ROUND(E585*P585,2)</f>
        <v>0</v>
      </c>
      <c r="R585" s="175" t="s">
        <v>529</v>
      </c>
      <c r="S585" s="175" t="s">
        <v>185</v>
      </c>
      <c r="T585" s="176" t="s">
        <v>185</v>
      </c>
      <c r="U585" s="161">
        <v>1.56</v>
      </c>
      <c r="V585" s="161">
        <f>ROUND(E585*U585,2)</f>
        <v>1.56</v>
      </c>
      <c r="W585" s="161"/>
      <c r="X585" s="161" t="s">
        <v>146</v>
      </c>
      <c r="Y585" s="161" t="s">
        <v>147</v>
      </c>
      <c r="Z585" s="151"/>
      <c r="AA585" s="151"/>
      <c r="AB585" s="151"/>
      <c r="AC585" s="151"/>
      <c r="AD585" s="151"/>
      <c r="AE585" s="151"/>
      <c r="AF585" s="151"/>
      <c r="AG585" s="151" t="s">
        <v>148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2" x14ac:dyDescent="0.2">
      <c r="A586" s="158"/>
      <c r="B586" s="159"/>
      <c r="C586" s="189" t="s">
        <v>580</v>
      </c>
      <c r="D586" s="182"/>
      <c r="E586" s="183"/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190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189" t="s">
        <v>636</v>
      </c>
      <c r="D587" s="182"/>
      <c r="E587" s="183"/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190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">
      <c r="A588" s="158"/>
      <c r="B588" s="159"/>
      <c r="C588" s="189" t="s">
        <v>637</v>
      </c>
      <c r="D588" s="182"/>
      <c r="E588" s="183">
        <v>1</v>
      </c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190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ht="22.5" outlineLevel="1" x14ac:dyDescent="0.2">
      <c r="A589" s="170">
        <v>67</v>
      </c>
      <c r="B589" s="171" t="s">
        <v>638</v>
      </c>
      <c r="C589" s="178" t="s">
        <v>639</v>
      </c>
      <c r="D589" s="172" t="s">
        <v>601</v>
      </c>
      <c r="E589" s="173">
        <v>1</v>
      </c>
      <c r="F589" s="174"/>
      <c r="G589" s="175">
        <f>ROUND(E589*F589,2)</f>
        <v>0</v>
      </c>
      <c r="H589" s="174"/>
      <c r="I589" s="175">
        <f>ROUND(E589*H589,2)</f>
        <v>0</v>
      </c>
      <c r="J589" s="174"/>
      <c r="K589" s="175">
        <f>ROUND(E589*J589,2)</f>
        <v>0</v>
      </c>
      <c r="L589" s="175">
        <v>21</v>
      </c>
      <c r="M589" s="175">
        <f>G589*(1+L589/100)</f>
        <v>0</v>
      </c>
      <c r="N589" s="173">
        <v>2.1000000000000001E-4</v>
      </c>
      <c r="O589" s="173">
        <f>ROUND(E589*N589,2)</f>
        <v>0</v>
      </c>
      <c r="P589" s="173">
        <v>0</v>
      </c>
      <c r="Q589" s="173">
        <f>ROUND(E589*P589,2)</f>
        <v>0</v>
      </c>
      <c r="R589" s="175" t="s">
        <v>529</v>
      </c>
      <c r="S589" s="175" t="s">
        <v>185</v>
      </c>
      <c r="T589" s="176" t="s">
        <v>185</v>
      </c>
      <c r="U589" s="161">
        <v>1.65</v>
      </c>
      <c r="V589" s="161">
        <f>ROUND(E589*U589,2)</f>
        <v>1.65</v>
      </c>
      <c r="W589" s="161"/>
      <c r="X589" s="161" t="s">
        <v>146</v>
      </c>
      <c r="Y589" s="161" t="s">
        <v>147</v>
      </c>
      <c r="Z589" s="151"/>
      <c r="AA589" s="151"/>
      <c r="AB589" s="151"/>
      <c r="AC589" s="151"/>
      <c r="AD589" s="151"/>
      <c r="AE589" s="151"/>
      <c r="AF589" s="151"/>
      <c r="AG589" s="151" t="s">
        <v>148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2" x14ac:dyDescent="0.2">
      <c r="A590" s="158"/>
      <c r="B590" s="159"/>
      <c r="C590" s="189" t="s">
        <v>640</v>
      </c>
      <c r="D590" s="182"/>
      <c r="E590" s="183"/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190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89" t="s">
        <v>641</v>
      </c>
      <c r="D591" s="182"/>
      <c r="E591" s="183">
        <v>1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190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1" x14ac:dyDescent="0.2">
      <c r="A592" s="170">
        <v>68</v>
      </c>
      <c r="B592" s="171" t="s">
        <v>642</v>
      </c>
      <c r="C592" s="178" t="s">
        <v>643</v>
      </c>
      <c r="D592" s="172" t="s">
        <v>601</v>
      </c>
      <c r="E592" s="173">
        <v>1</v>
      </c>
      <c r="F592" s="174"/>
      <c r="G592" s="175">
        <f>ROUND(E592*F592,2)</f>
        <v>0</v>
      </c>
      <c r="H592" s="174"/>
      <c r="I592" s="175">
        <f>ROUND(E592*H592,2)</f>
        <v>0</v>
      </c>
      <c r="J592" s="174"/>
      <c r="K592" s="175">
        <f>ROUND(E592*J592,2)</f>
        <v>0</v>
      </c>
      <c r="L592" s="175">
        <v>21</v>
      </c>
      <c r="M592" s="175">
        <f>G592*(1+L592/100)</f>
        <v>0</v>
      </c>
      <c r="N592" s="173">
        <v>1.39E-3</v>
      </c>
      <c r="O592" s="173">
        <f>ROUND(E592*N592,2)</f>
        <v>0</v>
      </c>
      <c r="P592" s="173">
        <v>0</v>
      </c>
      <c r="Q592" s="173">
        <f>ROUND(E592*P592,2)</f>
        <v>0</v>
      </c>
      <c r="R592" s="175" t="s">
        <v>529</v>
      </c>
      <c r="S592" s="175" t="s">
        <v>185</v>
      </c>
      <c r="T592" s="176" t="s">
        <v>185</v>
      </c>
      <c r="U592" s="161">
        <v>2.12</v>
      </c>
      <c r="V592" s="161">
        <f>ROUND(E592*U592,2)</f>
        <v>2.12</v>
      </c>
      <c r="W592" s="161"/>
      <c r="X592" s="161" t="s">
        <v>146</v>
      </c>
      <c r="Y592" s="161" t="s">
        <v>147</v>
      </c>
      <c r="Z592" s="151"/>
      <c r="AA592" s="151"/>
      <c r="AB592" s="151"/>
      <c r="AC592" s="151"/>
      <c r="AD592" s="151"/>
      <c r="AE592" s="151"/>
      <c r="AF592" s="151"/>
      <c r="AG592" s="151" t="s">
        <v>148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2" x14ac:dyDescent="0.2">
      <c r="A593" s="158"/>
      <c r="B593" s="159"/>
      <c r="C593" s="189" t="s">
        <v>580</v>
      </c>
      <c r="D593" s="182"/>
      <c r="E593" s="183"/>
      <c r="F593" s="161"/>
      <c r="G593" s="161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190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">
      <c r="A594" s="158"/>
      <c r="B594" s="159"/>
      <c r="C594" s="189" t="s">
        <v>644</v>
      </c>
      <c r="D594" s="182"/>
      <c r="E594" s="183"/>
      <c r="F594" s="161"/>
      <c r="G594" s="16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190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3" x14ac:dyDescent="0.2">
      <c r="A595" s="158"/>
      <c r="B595" s="159"/>
      <c r="C595" s="189" t="s">
        <v>645</v>
      </c>
      <c r="D595" s="182"/>
      <c r="E595" s="183">
        <v>1</v>
      </c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190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ht="22.5" outlineLevel="1" x14ac:dyDescent="0.2">
      <c r="A596" s="170">
        <v>69</v>
      </c>
      <c r="B596" s="171" t="s">
        <v>646</v>
      </c>
      <c r="C596" s="178" t="s">
        <v>647</v>
      </c>
      <c r="D596" s="172" t="s">
        <v>601</v>
      </c>
      <c r="E596" s="173">
        <v>7</v>
      </c>
      <c r="F596" s="174"/>
      <c r="G596" s="175">
        <f>ROUND(E596*F596,2)</f>
        <v>0</v>
      </c>
      <c r="H596" s="174"/>
      <c r="I596" s="175">
        <f>ROUND(E596*H596,2)</f>
        <v>0</v>
      </c>
      <c r="J596" s="174"/>
      <c r="K596" s="175">
        <f>ROUND(E596*J596,2)</f>
        <v>0</v>
      </c>
      <c r="L596" s="175">
        <v>21</v>
      </c>
      <c r="M596" s="175">
        <f>G596*(1+L596/100)</f>
        <v>0</v>
      </c>
      <c r="N596" s="173">
        <v>1.41E-3</v>
      </c>
      <c r="O596" s="173">
        <f>ROUND(E596*N596,2)</f>
        <v>0.01</v>
      </c>
      <c r="P596" s="173">
        <v>0</v>
      </c>
      <c r="Q596" s="173">
        <f>ROUND(E596*P596,2)</f>
        <v>0</v>
      </c>
      <c r="R596" s="175" t="s">
        <v>529</v>
      </c>
      <c r="S596" s="175" t="s">
        <v>185</v>
      </c>
      <c r="T596" s="176" t="s">
        <v>185</v>
      </c>
      <c r="U596" s="161">
        <v>2.37</v>
      </c>
      <c r="V596" s="161">
        <f>ROUND(E596*U596,2)</f>
        <v>16.59</v>
      </c>
      <c r="W596" s="161"/>
      <c r="X596" s="161" t="s">
        <v>146</v>
      </c>
      <c r="Y596" s="161" t="s">
        <v>147</v>
      </c>
      <c r="Z596" s="151"/>
      <c r="AA596" s="151"/>
      <c r="AB596" s="151"/>
      <c r="AC596" s="151"/>
      <c r="AD596" s="151"/>
      <c r="AE596" s="151"/>
      <c r="AF596" s="151"/>
      <c r="AG596" s="151" t="s">
        <v>148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2" x14ac:dyDescent="0.2">
      <c r="A597" s="158"/>
      <c r="B597" s="159"/>
      <c r="C597" s="189" t="s">
        <v>580</v>
      </c>
      <c r="D597" s="182"/>
      <c r="E597" s="183"/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190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189" t="s">
        <v>622</v>
      </c>
      <c r="D598" s="182"/>
      <c r="E598" s="183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190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89" t="s">
        <v>265</v>
      </c>
      <c r="D599" s="182"/>
      <c r="E599" s="183"/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190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189" t="s">
        <v>648</v>
      </c>
      <c r="D600" s="182"/>
      <c r="E600" s="183">
        <v>1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190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">
      <c r="A601" s="158"/>
      <c r="B601" s="159"/>
      <c r="C601" s="189" t="s">
        <v>649</v>
      </c>
      <c r="D601" s="182"/>
      <c r="E601" s="183">
        <v>1</v>
      </c>
      <c r="F601" s="161"/>
      <c r="G601" s="161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190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">
      <c r="A602" s="158"/>
      <c r="B602" s="159"/>
      <c r="C602" s="189" t="s">
        <v>204</v>
      </c>
      <c r="D602" s="182"/>
      <c r="E602" s="183"/>
      <c r="F602" s="161"/>
      <c r="G602" s="161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190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3" x14ac:dyDescent="0.2">
      <c r="A603" s="158"/>
      <c r="B603" s="159"/>
      <c r="C603" s="189" t="s">
        <v>383</v>
      </c>
      <c r="D603" s="182"/>
      <c r="E603" s="183"/>
      <c r="F603" s="161"/>
      <c r="G603" s="161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190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">
      <c r="A604" s="158"/>
      <c r="B604" s="159"/>
      <c r="C604" s="189" t="s">
        <v>650</v>
      </c>
      <c r="D604" s="182"/>
      <c r="E604" s="183">
        <v>1</v>
      </c>
      <c r="F604" s="161"/>
      <c r="G604" s="16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190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">
      <c r="A605" s="158"/>
      <c r="B605" s="159"/>
      <c r="C605" s="189" t="s">
        <v>648</v>
      </c>
      <c r="D605" s="182"/>
      <c r="E605" s="183">
        <v>1</v>
      </c>
      <c r="F605" s="161"/>
      <c r="G605" s="161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190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3" x14ac:dyDescent="0.2">
      <c r="A606" s="158"/>
      <c r="B606" s="159"/>
      <c r="C606" s="189" t="s">
        <v>651</v>
      </c>
      <c r="D606" s="182"/>
      <c r="E606" s="183">
        <v>2</v>
      </c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190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">
      <c r="A607" s="158"/>
      <c r="B607" s="159"/>
      <c r="C607" s="189" t="s">
        <v>652</v>
      </c>
      <c r="D607" s="182"/>
      <c r="E607" s="183">
        <v>1</v>
      </c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190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ht="22.5" outlineLevel="1" x14ac:dyDescent="0.2">
      <c r="A608" s="170">
        <v>70</v>
      </c>
      <c r="B608" s="171" t="s">
        <v>653</v>
      </c>
      <c r="C608" s="178" t="s">
        <v>654</v>
      </c>
      <c r="D608" s="172" t="s">
        <v>601</v>
      </c>
      <c r="E608" s="173">
        <v>1</v>
      </c>
      <c r="F608" s="174"/>
      <c r="G608" s="175">
        <f>ROUND(E608*F608,2)</f>
        <v>0</v>
      </c>
      <c r="H608" s="174"/>
      <c r="I608" s="175">
        <f>ROUND(E608*H608,2)</f>
        <v>0</v>
      </c>
      <c r="J608" s="174"/>
      <c r="K608" s="175">
        <f>ROUND(E608*J608,2)</f>
        <v>0</v>
      </c>
      <c r="L608" s="175">
        <v>21</v>
      </c>
      <c r="M608" s="175">
        <f>G608*(1+L608/100)</f>
        <v>0</v>
      </c>
      <c r="N608" s="173">
        <v>2.5300000000000001E-3</v>
      </c>
      <c r="O608" s="173">
        <f>ROUND(E608*N608,2)</f>
        <v>0</v>
      </c>
      <c r="P608" s="173">
        <v>0</v>
      </c>
      <c r="Q608" s="173">
        <f>ROUND(E608*P608,2)</f>
        <v>0</v>
      </c>
      <c r="R608" s="175" t="s">
        <v>529</v>
      </c>
      <c r="S608" s="175" t="s">
        <v>185</v>
      </c>
      <c r="T608" s="176" t="s">
        <v>185</v>
      </c>
      <c r="U608" s="161">
        <v>3.56</v>
      </c>
      <c r="V608" s="161">
        <f>ROUND(E608*U608,2)</f>
        <v>3.56</v>
      </c>
      <c r="W608" s="161"/>
      <c r="X608" s="161" t="s">
        <v>146</v>
      </c>
      <c r="Y608" s="161" t="s">
        <v>147</v>
      </c>
      <c r="Z608" s="151"/>
      <c r="AA608" s="151"/>
      <c r="AB608" s="151"/>
      <c r="AC608" s="151"/>
      <c r="AD608" s="151"/>
      <c r="AE608" s="151"/>
      <c r="AF608" s="151"/>
      <c r="AG608" s="151" t="s">
        <v>148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2" x14ac:dyDescent="0.2">
      <c r="A609" s="158"/>
      <c r="B609" s="159"/>
      <c r="C609" s="189" t="s">
        <v>655</v>
      </c>
      <c r="D609" s="182"/>
      <c r="E609" s="183"/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190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3" x14ac:dyDescent="0.2">
      <c r="A610" s="158"/>
      <c r="B610" s="159"/>
      <c r="C610" s="189" t="s">
        <v>656</v>
      </c>
      <c r="D610" s="182"/>
      <c r="E610" s="183">
        <v>1</v>
      </c>
      <c r="F610" s="161"/>
      <c r="G610" s="161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  <c r="R610" s="161"/>
      <c r="S610" s="161"/>
      <c r="T610" s="161"/>
      <c r="U610" s="161"/>
      <c r="V610" s="161"/>
      <c r="W610" s="161"/>
      <c r="X610" s="161"/>
      <c r="Y610" s="161"/>
      <c r="Z610" s="151"/>
      <c r="AA610" s="151"/>
      <c r="AB610" s="151"/>
      <c r="AC610" s="151"/>
      <c r="AD610" s="151"/>
      <c r="AE610" s="151"/>
      <c r="AF610" s="151"/>
      <c r="AG610" s="151" t="s">
        <v>190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ht="22.5" outlineLevel="1" x14ac:dyDescent="0.2">
      <c r="A611" s="170">
        <v>71</v>
      </c>
      <c r="B611" s="171" t="s">
        <v>657</v>
      </c>
      <c r="C611" s="178" t="s">
        <v>658</v>
      </c>
      <c r="D611" s="172" t="s">
        <v>601</v>
      </c>
      <c r="E611" s="173">
        <v>7</v>
      </c>
      <c r="F611" s="174"/>
      <c r="G611" s="175">
        <f>ROUND(E611*F611,2)</f>
        <v>0</v>
      </c>
      <c r="H611" s="174"/>
      <c r="I611" s="175">
        <f>ROUND(E611*H611,2)</f>
        <v>0</v>
      </c>
      <c r="J611" s="174"/>
      <c r="K611" s="175">
        <f>ROUND(E611*J611,2)</f>
        <v>0</v>
      </c>
      <c r="L611" s="175">
        <v>21</v>
      </c>
      <c r="M611" s="175">
        <f>G611*(1+L611/100)</f>
        <v>0</v>
      </c>
      <c r="N611" s="173">
        <v>2.2000000000000001E-4</v>
      </c>
      <c r="O611" s="173">
        <f>ROUND(E611*N611,2)</f>
        <v>0</v>
      </c>
      <c r="P611" s="173">
        <v>0</v>
      </c>
      <c r="Q611" s="173">
        <f>ROUND(E611*P611,2)</f>
        <v>0</v>
      </c>
      <c r="R611" s="175" t="s">
        <v>529</v>
      </c>
      <c r="S611" s="175" t="s">
        <v>185</v>
      </c>
      <c r="T611" s="176" t="s">
        <v>185</v>
      </c>
      <c r="U611" s="161">
        <v>1.55</v>
      </c>
      <c r="V611" s="161">
        <f>ROUND(E611*U611,2)</f>
        <v>10.85</v>
      </c>
      <c r="W611" s="161"/>
      <c r="X611" s="161" t="s">
        <v>146</v>
      </c>
      <c r="Y611" s="161" t="s">
        <v>147</v>
      </c>
      <c r="Z611" s="151"/>
      <c r="AA611" s="151"/>
      <c r="AB611" s="151"/>
      <c r="AC611" s="151"/>
      <c r="AD611" s="151"/>
      <c r="AE611" s="151"/>
      <c r="AF611" s="151"/>
      <c r="AG611" s="151" t="s">
        <v>148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2" x14ac:dyDescent="0.2">
      <c r="A612" s="158"/>
      <c r="B612" s="159"/>
      <c r="C612" s="189" t="s">
        <v>580</v>
      </c>
      <c r="D612" s="182"/>
      <c r="E612" s="183"/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190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189" t="s">
        <v>659</v>
      </c>
      <c r="D613" s="182"/>
      <c r="E613" s="183">
        <v>1</v>
      </c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190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89" t="s">
        <v>660</v>
      </c>
      <c r="D614" s="182"/>
      <c r="E614" s="183">
        <v>2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190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189" t="s">
        <v>661</v>
      </c>
      <c r="D615" s="182"/>
      <c r="E615" s="183">
        <v>1</v>
      </c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190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">
      <c r="A616" s="158"/>
      <c r="B616" s="159"/>
      <c r="C616" s="189" t="s">
        <v>662</v>
      </c>
      <c r="D616" s="182"/>
      <c r="E616" s="183">
        <v>3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190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ht="22.5" outlineLevel="1" x14ac:dyDescent="0.2">
      <c r="A617" s="170">
        <v>72</v>
      </c>
      <c r="B617" s="171" t="s">
        <v>663</v>
      </c>
      <c r="C617" s="178" t="s">
        <v>664</v>
      </c>
      <c r="D617" s="172" t="s">
        <v>601</v>
      </c>
      <c r="E617" s="173">
        <v>6</v>
      </c>
      <c r="F617" s="174"/>
      <c r="G617" s="175">
        <f>ROUND(E617*F617,2)</f>
        <v>0</v>
      </c>
      <c r="H617" s="174"/>
      <c r="I617" s="175">
        <f>ROUND(E617*H617,2)</f>
        <v>0</v>
      </c>
      <c r="J617" s="174"/>
      <c r="K617" s="175">
        <f>ROUND(E617*J617,2)</f>
        <v>0</v>
      </c>
      <c r="L617" s="175">
        <v>21</v>
      </c>
      <c r="M617" s="175">
        <f>G617*(1+L617/100)</f>
        <v>0</v>
      </c>
      <c r="N617" s="173">
        <v>1.1E-4</v>
      </c>
      <c r="O617" s="173">
        <f>ROUND(E617*N617,2)</f>
        <v>0</v>
      </c>
      <c r="P617" s="173">
        <v>0</v>
      </c>
      <c r="Q617" s="173">
        <f>ROUND(E617*P617,2)</f>
        <v>0</v>
      </c>
      <c r="R617" s="175" t="s">
        <v>529</v>
      </c>
      <c r="S617" s="175" t="s">
        <v>185</v>
      </c>
      <c r="T617" s="176" t="s">
        <v>185</v>
      </c>
      <c r="U617" s="161">
        <v>0.71</v>
      </c>
      <c r="V617" s="161">
        <f>ROUND(E617*U617,2)</f>
        <v>4.26</v>
      </c>
      <c r="W617" s="161"/>
      <c r="X617" s="161" t="s">
        <v>146</v>
      </c>
      <c r="Y617" s="161" t="s">
        <v>147</v>
      </c>
      <c r="Z617" s="151"/>
      <c r="AA617" s="151"/>
      <c r="AB617" s="151"/>
      <c r="AC617" s="151"/>
      <c r="AD617" s="151"/>
      <c r="AE617" s="151"/>
      <c r="AF617" s="151"/>
      <c r="AG617" s="151" t="s">
        <v>148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2" x14ac:dyDescent="0.2">
      <c r="A618" s="158"/>
      <c r="B618" s="159"/>
      <c r="C618" s="189" t="s">
        <v>580</v>
      </c>
      <c r="D618" s="182"/>
      <c r="E618" s="183"/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190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89" t="s">
        <v>659</v>
      </c>
      <c r="D619" s="182"/>
      <c r="E619" s="183">
        <v>1</v>
      </c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190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189" t="s">
        <v>665</v>
      </c>
      <c r="D620" s="182"/>
      <c r="E620" s="183">
        <v>1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190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">
      <c r="A621" s="158"/>
      <c r="B621" s="159"/>
      <c r="C621" s="189" t="s">
        <v>661</v>
      </c>
      <c r="D621" s="182"/>
      <c r="E621" s="183">
        <v>1</v>
      </c>
      <c r="F621" s="161"/>
      <c r="G621" s="161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190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189" t="s">
        <v>662</v>
      </c>
      <c r="D622" s="182"/>
      <c r="E622" s="183">
        <v>3</v>
      </c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190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ht="22.5" outlineLevel="1" x14ac:dyDescent="0.2">
      <c r="A623" s="170">
        <v>73</v>
      </c>
      <c r="B623" s="171" t="s">
        <v>666</v>
      </c>
      <c r="C623" s="178" t="s">
        <v>667</v>
      </c>
      <c r="D623" s="172" t="s">
        <v>601</v>
      </c>
      <c r="E623" s="173">
        <v>2</v>
      </c>
      <c r="F623" s="174"/>
      <c r="G623" s="175">
        <f>ROUND(E623*F623,2)</f>
        <v>0</v>
      </c>
      <c r="H623" s="174"/>
      <c r="I623" s="175">
        <f>ROUND(E623*H623,2)</f>
        <v>0</v>
      </c>
      <c r="J623" s="174"/>
      <c r="K623" s="175">
        <f>ROUND(E623*J623,2)</f>
        <v>0</v>
      </c>
      <c r="L623" s="175">
        <v>21</v>
      </c>
      <c r="M623" s="175">
        <f>G623*(1+L623/100)</f>
        <v>0</v>
      </c>
      <c r="N623" s="173">
        <v>2.7799999999999999E-3</v>
      </c>
      <c r="O623" s="173">
        <f>ROUND(E623*N623,2)</f>
        <v>0.01</v>
      </c>
      <c r="P623" s="173">
        <v>0</v>
      </c>
      <c r="Q623" s="173">
        <f>ROUND(E623*P623,2)</f>
        <v>0</v>
      </c>
      <c r="R623" s="175" t="s">
        <v>529</v>
      </c>
      <c r="S623" s="175" t="s">
        <v>185</v>
      </c>
      <c r="T623" s="176" t="s">
        <v>185</v>
      </c>
      <c r="U623" s="161">
        <v>2.13</v>
      </c>
      <c r="V623" s="161">
        <f>ROUND(E623*U623,2)</f>
        <v>4.26</v>
      </c>
      <c r="W623" s="161"/>
      <c r="X623" s="161" t="s">
        <v>146</v>
      </c>
      <c r="Y623" s="161" t="s">
        <v>147</v>
      </c>
      <c r="Z623" s="151"/>
      <c r="AA623" s="151"/>
      <c r="AB623" s="151"/>
      <c r="AC623" s="151"/>
      <c r="AD623" s="151"/>
      <c r="AE623" s="151"/>
      <c r="AF623" s="151"/>
      <c r="AG623" s="151" t="s">
        <v>148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2" x14ac:dyDescent="0.2">
      <c r="A624" s="158"/>
      <c r="B624" s="159"/>
      <c r="C624" s="189" t="s">
        <v>580</v>
      </c>
      <c r="D624" s="182"/>
      <c r="E624" s="183"/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190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189" t="s">
        <v>668</v>
      </c>
      <c r="D625" s="182"/>
      <c r="E625" s="183">
        <v>2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190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ht="22.5" outlineLevel="1" x14ac:dyDescent="0.2">
      <c r="A626" s="170">
        <v>74</v>
      </c>
      <c r="B626" s="171" t="s">
        <v>669</v>
      </c>
      <c r="C626" s="178" t="s">
        <v>670</v>
      </c>
      <c r="D626" s="172" t="s">
        <v>601</v>
      </c>
      <c r="E626" s="173">
        <v>8</v>
      </c>
      <c r="F626" s="174"/>
      <c r="G626" s="175">
        <f>ROUND(E626*F626,2)</f>
        <v>0</v>
      </c>
      <c r="H626" s="174"/>
      <c r="I626" s="175">
        <f>ROUND(E626*H626,2)</f>
        <v>0</v>
      </c>
      <c r="J626" s="174"/>
      <c r="K626" s="175">
        <f>ROUND(E626*J626,2)</f>
        <v>0</v>
      </c>
      <c r="L626" s="175">
        <v>21</v>
      </c>
      <c r="M626" s="175">
        <f>G626*(1+L626/100)</f>
        <v>0</v>
      </c>
      <c r="N626" s="173">
        <v>2.81E-3</v>
      </c>
      <c r="O626" s="173">
        <f>ROUND(E626*N626,2)</f>
        <v>0.02</v>
      </c>
      <c r="P626" s="173">
        <v>0</v>
      </c>
      <c r="Q626" s="173">
        <f>ROUND(E626*P626,2)</f>
        <v>0</v>
      </c>
      <c r="R626" s="175" t="s">
        <v>529</v>
      </c>
      <c r="S626" s="175" t="s">
        <v>185</v>
      </c>
      <c r="T626" s="176" t="s">
        <v>185</v>
      </c>
      <c r="U626" s="161">
        <v>2.72</v>
      </c>
      <c r="V626" s="161">
        <f>ROUND(E626*U626,2)</f>
        <v>21.76</v>
      </c>
      <c r="W626" s="161"/>
      <c r="X626" s="161" t="s">
        <v>146</v>
      </c>
      <c r="Y626" s="161" t="s">
        <v>147</v>
      </c>
      <c r="Z626" s="151"/>
      <c r="AA626" s="151"/>
      <c r="AB626" s="151"/>
      <c r="AC626" s="151"/>
      <c r="AD626" s="151"/>
      <c r="AE626" s="151"/>
      <c r="AF626" s="151"/>
      <c r="AG626" s="151" t="s">
        <v>148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2" x14ac:dyDescent="0.2">
      <c r="A627" s="158"/>
      <c r="B627" s="159"/>
      <c r="C627" s="189" t="s">
        <v>580</v>
      </c>
      <c r="D627" s="182"/>
      <c r="E627" s="183"/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190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189" t="s">
        <v>661</v>
      </c>
      <c r="D628" s="182"/>
      <c r="E628" s="183">
        <v>1</v>
      </c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190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189" t="s">
        <v>671</v>
      </c>
      <c r="D629" s="182"/>
      <c r="E629" s="183">
        <v>7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190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ht="22.5" outlineLevel="1" x14ac:dyDescent="0.2">
      <c r="A630" s="170">
        <v>75</v>
      </c>
      <c r="B630" s="171" t="s">
        <v>672</v>
      </c>
      <c r="C630" s="178" t="s">
        <v>673</v>
      </c>
      <c r="D630" s="172" t="s">
        <v>601</v>
      </c>
      <c r="E630" s="173">
        <v>2</v>
      </c>
      <c r="F630" s="174"/>
      <c r="G630" s="175">
        <f>ROUND(E630*F630,2)</f>
        <v>0</v>
      </c>
      <c r="H630" s="174"/>
      <c r="I630" s="175">
        <f>ROUND(E630*H630,2)</f>
        <v>0</v>
      </c>
      <c r="J630" s="174"/>
      <c r="K630" s="175">
        <f>ROUND(E630*J630,2)</f>
        <v>0</v>
      </c>
      <c r="L630" s="175">
        <v>21</v>
      </c>
      <c r="M630" s="175">
        <f>G630*(1+L630/100)</f>
        <v>0</v>
      </c>
      <c r="N630" s="173">
        <v>5.0499999999999998E-3</v>
      </c>
      <c r="O630" s="173">
        <f>ROUND(E630*N630,2)</f>
        <v>0.01</v>
      </c>
      <c r="P630" s="173">
        <v>0</v>
      </c>
      <c r="Q630" s="173">
        <f>ROUND(E630*P630,2)</f>
        <v>0</v>
      </c>
      <c r="R630" s="175" t="s">
        <v>529</v>
      </c>
      <c r="S630" s="175" t="s">
        <v>185</v>
      </c>
      <c r="T630" s="176" t="s">
        <v>185</v>
      </c>
      <c r="U630" s="161">
        <v>3.46</v>
      </c>
      <c r="V630" s="161">
        <f>ROUND(E630*U630,2)</f>
        <v>6.92</v>
      </c>
      <c r="W630" s="161"/>
      <c r="X630" s="161" t="s">
        <v>146</v>
      </c>
      <c r="Y630" s="161" t="s">
        <v>147</v>
      </c>
      <c r="Z630" s="151"/>
      <c r="AA630" s="151"/>
      <c r="AB630" s="151"/>
      <c r="AC630" s="151"/>
      <c r="AD630" s="151"/>
      <c r="AE630" s="151"/>
      <c r="AF630" s="151"/>
      <c r="AG630" s="151" t="s">
        <v>148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2" x14ac:dyDescent="0.2">
      <c r="A631" s="158"/>
      <c r="B631" s="159"/>
      <c r="C631" s="189" t="s">
        <v>580</v>
      </c>
      <c r="D631" s="182"/>
      <c r="E631" s="183"/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190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">
      <c r="A632" s="158"/>
      <c r="B632" s="159"/>
      <c r="C632" s="189" t="s">
        <v>674</v>
      </c>
      <c r="D632" s="182"/>
      <c r="E632" s="183">
        <v>2</v>
      </c>
      <c r="F632" s="161"/>
      <c r="G632" s="161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190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">
      <c r="A633" s="170">
        <v>76</v>
      </c>
      <c r="B633" s="171" t="s">
        <v>675</v>
      </c>
      <c r="C633" s="178" t="s">
        <v>676</v>
      </c>
      <c r="D633" s="172" t="s">
        <v>230</v>
      </c>
      <c r="E633" s="173">
        <v>13.04</v>
      </c>
      <c r="F633" s="174"/>
      <c r="G633" s="175">
        <f>ROUND(E633*F633,2)</f>
        <v>0</v>
      </c>
      <c r="H633" s="174"/>
      <c r="I633" s="175">
        <f>ROUND(E633*H633,2)</f>
        <v>0</v>
      </c>
      <c r="J633" s="174"/>
      <c r="K633" s="175">
        <f>ROUND(E633*J633,2)</f>
        <v>0</v>
      </c>
      <c r="L633" s="175">
        <v>21</v>
      </c>
      <c r="M633" s="175">
        <f>G633*(1+L633/100)</f>
        <v>0</v>
      </c>
      <c r="N633" s="173">
        <v>0</v>
      </c>
      <c r="O633" s="173">
        <f>ROUND(E633*N633,2)</f>
        <v>0</v>
      </c>
      <c r="P633" s="173">
        <v>0</v>
      </c>
      <c r="Q633" s="173">
        <f>ROUND(E633*P633,2)</f>
        <v>0</v>
      </c>
      <c r="R633" s="175" t="s">
        <v>529</v>
      </c>
      <c r="S633" s="175" t="s">
        <v>185</v>
      </c>
      <c r="T633" s="176" t="s">
        <v>185</v>
      </c>
      <c r="U633" s="161">
        <v>0.04</v>
      </c>
      <c r="V633" s="161">
        <f>ROUND(E633*U633,2)</f>
        <v>0.52</v>
      </c>
      <c r="W633" s="161"/>
      <c r="X633" s="161" t="s">
        <v>146</v>
      </c>
      <c r="Y633" s="161" t="s">
        <v>147</v>
      </c>
      <c r="Z633" s="151"/>
      <c r="AA633" s="151"/>
      <c r="AB633" s="151"/>
      <c r="AC633" s="151"/>
      <c r="AD633" s="151"/>
      <c r="AE633" s="151"/>
      <c r="AF633" s="151"/>
      <c r="AG633" s="151" t="s">
        <v>148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2" x14ac:dyDescent="0.2">
      <c r="A634" s="158"/>
      <c r="B634" s="159"/>
      <c r="C634" s="261" t="s">
        <v>677</v>
      </c>
      <c r="D634" s="262"/>
      <c r="E634" s="262"/>
      <c r="F634" s="262"/>
      <c r="G634" s="262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187</v>
      </c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88" t="str">
        <f>C634</f>
        <v>přísun, montáže, demontáže a odsunu zkoušecího čerpadla, napuštění tlakovou vodou a dodání vody pro tlakovou zkoušku,</v>
      </c>
      <c r="BB634" s="151"/>
      <c r="BC634" s="151"/>
      <c r="BD634" s="151"/>
      <c r="BE634" s="151"/>
      <c r="BF634" s="151"/>
      <c r="BG634" s="151"/>
      <c r="BH634" s="151"/>
    </row>
    <row r="635" spans="1:60" outlineLevel="2" x14ac:dyDescent="0.2">
      <c r="A635" s="158"/>
      <c r="B635" s="159"/>
      <c r="C635" s="189" t="s">
        <v>678</v>
      </c>
      <c r="D635" s="182"/>
      <c r="E635" s="183">
        <v>13.04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1"/>
      <c r="AA635" s="151"/>
      <c r="AB635" s="151"/>
      <c r="AC635" s="151"/>
      <c r="AD635" s="151"/>
      <c r="AE635" s="151"/>
      <c r="AF635" s="151"/>
      <c r="AG635" s="151" t="s">
        <v>190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 x14ac:dyDescent="0.2">
      <c r="A636" s="170">
        <v>77</v>
      </c>
      <c r="B636" s="171" t="s">
        <v>679</v>
      </c>
      <c r="C636" s="178" t="s">
        <v>680</v>
      </c>
      <c r="D636" s="172" t="s">
        <v>230</v>
      </c>
      <c r="E636" s="173">
        <v>208.17</v>
      </c>
      <c r="F636" s="174"/>
      <c r="G636" s="175">
        <f>ROUND(E636*F636,2)</f>
        <v>0</v>
      </c>
      <c r="H636" s="174"/>
      <c r="I636" s="175">
        <f>ROUND(E636*H636,2)</f>
        <v>0</v>
      </c>
      <c r="J636" s="174"/>
      <c r="K636" s="175">
        <f>ROUND(E636*J636,2)</f>
        <v>0</v>
      </c>
      <c r="L636" s="175">
        <v>21</v>
      </c>
      <c r="M636" s="175">
        <f>G636*(1+L636/100)</f>
        <v>0</v>
      </c>
      <c r="N636" s="173">
        <v>0</v>
      </c>
      <c r="O636" s="173">
        <f>ROUND(E636*N636,2)</f>
        <v>0</v>
      </c>
      <c r="P636" s="173">
        <v>0</v>
      </c>
      <c r="Q636" s="173">
        <f>ROUND(E636*P636,2)</f>
        <v>0</v>
      </c>
      <c r="R636" s="175" t="s">
        <v>529</v>
      </c>
      <c r="S636" s="175" t="s">
        <v>185</v>
      </c>
      <c r="T636" s="176" t="s">
        <v>185</v>
      </c>
      <c r="U636" s="161">
        <v>0.06</v>
      </c>
      <c r="V636" s="161">
        <f>ROUND(E636*U636,2)</f>
        <v>12.49</v>
      </c>
      <c r="W636" s="161"/>
      <c r="X636" s="161" t="s">
        <v>146</v>
      </c>
      <c r="Y636" s="161" t="s">
        <v>147</v>
      </c>
      <c r="Z636" s="151"/>
      <c r="AA636" s="151"/>
      <c r="AB636" s="151"/>
      <c r="AC636" s="151"/>
      <c r="AD636" s="151"/>
      <c r="AE636" s="151"/>
      <c r="AF636" s="151"/>
      <c r="AG636" s="151" t="s">
        <v>148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2" x14ac:dyDescent="0.2">
      <c r="A637" s="158"/>
      <c r="B637" s="159"/>
      <c r="C637" s="261" t="s">
        <v>677</v>
      </c>
      <c r="D637" s="262"/>
      <c r="E637" s="262"/>
      <c r="F637" s="262"/>
      <c r="G637" s="262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187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88" t="str">
        <f>C637</f>
        <v>přísun, montáže, demontáže a odsunu zkoušecího čerpadla, napuštění tlakovou vodou a dodání vody pro tlakovou zkoušku,</v>
      </c>
      <c r="BB637" s="151"/>
      <c r="BC637" s="151"/>
      <c r="BD637" s="151"/>
      <c r="BE637" s="151"/>
      <c r="BF637" s="151"/>
      <c r="BG637" s="151"/>
      <c r="BH637" s="151"/>
    </row>
    <row r="638" spans="1:60" outlineLevel="2" x14ac:dyDescent="0.2">
      <c r="A638" s="158"/>
      <c r="B638" s="159"/>
      <c r="C638" s="189" t="s">
        <v>681</v>
      </c>
      <c r="D638" s="182"/>
      <c r="E638" s="183">
        <v>6.46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190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3" x14ac:dyDescent="0.2">
      <c r="A639" s="158"/>
      <c r="B639" s="159"/>
      <c r="C639" s="189" t="s">
        <v>682</v>
      </c>
      <c r="D639" s="182"/>
      <c r="E639" s="183">
        <v>10.19</v>
      </c>
      <c r="F639" s="161"/>
      <c r="G639" s="161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190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3" x14ac:dyDescent="0.2">
      <c r="A640" s="158"/>
      <c r="B640" s="159"/>
      <c r="C640" s="189" t="s">
        <v>683</v>
      </c>
      <c r="D640" s="182"/>
      <c r="E640" s="183">
        <v>191.52</v>
      </c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190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">
      <c r="A641" s="170">
        <v>78</v>
      </c>
      <c r="B641" s="171" t="s">
        <v>684</v>
      </c>
      <c r="C641" s="178" t="s">
        <v>685</v>
      </c>
      <c r="D641" s="172" t="s">
        <v>230</v>
      </c>
      <c r="E641" s="173">
        <v>130.38</v>
      </c>
      <c r="F641" s="174"/>
      <c r="G641" s="175">
        <f>ROUND(E641*F641,2)</f>
        <v>0</v>
      </c>
      <c r="H641" s="174"/>
      <c r="I641" s="175">
        <f>ROUND(E641*H641,2)</f>
        <v>0</v>
      </c>
      <c r="J641" s="174"/>
      <c r="K641" s="175">
        <f>ROUND(E641*J641,2)</f>
        <v>0</v>
      </c>
      <c r="L641" s="175">
        <v>21</v>
      </c>
      <c r="M641" s="175">
        <f>G641*(1+L641/100)</f>
        <v>0</v>
      </c>
      <c r="N641" s="173">
        <v>0</v>
      </c>
      <c r="O641" s="173">
        <f>ROUND(E641*N641,2)</f>
        <v>0</v>
      </c>
      <c r="P641" s="173">
        <v>0</v>
      </c>
      <c r="Q641" s="173">
        <f>ROUND(E641*P641,2)</f>
        <v>0</v>
      </c>
      <c r="R641" s="175" t="s">
        <v>529</v>
      </c>
      <c r="S641" s="175" t="s">
        <v>185</v>
      </c>
      <c r="T641" s="176" t="s">
        <v>185</v>
      </c>
      <c r="U641" s="161">
        <v>7.0000000000000007E-2</v>
      </c>
      <c r="V641" s="161">
        <f>ROUND(E641*U641,2)</f>
        <v>9.1300000000000008</v>
      </c>
      <c r="W641" s="161"/>
      <c r="X641" s="161" t="s">
        <v>146</v>
      </c>
      <c r="Y641" s="161" t="s">
        <v>147</v>
      </c>
      <c r="Z641" s="151"/>
      <c r="AA641" s="151"/>
      <c r="AB641" s="151"/>
      <c r="AC641" s="151"/>
      <c r="AD641" s="151"/>
      <c r="AE641" s="151"/>
      <c r="AF641" s="151"/>
      <c r="AG641" s="151" t="s">
        <v>148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2" x14ac:dyDescent="0.2">
      <c r="A642" s="158"/>
      <c r="B642" s="159"/>
      <c r="C642" s="261" t="s">
        <v>677</v>
      </c>
      <c r="D642" s="262"/>
      <c r="E642" s="262"/>
      <c r="F642" s="262"/>
      <c r="G642" s="262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187</v>
      </c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88" t="str">
        <f>C642</f>
        <v>přísun, montáže, demontáže a odsunu zkoušecího čerpadla, napuštění tlakovou vodou a dodání vody pro tlakovou zkoušku,</v>
      </c>
      <c r="BB642" s="151"/>
      <c r="BC642" s="151"/>
      <c r="BD642" s="151"/>
      <c r="BE642" s="151"/>
      <c r="BF642" s="151"/>
      <c r="BG642" s="151"/>
      <c r="BH642" s="151"/>
    </row>
    <row r="643" spans="1:60" outlineLevel="2" x14ac:dyDescent="0.2">
      <c r="A643" s="158"/>
      <c r="B643" s="159"/>
      <c r="C643" s="189" t="s">
        <v>686</v>
      </c>
      <c r="D643" s="182"/>
      <c r="E643" s="183">
        <v>105.15</v>
      </c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190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189" t="s">
        <v>687</v>
      </c>
      <c r="D644" s="182"/>
      <c r="E644" s="183">
        <v>25.23</v>
      </c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190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 x14ac:dyDescent="0.2">
      <c r="A645" s="170">
        <v>79</v>
      </c>
      <c r="B645" s="171" t="s">
        <v>688</v>
      </c>
      <c r="C645" s="178" t="s">
        <v>689</v>
      </c>
      <c r="D645" s="172" t="s">
        <v>690</v>
      </c>
      <c r="E645" s="173">
        <v>3</v>
      </c>
      <c r="F645" s="174"/>
      <c r="G645" s="175">
        <f>ROUND(E645*F645,2)</f>
        <v>0</v>
      </c>
      <c r="H645" s="174"/>
      <c r="I645" s="175">
        <f>ROUND(E645*H645,2)</f>
        <v>0</v>
      </c>
      <c r="J645" s="174"/>
      <c r="K645" s="175">
        <f>ROUND(E645*J645,2)</f>
        <v>0</v>
      </c>
      <c r="L645" s="175">
        <v>21</v>
      </c>
      <c r="M645" s="175">
        <f>G645*(1+L645/100)</f>
        <v>0</v>
      </c>
      <c r="N645" s="173">
        <v>3.4369999999999998E-2</v>
      </c>
      <c r="O645" s="173">
        <f>ROUND(E645*N645,2)</f>
        <v>0.1</v>
      </c>
      <c r="P645" s="173">
        <v>0</v>
      </c>
      <c r="Q645" s="173">
        <f>ROUND(E645*P645,2)</f>
        <v>0</v>
      </c>
      <c r="R645" s="175" t="s">
        <v>529</v>
      </c>
      <c r="S645" s="175" t="s">
        <v>185</v>
      </c>
      <c r="T645" s="176" t="s">
        <v>185</v>
      </c>
      <c r="U645" s="161">
        <v>10.130000000000001</v>
      </c>
      <c r="V645" s="161">
        <f>ROUND(E645*U645,2)</f>
        <v>30.39</v>
      </c>
      <c r="W645" s="161"/>
      <c r="X645" s="161" t="s">
        <v>146</v>
      </c>
      <c r="Y645" s="161" t="s">
        <v>147</v>
      </c>
      <c r="Z645" s="151"/>
      <c r="AA645" s="151"/>
      <c r="AB645" s="151"/>
      <c r="AC645" s="151"/>
      <c r="AD645" s="151"/>
      <c r="AE645" s="151"/>
      <c r="AF645" s="151"/>
      <c r="AG645" s="151" t="s">
        <v>148</v>
      </c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ht="33.75" outlineLevel="2" x14ac:dyDescent="0.2">
      <c r="A646" s="158"/>
      <c r="B646" s="159"/>
      <c r="C646" s="261" t="s">
        <v>691</v>
      </c>
      <c r="D646" s="262"/>
      <c r="E646" s="262"/>
      <c r="F646" s="262"/>
      <c r="G646" s="262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187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88" t="str">
        <f>C646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646" s="151"/>
      <c r="BC646" s="151"/>
      <c r="BD646" s="151"/>
      <c r="BE646" s="151"/>
      <c r="BF646" s="151"/>
      <c r="BG646" s="151"/>
      <c r="BH646" s="151"/>
    </row>
    <row r="647" spans="1:60" outlineLevel="2" x14ac:dyDescent="0.2">
      <c r="A647" s="158"/>
      <c r="B647" s="159"/>
      <c r="C647" s="189" t="s">
        <v>692</v>
      </c>
      <c r="D647" s="182"/>
      <c r="E647" s="183">
        <v>1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190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189" t="s">
        <v>693</v>
      </c>
      <c r="D648" s="182"/>
      <c r="E648" s="183">
        <v>1</v>
      </c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190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">
      <c r="A649" s="158"/>
      <c r="B649" s="159"/>
      <c r="C649" s="189" t="s">
        <v>694</v>
      </c>
      <c r="D649" s="182"/>
      <c r="E649" s="183">
        <v>1</v>
      </c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190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70">
        <v>80</v>
      </c>
      <c r="B650" s="171" t="s">
        <v>695</v>
      </c>
      <c r="C650" s="178" t="s">
        <v>696</v>
      </c>
      <c r="D650" s="172" t="s">
        <v>230</v>
      </c>
      <c r="E650" s="173">
        <v>13.04</v>
      </c>
      <c r="F650" s="174"/>
      <c r="G650" s="175">
        <f>ROUND(E650*F650,2)</f>
        <v>0</v>
      </c>
      <c r="H650" s="174"/>
      <c r="I650" s="175">
        <f>ROUND(E650*H650,2)</f>
        <v>0</v>
      </c>
      <c r="J650" s="174"/>
      <c r="K650" s="175">
        <f>ROUND(E650*J650,2)</f>
        <v>0</v>
      </c>
      <c r="L650" s="175">
        <v>21</v>
      </c>
      <c r="M650" s="175">
        <f>G650*(1+L650/100)</f>
        <v>0</v>
      </c>
      <c r="N650" s="173">
        <v>0</v>
      </c>
      <c r="O650" s="173">
        <f>ROUND(E650*N650,2)</f>
        <v>0</v>
      </c>
      <c r="P650" s="173">
        <v>0</v>
      </c>
      <c r="Q650" s="173">
        <f>ROUND(E650*P650,2)</f>
        <v>0</v>
      </c>
      <c r="R650" s="175" t="s">
        <v>529</v>
      </c>
      <c r="S650" s="175" t="s">
        <v>185</v>
      </c>
      <c r="T650" s="176" t="s">
        <v>185</v>
      </c>
      <c r="U650" s="161">
        <v>0.21</v>
      </c>
      <c r="V650" s="161">
        <f>ROUND(E650*U650,2)</f>
        <v>2.74</v>
      </c>
      <c r="W650" s="161"/>
      <c r="X650" s="161" t="s">
        <v>146</v>
      </c>
      <c r="Y650" s="161" t="s">
        <v>147</v>
      </c>
      <c r="Z650" s="151"/>
      <c r="AA650" s="151"/>
      <c r="AB650" s="151"/>
      <c r="AC650" s="151"/>
      <c r="AD650" s="151"/>
      <c r="AE650" s="151"/>
      <c r="AF650" s="151"/>
      <c r="AG650" s="151" t="s">
        <v>148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2" x14ac:dyDescent="0.2">
      <c r="A651" s="158"/>
      <c r="B651" s="159"/>
      <c r="C651" s="261" t="s">
        <v>697</v>
      </c>
      <c r="D651" s="262"/>
      <c r="E651" s="262"/>
      <c r="F651" s="262"/>
      <c r="G651" s="262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187</v>
      </c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88" t="str">
        <f>C651</f>
        <v>napuštění a vypuštění vody, dodání vody a desinfekčního prostředku, náklady na bakteriologický rozbor vody,</v>
      </c>
      <c r="BB651" s="151"/>
      <c r="BC651" s="151"/>
      <c r="BD651" s="151"/>
      <c r="BE651" s="151"/>
      <c r="BF651" s="151"/>
      <c r="BG651" s="151"/>
      <c r="BH651" s="151"/>
    </row>
    <row r="652" spans="1:60" outlineLevel="2" x14ac:dyDescent="0.2">
      <c r="A652" s="158"/>
      <c r="B652" s="159"/>
      <c r="C652" s="189" t="s">
        <v>678</v>
      </c>
      <c r="D652" s="182"/>
      <c r="E652" s="183">
        <v>13.04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190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170">
        <v>81</v>
      </c>
      <c r="B653" s="171" t="s">
        <v>698</v>
      </c>
      <c r="C653" s="178" t="s">
        <v>699</v>
      </c>
      <c r="D653" s="172" t="s">
        <v>230</v>
      </c>
      <c r="E653" s="173">
        <v>208.17</v>
      </c>
      <c r="F653" s="174"/>
      <c r="G653" s="175">
        <f>ROUND(E653*F653,2)</f>
        <v>0</v>
      </c>
      <c r="H653" s="174"/>
      <c r="I653" s="175">
        <f>ROUND(E653*H653,2)</f>
        <v>0</v>
      </c>
      <c r="J653" s="174"/>
      <c r="K653" s="175">
        <f>ROUND(E653*J653,2)</f>
        <v>0</v>
      </c>
      <c r="L653" s="175">
        <v>21</v>
      </c>
      <c r="M653" s="175">
        <f>G653*(1+L653/100)</f>
        <v>0</v>
      </c>
      <c r="N653" s="173">
        <v>0</v>
      </c>
      <c r="O653" s="173">
        <f>ROUND(E653*N653,2)</f>
        <v>0</v>
      </c>
      <c r="P653" s="173">
        <v>0</v>
      </c>
      <c r="Q653" s="173">
        <f>ROUND(E653*P653,2)</f>
        <v>0</v>
      </c>
      <c r="R653" s="175" t="s">
        <v>529</v>
      </c>
      <c r="S653" s="175" t="s">
        <v>185</v>
      </c>
      <c r="T653" s="176" t="s">
        <v>185</v>
      </c>
      <c r="U653" s="161">
        <v>0.4</v>
      </c>
      <c r="V653" s="161">
        <f>ROUND(E653*U653,2)</f>
        <v>83.27</v>
      </c>
      <c r="W653" s="161"/>
      <c r="X653" s="161" t="s">
        <v>146</v>
      </c>
      <c r="Y653" s="161" t="s">
        <v>147</v>
      </c>
      <c r="Z653" s="151"/>
      <c r="AA653" s="151"/>
      <c r="AB653" s="151"/>
      <c r="AC653" s="151"/>
      <c r="AD653" s="151"/>
      <c r="AE653" s="151"/>
      <c r="AF653" s="151"/>
      <c r="AG653" s="151" t="s">
        <v>148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2" x14ac:dyDescent="0.2">
      <c r="A654" s="158"/>
      <c r="B654" s="159"/>
      <c r="C654" s="261" t="s">
        <v>697</v>
      </c>
      <c r="D654" s="262"/>
      <c r="E654" s="262"/>
      <c r="F654" s="262"/>
      <c r="G654" s="262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187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88" t="str">
        <f>C654</f>
        <v>napuštění a vypuštění vody, dodání vody a desinfekčního prostředku, náklady na bakteriologický rozbor vody,</v>
      </c>
      <c r="BB654" s="151"/>
      <c r="BC654" s="151"/>
      <c r="BD654" s="151"/>
      <c r="BE654" s="151"/>
      <c r="BF654" s="151"/>
      <c r="BG654" s="151"/>
      <c r="BH654" s="151"/>
    </row>
    <row r="655" spans="1:60" outlineLevel="2" x14ac:dyDescent="0.2">
      <c r="A655" s="158"/>
      <c r="B655" s="159"/>
      <c r="C655" s="189" t="s">
        <v>681</v>
      </c>
      <c r="D655" s="182"/>
      <c r="E655" s="183">
        <v>6.46</v>
      </c>
      <c r="F655" s="161"/>
      <c r="G655" s="161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190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189" t="s">
        <v>682</v>
      </c>
      <c r="D656" s="182"/>
      <c r="E656" s="183">
        <v>10.19</v>
      </c>
      <c r="F656" s="161"/>
      <c r="G656" s="161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190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189" t="s">
        <v>683</v>
      </c>
      <c r="D657" s="182"/>
      <c r="E657" s="183">
        <v>191.52</v>
      </c>
      <c r="F657" s="161"/>
      <c r="G657" s="16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190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 x14ac:dyDescent="0.2">
      <c r="A658" s="170">
        <v>82</v>
      </c>
      <c r="B658" s="171" t="s">
        <v>700</v>
      </c>
      <c r="C658" s="178" t="s">
        <v>701</v>
      </c>
      <c r="D658" s="172" t="s">
        <v>230</v>
      </c>
      <c r="E658" s="173">
        <v>130.38</v>
      </c>
      <c r="F658" s="174"/>
      <c r="G658" s="175">
        <f>ROUND(E658*F658,2)</f>
        <v>0</v>
      </c>
      <c r="H658" s="174"/>
      <c r="I658" s="175">
        <f>ROUND(E658*H658,2)</f>
        <v>0</v>
      </c>
      <c r="J658" s="174"/>
      <c r="K658" s="175">
        <f>ROUND(E658*J658,2)</f>
        <v>0</v>
      </c>
      <c r="L658" s="175">
        <v>21</v>
      </c>
      <c r="M658" s="175">
        <f>G658*(1+L658/100)</f>
        <v>0</v>
      </c>
      <c r="N658" s="173">
        <v>0</v>
      </c>
      <c r="O658" s="173">
        <f>ROUND(E658*N658,2)</f>
        <v>0</v>
      </c>
      <c r="P658" s="173">
        <v>0</v>
      </c>
      <c r="Q658" s="173">
        <f>ROUND(E658*P658,2)</f>
        <v>0</v>
      </c>
      <c r="R658" s="175" t="s">
        <v>529</v>
      </c>
      <c r="S658" s="175" t="s">
        <v>185</v>
      </c>
      <c r="T658" s="176" t="s">
        <v>185</v>
      </c>
      <c r="U658" s="161">
        <v>0.57999999999999996</v>
      </c>
      <c r="V658" s="161">
        <f>ROUND(E658*U658,2)</f>
        <v>75.62</v>
      </c>
      <c r="W658" s="161"/>
      <c r="X658" s="161" t="s">
        <v>146</v>
      </c>
      <c r="Y658" s="161" t="s">
        <v>147</v>
      </c>
      <c r="Z658" s="151"/>
      <c r="AA658" s="151"/>
      <c r="AB658" s="151"/>
      <c r="AC658" s="151"/>
      <c r="AD658" s="151"/>
      <c r="AE658" s="151"/>
      <c r="AF658" s="151"/>
      <c r="AG658" s="151" t="s">
        <v>148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2" x14ac:dyDescent="0.2">
      <c r="A659" s="158"/>
      <c r="B659" s="159"/>
      <c r="C659" s="261" t="s">
        <v>697</v>
      </c>
      <c r="D659" s="262"/>
      <c r="E659" s="262"/>
      <c r="F659" s="262"/>
      <c r="G659" s="262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187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88" t="str">
        <f>C659</f>
        <v>napuštění a vypuštění vody, dodání vody a desinfekčního prostředku, náklady na bakteriologický rozbor vody,</v>
      </c>
      <c r="BB659" s="151"/>
      <c r="BC659" s="151"/>
      <c r="BD659" s="151"/>
      <c r="BE659" s="151"/>
      <c r="BF659" s="151"/>
      <c r="BG659" s="151"/>
      <c r="BH659" s="151"/>
    </row>
    <row r="660" spans="1:60" outlineLevel="2" x14ac:dyDescent="0.2">
      <c r="A660" s="158"/>
      <c r="B660" s="159"/>
      <c r="C660" s="189" t="s">
        <v>686</v>
      </c>
      <c r="D660" s="182"/>
      <c r="E660" s="183">
        <v>105.15</v>
      </c>
      <c r="F660" s="161"/>
      <c r="G660" s="161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190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3" x14ac:dyDescent="0.2">
      <c r="A661" s="158"/>
      <c r="B661" s="159"/>
      <c r="C661" s="189" t="s">
        <v>687</v>
      </c>
      <c r="D661" s="182"/>
      <c r="E661" s="183">
        <v>25.23</v>
      </c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190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 x14ac:dyDescent="0.2">
      <c r="A662" s="170">
        <v>83</v>
      </c>
      <c r="B662" s="171" t="s">
        <v>702</v>
      </c>
      <c r="C662" s="178" t="s">
        <v>703</v>
      </c>
      <c r="D662" s="172" t="s">
        <v>601</v>
      </c>
      <c r="E662" s="173">
        <v>19</v>
      </c>
      <c r="F662" s="174"/>
      <c r="G662" s="175">
        <f>ROUND(E662*F662,2)</f>
        <v>0</v>
      </c>
      <c r="H662" s="174"/>
      <c r="I662" s="175">
        <f>ROUND(E662*H662,2)</f>
        <v>0</v>
      </c>
      <c r="J662" s="174"/>
      <c r="K662" s="175">
        <f>ROUND(E662*J662,2)</f>
        <v>0</v>
      </c>
      <c r="L662" s="175">
        <v>21</v>
      </c>
      <c r="M662" s="175">
        <f>G662*(1+L662/100)</f>
        <v>0</v>
      </c>
      <c r="N662" s="173">
        <v>0.12303</v>
      </c>
      <c r="O662" s="173">
        <f>ROUND(E662*N662,2)</f>
        <v>2.34</v>
      </c>
      <c r="P662" s="173">
        <v>0</v>
      </c>
      <c r="Q662" s="173">
        <f>ROUND(E662*P662,2)</f>
        <v>0</v>
      </c>
      <c r="R662" s="175" t="s">
        <v>529</v>
      </c>
      <c r="S662" s="175" t="s">
        <v>185</v>
      </c>
      <c r="T662" s="176" t="s">
        <v>185</v>
      </c>
      <c r="U662" s="161">
        <v>0.86</v>
      </c>
      <c r="V662" s="161">
        <f>ROUND(E662*U662,2)</f>
        <v>16.34</v>
      </c>
      <c r="W662" s="161"/>
      <c r="X662" s="161" t="s">
        <v>146</v>
      </c>
      <c r="Y662" s="161" t="s">
        <v>147</v>
      </c>
      <c r="Z662" s="151"/>
      <c r="AA662" s="151"/>
      <c r="AB662" s="151"/>
      <c r="AC662" s="151"/>
      <c r="AD662" s="151"/>
      <c r="AE662" s="151"/>
      <c r="AF662" s="151"/>
      <c r="AG662" s="151" t="s">
        <v>148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2" x14ac:dyDescent="0.2">
      <c r="A663" s="158"/>
      <c r="B663" s="159"/>
      <c r="C663" s="261" t="s">
        <v>704</v>
      </c>
      <c r="D663" s="262"/>
      <c r="E663" s="262"/>
      <c r="F663" s="262"/>
      <c r="G663" s="262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187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2" x14ac:dyDescent="0.2">
      <c r="A664" s="158"/>
      <c r="B664" s="159"/>
      <c r="C664" s="189" t="s">
        <v>580</v>
      </c>
      <c r="D664" s="182"/>
      <c r="E664" s="183"/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190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3" x14ac:dyDescent="0.2">
      <c r="A665" s="158"/>
      <c r="B665" s="159"/>
      <c r="C665" s="189" t="s">
        <v>705</v>
      </c>
      <c r="D665" s="182"/>
      <c r="E665" s="183">
        <v>3</v>
      </c>
      <c r="F665" s="161"/>
      <c r="G665" s="161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190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">
      <c r="A666" s="158"/>
      <c r="B666" s="159"/>
      <c r="C666" s="189" t="s">
        <v>660</v>
      </c>
      <c r="D666" s="182"/>
      <c r="E666" s="183">
        <v>2</v>
      </c>
      <c r="F666" s="161"/>
      <c r="G666" s="161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190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3" x14ac:dyDescent="0.2">
      <c r="A667" s="158"/>
      <c r="B667" s="159"/>
      <c r="C667" s="189" t="s">
        <v>706</v>
      </c>
      <c r="D667" s="182"/>
      <c r="E667" s="183">
        <v>2</v>
      </c>
      <c r="F667" s="161"/>
      <c r="G667" s="161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190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3" x14ac:dyDescent="0.2">
      <c r="A668" s="158"/>
      <c r="B668" s="159"/>
      <c r="C668" s="189" t="s">
        <v>707</v>
      </c>
      <c r="D668" s="182"/>
      <c r="E668" s="183">
        <v>12</v>
      </c>
      <c r="F668" s="161"/>
      <c r="G668" s="161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190</v>
      </c>
      <c r="AH668" s="151">
        <v>0</v>
      </c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 x14ac:dyDescent="0.2">
      <c r="A669" s="170">
        <v>84</v>
      </c>
      <c r="B669" s="171" t="s">
        <v>708</v>
      </c>
      <c r="C669" s="178" t="s">
        <v>709</v>
      </c>
      <c r="D669" s="172" t="s">
        <v>601</v>
      </c>
      <c r="E669" s="173">
        <v>6</v>
      </c>
      <c r="F669" s="174"/>
      <c r="G669" s="175">
        <f>ROUND(E669*F669,2)</f>
        <v>0</v>
      </c>
      <c r="H669" s="174"/>
      <c r="I669" s="175">
        <f>ROUND(E669*H669,2)</f>
        <v>0</v>
      </c>
      <c r="J669" s="174"/>
      <c r="K669" s="175">
        <f>ROUND(E669*J669,2)</f>
        <v>0</v>
      </c>
      <c r="L669" s="175">
        <v>21</v>
      </c>
      <c r="M669" s="175">
        <f>G669*(1+L669/100)</f>
        <v>0</v>
      </c>
      <c r="N669" s="173">
        <v>0.32906000000000002</v>
      </c>
      <c r="O669" s="173">
        <f>ROUND(E669*N669,2)</f>
        <v>1.97</v>
      </c>
      <c r="P669" s="173">
        <v>0</v>
      </c>
      <c r="Q669" s="173">
        <f>ROUND(E669*P669,2)</f>
        <v>0</v>
      </c>
      <c r="R669" s="175" t="s">
        <v>529</v>
      </c>
      <c r="S669" s="175" t="s">
        <v>185</v>
      </c>
      <c r="T669" s="176" t="s">
        <v>185</v>
      </c>
      <c r="U669" s="161">
        <v>1.18</v>
      </c>
      <c r="V669" s="161">
        <f>ROUND(E669*U669,2)</f>
        <v>7.08</v>
      </c>
      <c r="W669" s="161"/>
      <c r="X669" s="161" t="s">
        <v>146</v>
      </c>
      <c r="Y669" s="161" t="s">
        <v>147</v>
      </c>
      <c r="Z669" s="151"/>
      <c r="AA669" s="151"/>
      <c r="AB669" s="151"/>
      <c r="AC669" s="151"/>
      <c r="AD669" s="151"/>
      <c r="AE669" s="151"/>
      <c r="AF669" s="151"/>
      <c r="AG669" s="151" t="s">
        <v>148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2" x14ac:dyDescent="0.2">
      <c r="A670" s="158"/>
      <c r="B670" s="159"/>
      <c r="C670" s="261" t="s">
        <v>704</v>
      </c>
      <c r="D670" s="262"/>
      <c r="E670" s="262"/>
      <c r="F670" s="262"/>
      <c r="G670" s="262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187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2" x14ac:dyDescent="0.2">
      <c r="A671" s="158"/>
      <c r="B671" s="159"/>
      <c r="C671" s="189" t="s">
        <v>580</v>
      </c>
      <c r="D671" s="182"/>
      <c r="E671" s="183"/>
      <c r="F671" s="161"/>
      <c r="G671" s="161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190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3" x14ac:dyDescent="0.2">
      <c r="A672" s="158"/>
      <c r="B672" s="159"/>
      <c r="C672" s="189" t="s">
        <v>659</v>
      </c>
      <c r="D672" s="182"/>
      <c r="E672" s="183">
        <v>1</v>
      </c>
      <c r="F672" s="161"/>
      <c r="G672" s="161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190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">
      <c r="A673" s="158"/>
      <c r="B673" s="159"/>
      <c r="C673" s="189" t="s">
        <v>665</v>
      </c>
      <c r="D673" s="182"/>
      <c r="E673" s="183">
        <v>1</v>
      </c>
      <c r="F673" s="161"/>
      <c r="G673" s="161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190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189" t="s">
        <v>661</v>
      </c>
      <c r="D674" s="182"/>
      <c r="E674" s="183">
        <v>1</v>
      </c>
      <c r="F674" s="161"/>
      <c r="G674" s="161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190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3" x14ac:dyDescent="0.2">
      <c r="A675" s="158"/>
      <c r="B675" s="159"/>
      <c r="C675" s="189" t="s">
        <v>662</v>
      </c>
      <c r="D675" s="182"/>
      <c r="E675" s="183">
        <v>3</v>
      </c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190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 x14ac:dyDescent="0.2">
      <c r="A676" s="170">
        <v>85</v>
      </c>
      <c r="B676" s="171" t="s">
        <v>710</v>
      </c>
      <c r="C676" s="178" t="s">
        <v>711</v>
      </c>
      <c r="D676" s="172" t="s">
        <v>601</v>
      </c>
      <c r="E676" s="173">
        <v>12</v>
      </c>
      <c r="F676" s="174"/>
      <c r="G676" s="175">
        <f>ROUND(E676*F676,2)</f>
        <v>0</v>
      </c>
      <c r="H676" s="174"/>
      <c r="I676" s="175">
        <f>ROUND(E676*H676,2)</f>
        <v>0</v>
      </c>
      <c r="J676" s="174"/>
      <c r="K676" s="175">
        <f>ROUND(E676*J676,2)</f>
        <v>0</v>
      </c>
      <c r="L676" s="175">
        <v>21</v>
      </c>
      <c r="M676" s="175">
        <f>G676*(1+L676/100)</f>
        <v>0</v>
      </c>
      <c r="N676" s="173">
        <v>2.1000000000000001E-4</v>
      </c>
      <c r="O676" s="173">
        <f>ROUND(E676*N676,2)</f>
        <v>0</v>
      </c>
      <c r="P676" s="173">
        <v>0</v>
      </c>
      <c r="Q676" s="173">
        <f>ROUND(E676*P676,2)</f>
        <v>0</v>
      </c>
      <c r="R676" s="175" t="s">
        <v>529</v>
      </c>
      <c r="S676" s="175" t="s">
        <v>185</v>
      </c>
      <c r="T676" s="176" t="s">
        <v>185</v>
      </c>
      <c r="U676" s="161">
        <v>0.34</v>
      </c>
      <c r="V676" s="161">
        <f>ROUND(E676*U676,2)</f>
        <v>4.08</v>
      </c>
      <c r="W676" s="161"/>
      <c r="X676" s="161" t="s">
        <v>146</v>
      </c>
      <c r="Y676" s="161" t="s">
        <v>147</v>
      </c>
      <c r="Z676" s="151"/>
      <c r="AA676" s="151"/>
      <c r="AB676" s="151"/>
      <c r="AC676" s="151"/>
      <c r="AD676" s="151"/>
      <c r="AE676" s="151"/>
      <c r="AF676" s="151"/>
      <c r="AG676" s="151" t="s">
        <v>148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2" x14ac:dyDescent="0.2">
      <c r="A677" s="158"/>
      <c r="B677" s="159"/>
      <c r="C677" s="251" t="s">
        <v>712</v>
      </c>
      <c r="D677" s="252"/>
      <c r="E677" s="252"/>
      <c r="F677" s="252"/>
      <c r="G677" s="252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  <c r="R677" s="161"/>
      <c r="S677" s="161"/>
      <c r="T677" s="161"/>
      <c r="U677" s="161"/>
      <c r="V677" s="161"/>
      <c r="W677" s="161"/>
      <c r="X677" s="161"/>
      <c r="Y677" s="161"/>
      <c r="Z677" s="151"/>
      <c r="AA677" s="151"/>
      <c r="AB677" s="151"/>
      <c r="AC677" s="151"/>
      <c r="AD677" s="151"/>
      <c r="AE677" s="151"/>
      <c r="AF677" s="151"/>
      <c r="AG677" s="151" t="s">
        <v>150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3" x14ac:dyDescent="0.2">
      <c r="A678" s="158"/>
      <c r="B678" s="159"/>
      <c r="C678" s="263" t="s">
        <v>713</v>
      </c>
      <c r="D678" s="264"/>
      <c r="E678" s="264"/>
      <c r="F678" s="264"/>
      <c r="G678" s="264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150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63" t="s">
        <v>714</v>
      </c>
      <c r="D679" s="264"/>
      <c r="E679" s="264"/>
      <c r="F679" s="264"/>
      <c r="G679" s="264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150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2" x14ac:dyDescent="0.2">
      <c r="A680" s="158"/>
      <c r="B680" s="159"/>
      <c r="C680" s="190" t="s">
        <v>299</v>
      </c>
      <c r="D680" s="184"/>
      <c r="E680" s="185"/>
      <c r="F680" s="161"/>
      <c r="G680" s="161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190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3" x14ac:dyDescent="0.2">
      <c r="A681" s="158"/>
      <c r="B681" s="159"/>
      <c r="C681" s="191" t="s">
        <v>715</v>
      </c>
      <c r="D681" s="184"/>
      <c r="E681" s="185">
        <v>19</v>
      </c>
      <c r="F681" s="161"/>
      <c r="G681" s="16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190</v>
      </c>
      <c r="AH681" s="151">
        <v>2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191" t="s">
        <v>716</v>
      </c>
      <c r="D682" s="184"/>
      <c r="E682" s="185">
        <v>6</v>
      </c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190</v>
      </c>
      <c r="AH682" s="151">
        <v>2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3" x14ac:dyDescent="0.2">
      <c r="A683" s="158"/>
      <c r="B683" s="159"/>
      <c r="C683" s="192" t="s">
        <v>309</v>
      </c>
      <c r="D683" s="186"/>
      <c r="E683" s="187">
        <v>25</v>
      </c>
      <c r="F683" s="161"/>
      <c r="G683" s="161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61"/>
      <c r="Z683" s="151"/>
      <c r="AA683" s="151"/>
      <c r="AB683" s="151"/>
      <c r="AC683" s="151"/>
      <c r="AD683" s="151"/>
      <c r="AE683" s="151"/>
      <c r="AF683" s="151"/>
      <c r="AG683" s="151" t="s">
        <v>190</v>
      </c>
      <c r="AH683" s="151">
        <v>3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3" x14ac:dyDescent="0.2">
      <c r="A684" s="158"/>
      <c r="B684" s="159"/>
      <c r="C684" s="190" t="s">
        <v>310</v>
      </c>
      <c r="D684" s="184"/>
      <c r="E684" s="185"/>
      <c r="F684" s="161"/>
      <c r="G684" s="161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190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3" x14ac:dyDescent="0.2">
      <c r="A685" s="158"/>
      <c r="B685" s="159"/>
      <c r="C685" s="189" t="s">
        <v>717</v>
      </c>
      <c r="D685" s="182"/>
      <c r="E685" s="183">
        <v>12</v>
      </c>
      <c r="F685" s="161"/>
      <c r="G685" s="16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190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ht="22.5" outlineLevel="1" x14ac:dyDescent="0.2">
      <c r="A686" s="170">
        <v>86</v>
      </c>
      <c r="B686" s="171" t="s">
        <v>718</v>
      </c>
      <c r="C686" s="178" t="s">
        <v>719</v>
      </c>
      <c r="D686" s="172" t="s">
        <v>601</v>
      </c>
      <c r="E686" s="173">
        <v>13</v>
      </c>
      <c r="F686" s="174"/>
      <c r="G686" s="175">
        <f>ROUND(E686*F686,2)</f>
        <v>0</v>
      </c>
      <c r="H686" s="174"/>
      <c r="I686" s="175">
        <f>ROUND(E686*H686,2)</f>
        <v>0</v>
      </c>
      <c r="J686" s="174"/>
      <c r="K686" s="175">
        <f>ROUND(E686*J686,2)</f>
        <v>0</v>
      </c>
      <c r="L686" s="175">
        <v>21</v>
      </c>
      <c r="M686" s="175">
        <f>G686*(1+L686/100)</f>
        <v>0</v>
      </c>
      <c r="N686" s="173">
        <v>2.4000000000000001E-4</v>
      </c>
      <c r="O686" s="173">
        <f>ROUND(E686*N686,2)</f>
        <v>0</v>
      </c>
      <c r="P686" s="173">
        <v>0</v>
      </c>
      <c r="Q686" s="173">
        <f>ROUND(E686*P686,2)</f>
        <v>0</v>
      </c>
      <c r="R686" s="175" t="s">
        <v>529</v>
      </c>
      <c r="S686" s="175" t="s">
        <v>185</v>
      </c>
      <c r="T686" s="176" t="s">
        <v>185</v>
      </c>
      <c r="U686" s="161">
        <v>0.4</v>
      </c>
      <c r="V686" s="161">
        <f>ROUND(E686*U686,2)</f>
        <v>5.2</v>
      </c>
      <c r="W686" s="161"/>
      <c r="X686" s="161" t="s">
        <v>146</v>
      </c>
      <c r="Y686" s="161" t="s">
        <v>147</v>
      </c>
      <c r="Z686" s="151"/>
      <c r="AA686" s="151"/>
      <c r="AB686" s="151"/>
      <c r="AC686" s="151"/>
      <c r="AD686" s="151"/>
      <c r="AE686" s="151"/>
      <c r="AF686" s="151"/>
      <c r="AG686" s="151" t="s">
        <v>148</v>
      </c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2" x14ac:dyDescent="0.2">
      <c r="A687" s="158"/>
      <c r="B687" s="159"/>
      <c r="C687" s="251" t="s">
        <v>712</v>
      </c>
      <c r="D687" s="252"/>
      <c r="E687" s="252"/>
      <c r="F687" s="252"/>
      <c r="G687" s="252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61"/>
      <c r="Z687" s="151"/>
      <c r="AA687" s="151"/>
      <c r="AB687" s="151"/>
      <c r="AC687" s="151"/>
      <c r="AD687" s="151"/>
      <c r="AE687" s="151"/>
      <c r="AF687" s="151"/>
      <c r="AG687" s="151" t="s">
        <v>150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3" x14ac:dyDescent="0.2">
      <c r="A688" s="158"/>
      <c r="B688" s="159"/>
      <c r="C688" s="263" t="s">
        <v>720</v>
      </c>
      <c r="D688" s="264"/>
      <c r="E688" s="264"/>
      <c r="F688" s="264"/>
      <c r="G688" s="264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150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88" t="str">
        <f>C688</f>
        <v>Včetně povrchových úprav, dodání a připevnění tabulky. Veškeré tabulky budou osazeny na stávající sloupy nebo objekty</v>
      </c>
      <c r="BB688" s="151"/>
      <c r="BC688" s="151"/>
      <c r="BD688" s="151"/>
      <c r="BE688" s="151"/>
      <c r="BF688" s="151"/>
      <c r="BG688" s="151"/>
      <c r="BH688" s="151"/>
    </row>
    <row r="689" spans="1:60" outlineLevel="3" x14ac:dyDescent="0.2">
      <c r="A689" s="158"/>
      <c r="B689" s="159"/>
      <c r="C689" s="263" t="s">
        <v>714</v>
      </c>
      <c r="D689" s="264"/>
      <c r="E689" s="264"/>
      <c r="F689" s="264"/>
      <c r="G689" s="264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150</v>
      </c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2" x14ac:dyDescent="0.2">
      <c r="A690" s="158"/>
      <c r="B690" s="159"/>
      <c r="C690" s="190" t="s">
        <v>299</v>
      </c>
      <c r="D690" s="184"/>
      <c r="E690" s="185"/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190</v>
      </c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">
      <c r="A691" s="158"/>
      <c r="B691" s="159"/>
      <c r="C691" s="191" t="s">
        <v>715</v>
      </c>
      <c r="D691" s="184"/>
      <c r="E691" s="185">
        <v>19</v>
      </c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61"/>
      <c r="Z691" s="151"/>
      <c r="AA691" s="151"/>
      <c r="AB691" s="151"/>
      <c r="AC691" s="151"/>
      <c r="AD691" s="151"/>
      <c r="AE691" s="151"/>
      <c r="AF691" s="151"/>
      <c r="AG691" s="151" t="s">
        <v>190</v>
      </c>
      <c r="AH691" s="151">
        <v>2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3" x14ac:dyDescent="0.2">
      <c r="A692" s="158"/>
      <c r="B692" s="159"/>
      <c r="C692" s="191" t="s">
        <v>716</v>
      </c>
      <c r="D692" s="184"/>
      <c r="E692" s="185">
        <v>6</v>
      </c>
      <c r="F692" s="161"/>
      <c r="G692" s="161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190</v>
      </c>
      <c r="AH692" s="151">
        <v>2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3" x14ac:dyDescent="0.2">
      <c r="A693" s="158"/>
      <c r="B693" s="159"/>
      <c r="C693" s="192" t="s">
        <v>309</v>
      </c>
      <c r="D693" s="186"/>
      <c r="E693" s="187">
        <v>25</v>
      </c>
      <c r="F693" s="161"/>
      <c r="G693" s="16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190</v>
      </c>
      <c r="AH693" s="151">
        <v>3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3" x14ac:dyDescent="0.2">
      <c r="A694" s="158"/>
      <c r="B694" s="159"/>
      <c r="C694" s="190" t="s">
        <v>310</v>
      </c>
      <c r="D694" s="184"/>
      <c r="E694" s="185"/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190</v>
      </c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89" t="s">
        <v>721</v>
      </c>
      <c r="D695" s="182"/>
      <c r="E695" s="183">
        <v>13</v>
      </c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190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70">
        <v>87</v>
      </c>
      <c r="B696" s="171" t="s">
        <v>722</v>
      </c>
      <c r="C696" s="193" t="s">
        <v>723</v>
      </c>
      <c r="D696" s="172" t="s">
        <v>230</v>
      </c>
      <c r="E696" s="173">
        <v>351.59</v>
      </c>
      <c r="F696" s="174"/>
      <c r="G696" s="175">
        <f>ROUND(E696*F696,2)</f>
        <v>0</v>
      </c>
      <c r="H696" s="174"/>
      <c r="I696" s="175">
        <f>ROUND(E696*H696,2)</f>
        <v>0</v>
      </c>
      <c r="J696" s="174"/>
      <c r="K696" s="175">
        <f>ROUND(E696*J696,2)</f>
        <v>0</v>
      </c>
      <c r="L696" s="175">
        <v>21</v>
      </c>
      <c r="M696" s="175">
        <f>G696*(1+L696/100)</f>
        <v>0</v>
      </c>
      <c r="N696" s="173">
        <v>0</v>
      </c>
      <c r="O696" s="173">
        <f>ROUND(E696*N696,2)</f>
        <v>0</v>
      </c>
      <c r="P696" s="173">
        <v>0</v>
      </c>
      <c r="Q696" s="173">
        <f>ROUND(E696*P696,2)</f>
        <v>0</v>
      </c>
      <c r="R696" s="175" t="s">
        <v>529</v>
      </c>
      <c r="S696" s="175" t="s">
        <v>185</v>
      </c>
      <c r="T696" s="176" t="s">
        <v>185</v>
      </c>
      <c r="U696" s="161">
        <v>0.03</v>
      </c>
      <c r="V696" s="161">
        <f>ROUND(E696*U696,2)</f>
        <v>10.55</v>
      </c>
      <c r="W696" s="161"/>
      <c r="X696" s="161" t="s">
        <v>146</v>
      </c>
      <c r="Y696" s="161" t="s">
        <v>147</v>
      </c>
      <c r="Z696" s="151"/>
      <c r="AA696" s="151"/>
      <c r="AB696" s="151"/>
      <c r="AC696" s="151"/>
      <c r="AD696" s="151"/>
      <c r="AE696" s="151"/>
      <c r="AF696" s="151"/>
      <c r="AG696" s="151" t="s">
        <v>148</v>
      </c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2" x14ac:dyDescent="0.2">
      <c r="A697" s="158"/>
      <c r="B697" s="159"/>
      <c r="C697" s="189" t="s">
        <v>724</v>
      </c>
      <c r="D697" s="182"/>
      <c r="E697" s="183">
        <v>13.04</v>
      </c>
      <c r="F697" s="161"/>
      <c r="G697" s="161"/>
      <c r="H697" s="161"/>
      <c r="I697" s="161"/>
      <c r="J697" s="161"/>
      <c r="K697" s="161"/>
      <c r="L697" s="161"/>
      <c r="M697" s="161"/>
      <c r="N697" s="160"/>
      <c r="O697" s="160"/>
      <c r="P697" s="160"/>
      <c r="Q697" s="160"/>
      <c r="R697" s="161"/>
      <c r="S697" s="161"/>
      <c r="T697" s="161"/>
      <c r="U697" s="161"/>
      <c r="V697" s="161"/>
      <c r="W697" s="161"/>
      <c r="X697" s="161"/>
      <c r="Y697" s="161"/>
      <c r="Z697" s="151"/>
      <c r="AA697" s="151"/>
      <c r="AB697" s="151"/>
      <c r="AC697" s="151"/>
      <c r="AD697" s="151"/>
      <c r="AE697" s="151"/>
      <c r="AF697" s="151"/>
      <c r="AG697" s="151" t="s">
        <v>190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3" x14ac:dyDescent="0.2">
      <c r="A698" s="158"/>
      <c r="B698" s="159"/>
      <c r="C698" s="189" t="s">
        <v>725</v>
      </c>
      <c r="D698" s="182"/>
      <c r="E698" s="183">
        <v>6.46</v>
      </c>
      <c r="F698" s="161"/>
      <c r="G698" s="161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61"/>
      <c r="Z698" s="151"/>
      <c r="AA698" s="151"/>
      <c r="AB698" s="151"/>
      <c r="AC698" s="151"/>
      <c r="AD698" s="151"/>
      <c r="AE698" s="151"/>
      <c r="AF698" s="151"/>
      <c r="AG698" s="151" t="s">
        <v>190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3" x14ac:dyDescent="0.2">
      <c r="A699" s="158"/>
      <c r="B699" s="159"/>
      <c r="C699" s="189" t="s">
        <v>726</v>
      </c>
      <c r="D699" s="182"/>
      <c r="E699" s="183">
        <v>10.19</v>
      </c>
      <c r="F699" s="161"/>
      <c r="G699" s="16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190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189" t="s">
        <v>727</v>
      </c>
      <c r="D700" s="182"/>
      <c r="E700" s="183">
        <v>191.52</v>
      </c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190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3" x14ac:dyDescent="0.2">
      <c r="A701" s="158"/>
      <c r="B701" s="159"/>
      <c r="C701" s="189" t="s">
        <v>728</v>
      </c>
      <c r="D701" s="182"/>
      <c r="E701" s="183">
        <v>105.15</v>
      </c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190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89" t="s">
        <v>729</v>
      </c>
      <c r="D702" s="182"/>
      <c r="E702" s="183">
        <v>25.23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190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 x14ac:dyDescent="0.2">
      <c r="A703" s="170">
        <v>88</v>
      </c>
      <c r="B703" s="171" t="s">
        <v>730</v>
      </c>
      <c r="C703" s="193" t="s">
        <v>731</v>
      </c>
      <c r="D703" s="172" t="s">
        <v>230</v>
      </c>
      <c r="E703" s="173">
        <v>351.59</v>
      </c>
      <c r="F703" s="174"/>
      <c r="G703" s="175">
        <f>ROUND(E703*F703,2)</f>
        <v>0</v>
      </c>
      <c r="H703" s="174"/>
      <c r="I703" s="175">
        <f>ROUND(E703*H703,2)</f>
        <v>0</v>
      </c>
      <c r="J703" s="174"/>
      <c r="K703" s="175">
        <f>ROUND(E703*J703,2)</f>
        <v>0</v>
      </c>
      <c r="L703" s="175">
        <v>21</v>
      </c>
      <c r="M703" s="175">
        <f>G703*(1+L703/100)</f>
        <v>0</v>
      </c>
      <c r="N703" s="173">
        <v>4.0000000000000003E-5</v>
      </c>
      <c r="O703" s="173">
        <f>ROUND(E703*N703,2)</f>
        <v>0.01</v>
      </c>
      <c r="P703" s="173">
        <v>0</v>
      </c>
      <c r="Q703" s="173">
        <f>ROUND(E703*P703,2)</f>
        <v>0</v>
      </c>
      <c r="R703" s="175" t="s">
        <v>529</v>
      </c>
      <c r="S703" s="175" t="s">
        <v>185</v>
      </c>
      <c r="T703" s="176" t="s">
        <v>185</v>
      </c>
      <c r="U703" s="161">
        <v>0.03</v>
      </c>
      <c r="V703" s="161">
        <f>ROUND(E703*U703,2)</f>
        <v>10.55</v>
      </c>
      <c r="W703" s="161"/>
      <c r="X703" s="161" t="s">
        <v>146</v>
      </c>
      <c r="Y703" s="161" t="s">
        <v>147</v>
      </c>
      <c r="Z703" s="151"/>
      <c r="AA703" s="151"/>
      <c r="AB703" s="151"/>
      <c r="AC703" s="151"/>
      <c r="AD703" s="151"/>
      <c r="AE703" s="151"/>
      <c r="AF703" s="151"/>
      <c r="AG703" s="151" t="s">
        <v>148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2" x14ac:dyDescent="0.2">
      <c r="A704" s="158"/>
      <c r="B704" s="159"/>
      <c r="C704" s="189" t="s">
        <v>724</v>
      </c>
      <c r="D704" s="182"/>
      <c r="E704" s="183">
        <v>13.04</v>
      </c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190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">
      <c r="A705" s="158"/>
      <c r="B705" s="159"/>
      <c r="C705" s="189" t="s">
        <v>725</v>
      </c>
      <c r="D705" s="182"/>
      <c r="E705" s="183">
        <v>6.46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190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3" x14ac:dyDescent="0.2">
      <c r="A706" s="158"/>
      <c r="B706" s="159"/>
      <c r="C706" s="189" t="s">
        <v>726</v>
      </c>
      <c r="D706" s="182"/>
      <c r="E706" s="183">
        <v>10.19</v>
      </c>
      <c r="F706" s="161"/>
      <c r="G706" s="161"/>
      <c r="H706" s="161"/>
      <c r="I706" s="161"/>
      <c r="J706" s="161"/>
      <c r="K706" s="161"/>
      <c r="L706" s="161"/>
      <c r="M706" s="161"/>
      <c r="N706" s="160"/>
      <c r="O706" s="160"/>
      <c r="P706" s="160"/>
      <c r="Q706" s="160"/>
      <c r="R706" s="161"/>
      <c r="S706" s="161"/>
      <c r="T706" s="161"/>
      <c r="U706" s="161"/>
      <c r="V706" s="161"/>
      <c r="W706" s="161"/>
      <c r="X706" s="161"/>
      <c r="Y706" s="161"/>
      <c r="Z706" s="151"/>
      <c r="AA706" s="151"/>
      <c r="AB706" s="151"/>
      <c r="AC706" s="151"/>
      <c r="AD706" s="151"/>
      <c r="AE706" s="151"/>
      <c r="AF706" s="151"/>
      <c r="AG706" s="151" t="s">
        <v>190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3" x14ac:dyDescent="0.2">
      <c r="A707" s="158"/>
      <c r="B707" s="159"/>
      <c r="C707" s="189" t="s">
        <v>727</v>
      </c>
      <c r="D707" s="182"/>
      <c r="E707" s="183">
        <v>191.52</v>
      </c>
      <c r="F707" s="161"/>
      <c r="G707" s="161"/>
      <c r="H707" s="161"/>
      <c r="I707" s="161"/>
      <c r="J707" s="161"/>
      <c r="K707" s="161"/>
      <c r="L707" s="161"/>
      <c r="M707" s="161"/>
      <c r="N707" s="160"/>
      <c r="O707" s="160"/>
      <c r="P707" s="160"/>
      <c r="Q707" s="160"/>
      <c r="R707" s="161"/>
      <c r="S707" s="161"/>
      <c r="T707" s="161"/>
      <c r="U707" s="161"/>
      <c r="V707" s="161"/>
      <c r="W707" s="161"/>
      <c r="X707" s="161"/>
      <c r="Y707" s="161"/>
      <c r="Z707" s="151"/>
      <c r="AA707" s="151"/>
      <c r="AB707" s="151"/>
      <c r="AC707" s="151"/>
      <c r="AD707" s="151"/>
      <c r="AE707" s="151"/>
      <c r="AF707" s="151"/>
      <c r="AG707" s="151" t="s">
        <v>190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3" x14ac:dyDescent="0.2">
      <c r="A708" s="158"/>
      <c r="B708" s="159"/>
      <c r="C708" s="189" t="s">
        <v>728</v>
      </c>
      <c r="D708" s="182"/>
      <c r="E708" s="183">
        <v>105.15</v>
      </c>
      <c r="F708" s="161"/>
      <c r="G708" s="161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61"/>
      <c r="Z708" s="151"/>
      <c r="AA708" s="151"/>
      <c r="AB708" s="151"/>
      <c r="AC708" s="151"/>
      <c r="AD708" s="151"/>
      <c r="AE708" s="151"/>
      <c r="AF708" s="151"/>
      <c r="AG708" s="151" t="s">
        <v>190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3" x14ac:dyDescent="0.2">
      <c r="A709" s="158"/>
      <c r="B709" s="159"/>
      <c r="C709" s="189" t="s">
        <v>729</v>
      </c>
      <c r="D709" s="182"/>
      <c r="E709" s="183">
        <v>25.23</v>
      </c>
      <c r="F709" s="161"/>
      <c r="G709" s="161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190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 x14ac:dyDescent="0.2">
      <c r="A710" s="170">
        <v>89</v>
      </c>
      <c r="B710" s="171" t="s">
        <v>732</v>
      </c>
      <c r="C710" s="178" t="s">
        <v>733</v>
      </c>
      <c r="D710" s="172" t="s">
        <v>601</v>
      </c>
      <c r="E710" s="173">
        <v>4</v>
      </c>
      <c r="F710" s="174"/>
      <c r="G710" s="175">
        <f>ROUND(E710*F710,2)</f>
        <v>0</v>
      </c>
      <c r="H710" s="174"/>
      <c r="I710" s="175">
        <f>ROUND(E710*H710,2)</f>
        <v>0</v>
      </c>
      <c r="J710" s="174"/>
      <c r="K710" s="175">
        <f>ROUND(E710*J710,2)</f>
        <v>0</v>
      </c>
      <c r="L710" s="175">
        <v>21</v>
      </c>
      <c r="M710" s="175">
        <f>G710*(1+L710/100)</f>
        <v>0</v>
      </c>
      <c r="N710" s="173">
        <v>2.1000000000000001E-4</v>
      </c>
      <c r="O710" s="173">
        <f>ROUND(E710*N710,2)</f>
        <v>0</v>
      </c>
      <c r="P710" s="173">
        <v>0</v>
      </c>
      <c r="Q710" s="173">
        <f>ROUND(E710*P710,2)</f>
        <v>0</v>
      </c>
      <c r="R710" s="175"/>
      <c r="S710" s="175" t="s">
        <v>144</v>
      </c>
      <c r="T710" s="176" t="s">
        <v>145</v>
      </c>
      <c r="U710" s="161">
        <v>0</v>
      </c>
      <c r="V710" s="161">
        <f>ROUND(E710*U710,2)</f>
        <v>0</v>
      </c>
      <c r="W710" s="161"/>
      <c r="X710" s="161" t="s">
        <v>146</v>
      </c>
      <c r="Y710" s="161" t="s">
        <v>147</v>
      </c>
      <c r="Z710" s="151"/>
      <c r="AA710" s="151"/>
      <c r="AB710" s="151"/>
      <c r="AC710" s="151"/>
      <c r="AD710" s="151"/>
      <c r="AE710" s="151"/>
      <c r="AF710" s="151"/>
      <c r="AG710" s="151" t="s">
        <v>148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2" x14ac:dyDescent="0.2">
      <c r="A711" s="158"/>
      <c r="B711" s="159"/>
      <c r="C711" s="189" t="s">
        <v>580</v>
      </c>
      <c r="D711" s="182"/>
      <c r="E711" s="183"/>
      <c r="F711" s="161"/>
      <c r="G711" s="161"/>
      <c r="H711" s="161"/>
      <c r="I711" s="161"/>
      <c r="J711" s="161"/>
      <c r="K711" s="161"/>
      <c r="L711" s="161"/>
      <c r="M711" s="161"/>
      <c r="N711" s="160"/>
      <c r="O711" s="160"/>
      <c r="P711" s="160"/>
      <c r="Q711" s="160"/>
      <c r="R711" s="161"/>
      <c r="S711" s="161"/>
      <c r="T711" s="161"/>
      <c r="U711" s="161"/>
      <c r="V711" s="161"/>
      <c r="W711" s="161"/>
      <c r="X711" s="161"/>
      <c r="Y711" s="161"/>
      <c r="Z711" s="151"/>
      <c r="AA711" s="151"/>
      <c r="AB711" s="151"/>
      <c r="AC711" s="151"/>
      <c r="AD711" s="151"/>
      <c r="AE711" s="151"/>
      <c r="AF711" s="151"/>
      <c r="AG711" s="151" t="s">
        <v>190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3" x14ac:dyDescent="0.2">
      <c r="A712" s="158"/>
      <c r="B712" s="159"/>
      <c r="C712" s="189" t="s">
        <v>734</v>
      </c>
      <c r="D712" s="182"/>
      <c r="E712" s="183">
        <v>3</v>
      </c>
      <c r="F712" s="161"/>
      <c r="G712" s="161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190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3" x14ac:dyDescent="0.2">
      <c r="A713" s="158"/>
      <c r="B713" s="159"/>
      <c r="C713" s="189" t="s">
        <v>735</v>
      </c>
      <c r="D713" s="182"/>
      <c r="E713" s="183">
        <v>1</v>
      </c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61"/>
      <c r="Z713" s="151"/>
      <c r="AA713" s="151"/>
      <c r="AB713" s="151"/>
      <c r="AC713" s="151"/>
      <c r="AD713" s="151"/>
      <c r="AE713" s="151"/>
      <c r="AF713" s="151"/>
      <c r="AG713" s="151" t="s">
        <v>190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 x14ac:dyDescent="0.2">
      <c r="A714" s="170">
        <v>90</v>
      </c>
      <c r="B714" s="171" t="s">
        <v>736</v>
      </c>
      <c r="C714" s="178" t="s">
        <v>737</v>
      </c>
      <c r="D714" s="172" t="s">
        <v>601</v>
      </c>
      <c r="E714" s="173">
        <v>13</v>
      </c>
      <c r="F714" s="174"/>
      <c r="G714" s="175">
        <f>ROUND(E714*F714,2)</f>
        <v>0</v>
      </c>
      <c r="H714" s="174"/>
      <c r="I714" s="175">
        <f>ROUND(E714*H714,2)</f>
        <v>0</v>
      </c>
      <c r="J714" s="174"/>
      <c r="K714" s="175">
        <f>ROUND(E714*J714,2)</f>
        <v>0</v>
      </c>
      <c r="L714" s="175">
        <v>21</v>
      </c>
      <c r="M714" s="175">
        <f>G714*(1+L714/100)</f>
        <v>0</v>
      </c>
      <c r="N714" s="173">
        <v>1E-4</v>
      </c>
      <c r="O714" s="173">
        <f>ROUND(E714*N714,2)</f>
        <v>0</v>
      </c>
      <c r="P714" s="173">
        <v>0</v>
      </c>
      <c r="Q714" s="173">
        <f>ROUND(E714*P714,2)</f>
        <v>0</v>
      </c>
      <c r="R714" s="175"/>
      <c r="S714" s="175" t="s">
        <v>144</v>
      </c>
      <c r="T714" s="176" t="s">
        <v>145</v>
      </c>
      <c r="U714" s="161">
        <v>9.9700000000000006</v>
      </c>
      <c r="V714" s="161">
        <f>ROUND(E714*U714,2)</f>
        <v>129.61000000000001</v>
      </c>
      <c r="W714" s="161"/>
      <c r="X714" s="161" t="s">
        <v>146</v>
      </c>
      <c r="Y714" s="161" t="s">
        <v>147</v>
      </c>
      <c r="Z714" s="151"/>
      <c r="AA714" s="151"/>
      <c r="AB714" s="151"/>
      <c r="AC714" s="151"/>
      <c r="AD714" s="151"/>
      <c r="AE714" s="151"/>
      <c r="AF714" s="151"/>
      <c r="AG714" s="151" t="s">
        <v>148</v>
      </c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2" x14ac:dyDescent="0.2">
      <c r="A715" s="158"/>
      <c r="B715" s="159"/>
      <c r="C715" s="189" t="s">
        <v>580</v>
      </c>
      <c r="D715" s="182"/>
      <c r="E715" s="183"/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190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3" x14ac:dyDescent="0.2">
      <c r="A716" s="158"/>
      <c r="B716" s="159"/>
      <c r="C716" s="189" t="s">
        <v>738</v>
      </c>
      <c r="D716" s="182"/>
      <c r="E716" s="183">
        <v>2</v>
      </c>
      <c r="F716" s="161"/>
      <c r="G716" s="161"/>
      <c r="H716" s="161"/>
      <c r="I716" s="161"/>
      <c r="J716" s="161"/>
      <c r="K716" s="161"/>
      <c r="L716" s="161"/>
      <c r="M716" s="161"/>
      <c r="N716" s="160"/>
      <c r="O716" s="160"/>
      <c r="P716" s="160"/>
      <c r="Q716" s="160"/>
      <c r="R716" s="161"/>
      <c r="S716" s="161"/>
      <c r="T716" s="161"/>
      <c r="U716" s="161"/>
      <c r="V716" s="161"/>
      <c r="W716" s="161"/>
      <c r="X716" s="161"/>
      <c r="Y716" s="161"/>
      <c r="Z716" s="151"/>
      <c r="AA716" s="151"/>
      <c r="AB716" s="151"/>
      <c r="AC716" s="151"/>
      <c r="AD716" s="151"/>
      <c r="AE716" s="151"/>
      <c r="AF716" s="151"/>
      <c r="AG716" s="151" t="s">
        <v>190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3" x14ac:dyDescent="0.2">
      <c r="A717" s="158"/>
      <c r="B717" s="159"/>
      <c r="C717" s="189" t="s">
        <v>739</v>
      </c>
      <c r="D717" s="182"/>
      <c r="E717" s="183">
        <v>2</v>
      </c>
      <c r="F717" s="161"/>
      <c r="G717" s="161"/>
      <c r="H717" s="161"/>
      <c r="I717" s="161"/>
      <c r="J717" s="161"/>
      <c r="K717" s="161"/>
      <c r="L717" s="161"/>
      <c r="M717" s="161"/>
      <c r="N717" s="160"/>
      <c r="O717" s="160"/>
      <c r="P717" s="160"/>
      <c r="Q717" s="160"/>
      <c r="R717" s="161"/>
      <c r="S717" s="161"/>
      <c r="T717" s="161"/>
      <c r="U717" s="161"/>
      <c r="V717" s="161"/>
      <c r="W717" s="161"/>
      <c r="X717" s="161"/>
      <c r="Y717" s="161"/>
      <c r="Z717" s="151"/>
      <c r="AA717" s="151"/>
      <c r="AB717" s="151"/>
      <c r="AC717" s="151"/>
      <c r="AD717" s="151"/>
      <c r="AE717" s="151"/>
      <c r="AF717" s="151"/>
      <c r="AG717" s="151" t="s">
        <v>190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3" x14ac:dyDescent="0.2">
      <c r="A718" s="158"/>
      <c r="B718" s="159"/>
      <c r="C718" s="189" t="s">
        <v>740</v>
      </c>
      <c r="D718" s="182"/>
      <c r="E718" s="183">
        <v>3</v>
      </c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190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3" x14ac:dyDescent="0.2">
      <c r="A719" s="158"/>
      <c r="B719" s="159"/>
      <c r="C719" s="189" t="s">
        <v>741</v>
      </c>
      <c r="D719" s="182"/>
      <c r="E719" s="183">
        <v>6</v>
      </c>
      <c r="F719" s="161"/>
      <c r="G719" s="161"/>
      <c r="H719" s="161"/>
      <c r="I719" s="161"/>
      <c r="J719" s="161"/>
      <c r="K719" s="161"/>
      <c r="L719" s="161"/>
      <c r="M719" s="161"/>
      <c r="N719" s="160"/>
      <c r="O719" s="160"/>
      <c r="P719" s="160"/>
      <c r="Q719" s="160"/>
      <c r="R719" s="161"/>
      <c r="S719" s="161"/>
      <c r="T719" s="161"/>
      <c r="U719" s="161"/>
      <c r="V719" s="161"/>
      <c r="W719" s="161"/>
      <c r="X719" s="161"/>
      <c r="Y719" s="161"/>
      <c r="Z719" s="151"/>
      <c r="AA719" s="151"/>
      <c r="AB719" s="151"/>
      <c r="AC719" s="151"/>
      <c r="AD719" s="151"/>
      <c r="AE719" s="151"/>
      <c r="AF719" s="151"/>
      <c r="AG719" s="151" t="s">
        <v>190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70">
        <v>91</v>
      </c>
      <c r="B720" s="171" t="s">
        <v>742</v>
      </c>
      <c r="C720" s="178" t="s">
        <v>743</v>
      </c>
      <c r="D720" s="172" t="s">
        <v>601</v>
      </c>
      <c r="E720" s="173">
        <v>4</v>
      </c>
      <c r="F720" s="174"/>
      <c r="G720" s="175">
        <f>ROUND(E720*F720,2)</f>
        <v>0</v>
      </c>
      <c r="H720" s="174"/>
      <c r="I720" s="175">
        <f>ROUND(E720*H720,2)</f>
        <v>0</v>
      </c>
      <c r="J720" s="174"/>
      <c r="K720" s="175">
        <f>ROUND(E720*J720,2)</f>
        <v>0</v>
      </c>
      <c r="L720" s="175">
        <v>21</v>
      </c>
      <c r="M720" s="175">
        <f>G720*(1+L720/100)</f>
        <v>0</v>
      </c>
      <c r="N720" s="173">
        <v>1E-4</v>
      </c>
      <c r="O720" s="173">
        <f>ROUND(E720*N720,2)</f>
        <v>0</v>
      </c>
      <c r="P720" s="173">
        <v>0</v>
      </c>
      <c r="Q720" s="173">
        <f>ROUND(E720*P720,2)</f>
        <v>0</v>
      </c>
      <c r="R720" s="175"/>
      <c r="S720" s="175" t="s">
        <v>144</v>
      </c>
      <c r="T720" s="176" t="s">
        <v>145</v>
      </c>
      <c r="U720" s="161">
        <v>14.82</v>
      </c>
      <c r="V720" s="161">
        <f>ROUND(E720*U720,2)</f>
        <v>59.28</v>
      </c>
      <c r="W720" s="161"/>
      <c r="X720" s="161" t="s">
        <v>146</v>
      </c>
      <c r="Y720" s="161" t="s">
        <v>147</v>
      </c>
      <c r="Z720" s="151"/>
      <c r="AA720" s="151"/>
      <c r="AB720" s="151"/>
      <c r="AC720" s="151"/>
      <c r="AD720" s="151"/>
      <c r="AE720" s="151"/>
      <c r="AF720" s="151"/>
      <c r="AG720" s="151" t="s">
        <v>148</v>
      </c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2" x14ac:dyDescent="0.2">
      <c r="A721" s="158"/>
      <c r="B721" s="159"/>
      <c r="C721" s="189" t="s">
        <v>580</v>
      </c>
      <c r="D721" s="182"/>
      <c r="E721" s="183"/>
      <c r="F721" s="161"/>
      <c r="G721" s="161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190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3" x14ac:dyDescent="0.2">
      <c r="A722" s="158"/>
      <c r="B722" s="159"/>
      <c r="C722" s="189" t="s">
        <v>674</v>
      </c>
      <c r="D722" s="182"/>
      <c r="E722" s="183">
        <v>2</v>
      </c>
      <c r="F722" s="161"/>
      <c r="G722" s="161"/>
      <c r="H722" s="161"/>
      <c r="I722" s="161"/>
      <c r="J722" s="161"/>
      <c r="K722" s="161"/>
      <c r="L722" s="161"/>
      <c r="M722" s="161"/>
      <c r="N722" s="160"/>
      <c r="O722" s="160"/>
      <c r="P722" s="160"/>
      <c r="Q722" s="160"/>
      <c r="R722" s="161"/>
      <c r="S722" s="161"/>
      <c r="T722" s="161"/>
      <c r="U722" s="161"/>
      <c r="V722" s="161"/>
      <c r="W722" s="161"/>
      <c r="X722" s="161"/>
      <c r="Y722" s="161"/>
      <c r="Z722" s="151"/>
      <c r="AA722" s="151"/>
      <c r="AB722" s="151"/>
      <c r="AC722" s="151"/>
      <c r="AD722" s="151"/>
      <c r="AE722" s="151"/>
      <c r="AF722" s="151"/>
      <c r="AG722" s="151" t="s">
        <v>190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3" x14ac:dyDescent="0.2">
      <c r="A723" s="158"/>
      <c r="B723" s="159"/>
      <c r="C723" s="189" t="s">
        <v>204</v>
      </c>
      <c r="D723" s="182"/>
      <c r="E723" s="183"/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190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3" x14ac:dyDescent="0.2">
      <c r="A724" s="158"/>
      <c r="B724" s="159"/>
      <c r="C724" s="189" t="s">
        <v>594</v>
      </c>
      <c r="D724" s="182"/>
      <c r="E724" s="183"/>
      <c r="F724" s="161"/>
      <c r="G724" s="161"/>
      <c r="H724" s="161"/>
      <c r="I724" s="161"/>
      <c r="J724" s="161"/>
      <c r="K724" s="161"/>
      <c r="L724" s="161"/>
      <c r="M724" s="161"/>
      <c r="N724" s="160"/>
      <c r="O724" s="160"/>
      <c r="P724" s="160"/>
      <c r="Q724" s="160"/>
      <c r="R724" s="161"/>
      <c r="S724" s="161"/>
      <c r="T724" s="161"/>
      <c r="U724" s="161"/>
      <c r="V724" s="161"/>
      <c r="W724" s="161"/>
      <c r="X724" s="161"/>
      <c r="Y724" s="161"/>
      <c r="Z724" s="151"/>
      <c r="AA724" s="151"/>
      <c r="AB724" s="151"/>
      <c r="AC724" s="151"/>
      <c r="AD724" s="151"/>
      <c r="AE724" s="151"/>
      <c r="AF724" s="151"/>
      <c r="AG724" s="151" t="s">
        <v>190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3" x14ac:dyDescent="0.2">
      <c r="A725" s="158"/>
      <c r="B725" s="159"/>
      <c r="C725" s="189" t="s">
        <v>744</v>
      </c>
      <c r="D725" s="182"/>
      <c r="E725" s="183">
        <v>2</v>
      </c>
      <c r="F725" s="161"/>
      <c r="G725" s="161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190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 x14ac:dyDescent="0.2">
      <c r="A726" s="170">
        <v>92</v>
      </c>
      <c r="B726" s="171" t="s">
        <v>745</v>
      </c>
      <c r="C726" s="193" t="s">
        <v>746</v>
      </c>
      <c r="D726" s="172" t="s">
        <v>601</v>
      </c>
      <c r="E726" s="173">
        <v>6</v>
      </c>
      <c r="F726" s="194"/>
      <c r="G726" s="175">
        <f>ROUND(E726*F726,2)</f>
        <v>0</v>
      </c>
      <c r="H726" s="174"/>
      <c r="I726" s="175">
        <f>ROUND(E726*H726,2)</f>
        <v>0</v>
      </c>
      <c r="J726" s="174"/>
      <c r="K726" s="175">
        <f>ROUND(E726*J726,2)</f>
        <v>0</v>
      </c>
      <c r="L726" s="175">
        <v>21</v>
      </c>
      <c r="M726" s="175">
        <f>G726*(1+L726/100)</f>
        <v>0</v>
      </c>
      <c r="N726" s="173">
        <v>0</v>
      </c>
      <c r="O726" s="173">
        <f>ROUND(E726*N726,2)</f>
        <v>0</v>
      </c>
      <c r="P726" s="173">
        <v>0</v>
      </c>
      <c r="Q726" s="173">
        <f>ROUND(E726*P726,2)</f>
        <v>0</v>
      </c>
      <c r="R726" s="175" t="s">
        <v>513</v>
      </c>
      <c r="S726" s="175" t="s">
        <v>185</v>
      </c>
      <c r="T726" s="176" t="s">
        <v>185</v>
      </c>
      <c r="U726" s="161">
        <v>0</v>
      </c>
      <c r="V726" s="161">
        <f>ROUND(E726*U726,2)</f>
        <v>0</v>
      </c>
      <c r="W726" s="161"/>
      <c r="X726" s="161" t="s">
        <v>514</v>
      </c>
      <c r="Y726" s="161" t="s">
        <v>147</v>
      </c>
      <c r="Z726" s="151"/>
      <c r="AA726" s="151"/>
      <c r="AB726" s="151"/>
      <c r="AC726" s="151"/>
      <c r="AD726" s="151"/>
      <c r="AE726" s="151"/>
      <c r="AF726" s="151"/>
      <c r="AG726" s="151" t="s">
        <v>515</v>
      </c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2" x14ac:dyDescent="0.2">
      <c r="A727" s="158"/>
      <c r="B727" s="159"/>
      <c r="C727" s="189" t="s">
        <v>747</v>
      </c>
      <c r="D727" s="182"/>
      <c r="E727" s="183">
        <v>6</v>
      </c>
      <c r="F727" s="195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  <c r="R727" s="161"/>
      <c r="S727" s="161"/>
      <c r="T727" s="161"/>
      <c r="U727" s="161"/>
      <c r="V727" s="161"/>
      <c r="W727" s="161"/>
      <c r="X727" s="161"/>
      <c r="Y727" s="161"/>
      <c r="Z727" s="151"/>
      <c r="AA727" s="151"/>
      <c r="AB727" s="151"/>
      <c r="AC727" s="151"/>
      <c r="AD727" s="151"/>
      <c r="AE727" s="151"/>
      <c r="AF727" s="151"/>
      <c r="AG727" s="151" t="s">
        <v>190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 x14ac:dyDescent="0.2">
      <c r="A728" s="170">
        <v>93</v>
      </c>
      <c r="B728" s="171" t="s">
        <v>748</v>
      </c>
      <c r="C728" s="193" t="s">
        <v>749</v>
      </c>
      <c r="D728" s="172" t="s">
        <v>601</v>
      </c>
      <c r="E728" s="173">
        <v>2</v>
      </c>
      <c r="F728" s="194"/>
      <c r="G728" s="175">
        <f>ROUND(E728*F728,2)</f>
        <v>0</v>
      </c>
      <c r="H728" s="174"/>
      <c r="I728" s="175">
        <f>ROUND(E728*H728,2)</f>
        <v>0</v>
      </c>
      <c r="J728" s="174"/>
      <c r="K728" s="175">
        <f>ROUND(E728*J728,2)</f>
        <v>0</v>
      </c>
      <c r="L728" s="175">
        <v>21</v>
      </c>
      <c r="M728" s="175">
        <f>G728*(1+L728/100)</f>
        <v>0</v>
      </c>
      <c r="N728" s="173">
        <v>0</v>
      </c>
      <c r="O728" s="173">
        <f>ROUND(E728*N728,2)</f>
        <v>0</v>
      </c>
      <c r="P728" s="173">
        <v>0</v>
      </c>
      <c r="Q728" s="173">
        <f>ROUND(E728*P728,2)</f>
        <v>0</v>
      </c>
      <c r="R728" s="175" t="s">
        <v>513</v>
      </c>
      <c r="S728" s="175" t="s">
        <v>185</v>
      </c>
      <c r="T728" s="176" t="s">
        <v>185</v>
      </c>
      <c r="U728" s="161">
        <v>0</v>
      </c>
      <c r="V728" s="161">
        <f>ROUND(E728*U728,2)</f>
        <v>0</v>
      </c>
      <c r="W728" s="161"/>
      <c r="X728" s="161" t="s">
        <v>514</v>
      </c>
      <c r="Y728" s="161" t="s">
        <v>147</v>
      </c>
      <c r="Z728" s="151"/>
      <c r="AA728" s="151"/>
      <c r="AB728" s="151"/>
      <c r="AC728" s="151"/>
      <c r="AD728" s="151"/>
      <c r="AE728" s="151"/>
      <c r="AF728" s="151"/>
      <c r="AG728" s="151" t="s">
        <v>515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">
      <c r="A729" s="158"/>
      <c r="B729" s="159"/>
      <c r="C729" s="189" t="s">
        <v>674</v>
      </c>
      <c r="D729" s="182"/>
      <c r="E729" s="183">
        <v>2</v>
      </c>
      <c r="F729" s="195"/>
      <c r="G729" s="16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190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">
      <c r="A730" s="170">
        <v>94</v>
      </c>
      <c r="B730" s="171" t="s">
        <v>750</v>
      </c>
      <c r="C730" s="193" t="s">
        <v>751</v>
      </c>
      <c r="D730" s="172" t="s">
        <v>601</v>
      </c>
      <c r="E730" s="173">
        <v>5</v>
      </c>
      <c r="F730" s="194"/>
      <c r="G730" s="175">
        <f>ROUND(E730*F730,2)</f>
        <v>0</v>
      </c>
      <c r="H730" s="174"/>
      <c r="I730" s="175">
        <f>ROUND(E730*H730,2)</f>
        <v>0</v>
      </c>
      <c r="J730" s="174"/>
      <c r="K730" s="175">
        <f>ROUND(E730*J730,2)</f>
        <v>0</v>
      </c>
      <c r="L730" s="175">
        <v>21</v>
      </c>
      <c r="M730" s="175">
        <f>G730*(1+L730/100)</f>
        <v>0</v>
      </c>
      <c r="N730" s="173">
        <v>0</v>
      </c>
      <c r="O730" s="173">
        <f>ROUND(E730*N730,2)</f>
        <v>0</v>
      </c>
      <c r="P730" s="173">
        <v>0</v>
      </c>
      <c r="Q730" s="173">
        <f>ROUND(E730*P730,2)</f>
        <v>0</v>
      </c>
      <c r="R730" s="175" t="s">
        <v>513</v>
      </c>
      <c r="S730" s="175" t="s">
        <v>185</v>
      </c>
      <c r="T730" s="176" t="s">
        <v>185</v>
      </c>
      <c r="U730" s="161">
        <v>0</v>
      </c>
      <c r="V730" s="161">
        <f>ROUND(E730*U730,2)</f>
        <v>0</v>
      </c>
      <c r="W730" s="161"/>
      <c r="X730" s="161" t="s">
        <v>514</v>
      </c>
      <c r="Y730" s="161" t="s">
        <v>147</v>
      </c>
      <c r="Z730" s="151"/>
      <c r="AA730" s="151"/>
      <c r="AB730" s="151"/>
      <c r="AC730" s="151"/>
      <c r="AD730" s="151"/>
      <c r="AE730" s="151"/>
      <c r="AF730" s="151"/>
      <c r="AG730" s="151" t="s">
        <v>515</v>
      </c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2" x14ac:dyDescent="0.2">
      <c r="A731" s="158"/>
      <c r="B731" s="159"/>
      <c r="C731" s="189" t="s">
        <v>752</v>
      </c>
      <c r="D731" s="182"/>
      <c r="E731" s="183">
        <v>5</v>
      </c>
      <c r="F731" s="195"/>
      <c r="G731" s="161"/>
      <c r="H731" s="161"/>
      <c r="I731" s="161"/>
      <c r="J731" s="161"/>
      <c r="K731" s="161"/>
      <c r="L731" s="161"/>
      <c r="M731" s="161"/>
      <c r="N731" s="160"/>
      <c r="O731" s="160"/>
      <c r="P731" s="160"/>
      <c r="Q731" s="160"/>
      <c r="R731" s="161"/>
      <c r="S731" s="161"/>
      <c r="T731" s="161"/>
      <c r="U731" s="161"/>
      <c r="V731" s="161"/>
      <c r="W731" s="161"/>
      <c r="X731" s="161"/>
      <c r="Y731" s="161"/>
      <c r="Z731" s="151"/>
      <c r="AA731" s="151"/>
      <c r="AB731" s="151"/>
      <c r="AC731" s="151"/>
      <c r="AD731" s="151"/>
      <c r="AE731" s="151"/>
      <c r="AF731" s="151"/>
      <c r="AG731" s="151" t="s">
        <v>190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 x14ac:dyDescent="0.2">
      <c r="A732" s="170">
        <v>95</v>
      </c>
      <c r="B732" s="171" t="s">
        <v>753</v>
      </c>
      <c r="C732" s="193" t="s">
        <v>754</v>
      </c>
      <c r="D732" s="172" t="s">
        <v>601</v>
      </c>
      <c r="E732" s="173">
        <v>45</v>
      </c>
      <c r="F732" s="194"/>
      <c r="G732" s="175">
        <f>ROUND(E732*F732,2)</f>
        <v>0</v>
      </c>
      <c r="H732" s="174"/>
      <c r="I732" s="175">
        <f>ROUND(E732*H732,2)</f>
        <v>0</v>
      </c>
      <c r="J732" s="174"/>
      <c r="K732" s="175">
        <f>ROUND(E732*J732,2)</f>
        <v>0</v>
      </c>
      <c r="L732" s="175">
        <v>21</v>
      </c>
      <c r="M732" s="175">
        <f>G732*(1+L732/100)</f>
        <v>0</v>
      </c>
      <c r="N732" s="173">
        <v>0</v>
      </c>
      <c r="O732" s="173">
        <f>ROUND(E732*N732,2)</f>
        <v>0</v>
      </c>
      <c r="P732" s="173">
        <v>0</v>
      </c>
      <c r="Q732" s="173">
        <f>ROUND(E732*P732,2)</f>
        <v>0</v>
      </c>
      <c r="R732" s="175" t="s">
        <v>513</v>
      </c>
      <c r="S732" s="175" t="s">
        <v>185</v>
      </c>
      <c r="T732" s="176" t="s">
        <v>185</v>
      </c>
      <c r="U732" s="161">
        <v>0</v>
      </c>
      <c r="V732" s="161">
        <f>ROUND(E732*U732,2)</f>
        <v>0</v>
      </c>
      <c r="W732" s="161"/>
      <c r="X732" s="161" t="s">
        <v>514</v>
      </c>
      <c r="Y732" s="161" t="s">
        <v>147</v>
      </c>
      <c r="Z732" s="151"/>
      <c r="AA732" s="151"/>
      <c r="AB732" s="151"/>
      <c r="AC732" s="151"/>
      <c r="AD732" s="151"/>
      <c r="AE732" s="151"/>
      <c r="AF732" s="151"/>
      <c r="AG732" s="151" t="s">
        <v>515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2" x14ac:dyDescent="0.2">
      <c r="A733" s="158"/>
      <c r="B733" s="159"/>
      <c r="C733" s="189" t="s">
        <v>755</v>
      </c>
      <c r="D733" s="182"/>
      <c r="E733" s="183">
        <v>10</v>
      </c>
      <c r="F733" s="195"/>
      <c r="G733" s="161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  <c r="R733" s="161"/>
      <c r="S733" s="161"/>
      <c r="T733" s="161"/>
      <c r="U733" s="161"/>
      <c r="V733" s="161"/>
      <c r="W733" s="161"/>
      <c r="X733" s="161"/>
      <c r="Y733" s="161"/>
      <c r="Z733" s="151"/>
      <c r="AA733" s="151"/>
      <c r="AB733" s="151"/>
      <c r="AC733" s="151"/>
      <c r="AD733" s="151"/>
      <c r="AE733" s="151"/>
      <c r="AF733" s="151"/>
      <c r="AG733" s="151" t="s">
        <v>190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3" x14ac:dyDescent="0.2">
      <c r="A734" s="158"/>
      <c r="B734" s="159"/>
      <c r="C734" s="189" t="s">
        <v>756</v>
      </c>
      <c r="D734" s="182"/>
      <c r="E734" s="183">
        <v>35</v>
      </c>
      <c r="F734" s="195"/>
      <c r="G734" s="161"/>
      <c r="H734" s="161"/>
      <c r="I734" s="161"/>
      <c r="J734" s="161"/>
      <c r="K734" s="161"/>
      <c r="L734" s="161"/>
      <c r="M734" s="161"/>
      <c r="N734" s="160"/>
      <c r="O734" s="160"/>
      <c r="P734" s="160"/>
      <c r="Q734" s="160"/>
      <c r="R734" s="161"/>
      <c r="S734" s="161"/>
      <c r="T734" s="161"/>
      <c r="U734" s="161"/>
      <c r="V734" s="161"/>
      <c r="W734" s="161"/>
      <c r="X734" s="161"/>
      <c r="Y734" s="161"/>
      <c r="Z734" s="151"/>
      <c r="AA734" s="151"/>
      <c r="AB734" s="151"/>
      <c r="AC734" s="151"/>
      <c r="AD734" s="151"/>
      <c r="AE734" s="151"/>
      <c r="AF734" s="151"/>
      <c r="AG734" s="151" t="s">
        <v>190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1" x14ac:dyDescent="0.2">
      <c r="A735" s="170">
        <v>96</v>
      </c>
      <c r="B735" s="171" t="s">
        <v>757</v>
      </c>
      <c r="C735" s="193" t="s">
        <v>758</v>
      </c>
      <c r="D735" s="172" t="s">
        <v>601</v>
      </c>
      <c r="E735" s="173">
        <v>7</v>
      </c>
      <c r="F735" s="194"/>
      <c r="G735" s="175">
        <f>ROUND(E735*F735,2)</f>
        <v>0</v>
      </c>
      <c r="H735" s="174"/>
      <c r="I735" s="175">
        <f>ROUND(E735*H735,2)</f>
        <v>0</v>
      </c>
      <c r="J735" s="174"/>
      <c r="K735" s="175">
        <f>ROUND(E735*J735,2)</f>
        <v>0</v>
      </c>
      <c r="L735" s="175">
        <v>21</v>
      </c>
      <c r="M735" s="175">
        <f>G735*(1+L735/100)</f>
        <v>0</v>
      </c>
      <c r="N735" s="173">
        <v>0</v>
      </c>
      <c r="O735" s="173">
        <f>ROUND(E735*N735,2)</f>
        <v>0</v>
      </c>
      <c r="P735" s="173">
        <v>0</v>
      </c>
      <c r="Q735" s="173">
        <f>ROUND(E735*P735,2)</f>
        <v>0</v>
      </c>
      <c r="R735" s="175" t="s">
        <v>513</v>
      </c>
      <c r="S735" s="175" t="s">
        <v>759</v>
      </c>
      <c r="T735" s="176" t="s">
        <v>759</v>
      </c>
      <c r="U735" s="161">
        <v>0</v>
      </c>
      <c r="V735" s="161">
        <f>ROUND(E735*U735,2)</f>
        <v>0</v>
      </c>
      <c r="W735" s="161"/>
      <c r="X735" s="161" t="s">
        <v>514</v>
      </c>
      <c r="Y735" s="161" t="s">
        <v>147</v>
      </c>
      <c r="Z735" s="151"/>
      <c r="AA735" s="151"/>
      <c r="AB735" s="151"/>
      <c r="AC735" s="151"/>
      <c r="AD735" s="151"/>
      <c r="AE735" s="151"/>
      <c r="AF735" s="151"/>
      <c r="AG735" s="151" t="s">
        <v>515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2" x14ac:dyDescent="0.2">
      <c r="A736" s="158"/>
      <c r="B736" s="159"/>
      <c r="C736" s="189" t="s">
        <v>594</v>
      </c>
      <c r="D736" s="182"/>
      <c r="E736" s="183"/>
      <c r="F736" s="195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190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3" x14ac:dyDescent="0.2">
      <c r="A737" s="158"/>
      <c r="B737" s="159"/>
      <c r="C737" s="189" t="s">
        <v>760</v>
      </c>
      <c r="D737" s="182"/>
      <c r="E737" s="183">
        <v>7</v>
      </c>
      <c r="F737" s="195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190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">
      <c r="A738" s="170">
        <v>97</v>
      </c>
      <c r="B738" s="171" t="s">
        <v>761</v>
      </c>
      <c r="C738" s="193" t="s">
        <v>762</v>
      </c>
      <c r="D738" s="172" t="s">
        <v>601</v>
      </c>
      <c r="E738" s="173">
        <v>21</v>
      </c>
      <c r="F738" s="194"/>
      <c r="G738" s="175">
        <f>ROUND(E738*F738,2)</f>
        <v>0</v>
      </c>
      <c r="H738" s="174"/>
      <c r="I738" s="175">
        <f>ROUND(E738*H738,2)</f>
        <v>0</v>
      </c>
      <c r="J738" s="174"/>
      <c r="K738" s="175">
        <f>ROUND(E738*J738,2)</f>
        <v>0</v>
      </c>
      <c r="L738" s="175">
        <v>21</v>
      </c>
      <c r="M738" s="175">
        <f>G738*(1+L738/100)</f>
        <v>0</v>
      </c>
      <c r="N738" s="173">
        <v>0</v>
      </c>
      <c r="O738" s="173">
        <f>ROUND(E738*N738,2)</f>
        <v>0</v>
      </c>
      <c r="P738" s="173">
        <v>0</v>
      </c>
      <c r="Q738" s="173">
        <f>ROUND(E738*P738,2)</f>
        <v>0</v>
      </c>
      <c r="R738" s="175"/>
      <c r="S738" s="175" t="s">
        <v>144</v>
      </c>
      <c r="T738" s="176" t="s">
        <v>185</v>
      </c>
      <c r="U738" s="161">
        <v>0</v>
      </c>
      <c r="V738" s="161">
        <f>ROUND(E738*U738,2)</f>
        <v>0</v>
      </c>
      <c r="W738" s="161"/>
      <c r="X738" s="161" t="s">
        <v>514</v>
      </c>
      <c r="Y738" s="161" t="s">
        <v>147</v>
      </c>
      <c r="Z738" s="151"/>
      <c r="AA738" s="151"/>
      <c r="AB738" s="151"/>
      <c r="AC738" s="151"/>
      <c r="AD738" s="151"/>
      <c r="AE738" s="151"/>
      <c r="AF738" s="151"/>
      <c r="AG738" s="151" t="s">
        <v>515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">
      <c r="A739" s="158"/>
      <c r="B739" s="159"/>
      <c r="C739" s="189" t="s">
        <v>763</v>
      </c>
      <c r="D739" s="182"/>
      <c r="E739" s="183">
        <v>21</v>
      </c>
      <c r="F739" s="195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190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 x14ac:dyDescent="0.2">
      <c r="A740" s="170">
        <v>98</v>
      </c>
      <c r="B740" s="171" t="s">
        <v>764</v>
      </c>
      <c r="C740" s="193" t="s">
        <v>765</v>
      </c>
      <c r="D740" s="172" t="s">
        <v>601</v>
      </c>
      <c r="E740" s="173">
        <v>1</v>
      </c>
      <c r="F740" s="194"/>
      <c r="G740" s="175">
        <f>ROUND(E740*F740,2)</f>
        <v>0</v>
      </c>
      <c r="H740" s="174"/>
      <c r="I740" s="175">
        <f>ROUND(E740*H740,2)</f>
        <v>0</v>
      </c>
      <c r="J740" s="174"/>
      <c r="K740" s="175">
        <f>ROUND(E740*J740,2)</f>
        <v>0</v>
      </c>
      <c r="L740" s="175">
        <v>21</v>
      </c>
      <c r="M740" s="175">
        <f>G740*(1+L740/100)</f>
        <v>0</v>
      </c>
      <c r="N740" s="173">
        <v>0</v>
      </c>
      <c r="O740" s="173">
        <f>ROUND(E740*N740,2)</f>
        <v>0</v>
      </c>
      <c r="P740" s="173">
        <v>0</v>
      </c>
      <c r="Q740" s="173">
        <f>ROUND(E740*P740,2)</f>
        <v>0</v>
      </c>
      <c r="R740" s="175"/>
      <c r="S740" s="175" t="s">
        <v>144</v>
      </c>
      <c r="T740" s="176" t="s">
        <v>185</v>
      </c>
      <c r="U740" s="161">
        <v>0</v>
      </c>
      <c r="V740" s="161">
        <f>ROUND(E740*U740,2)</f>
        <v>0</v>
      </c>
      <c r="W740" s="161"/>
      <c r="X740" s="161" t="s">
        <v>514</v>
      </c>
      <c r="Y740" s="161" t="s">
        <v>147</v>
      </c>
      <c r="Z740" s="151"/>
      <c r="AA740" s="151"/>
      <c r="AB740" s="151"/>
      <c r="AC740" s="151"/>
      <c r="AD740" s="151"/>
      <c r="AE740" s="151"/>
      <c r="AF740" s="151"/>
      <c r="AG740" s="151" t="s">
        <v>515</v>
      </c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2" x14ac:dyDescent="0.2">
      <c r="A741" s="158"/>
      <c r="B741" s="159"/>
      <c r="C741" s="189" t="s">
        <v>766</v>
      </c>
      <c r="D741" s="182"/>
      <c r="E741" s="183">
        <v>1</v>
      </c>
      <c r="F741" s="195"/>
      <c r="G741" s="16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61"/>
      <c r="Z741" s="151"/>
      <c r="AA741" s="151"/>
      <c r="AB741" s="151"/>
      <c r="AC741" s="151"/>
      <c r="AD741" s="151"/>
      <c r="AE741" s="151"/>
      <c r="AF741" s="151"/>
      <c r="AG741" s="151" t="s">
        <v>190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 x14ac:dyDescent="0.2">
      <c r="A742" s="170">
        <v>99</v>
      </c>
      <c r="B742" s="171" t="s">
        <v>767</v>
      </c>
      <c r="C742" s="193" t="s">
        <v>768</v>
      </c>
      <c r="D742" s="172" t="s">
        <v>601</v>
      </c>
      <c r="E742" s="173">
        <v>4</v>
      </c>
      <c r="F742" s="194"/>
      <c r="G742" s="175">
        <f>ROUND(E742*F742,2)</f>
        <v>0</v>
      </c>
      <c r="H742" s="174"/>
      <c r="I742" s="175">
        <f>ROUND(E742*H742,2)</f>
        <v>0</v>
      </c>
      <c r="J742" s="174"/>
      <c r="K742" s="175">
        <f>ROUND(E742*J742,2)</f>
        <v>0</v>
      </c>
      <c r="L742" s="175">
        <v>21</v>
      </c>
      <c r="M742" s="175">
        <f>G742*(1+L742/100)</f>
        <v>0</v>
      </c>
      <c r="N742" s="173">
        <v>0</v>
      </c>
      <c r="O742" s="173">
        <f>ROUND(E742*N742,2)</f>
        <v>0</v>
      </c>
      <c r="P742" s="173">
        <v>0</v>
      </c>
      <c r="Q742" s="173">
        <f>ROUND(E742*P742,2)</f>
        <v>0</v>
      </c>
      <c r="R742" s="175"/>
      <c r="S742" s="175" t="s">
        <v>144</v>
      </c>
      <c r="T742" s="176" t="s">
        <v>185</v>
      </c>
      <c r="U742" s="161">
        <v>0</v>
      </c>
      <c r="V742" s="161">
        <f>ROUND(E742*U742,2)</f>
        <v>0</v>
      </c>
      <c r="W742" s="161"/>
      <c r="X742" s="161" t="s">
        <v>514</v>
      </c>
      <c r="Y742" s="161" t="s">
        <v>147</v>
      </c>
      <c r="Z742" s="151"/>
      <c r="AA742" s="151"/>
      <c r="AB742" s="151"/>
      <c r="AC742" s="151"/>
      <c r="AD742" s="151"/>
      <c r="AE742" s="151"/>
      <c r="AF742" s="151"/>
      <c r="AG742" s="151" t="s">
        <v>515</v>
      </c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2" x14ac:dyDescent="0.2">
      <c r="A743" s="158"/>
      <c r="B743" s="159"/>
      <c r="C743" s="189" t="s">
        <v>769</v>
      </c>
      <c r="D743" s="182"/>
      <c r="E743" s="183">
        <v>4</v>
      </c>
      <c r="F743" s="195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61"/>
      <c r="Z743" s="151"/>
      <c r="AA743" s="151"/>
      <c r="AB743" s="151"/>
      <c r="AC743" s="151"/>
      <c r="AD743" s="151"/>
      <c r="AE743" s="151"/>
      <c r="AF743" s="151"/>
      <c r="AG743" s="151" t="s">
        <v>190</v>
      </c>
      <c r="AH743" s="151">
        <v>5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ht="22.5" outlineLevel="1" x14ac:dyDescent="0.2">
      <c r="A744" s="170">
        <v>100</v>
      </c>
      <c r="B744" s="171" t="s">
        <v>770</v>
      </c>
      <c r="C744" s="193" t="s">
        <v>771</v>
      </c>
      <c r="D744" s="172" t="s">
        <v>601</v>
      </c>
      <c r="E744" s="173">
        <v>19</v>
      </c>
      <c r="F744" s="194"/>
      <c r="G744" s="175">
        <f>ROUND(E744*F744,2)</f>
        <v>0</v>
      </c>
      <c r="H744" s="174"/>
      <c r="I744" s="175">
        <f>ROUND(E744*H744,2)</f>
        <v>0</v>
      </c>
      <c r="J744" s="174"/>
      <c r="K744" s="175">
        <f>ROUND(E744*J744,2)</f>
        <v>0</v>
      </c>
      <c r="L744" s="175">
        <v>21</v>
      </c>
      <c r="M744" s="175">
        <f>G744*(1+L744/100)</f>
        <v>0</v>
      </c>
      <c r="N744" s="173">
        <v>1.1299999999999999E-2</v>
      </c>
      <c r="O744" s="173">
        <f>ROUND(E744*N744,2)</f>
        <v>0.21</v>
      </c>
      <c r="P744" s="173">
        <v>0</v>
      </c>
      <c r="Q744" s="173">
        <f>ROUND(E744*P744,2)</f>
        <v>0</v>
      </c>
      <c r="R744" s="175" t="s">
        <v>513</v>
      </c>
      <c r="S744" s="175" t="s">
        <v>185</v>
      </c>
      <c r="T744" s="176" t="s">
        <v>185</v>
      </c>
      <c r="U744" s="161">
        <v>0</v>
      </c>
      <c r="V744" s="161">
        <f>ROUND(E744*U744,2)</f>
        <v>0</v>
      </c>
      <c r="W744" s="161"/>
      <c r="X744" s="161" t="s">
        <v>514</v>
      </c>
      <c r="Y744" s="161" t="s">
        <v>147</v>
      </c>
      <c r="Z744" s="151"/>
      <c r="AA744" s="151"/>
      <c r="AB744" s="151"/>
      <c r="AC744" s="151"/>
      <c r="AD744" s="151"/>
      <c r="AE744" s="151"/>
      <c r="AF744" s="151"/>
      <c r="AG744" s="151" t="s">
        <v>515</v>
      </c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2" x14ac:dyDescent="0.2">
      <c r="A745" s="158"/>
      <c r="B745" s="159"/>
      <c r="C745" s="189" t="s">
        <v>772</v>
      </c>
      <c r="D745" s="182"/>
      <c r="E745" s="183">
        <v>19</v>
      </c>
      <c r="F745" s="195"/>
      <c r="G745" s="161"/>
      <c r="H745" s="161"/>
      <c r="I745" s="161"/>
      <c r="J745" s="161"/>
      <c r="K745" s="161"/>
      <c r="L745" s="161"/>
      <c r="M745" s="161"/>
      <c r="N745" s="160"/>
      <c r="O745" s="160"/>
      <c r="P745" s="160"/>
      <c r="Q745" s="160"/>
      <c r="R745" s="161"/>
      <c r="S745" s="161"/>
      <c r="T745" s="161"/>
      <c r="U745" s="161"/>
      <c r="V745" s="161"/>
      <c r="W745" s="161"/>
      <c r="X745" s="161"/>
      <c r="Y745" s="161"/>
      <c r="Z745" s="151"/>
      <c r="AA745" s="151"/>
      <c r="AB745" s="151"/>
      <c r="AC745" s="151"/>
      <c r="AD745" s="151"/>
      <c r="AE745" s="151"/>
      <c r="AF745" s="151"/>
      <c r="AG745" s="151" t="s">
        <v>190</v>
      </c>
      <c r="AH745" s="151">
        <v>5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ht="22.5" outlineLevel="1" x14ac:dyDescent="0.2">
      <c r="A746" s="170">
        <v>101</v>
      </c>
      <c r="B746" s="171" t="s">
        <v>773</v>
      </c>
      <c r="C746" s="193" t="s">
        <v>774</v>
      </c>
      <c r="D746" s="172" t="s">
        <v>601</v>
      </c>
      <c r="E746" s="173">
        <v>6</v>
      </c>
      <c r="F746" s="194"/>
      <c r="G746" s="175">
        <f>ROUND(E746*F746,2)</f>
        <v>0</v>
      </c>
      <c r="H746" s="174"/>
      <c r="I746" s="175">
        <f>ROUND(E746*H746,2)</f>
        <v>0</v>
      </c>
      <c r="J746" s="174"/>
      <c r="K746" s="175">
        <f>ROUND(E746*J746,2)</f>
        <v>0</v>
      </c>
      <c r="L746" s="175">
        <v>21</v>
      </c>
      <c r="M746" s="175">
        <f>G746*(1+L746/100)</f>
        <v>0</v>
      </c>
      <c r="N746" s="173">
        <v>3.2000000000000001E-2</v>
      </c>
      <c r="O746" s="173">
        <f>ROUND(E746*N746,2)</f>
        <v>0.19</v>
      </c>
      <c r="P746" s="173">
        <v>0</v>
      </c>
      <c r="Q746" s="173">
        <f>ROUND(E746*P746,2)</f>
        <v>0</v>
      </c>
      <c r="R746" s="175" t="s">
        <v>513</v>
      </c>
      <c r="S746" s="175" t="s">
        <v>185</v>
      </c>
      <c r="T746" s="176" t="s">
        <v>185</v>
      </c>
      <c r="U746" s="161">
        <v>0</v>
      </c>
      <c r="V746" s="161">
        <f>ROUND(E746*U746,2)</f>
        <v>0</v>
      </c>
      <c r="W746" s="161"/>
      <c r="X746" s="161" t="s">
        <v>514</v>
      </c>
      <c r="Y746" s="161" t="s">
        <v>147</v>
      </c>
      <c r="Z746" s="151"/>
      <c r="AA746" s="151"/>
      <c r="AB746" s="151"/>
      <c r="AC746" s="151"/>
      <c r="AD746" s="151"/>
      <c r="AE746" s="151"/>
      <c r="AF746" s="151"/>
      <c r="AG746" s="151" t="s">
        <v>515</v>
      </c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2" x14ac:dyDescent="0.2">
      <c r="A747" s="158"/>
      <c r="B747" s="159"/>
      <c r="C747" s="189" t="s">
        <v>775</v>
      </c>
      <c r="D747" s="182"/>
      <c r="E747" s="183">
        <v>6</v>
      </c>
      <c r="F747" s="195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61"/>
      <c r="Z747" s="151"/>
      <c r="AA747" s="151"/>
      <c r="AB747" s="151"/>
      <c r="AC747" s="151"/>
      <c r="AD747" s="151"/>
      <c r="AE747" s="151"/>
      <c r="AF747" s="151"/>
      <c r="AG747" s="151" t="s">
        <v>190</v>
      </c>
      <c r="AH747" s="151">
        <v>5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ht="33.75" outlineLevel="1" x14ac:dyDescent="0.2">
      <c r="A748" s="170">
        <v>102</v>
      </c>
      <c r="B748" s="171" t="s">
        <v>776</v>
      </c>
      <c r="C748" s="193" t="s">
        <v>777</v>
      </c>
      <c r="D748" s="172" t="s">
        <v>601</v>
      </c>
      <c r="E748" s="173">
        <v>7.07</v>
      </c>
      <c r="F748" s="194"/>
      <c r="G748" s="175">
        <f>ROUND(E748*F748,2)</f>
        <v>0</v>
      </c>
      <c r="H748" s="174"/>
      <c r="I748" s="175">
        <f>ROUND(E748*H748,2)</f>
        <v>0</v>
      </c>
      <c r="J748" s="174"/>
      <c r="K748" s="175">
        <f>ROUND(E748*J748,2)</f>
        <v>0</v>
      </c>
      <c r="L748" s="175">
        <v>21</v>
      </c>
      <c r="M748" s="175">
        <f>G748*(1+L748/100)</f>
        <v>0</v>
      </c>
      <c r="N748" s="173">
        <v>1.4999999999999999E-2</v>
      </c>
      <c r="O748" s="173">
        <f>ROUND(E748*N748,2)</f>
        <v>0.11</v>
      </c>
      <c r="P748" s="173">
        <v>0</v>
      </c>
      <c r="Q748" s="173">
        <f>ROUND(E748*P748,2)</f>
        <v>0</v>
      </c>
      <c r="R748" s="175" t="s">
        <v>513</v>
      </c>
      <c r="S748" s="175" t="s">
        <v>185</v>
      </c>
      <c r="T748" s="176" t="s">
        <v>185</v>
      </c>
      <c r="U748" s="161">
        <v>0</v>
      </c>
      <c r="V748" s="161">
        <f>ROUND(E748*U748,2)</f>
        <v>0</v>
      </c>
      <c r="W748" s="161"/>
      <c r="X748" s="161" t="s">
        <v>514</v>
      </c>
      <c r="Y748" s="161" t="s">
        <v>147</v>
      </c>
      <c r="Z748" s="151"/>
      <c r="AA748" s="151"/>
      <c r="AB748" s="151"/>
      <c r="AC748" s="151"/>
      <c r="AD748" s="151"/>
      <c r="AE748" s="151"/>
      <c r="AF748" s="151"/>
      <c r="AG748" s="151" t="s">
        <v>515</v>
      </c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2" x14ac:dyDescent="0.2">
      <c r="A749" s="158"/>
      <c r="B749" s="159"/>
      <c r="C749" s="189" t="s">
        <v>778</v>
      </c>
      <c r="D749" s="182"/>
      <c r="E749" s="183">
        <v>7.07</v>
      </c>
      <c r="F749" s="195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  <c r="R749" s="161"/>
      <c r="S749" s="161"/>
      <c r="T749" s="161"/>
      <c r="U749" s="161"/>
      <c r="V749" s="161"/>
      <c r="W749" s="161"/>
      <c r="X749" s="161"/>
      <c r="Y749" s="161"/>
      <c r="Z749" s="151"/>
      <c r="AA749" s="151"/>
      <c r="AB749" s="151"/>
      <c r="AC749" s="151"/>
      <c r="AD749" s="151"/>
      <c r="AE749" s="151"/>
      <c r="AF749" s="151"/>
      <c r="AG749" s="151" t="s">
        <v>190</v>
      </c>
      <c r="AH749" s="151">
        <v>5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ht="33.75" outlineLevel="1" x14ac:dyDescent="0.2">
      <c r="A750" s="170">
        <v>103</v>
      </c>
      <c r="B750" s="171" t="s">
        <v>779</v>
      </c>
      <c r="C750" s="193" t="s">
        <v>780</v>
      </c>
      <c r="D750" s="172" t="s">
        <v>601</v>
      </c>
      <c r="E750" s="173">
        <v>2.02</v>
      </c>
      <c r="F750" s="194"/>
      <c r="G750" s="175">
        <f>ROUND(E750*F750,2)</f>
        <v>0</v>
      </c>
      <c r="H750" s="174"/>
      <c r="I750" s="175">
        <f>ROUND(E750*H750,2)</f>
        <v>0</v>
      </c>
      <c r="J750" s="174"/>
      <c r="K750" s="175">
        <f>ROUND(E750*J750,2)</f>
        <v>0</v>
      </c>
      <c r="L750" s="175">
        <v>21</v>
      </c>
      <c r="M750" s="175">
        <f>G750*(1+L750/100)</f>
        <v>0</v>
      </c>
      <c r="N750" s="173">
        <v>3.1E-2</v>
      </c>
      <c r="O750" s="173">
        <f>ROUND(E750*N750,2)</f>
        <v>0.06</v>
      </c>
      <c r="P750" s="173">
        <v>0</v>
      </c>
      <c r="Q750" s="173">
        <f>ROUND(E750*P750,2)</f>
        <v>0</v>
      </c>
      <c r="R750" s="175" t="s">
        <v>513</v>
      </c>
      <c r="S750" s="175" t="s">
        <v>185</v>
      </c>
      <c r="T750" s="176" t="s">
        <v>185</v>
      </c>
      <c r="U750" s="161">
        <v>0</v>
      </c>
      <c r="V750" s="161">
        <f>ROUND(E750*U750,2)</f>
        <v>0</v>
      </c>
      <c r="W750" s="161"/>
      <c r="X750" s="161" t="s">
        <v>514</v>
      </c>
      <c r="Y750" s="161" t="s">
        <v>147</v>
      </c>
      <c r="Z750" s="151"/>
      <c r="AA750" s="151"/>
      <c r="AB750" s="151"/>
      <c r="AC750" s="151"/>
      <c r="AD750" s="151"/>
      <c r="AE750" s="151"/>
      <c r="AF750" s="151"/>
      <c r="AG750" s="151" t="s">
        <v>515</v>
      </c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2" x14ac:dyDescent="0.2">
      <c r="A751" s="158"/>
      <c r="B751" s="159"/>
      <c r="C751" s="189" t="s">
        <v>781</v>
      </c>
      <c r="D751" s="182"/>
      <c r="E751" s="183">
        <v>2.02</v>
      </c>
      <c r="F751" s="195"/>
      <c r="G751" s="161"/>
      <c r="H751" s="161"/>
      <c r="I751" s="161"/>
      <c r="J751" s="161"/>
      <c r="K751" s="161"/>
      <c r="L751" s="161"/>
      <c r="M751" s="161"/>
      <c r="N751" s="160"/>
      <c r="O751" s="160"/>
      <c r="P751" s="160"/>
      <c r="Q751" s="160"/>
      <c r="R751" s="161"/>
      <c r="S751" s="161"/>
      <c r="T751" s="161"/>
      <c r="U751" s="161"/>
      <c r="V751" s="161"/>
      <c r="W751" s="161"/>
      <c r="X751" s="161"/>
      <c r="Y751" s="161"/>
      <c r="Z751" s="151"/>
      <c r="AA751" s="151"/>
      <c r="AB751" s="151"/>
      <c r="AC751" s="151"/>
      <c r="AD751" s="151"/>
      <c r="AE751" s="151"/>
      <c r="AF751" s="151"/>
      <c r="AG751" s="151" t="s">
        <v>190</v>
      </c>
      <c r="AH751" s="151">
        <v>5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ht="33.75" outlineLevel="1" x14ac:dyDescent="0.2">
      <c r="A752" s="170">
        <v>104</v>
      </c>
      <c r="B752" s="171" t="s">
        <v>782</v>
      </c>
      <c r="C752" s="193" t="s">
        <v>783</v>
      </c>
      <c r="D752" s="172" t="s">
        <v>601</v>
      </c>
      <c r="E752" s="173">
        <v>8.08</v>
      </c>
      <c r="F752" s="194"/>
      <c r="G752" s="175">
        <f>ROUND(E752*F752,2)</f>
        <v>0</v>
      </c>
      <c r="H752" s="174"/>
      <c r="I752" s="175">
        <f>ROUND(E752*H752,2)</f>
        <v>0</v>
      </c>
      <c r="J752" s="174"/>
      <c r="K752" s="175">
        <f>ROUND(E752*J752,2)</f>
        <v>0</v>
      </c>
      <c r="L752" s="175">
        <v>21</v>
      </c>
      <c r="M752" s="175">
        <f>G752*(1+L752/100)</f>
        <v>0</v>
      </c>
      <c r="N752" s="173">
        <v>4.8000000000000001E-2</v>
      </c>
      <c r="O752" s="173">
        <f>ROUND(E752*N752,2)</f>
        <v>0.39</v>
      </c>
      <c r="P752" s="173">
        <v>0</v>
      </c>
      <c r="Q752" s="173">
        <f>ROUND(E752*P752,2)</f>
        <v>0</v>
      </c>
      <c r="R752" s="175" t="s">
        <v>513</v>
      </c>
      <c r="S752" s="175" t="s">
        <v>185</v>
      </c>
      <c r="T752" s="176" t="s">
        <v>185</v>
      </c>
      <c r="U752" s="161">
        <v>0</v>
      </c>
      <c r="V752" s="161">
        <f>ROUND(E752*U752,2)</f>
        <v>0</v>
      </c>
      <c r="W752" s="161"/>
      <c r="X752" s="161" t="s">
        <v>514</v>
      </c>
      <c r="Y752" s="161" t="s">
        <v>147</v>
      </c>
      <c r="Z752" s="151"/>
      <c r="AA752" s="151"/>
      <c r="AB752" s="151"/>
      <c r="AC752" s="151"/>
      <c r="AD752" s="151"/>
      <c r="AE752" s="151"/>
      <c r="AF752" s="151"/>
      <c r="AG752" s="151" t="s">
        <v>515</v>
      </c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2" x14ac:dyDescent="0.2">
      <c r="A753" s="158"/>
      <c r="B753" s="159"/>
      <c r="C753" s="189" t="s">
        <v>784</v>
      </c>
      <c r="D753" s="182"/>
      <c r="E753" s="183">
        <v>8.08</v>
      </c>
      <c r="F753" s="195"/>
      <c r="G753" s="16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61"/>
      <c r="Z753" s="151"/>
      <c r="AA753" s="151"/>
      <c r="AB753" s="151"/>
      <c r="AC753" s="151"/>
      <c r="AD753" s="151"/>
      <c r="AE753" s="151"/>
      <c r="AF753" s="151"/>
      <c r="AG753" s="151" t="s">
        <v>190</v>
      </c>
      <c r="AH753" s="151">
        <v>5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ht="33.75" outlineLevel="1" x14ac:dyDescent="0.2">
      <c r="A754" s="170">
        <v>105</v>
      </c>
      <c r="B754" s="171" t="s">
        <v>785</v>
      </c>
      <c r="C754" s="193" t="s">
        <v>786</v>
      </c>
      <c r="D754" s="172" t="s">
        <v>601</v>
      </c>
      <c r="E754" s="173">
        <v>2.02</v>
      </c>
      <c r="F754" s="194"/>
      <c r="G754" s="175">
        <f>ROUND(E754*F754,2)</f>
        <v>0</v>
      </c>
      <c r="H754" s="174"/>
      <c r="I754" s="175">
        <f>ROUND(E754*H754,2)</f>
        <v>0</v>
      </c>
      <c r="J754" s="174"/>
      <c r="K754" s="175">
        <f>ROUND(E754*J754,2)</f>
        <v>0</v>
      </c>
      <c r="L754" s="175">
        <v>21</v>
      </c>
      <c r="M754" s="175">
        <f>G754*(1+L754/100)</f>
        <v>0</v>
      </c>
      <c r="N754" s="173">
        <v>0.14899999999999999</v>
      </c>
      <c r="O754" s="173">
        <f>ROUND(E754*N754,2)</f>
        <v>0.3</v>
      </c>
      <c r="P754" s="173">
        <v>0</v>
      </c>
      <c r="Q754" s="173">
        <f>ROUND(E754*P754,2)</f>
        <v>0</v>
      </c>
      <c r="R754" s="175" t="s">
        <v>513</v>
      </c>
      <c r="S754" s="175" t="s">
        <v>185</v>
      </c>
      <c r="T754" s="176" t="s">
        <v>185</v>
      </c>
      <c r="U754" s="161">
        <v>0</v>
      </c>
      <c r="V754" s="161">
        <f>ROUND(E754*U754,2)</f>
        <v>0</v>
      </c>
      <c r="W754" s="161"/>
      <c r="X754" s="161" t="s">
        <v>514</v>
      </c>
      <c r="Y754" s="161" t="s">
        <v>147</v>
      </c>
      <c r="Z754" s="151"/>
      <c r="AA754" s="151"/>
      <c r="AB754" s="151"/>
      <c r="AC754" s="151"/>
      <c r="AD754" s="151"/>
      <c r="AE754" s="151"/>
      <c r="AF754" s="151"/>
      <c r="AG754" s="151" t="s">
        <v>515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2" x14ac:dyDescent="0.2">
      <c r="A755" s="158"/>
      <c r="B755" s="159"/>
      <c r="C755" s="189" t="s">
        <v>787</v>
      </c>
      <c r="D755" s="182"/>
      <c r="E755" s="183">
        <v>2.02</v>
      </c>
      <c r="F755" s="195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61"/>
      <c r="Z755" s="151"/>
      <c r="AA755" s="151"/>
      <c r="AB755" s="151"/>
      <c r="AC755" s="151"/>
      <c r="AD755" s="151"/>
      <c r="AE755" s="151"/>
      <c r="AF755" s="151"/>
      <c r="AG755" s="151" t="s">
        <v>190</v>
      </c>
      <c r="AH755" s="151">
        <v>5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ht="33.75" outlineLevel="1" x14ac:dyDescent="0.2">
      <c r="A756" s="170">
        <v>106</v>
      </c>
      <c r="B756" s="171" t="s">
        <v>788</v>
      </c>
      <c r="C756" s="193" t="s">
        <v>789</v>
      </c>
      <c r="D756" s="172" t="s">
        <v>601</v>
      </c>
      <c r="E756" s="173">
        <v>6.06</v>
      </c>
      <c r="F756" s="194"/>
      <c r="G756" s="175">
        <f>ROUND(E756*F756,2)</f>
        <v>0</v>
      </c>
      <c r="H756" s="174"/>
      <c r="I756" s="175">
        <f>ROUND(E756*H756,2)</f>
        <v>0</v>
      </c>
      <c r="J756" s="174"/>
      <c r="K756" s="175">
        <f>ROUND(E756*J756,2)</f>
        <v>0</v>
      </c>
      <c r="L756" s="175">
        <v>21</v>
      </c>
      <c r="M756" s="175">
        <f>G756*(1+L756/100)</f>
        <v>0</v>
      </c>
      <c r="N756" s="173">
        <v>4.8000000000000001E-2</v>
      </c>
      <c r="O756" s="173">
        <f>ROUND(E756*N756,2)</f>
        <v>0.28999999999999998</v>
      </c>
      <c r="P756" s="173">
        <v>0</v>
      </c>
      <c r="Q756" s="173">
        <f>ROUND(E756*P756,2)</f>
        <v>0</v>
      </c>
      <c r="R756" s="175" t="s">
        <v>513</v>
      </c>
      <c r="S756" s="175" t="s">
        <v>185</v>
      </c>
      <c r="T756" s="176" t="s">
        <v>185</v>
      </c>
      <c r="U756" s="161">
        <v>0</v>
      </c>
      <c r="V756" s="161">
        <f>ROUND(E756*U756,2)</f>
        <v>0</v>
      </c>
      <c r="W756" s="161"/>
      <c r="X756" s="161" t="s">
        <v>514</v>
      </c>
      <c r="Y756" s="161" t="s">
        <v>147</v>
      </c>
      <c r="Z756" s="151"/>
      <c r="AA756" s="151"/>
      <c r="AB756" s="151"/>
      <c r="AC756" s="151"/>
      <c r="AD756" s="151"/>
      <c r="AE756" s="151"/>
      <c r="AF756" s="151"/>
      <c r="AG756" s="151" t="s">
        <v>515</v>
      </c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2" x14ac:dyDescent="0.2">
      <c r="A757" s="158"/>
      <c r="B757" s="159"/>
      <c r="C757" s="189" t="s">
        <v>790</v>
      </c>
      <c r="D757" s="182"/>
      <c r="E757" s="183">
        <v>6.06</v>
      </c>
      <c r="F757" s="195"/>
      <c r="G757" s="161"/>
      <c r="H757" s="161"/>
      <c r="I757" s="161"/>
      <c r="J757" s="161"/>
      <c r="K757" s="161"/>
      <c r="L757" s="161"/>
      <c r="M757" s="161"/>
      <c r="N757" s="160"/>
      <c r="O757" s="160"/>
      <c r="P757" s="160"/>
      <c r="Q757" s="160"/>
      <c r="R757" s="161"/>
      <c r="S757" s="161"/>
      <c r="T757" s="161"/>
      <c r="U757" s="161"/>
      <c r="V757" s="161"/>
      <c r="W757" s="161"/>
      <c r="X757" s="161"/>
      <c r="Y757" s="161"/>
      <c r="Z757" s="151"/>
      <c r="AA757" s="151"/>
      <c r="AB757" s="151"/>
      <c r="AC757" s="151"/>
      <c r="AD757" s="151"/>
      <c r="AE757" s="151"/>
      <c r="AF757" s="151"/>
      <c r="AG757" s="151" t="s">
        <v>190</v>
      </c>
      <c r="AH757" s="151">
        <v>5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ht="33.75" outlineLevel="1" x14ac:dyDescent="0.2">
      <c r="A758" s="170">
        <v>107</v>
      </c>
      <c r="B758" s="171" t="s">
        <v>791</v>
      </c>
      <c r="C758" s="193" t="s">
        <v>792</v>
      </c>
      <c r="D758" s="172" t="s">
        <v>601</v>
      </c>
      <c r="E758" s="173">
        <v>19.190000000000001</v>
      </c>
      <c r="F758" s="194"/>
      <c r="G758" s="175">
        <f>ROUND(E758*F758,2)</f>
        <v>0</v>
      </c>
      <c r="H758" s="174"/>
      <c r="I758" s="175">
        <f>ROUND(E758*H758,2)</f>
        <v>0</v>
      </c>
      <c r="J758" s="174"/>
      <c r="K758" s="175">
        <f>ROUND(E758*J758,2)</f>
        <v>0</v>
      </c>
      <c r="L758" s="175">
        <v>21</v>
      </c>
      <c r="M758" s="175">
        <f>G758*(1+L758/100)</f>
        <v>0</v>
      </c>
      <c r="N758" s="173">
        <v>6.0000000000000001E-3</v>
      </c>
      <c r="O758" s="173">
        <f>ROUND(E758*N758,2)</f>
        <v>0.12</v>
      </c>
      <c r="P758" s="173">
        <v>0</v>
      </c>
      <c r="Q758" s="173">
        <f>ROUND(E758*P758,2)</f>
        <v>0</v>
      </c>
      <c r="R758" s="175" t="s">
        <v>513</v>
      </c>
      <c r="S758" s="175" t="s">
        <v>185</v>
      </c>
      <c r="T758" s="176" t="s">
        <v>185</v>
      </c>
      <c r="U758" s="161">
        <v>0</v>
      </c>
      <c r="V758" s="161">
        <f>ROUND(E758*U758,2)</f>
        <v>0</v>
      </c>
      <c r="W758" s="161"/>
      <c r="X758" s="161" t="s">
        <v>514</v>
      </c>
      <c r="Y758" s="161" t="s">
        <v>147</v>
      </c>
      <c r="Z758" s="151"/>
      <c r="AA758" s="151"/>
      <c r="AB758" s="151"/>
      <c r="AC758" s="151"/>
      <c r="AD758" s="151"/>
      <c r="AE758" s="151"/>
      <c r="AF758" s="151"/>
      <c r="AG758" s="151" t="s">
        <v>515</v>
      </c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2" x14ac:dyDescent="0.2">
      <c r="A759" s="158"/>
      <c r="B759" s="159"/>
      <c r="C759" s="189" t="s">
        <v>793</v>
      </c>
      <c r="D759" s="182"/>
      <c r="E759" s="183">
        <v>19.190000000000001</v>
      </c>
      <c r="F759" s="195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  <c r="R759" s="161"/>
      <c r="S759" s="161"/>
      <c r="T759" s="161"/>
      <c r="U759" s="161"/>
      <c r="V759" s="161"/>
      <c r="W759" s="161"/>
      <c r="X759" s="161"/>
      <c r="Y759" s="161"/>
      <c r="Z759" s="151"/>
      <c r="AA759" s="151"/>
      <c r="AB759" s="151"/>
      <c r="AC759" s="151"/>
      <c r="AD759" s="151"/>
      <c r="AE759" s="151"/>
      <c r="AF759" s="151"/>
      <c r="AG759" s="151" t="s">
        <v>190</v>
      </c>
      <c r="AH759" s="151">
        <v>5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70">
        <v>108</v>
      </c>
      <c r="B760" s="171" t="s">
        <v>794</v>
      </c>
      <c r="C760" s="193" t="s">
        <v>795</v>
      </c>
      <c r="D760" s="172" t="s">
        <v>601</v>
      </c>
      <c r="E760" s="173">
        <v>19</v>
      </c>
      <c r="F760" s="194"/>
      <c r="G760" s="175">
        <f>ROUND(E760*F760,2)</f>
        <v>0</v>
      </c>
      <c r="H760" s="174"/>
      <c r="I760" s="175">
        <f>ROUND(E760*H760,2)</f>
        <v>0</v>
      </c>
      <c r="J760" s="174"/>
      <c r="K760" s="175">
        <f>ROUND(E760*J760,2)</f>
        <v>0</v>
      </c>
      <c r="L760" s="175">
        <v>21</v>
      </c>
      <c r="M760" s="175">
        <f>G760*(1+L760/100)</f>
        <v>0</v>
      </c>
      <c r="N760" s="173">
        <v>8.9999999999999998E-4</v>
      </c>
      <c r="O760" s="173">
        <f>ROUND(E760*N760,2)</f>
        <v>0.02</v>
      </c>
      <c r="P760" s="173">
        <v>0</v>
      </c>
      <c r="Q760" s="173">
        <f>ROUND(E760*P760,2)</f>
        <v>0</v>
      </c>
      <c r="R760" s="175" t="s">
        <v>513</v>
      </c>
      <c r="S760" s="175" t="s">
        <v>185</v>
      </c>
      <c r="T760" s="176" t="s">
        <v>185</v>
      </c>
      <c r="U760" s="161">
        <v>0</v>
      </c>
      <c r="V760" s="161">
        <f>ROUND(E760*U760,2)</f>
        <v>0</v>
      </c>
      <c r="W760" s="161"/>
      <c r="X760" s="161" t="s">
        <v>514</v>
      </c>
      <c r="Y760" s="161" t="s">
        <v>147</v>
      </c>
      <c r="Z760" s="151"/>
      <c r="AA760" s="151"/>
      <c r="AB760" s="151"/>
      <c r="AC760" s="151"/>
      <c r="AD760" s="151"/>
      <c r="AE760" s="151"/>
      <c r="AF760" s="151"/>
      <c r="AG760" s="151" t="s">
        <v>515</v>
      </c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2" x14ac:dyDescent="0.2">
      <c r="A761" s="158"/>
      <c r="B761" s="159"/>
      <c r="C761" s="189" t="s">
        <v>796</v>
      </c>
      <c r="D761" s="182"/>
      <c r="E761" s="183">
        <v>19</v>
      </c>
      <c r="F761" s="195"/>
      <c r="G761" s="161"/>
      <c r="H761" s="161"/>
      <c r="I761" s="161"/>
      <c r="J761" s="161"/>
      <c r="K761" s="161"/>
      <c r="L761" s="161"/>
      <c r="M761" s="161"/>
      <c r="N761" s="160"/>
      <c r="O761" s="160"/>
      <c r="P761" s="160"/>
      <c r="Q761" s="160"/>
      <c r="R761" s="161"/>
      <c r="S761" s="161"/>
      <c r="T761" s="161"/>
      <c r="U761" s="161"/>
      <c r="V761" s="161"/>
      <c r="W761" s="161"/>
      <c r="X761" s="161"/>
      <c r="Y761" s="161"/>
      <c r="Z761" s="151"/>
      <c r="AA761" s="151"/>
      <c r="AB761" s="151"/>
      <c r="AC761" s="151"/>
      <c r="AD761" s="151"/>
      <c r="AE761" s="151"/>
      <c r="AF761" s="151"/>
      <c r="AG761" s="151" t="s">
        <v>190</v>
      </c>
      <c r="AH761" s="151">
        <v>5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 x14ac:dyDescent="0.2">
      <c r="A762" s="170">
        <v>109</v>
      </c>
      <c r="B762" s="171" t="s">
        <v>797</v>
      </c>
      <c r="C762" s="193" t="s">
        <v>798</v>
      </c>
      <c r="D762" s="172" t="s">
        <v>601</v>
      </c>
      <c r="E762" s="173">
        <v>6</v>
      </c>
      <c r="F762" s="194"/>
      <c r="G762" s="175">
        <f>ROUND(E762*F762,2)</f>
        <v>0</v>
      </c>
      <c r="H762" s="174"/>
      <c r="I762" s="175">
        <f>ROUND(E762*H762,2)</f>
        <v>0</v>
      </c>
      <c r="J762" s="174"/>
      <c r="K762" s="175">
        <f>ROUND(E762*J762,2)</f>
        <v>0</v>
      </c>
      <c r="L762" s="175">
        <v>21</v>
      </c>
      <c r="M762" s="175">
        <f>G762*(1+L762/100)</f>
        <v>0</v>
      </c>
      <c r="N762" s="173">
        <v>1.9E-3</v>
      </c>
      <c r="O762" s="173">
        <f>ROUND(E762*N762,2)</f>
        <v>0.01</v>
      </c>
      <c r="P762" s="173">
        <v>0</v>
      </c>
      <c r="Q762" s="173">
        <f>ROUND(E762*P762,2)</f>
        <v>0</v>
      </c>
      <c r="R762" s="175" t="s">
        <v>513</v>
      </c>
      <c r="S762" s="175" t="s">
        <v>185</v>
      </c>
      <c r="T762" s="176" t="s">
        <v>185</v>
      </c>
      <c r="U762" s="161">
        <v>0</v>
      </c>
      <c r="V762" s="161">
        <f>ROUND(E762*U762,2)</f>
        <v>0</v>
      </c>
      <c r="W762" s="161"/>
      <c r="X762" s="161" t="s">
        <v>514</v>
      </c>
      <c r="Y762" s="161" t="s">
        <v>147</v>
      </c>
      <c r="Z762" s="151"/>
      <c r="AA762" s="151"/>
      <c r="AB762" s="151"/>
      <c r="AC762" s="151"/>
      <c r="AD762" s="151"/>
      <c r="AE762" s="151"/>
      <c r="AF762" s="151"/>
      <c r="AG762" s="151" t="s">
        <v>515</v>
      </c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2" x14ac:dyDescent="0.2">
      <c r="A763" s="158"/>
      <c r="B763" s="159"/>
      <c r="C763" s="189" t="s">
        <v>775</v>
      </c>
      <c r="D763" s="182"/>
      <c r="E763" s="183">
        <v>6</v>
      </c>
      <c r="F763" s="195"/>
      <c r="G763" s="161"/>
      <c r="H763" s="161"/>
      <c r="I763" s="161"/>
      <c r="J763" s="161"/>
      <c r="K763" s="161"/>
      <c r="L763" s="161"/>
      <c r="M763" s="161"/>
      <c r="N763" s="160"/>
      <c r="O763" s="160"/>
      <c r="P763" s="160"/>
      <c r="Q763" s="160"/>
      <c r="R763" s="161"/>
      <c r="S763" s="161"/>
      <c r="T763" s="161"/>
      <c r="U763" s="161"/>
      <c r="V763" s="161"/>
      <c r="W763" s="161"/>
      <c r="X763" s="161"/>
      <c r="Y763" s="161"/>
      <c r="Z763" s="151"/>
      <c r="AA763" s="151"/>
      <c r="AB763" s="151"/>
      <c r="AC763" s="151"/>
      <c r="AD763" s="151"/>
      <c r="AE763" s="151"/>
      <c r="AF763" s="151"/>
      <c r="AG763" s="151" t="s">
        <v>190</v>
      </c>
      <c r="AH763" s="151">
        <v>5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ht="22.5" outlineLevel="1" x14ac:dyDescent="0.2">
      <c r="A764" s="170">
        <v>110</v>
      </c>
      <c r="B764" s="171" t="s">
        <v>799</v>
      </c>
      <c r="C764" s="193" t="s">
        <v>800</v>
      </c>
      <c r="D764" s="172" t="s">
        <v>230</v>
      </c>
      <c r="E764" s="173">
        <v>12.3422</v>
      </c>
      <c r="F764" s="194"/>
      <c r="G764" s="175">
        <f>ROUND(E764*F764,2)</f>
        <v>0</v>
      </c>
      <c r="H764" s="174"/>
      <c r="I764" s="175">
        <f>ROUND(E764*H764,2)</f>
        <v>0</v>
      </c>
      <c r="J764" s="174"/>
      <c r="K764" s="175">
        <f>ROUND(E764*J764,2)</f>
        <v>0</v>
      </c>
      <c r="L764" s="175">
        <v>21</v>
      </c>
      <c r="M764" s="175">
        <f>G764*(1+L764/100)</f>
        <v>0</v>
      </c>
      <c r="N764" s="173">
        <v>1.77E-2</v>
      </c>
      <c r="O764" s="173">
        <f>ROUND(E764*N764,2)</f>
        <v>0.22</v>
      </c>
      <c r="P764" s="173">
        <v>0</v>
      </c>
      <c r="Q764" s="173">
        <f>ROUND(E764*P764,2)</f>
        <v>0</v>
      </c>
      <c r="R764" s="175" t="s">
        <v>513</v>
      </c>
      <c r="S764" s="175" t="s">
        <v>185</v>
      </c>
      <c r="T764" s="176" t="s">
        <v>185</v>
      </c>
      <c r="U764" s="161">
        <v>0</v>
      </c>
      <c r="V764" s="161">
        <f>ROUND(E764*U764,2)</f>
        <v>0</v>
      </c>
      <c r="W764" s="161"/>
      <c r="X764" s="161" t="s">
        <v>514</v>
      </c>
      <c r="Y764" s="161" t="s">
        <v>147</v>
      </c>
      <c r="Z764" s="151"/>
      <c r="AA764" s="151"/>
      <c r="AB764" s="151"/>
      <c r="AC764" s="151"/>
      <c r="AD764" s="151"/>
      <c r="AE764" s="151"/>
      <c r="AF764" s="151"/>
      <c r="AG764" s="151" t="s">
        <v>515</v>
      </c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2" x14ac:dyDescent="0.2">
      <c r="A765" s="158"/>
      <c r="B765" s="159"/>
      <c r="C765" s="251" t="s">
        <v>801</v>
      </c>
      <c r="D765" s="252"/>
      <c r="E765" s="252"/>
      <c r="F765" s="252"/>
      <c r="G765" s="252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61"/>
      <c r="Z765" s="151"/>
      <c r="AA765" s="151"/>
      <c r="AB765" s="151"/>
      <c r="AC765" s="151"/>
      <c r="AD765" s="151"/>
      <c r="AE765" s="151"/>
      <c r="AF765" s="151"/>
      <c r="AG765" s="151" t="s">
        <v>150</v>
      </c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2" x14ac:dyDescent="0.2">
      <c r="A766" s="158"/>
      <c r="B766" s="159"/>
      <c r="C766" s="189" t="s">
        <v>802</v>
      </c>
      <c r="D766" s="182"/>
      <c r="E766" s="183">
        <v>12.3422</v>
      </c>
      <c r="F766" s="195"/>
      <c r="G766" s="161"/>
      <c r="H766" s="161"/>
      <c r="I766" s="161"/>
      <c r="J766" s="161"/>
      <c r="K766" s="161"/>
      <c r="L766" s="161"/>
      <c r="M766" s="161"/>
      <c r="N766" s="160"/>
      <c r="O766" s="160"/>
      <c r="P766" s="160"/>
      <c r="Q766" s="160"/>
      <c r="R766" s="161"/>
      <c r="S766" s="161"/>
      <c r="T766" s="161"/>
      <c r="U766" s="161"/>
      <c r="V766" s="161"/>
      <c r="W766" s="161"/>
      <c r="X766" s="161"/>
      <c r="Y766" s="161"/>
      <c r="Z766" s="151"/>
      <c r="AA766" s="151"/>
      <c r="AB766" s="151"/>
      <c r="AC766" s="151"/>
      <c r="AD766" s="151"/>
      <c r="AE766" s="151"/>
      <c r="AF766" s="151"/>
      <c r="AG766" s="151" t="s">
        <v>190</v>
      </c>
      <c r="AH766" s="151">
        <v>5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ht="22.5" outlineLevel="1" x14ac:dyDescent="0.2">
      <c r="A767" s="170">
        <v>111</v>
      </c>
      <c r="B767" s="171" t="s">
        <v>803</v>
      </c>
      <c r="C767" s="193" t="s">
        <v>804</v>
      </c>
      <c r="D767" s="172" t="s">
        <v>230</v>
      </c>
      <c r="E767" s="173">
        <v>0.40400000000000003</v>
      </c>
      <c r="F767" s="194"/>
      <c r="G767" s="175">
        <f>ROUND(E767*F767,2)</f>
        <v>0</v>
      </c>
      <c r="H767" s="174"/>
      <c r="I767" s="175">
        <f>ROUND(E767*H767,2)</f>
        <v>0</v>
      </c>
      <c r="J767" s="174"/>
      <c r="K767" s="175">
        <f>ROUND(E767*J767,2)</f>
        <v>0</v>
      </c>
      <c r="L767" s="175">
        <v>21</v>
      </c>
      <c r="M767" s="175">
        <f>G767*(1+L767/100)</f>
        <v>0</v>
      </c>
      <c r="N767" s="173">
        <v>2.1499999999999998E-2</v>
      </c>
      <c r="O767" s="173">
        <f>ROUND(E767*N767,2)</f>
        <v>0.01</v>
      </c>
      <c r="P767" s="173">
        <v>0</v>
      </c>
      <c r="Q767" s="173">
        <f>ROUND(E767*P767,2)</f>
        <v>0</v>
      </c>
      <c r="R767" s="175" t="s">
        <v>513</v>
      </c>
      <c r="S767" s="175" t="s">
        <v>185</v>
      </c>
      <c r="T767" s="176" t="s">
        <v>185</v>
      </c>
      <c r="U767" s="161">
        <v>0</v>
      </c>
      <c r="V767" s="161">
        <f>ROUND(E767*U767,2)</f>
        <v>0</v>
      </c>
      <c r="W767" s="161"/>
      <c r="X767" s="161" t="s">
        <v>514</v>
      </c>
      <c r="Y767" s="161" t="s">
        <v>147</v>
      </c>
      <c r="Z767" s="151"/>
      <c r="AA767" s="151"/>
      <c r="AB767" s="151"/>
      <c r="AC767" s="151"/>
      <c r="AD767" s="151"/>
      <c r="AE767" s="151"/>
      <c r="AF767" s="151"/>
      <c r="AG767" s="151" t="s">
        <v>515</v>
      </c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2" x14ac:dyDescent="0.2">
      <c r="A768" s="158"/>
      <c r="B768" s="159"/>
      <c r="C768" s="251" t="s">
        <v>801</v>
      </c>
      <c r="D768" s="252"/>
      <c r="E768" s="252"/>
      <c r="F768" s="252"/>
      <c r="G768" s="252"/>
      <c r="H768" s="161"/>
      <c r="I768" s="161"/>
      <c r="J768" s="161"/>
      <c r="K768" s="161"/>
      <c r="L768" s="161"/>
      <c r="M768" s="161"/>
      <c r="N768" s="160"/>
      <c r="O768" s="160"/>
      <c r="P768" s="160"/>
      <c r="Q768" s="160"/>
      <c r="R768" s="161"/>
      <c r="S768" s="161"/>
      <c r="T768" s="161"/>
      <c r="U768" s="161"/>
      <c r="V768" s="161"/>
      <c r="W768" s="161"/>
      <c r="X768" s="161"/>
      <c r="Y768" s="161"/>
      <c r="Z768" s="151"/>
      <c r="AA768" s="151"/>
      <c r="AB768" s="151"/>
      <c r="AC768" s="151"/>
      <c r="AD768" s="151"/>
      <c r="AE768" s="151"/>
      <c r="AF768" s="151"/>
      <c r="AG768" s="151" t="s">
        <v>150</v>
      </c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2" x14ac:dyDescent="0.2">
      <c r="A769" s="158"/>
      <c r="B769" s="159"/>
      <c r="C769" s="189" t="s">
        <v>805</v>
      </c>
      <c r="D769" s="182"/>
      <c r="E769" s="183">
        <v>0.40400000000000003</v>
      </c>
      <c r="F769" s="161"/>
      <c r="G769" s="161"/>
      <c r="H769" s="161"/>
      <c r="I769" s="161"/>
      <c r="J769" s="161"/>
      <c r="K769" s="161"/>
      <c r="L769" s="161"/>
      <c r="M769" s="161"/>
      <c r="N769" s="160"/>
      <c r="O769" s="160"/>
      <c r="P769" s="160"/>
      <c r="Q769" s="160"/>
      <c r="R769" s="161"/>
      <c r="S769" s="161"/>
      <c r="T769" s="161"/>
      <c r="U769" s="161"/>
      <c r="V769" s="161"/>
      <c r="W769" s="161"/>
      <c r="X769" s="161"/>
      <c r="Y769" s="161"/>
      <c r="Z769" s="151"/>
      <c r="AA769" s="151"/>
      <c r="AB769" s="151"/>
      <c r="AC769" s="151"/>
      <c r="AD769" s="151"/>
      <c r="AE769" s="151"/>
      <c r="AF769" s="151"/>
      <c r="AG769" s="151" t="s">
        <v>190</v>
      </c>
      <c r="AH769" s="151">
        <v>5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ht="22.5" outlineLevel="1" x14ac:dyDescent="0.2">
      <c r="A770" s="170">
        <v>112</v>
      </c>
      <c r="B770" s="171" t="s">
        <v>806</v>
      </c>
      <c r="C770" s="193" t="s">
        <v>807</v>
      </c>
      <c r="D770" s="172" t="s">
        <v>230</v>
      </c>
      <c r="E770" s="173">
        <v>3.8077000000000001</v>
      </c>
      <c r="F770" s="194"/>
      <c r="G770" s="175">
        <f>ROUND(E770*F770,2)</f>
        <v>0</v>
      </c>
      <c r="H770" s="174"/>
      <c r="I770" s="175">
        <f>ROUND(E770*H770,2)</f>
        <v>0</v>
      </c>
      <c r="J770" s="174"/>
      <c r="K770" s="175">
        <f>ROUND(E770*J770,2)</f>
        <v>0</v>
      </c>
      <c r="L770" s="175">
        <v>21</v>
      </c>
      <c r="M770" s="175">
        <f>G770*(1+L770/100)</f>
        <v>0</v>
      </c>
      <c r="N770" s="173">
        <v>3.3500000000000002E-2</v>
      </c>
      <c r="O770" s="173">
        <f>ROUND(E770*N770,2)</f>
        <v>0.13</v>
      </c>
      <c r="P770" s="173">
        <v>0</v>
      </c>
      <c r="Q770" s="173">
        <f>ROUND(E770*P770,2)</f>
        <v>0</v>
      </c>
      <c r="R770" s="175" t="s">
        <v>513</v>
      </c>
      <c r="S770" s="175" t="s">
        <v>185</v>
      </c>
      <c r="T770" s="176" t="s">
        <v>185</v>
      </c>
      <c r="U770" s="161">
        <v>0</v>
      </c>
      <c r="V770" s="161">
        <f>ROUND(E770*U770,2)</f>
        <v>0</v>
      </c>
      <c r="W770" s="161"/>
      <c r="X770" s="161" t="s">
        <v>514</v>
      </c>
      <c r="Y770" s="161" t="s">
        <v>147</v>
      </c>
      <c r="Z770" s="151"/>
      <c r="AA770" s="151"/>
      <c r="AB770" s="151"/>
      <c r="AC770" s="151"/>
      <c r="AD770" s="151"/>
      <c r="AE770" s="151"/>
      <c r="AF770" s="151"/>
      <c r="AG770" s="151" t="s">
        <v>515</v>
      </c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2" x14ac:dyDescent="0.2">
      <c r="A771" s="158"/>
      <c r="B771" s="159"/>
      <c r="C771" s="251" t="s">
        <v>801</v>
      </c>
      <c r="D771" s="252"/>
      <c r="E771" s="252"/>
      <c r="F771" s="252"/>
      <c r="G771" s="252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  <c r="R771" s="161"/>
      <c r="S771" s="161"/>
      <c r="T771" s="161"/>
      <c r="U771" s="161"/>
      <c r="V771" s="161"/>
      <c r="W771" s="161"/>
      <c r="X771" s="161"/>
      <c r="Y771" s="161"/>
      <c r="Z771" s="151"/>
      <c r="AA771" s="151"/>
      <c r="AB771" s="151"/>
      <c r="AC771" s="151"/>
      <c r="AD771" s="151"/>
      <c r="AE771" s="151"/>
      <c r="AF771" s="151"/>
      <c r="AG771" s="151" t="s">
        <v>150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2" x14ac:dyDescent="0.2">
      <c r="A772" s="158"/>
      <c r="B772" s="159"/>
      <c r="C772" s="189" t="s">
        <v>808</v>
      </c>
      <c r="D772" s="182"/>
      <c r="E772" s="183">
        <v>3.8077000000000001</v>
      </c>
      <c r="F772" s="161"/>
      <c r="G772" s="161"/>
      <c r="H772" s="161"/>
      <c r="I772" s="161"/>
      <c r="J772" s="161"/>
      <c r="K772" s="161"/>
      <c r="L772" s="161"/>
      <c r="M772" s="161"/>
      <c r="N772" s="160"/>
      <c r="O772" s="160"/>
      <c r="P772" s="160"/>
      <c r="Q772" s="160"/>
      <c r="R772" s="161"/>
      <c r="S772" s="161"/>
      <c r="T772" s="161"/>
      <c r="U772" s="161"/>
      <c r="V772" s="161"/>
      <c r="W772" s="161"/>
      <c r="X772" s="161"/>
      <c r="Y772" s="161"/>
      <c r="Z772" s="151"/>
      <c r="AA772" s="151"/>
      <c r="AB772" s="151"/>
      <c r="AC772" s="151"/>
      <c r="AD772" s="151"/>
      <c r="AE772" s="151"/>
      <c r="AF772" s="151"/>
      <c r="AG772" s="151" t="s">
        <v>190</v>
      </c>
      <c r="AH772" s="151">
        <v>5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ht="22.5" outlineLevel="1" x14ac:dyDescent="0.2">
      <c r="A773" s="170">
        <v>113</v>
      </c>
      <c r="B773" s="171" t="s">
        <v>809</v>
      </c>
      <c r="C773" s="193" t="s">
        <v>810</v>
      </c>
      <c r="D773" s="172" t="s">
        <v>230</v>
      </c>
      <c r="E773" s="173">
        <v>196.26320000000001</v>
      </c>
      <c r="F773" s="194"/>
      <c r="G773" s="175">
        <f>ROUND(E773*F773,2)</f>
        <v>0</v>
      </c>
      <c r="H773" s="174"/>
      <c r="I773" s="175">
        <f>ROUND(E773*H773,2)</f>
        <v>0</v>
      </c>
      <c r="J773" s="174"/>
      <c r="K773" s="175">
        <f>ROUND(E773*J773,2)</f>
        <v>0</v>
      </c>
      <c r="L773" s="175">
        <v>21</v>
      </c>
      <c r="M773" s="175">
        <f>G773*(1+L773/100)</f>
        <v>0</v>
      </c>
      <c r="N773" s="173">
        <v>4.2999999999999997E-2</v>
      </c>
      <c r="O773" s="173">
        <f>ROUND(E773*N773,2)</f>
        <v>8.44</v>
      </c>
      <c r="P773" s="173">
        <v>0</v>
      </c>
      <c r="Q773" s="173">
        <f>ROUND(E773*P773,2)</f>
        <v>0</v>
      </c>
      <c r="R773" s="175" t="s">
        <v>513</v>
      </c>
      <c r="S773" s="175" t="s">
        <v>185</v>
      </c>
      <c r="T773" s="176" t="s">
        <v>185</v>
      </c>
      <c r="U773" s="161">
        <v>0</v>
      </c>
      <c r="V773" s="161">
        <f>ROUND(E773*U773,2)</f>
        <v>0</v>
      </c>
      <c r="W773" s="161"/>
      <c r="X773" s="161" t="s">
        <v>514</v>
      </c>
      <c r="Y773" s="161" t="s">
        <v>147</v>
      </c>
      <c r="Z773" s="151"/>
      <c r="AA773" s="151"/>
      <c r="AB773" s="151"/>
      <c r="AC773" s="151"/>
      <c r="AD773" s="151"/>
      <c r="AE773" s="151"/>
      <c r="AF773" s="151"/>
      <c r="AG773" s="151" t="s">
        <v>515</v>
      </c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2" x14ac:dyDescent="0.2">
      <c r="A774" s="158"/>
      <c r="B774" s="159"/>
      <c r="C774" s="251" t="s">
        <v>801</v>
      </c>
      <c r="D774" s="252"/>
      <c r="E774" s="252"/>
      <c r="F774" s="252"/>
      <c r="G774" s="252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  <c r="R774" s="161"/>
      <c r="S774" s="161"/>
      <c r="T774" s="161"/>
      <c r="U774" s="161"/>
      <c r="V774" s="161"/>
      <c r="W774" s="161"/>
      <c r="X774" s="161"/>
      <c r="Y774" s="161"/>
      <c r="Z774" s="151"/>
      <c r="AA774" s="151"/>
      <c r="AB774" s="151"/>
      <c r="AC774" s="151"/>
      <c r="AD774" s="151"/>
      <c r="AE774" s="151"/>
      <c r="AF774" s="151"/>
      <c r="AG774" s="151" t="s">
        <v>150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2" x14ac:dyDescent="0.2">
      <c r="A775" s="158"/>
      <c r="B775" s="159"/>
      <c r="C775" s="189" t="s">
        <v>811</v>
      </c>
      <c r="D775" s="182"/>
      <c r="E775" s="183">
        <v>196.26320000000001</v>
      </c>
      <c r="F775" s="161"/>
      <c r="G775" s="161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  <c r="R775" s="161"/>
      <c r="S775" s="161"/>
      <c r="T775" s="161"/>
      <c r="U775" s="161"/>
      <c r="V775" s="161"/>
      <c r="W775" s="161"/>
      <c r="X775" s="161"/>
      <c r="Y775" s="161"/>
      <c r="Z775" s="151"/>
      <c r="AA775" s="151"/>
      <c r="AB775" s="151"/>
      <c r="AC775" s="151"/>
      <c r="AD775" s="151"/>
      <c r="AE775" s="151"/>
      <c r="AF775" s="151"/>
      <c r="AG775" s="151" t="s">
        <v>190</v>
      </c>
      <c r="AH775" s="151">
        <v>5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ht="22.5" outlineLevel="1" x14ac:dyDescent="0.2">
      <c r="A776" s="170">
        <v>114</v>
      </c>
      <c r="B776" s="171" t="s">
        <v>812</v>
      </c>
      <c r="C776" s="193" t="s">
        <v>813</v>
      </c>
      <c r="D776" s="172" t="s">
        <v>230</v>
      </c>
      <c r="E776" s="173">
        <v>24.442</v>
      </c>
      <c r="F776" s="194"/>
      <c r="G776" s="175">
        <f>ROUND(E776*F776,2)</f>
        <v>0</v>
      </c>
      <c r="H776" s="174"/>
      <c r="I776" s="175">
        <f>ROUND(E776*H776,2)</f>
        <v>0</v>
      </c>
      <c r="J776" s="174"/>
      <c r="K776" s="175">
        <f>ROUND(E776*J776,2)</f>
        <v>0</v>
      </c>
      <c r="L776" s="175">
        <v>21</v>
      </c>
      <c r="M776" s="175">
        <f>G776*(1+L776/100)</f>
        <v>0</v>
      </c>
      <c r="N776" s="173">
        <v>5.6500000000000002E-2</v>
      </c>
      <c r="O776" s="173">
        <f>ROUND(E776*N776,2)</f>
        <v>1.38</v>
      </c>
      <c r="P776" s="173">
        <v>0</v>
      </c>
      <c r="Q776" s="173">
        <f>ROUND(E776*P776,2)</f>
        <v>0</v>
      </c>
      <c r="R776" s="175" t="s">
        <v>513</v>
      </c>
      <c r="S776" s="175" t="s">
        <v>185</v>
      </c>
      <c r="T776" s="176" t="s">
        <v>185</v>
      </c>
      <c r="U776" s="161">
        <v>0</v>
      </c>
      <c r="V776" s="161">
        <f>ROUND(E776*U776,2)</f>
        <v>0</v>
      </c>
      <c r="W776" s="161"/>
      <c r="X776" s="161" t="s">
        <v>514</v>
      </c>
      <c r="Y776" s="161" t="s">
        <v>147</v>
      </c>
      <c r="Z776" s="151"/>
      <c r="AA776" s="151"/>
      <c r="AB776" s="151"/>
      <c r="AC776" s="151"/>
      <c r="AD776" s="151"/>
      <c r="AE776" s="151"/>
      <c r="AF776" s="151"/>
      <c r="AG776" s="151" t="s">
        <v>515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2" x14ac:dyDescent="0.2">
      <c r="A777" s="158"/>
      <c r="B777" s="159"/>
      <c r="C777" s="251" t="s">
        <v>801</v>
      </c>
      <c r="D777" s="252"/>
      <c r="E777" s="252"/>
      <c r="F777" s="252"/>
      <c r="G777" s="252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  <c r="R777" s="161"/>
      <c r="S777" s="161"/>
      <c r="T777" s="161"/>
      <c r="U777" s="161"/>
      <c r="V777" s="161"/>
      <c r="W777" s="161"/>
      <c r="X777" s="161"/>
      <c r="Y777" s="161"/>
      <c r="Z777" s="151"/>
      <c r="AA777" s="151"/>
      <c r="AB777" s="151"/>
      <c r="AC777" s="151"/>
      <c r="AD777" s="151"/>
      <c r="AE777" s="151"/>
      <c r="AF777" s="151"/>
      <c r="AG777" s="151" t="s">
        <v>150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2" x14ac:dyDescent="0.2">
      <c r="A778" s="158"/>
      <c r="B778" s="159"/>
      <c r="C778" s="189" t="s">
        <v>814</v>
      </c>
      <c r="D778" s="182"/>
      <c r="E778" s="183">
        <v>24.442</v>
      </c>
      <c r="F778" s="161"/>
      <c r="G778" s="161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  <c r="R778" s="161"/>
      <c r="S778" s="161"/>
      <c r="T778" s="161"/>
      <c r="U778" s="161"/>
      <c r="V778" s="161"/>
      <c r="W778" s="161"/>
      <c r="X778" s="161"/>
      <c r="Y778" s="161"/>
      <c r="Z778" s="151"/>
      <c r="AA778" s="151"/>
      <c r="AB778" s="151"/>
      <c r="AC778" s="151"/>
      <c r="AD778" s="151"/>
      <c r="AE778" s="151"/>
      <c r="AF778" s="151"/>
      <c r="AG778" s="151" t="s">
        <v>190</v>
      </c>
      <c r="AH778" s="151">
        <v>5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ht="22.5" outlineLevel="1" x14ac:dyDescent="0.2">
      <c r="A779" s="170">
        <v>115</v>
      </c>
      <c r="B779" s="171" t="s">
        <v>815</v>
      </c>
      <c r="C779" s="193" t="s">
        <v>816</v>
      </c>
      <c r="D779" s="172" t="s">
        <v>230</v>
      </c>
      <c r="E779" s="173">
        <v>103.02</v>
      </c>
      <c r="F779" s="194"/>
      <c r="G779" s="175">
        <f>ROUND(E779*F779,2)</f>
        <v>0</v>
      </c>
      <c r="H779" s="174"/>
      <c r="I779" s="175">
        <f>ROUND(E779*H779,2)</f>
        <v>0</v>
      </c>
      <c r="J779" s="174"/>
      <c r="K779" s="175">
        <f>ROUND(E779*J779,2)</f>
        <v>0</v>
      </c>
      <c r="L779" s="175">
        <v>21</v>
      </c>
      <c r="M779" s="175">
        <f>G779*(1+L779/100)</f>
        <v>0</v>
      </c>
      <c r="N779" s="173">
        <v>7.0499999999999993E-2</v>
      </c>
      <c r="O779" s="173">
        <f>ROUND(E779*N779,2)</f>
        <v>7.26</v>
      </c>
      <c r="P779" s="173">
        <v>0</v>
      </c>
      <c r="Q779" s="173">
        <f>ROUND(E779*P779,2)</f>
        <v>0</v>
      </c>
      <c r="R779" s="175" t="s">
        <v>513</v>
      </c>
      <c r="S779" s="175" t="s">
        <v>185</v>
      </c>
      <c r="T779" s="176" t="s">
        <v>185</v>
      </c>
      <c r="U779" s="161">
        <v>0</v>
      </c>
      <c r="V779" s="161">
        <f>ROUND(E779*U779,2)</f>
        <v>0</v>
      </c>
      <c r="W779" s="161"/>
      <c r="X779" s="161" t="s">
        <v>514</v>
      </c>
      <c r="Y779" s="161" t="s">
        <v>147</v>
      </c>
      <c r="Z779" s="151"/>
      <c r="AA779" s="151"/>
      <c r="AB779" s="151"/>
      <c r="AC779" s="151"/>
      <c r="AD779" s="151"/>
      <c r="AE779" s="151"/>
      <c r="AF779" s="151"/>
      <c r="AG779" s="151" t="s">
        <v>515</v>
      </c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2" x14ac:dyDescent="0.2">
      <c r="A780" s="158"/>
      <c r="B780" s="159"/>
      <c r="C780" s="251" t="s">
        <v>801</v>
      </c>
      <c r="D780" s="252"/>
      <c r="E780" s="252"/>
      <c r="F780" s="252"/>
      <c r="G780" s="252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  <c r="R780" s="161"/>
      <c r="S780" s="161"/>
      <c r="T780" s="161"/>
      <c r="U780" s="161"/>
      <c r="V780" s="161"/>
      <c r="W780" s="161"/>
      <c r="X780" s="161"/>
      <c r="Y780" s="161"/>
      <c r="Z780" s="151"/>
      <c r="AA780" s="151"/>
      <c r="AB780" s="151"/>
      <c r="AC780" s="151"/>
      <c r="AD780" s="151"/>
      <c r="AE780" s="151"/>
      <c r="AF780" s="151"/>
      <c r="AG780" s="151" t="s">
        <v>150</v>
      </c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2" x14ac:dyDescent="0.2">
      <c r="A781" s="158"/>
      <c r="B781" s="159"/>
      <c r="C781" s="189" t="s">
        <v>817</v>
      </c>
      <c r="D781" s="182"/>
      <c r="E781" s="183">
        <v>103.02</v>
      </c>
      <c r="F781" s="161"/>
      <c r="G781" s="161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  <c r="R781" s="161"/>
      <c r="S781" s="161"/>
      <c r="T781" s="161"/>
      <c r="U781" s="161"/>
      <c r="V781" s="161"/>
      <c r="W781" s="161"/>
      <c r="X781" s="161"/>
      <c r="Y781" s="161"/>
      <c r="Z781" s="151"/>
      <c r="AA781" s="151"/>
      <c r="AB781" s="151"/>
      <c r="AC781" s="151"/>
      <c r="AD781" s="151"/>
      <c r="AE781" s="151"/>
      <c r="AF781" s="151"/>
      <c r="AG781" s="151" t="s">
        <v>190</v>
      </c>
      <c r="AH781" s="151">
        <v>5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ht="22.5" outlineLevel="1" x14ac:dyDescent="0.2">
      <c r="A782" s="170">
        <v>116</v>
      </c>
      <c r="B782" s="171" t="s">
        <v>818</v>
      </c>
      <c r="C782" s="193" t="s">
        <v>819</v>
      </c>
      <c r="D782" s="172" t="s">
        <v>601</v>
      </c>
      <c r="E782" s="173">
        <v>6.06</v>
      </c>
      <c r="F782" s="194"/>
      <c r="G782" s="175">
        <f>ROUND(E782*F782,2)</f>
        <v>0</v>
      </c>
      <c r="H782" s="174"/>
      <c r="I782" s="175">
        <f>ROUND(E782*H782,2)</f>
        <v>0</v>
      </c>
      <c r="J782" s="174"/>
      <c r="K782" s="175">
        <f>ROUND(E782*J782,2)</f>
        <v>0</v>
      </c>
      <c r="L782" s="175">
        <v>21</v>
      </c>
      <c r="M782" s="175">
        <f>G782*(1+L782/100)</f>
        <v>0</v>
      </c>
      <c r="N782" s="173">
        <v>1.4E-2</v>
      </c>
      <c r="O782" s="173">
        <f>ROUND(E782*N782,2)</f>
        <v>0.08</v>
      </c>
      <c r="P782" s="173">
        <v>0</v>
      </c>
      <c r="Q782" s="173">
        <f>ROUND(E782*P782,2)</f>
        <v>0</v>
      </c>
      <c r="R782" s="175" t="s">
        <v>513</v>
      </c>
      <c r="S782" s="175" t="s">
        <v>185</v>
      </c>
      <c r="T782" s="176" t="s">
        <v>185</v>
      </c>
      <c r="U782" s="161">
        <v>0</v>
      </c>
      <c r="V782" s="161">
        <f>ROUND(E782*U782,2)</f>
        <v>0</v>
      </c>
      <c r="W782" s="161"/>
      <c r="X782" s="161" t="s">
        <v>514</v>
      </c>
      <c r="Y782" s="161" t="s">
        <v>147</v>
      </c>
      <c r="Z782" s="151"/>
      <c r="AA782" s="151"/>
      <c r="AB782" s="151"/>
      <c r="AC782" s="151"/>
      <c r="AD782" s="151"/>
      <c r="AE782" s="151"/>
      <c r="AF782" s="151"/>
      <c r="AG782" s="151" t="s">
        <v>515</v>
      </c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2" x14ac:dyDescent="0.2">
      <c r="A783" s="158"/>
      <c r="B783" s="159"/>
      <c r="C783" s="251" t="s">
        <v>801</v>
      </c>
      <c r="D783" s="252"/>
      <c r="E783" s="252"/>
      <c r="F783" s="252"/>
      <c r="G783" s="252"/>
      <c r="H783" s="161"/>
      <c r="I783" s="161"/>
      <c r="J783" s="161"/>
      <c r="K783" s="161"/>
      <c r="L783" s="161"/>
      <c r="M783" s="161"/>
      <c r="N783" s="160"/>
      <c r="O783" s="160"/>
      <c r="P783" s="160"/>
      <c r="Q783" s="160"/>
      <c r="R783" s="161"/>
      <c r="S783" s="161"/>
      <c r="T783" s="161"/>
      <c r="U783" s="161"/>
      <c r="V783" s="161"/>
      <c r="W783" s="161"/>
      <c r="X783" s="161"/>
      <c r="Y783" s="161"/>
      <c r="Z783" s="151"/>
      <c r="AA783" s="151"/>
      <c r="AB783" s="151"/>
      <c r="AC783" s="151"/>
      <c r="AD783" s="151"/>
      <c r="AE783" s="151"/>
      <c r="AF783" s="151"/>
      <c r="AG783" s="151" t="s">
        <v>150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2" x14ac:dyDescent="0.2">
      <c r="A784" s="158"/>
      <c r="B784" s="159"/>
      <c r="C784" s="189" t="s">
        <v>580</v>
      </c>
      <c r="D784" s="182"/>
      <c r="E784" s="183"/>
      <c r="F784" s="195"/>
      <c r="G784" s="161"/>
      <c r="H784" s="161"/>
      <c r="I784" s="161"/>
      <c r="J784" s="161"/>
      <c r="K784" s="161"/>
      <c r="L784" s="161"/>
      <c r="M784" s="161"/>
      <c r="N784" s="160"/>
      <c r="O784" s="160"/>
      <c r="P784" s="160"/>
      <c r="Q784" s="160"/>
      <c r="R784" s="161"/>
      <c r="S784" s="161"/>
      <c r="T784" s="161"/>
      <c r="U784" s="161"/>
      <c r="V784" s="161"/>
      <c r="W784" s="161"/>
      <c r="X784" s="161"/>
      <c r="Y784" s="161"/>
      <c r="Z784" s="151"/>
      <c r="AA784" s="151"/>
      <c r="AB784" s="151"/>
      <c r="AC784" s="151"/>
      <c r="AD784" s="151"/>
      <c r="AE784" s="151"/>
      <c r="AF784" s="151"/>
      <c r="AG784" s="151" t="s">
        <v>190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3" x14ac:dyDescent="0.2">
      <c r="A785" s="158"/>
      <c r="B785" s="159"/>
      <c r="C785" s="189" t="s">
        <v>820</v>
      </c>
      <c r="D785" s="182"/>
      <c r="E785" s="183">
        <v>1.01</v>
      </c>
      <c r="F785" s="195"/>
      <c r="G785" s="161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61"/>
      <c r="Z785" s="151"/>
      <c r="AA785" s="151"/>
      <c r="AB785" s="151"/>
      <c r="AC785" s="151"/>
      <c r="AD785" s="151"/>
      <c r="AE785" s="151"/>
      <c r="AF785" s="151"/>
      <c r="AG785" s="151" t="s">
        <v>190</v>
      </c>
      <c r="AH785" s="151">
        <v>0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3" x14ac:dyDescent="0.2">
      <c r="A786" s="158"/>
      <c r="B786" s="159"/>
      <c r="C786" s="189" t="s">
        <v>821</v>
      </c>
      <c r="D786" s="182"/>
      <c r="E786" s="183">
        <v>1.01</v>
      </c>
      <c r="F786" s="195"/>
      <c r="G786" s="161"/>
      <c r="H786" s="161"/>
      <c r="I786" s="161"/>
      <c r="J786" s="161"/>
      <c r="K786" s="161"/>
      <c r="L786" s="161"/>
      <c r="M786" s="161"/>
      <c r="N786" s="160"/>
      <c r="O786" s="160"/>
      <c r="P786" s="160"/>
      <c r="Q786" s="160"/>
      <c r="R786" s="161"/>
      <c r="S786" s="161"/>
      <c r="T786" s="161"/>
      <c r="U786" s="161"/>
      <c r="V786" s="161"/>
      <c r="W786" s="161"/>
      <c r="X786" s="161"/>
      <c r="Y786" s="161"/>
      <c r="Z786" s="151"/>
      <c r="AA786" s="151"/>
      <c r="AB786" s="151"/>
      <c r="AC786" s="151"/>
      <c r="AD786" s="151"/>
      <c r="AE786" s="151"/>
      <c r="AF786" s="151"/>
      <c r="AG786" s="151" t="s">
        <v>190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3" x14ac:dyDescent="0.2">
      <c r="A787" s="158"/>
      <c r="B787" s="159"/>
      <c r="C787" s="189" t="s">
        <v>822</v>
      </c>
      <c r="D787" s="182"/>
      <c r="E787" s="183">
        <v>1.01</v>
      </c>
      <c r="F787" s="195"/>
      <c r="G787" s="161"/>
      <c r="H787" s="161"/>
      <c r="I787" s="161"/>
      <c r="J787" s="161"/>
      <c r="K787" s="161"/>
      <c r="L787" s="161"/>
      <c r="M787" s="161"/>
      <c r="N787" s="160"/>
      <c r="O787" s="160"/>
      <c r="P787" s="160"/>
      <c r="Q787" s="160"/>
      <c r="R787" s="161"/>
      <c r="S787" s="161"/>
      <c r="T787" s="161"/>
      <c r="U787" s="161"/>
      <c r="V787" s="161"/>
      <c r="W787" s="161"/>
      <c r="X787" s="161"/>
      <c r="Y787" s="161"/>
      <c r="Z787" s="151"/>
      <c r="AA787" s="151"/>
      <c r="AB787" s="151"/>
      <c r="AC787" s="151"/>
      <c r="AD787" s="151"/>
      <c r="AE787" s="151"/>
      <c r="AF787" s="151"/>
      <c r="AG787" s="151" t="s">
        <v>190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3" x14ac:dyDescent="0.2">
      <c r="A788" s="158"/>
      <c r="B788" s="159"/>
      <c r="C788" s="189" t="s">
        <v>823</v>
      </c>
      <c r="D788" s="182"/>
      <c r="E788" s="183">
        <v>3.03</v>
      </c>
      <c r="F788" s="195"/>
      <c r="G788" s="161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  <c r="R788" s="161"/>
      <c r="S788" s="161"/>
      <c r="T788" s="161"/>
      <c r="U788" s="161"/>
      <c r="V788" s="161"/>
      <c r="W788" s="161"/>
      <c r="X788" s="161"/>
      <c r="Y788" s="161"/>
      <c r="Z788" s="151"/>
      <c r="AA788" s="151"/>
      <c r="AB788" s="151"/>
      <c r="AC788" s="151"/>
      <c r="AD788" s="151"/>
      <c r="AE788" s="151"/>
      <c r="AF788" s="151"/>
      <c r="AG788" s="151" t="s">
        <v>190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ht="22.5" outlineLevel="1" x14ac:dyDescent="0.2">
      <c r="A789" s="170">
        <v>117</v>
      </c>
      <c r="B789" s="171" t="s">
        <v>824</v>
      </c>
      <c r="C789" s="193" t="s">
        <v>825</v>
      </c>
      <c r="D789" s="172" t="s">
        <v>601</v>
      </c>
      <c r="E789" s="173">
        <v>1.01</v>
      </c>
      <c r="F789" s="194"/>
      <c r="G789" s="175">
        <f>ROUND(E789*F789,2)</f>
        <v>0</v>
      </c>
      <c r="H789" s="174"/>
      <c r="I789" s="175">
        <f>ROUND(E789*H789,2)</f>
        <v>0</v>
      </c>
      <c r="J789" s="174"/>
      <c r="K789" s="175">
        <f>ROUND(E789*J789,2)</f>
        <v>0</v>
      </c>
      <c r="L789" s="175">
        <v>21</v>
      </c>
      <c r="M789" s="175">
        <f>G789*(1+L789/100)</f>
        <v>0</v>
      </c>
      <c r="N789" s="173">
        <v>1.7999999999999999E-2</v>
      </c>
      <c r="O789" s="173">
        <f>ROUND(E789*N789,2)</f>
        <v>0.02</v>
      </c>
      <c r="P789" s="173">
        <v>0</v>
      </c>
      <c r="Q789" s="173">
        <f>ROUND(E789*P789,2)</f>
        <v>0</v>
      </c>
      <c r="R789" s="175" t="s">
        <v>513</v>
      </c>
      <c r="S789" s="175" t="s">
        <v>185</v>
      </c>
      <c r="T789" s="176" t="s">
        <v>185</v>
      </c>
      <c r="U789" s="161">
        <v>0</v>
      </c>
      <c r="V789" s="161">
        <f>ROUND(E789*U789,2)</f>
        <v>0</v>
      </c>
      <c r="W789" s="161"/>
      <c r="X789" s="161" t="s">
        <v>514</v>
      </c>
      <c r="Y789" s="161" t="s">
        <v>147</v>
      </c>
      <c r="Z789" s="151"/>
      <c r="AA789" s="151"/>
      <c r="AB789" s="151"/>
      <c r="AC789" s="151"/>
      <c r="AD789" s="151"/>
      <c r="AE789" s="151"/>
      <c r="AF789" s="151"/>
      <c r="AG789" s="151" t="s">
        <v>515</v>
      </c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2" x14ac:dyDescent="0.2">
      <c r="A790" s="158"/>
      <c r="B790" s="159"/>
      <c r="C790" s="251" t="s">
        <v>801</v>
      </c>
      <c r="D790" s="252"/>
      <c r="E790" s="252"/>
      <c r="F790" s="252"/>
      <c r="G790" s="252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61"/>
      <c r="Z790" s="151"/>
      <c r="AA790" s="151"/>
      <c r="AB790" s="151"/>
      <c r="AC790" s="151"/>
      <c r="AD790" s="151"/>
      <c r="AE790" s="151"/>
      <c r="AF790" s="151"/>
      <c r="AG790" s="151" t="s">
        <v>150</v>
      </c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2" x14ac:dyDescent="0.2">
      <c r="A791" s="158"/>
      <c r="B791" s="159"/>
      <c r="C791" s="189" t="s">
        <v>580</v>
      </c>
      <c r="D791" s="182"/>
      <c r="E791" s="183"/>
      <c r="F791" s="161"/>
      <c r="G791" s="161"/>
      <c r="H791" s="161"/>
      <c r="I791" s="161"/>
      <c r="J791" s="161"/>
      <c r="K791" s="161"/>
      <c r="L791" s="161"/>
      <c r="M791" s="161"/>
      <c r="N791" s="160"/>
      <c r="O791" s="160"/>
      <c r="P791" s="160"/>
      <c r="Q791" s="160"/>
      <c r="R791" s="161"/>
      <c r="S791" s="161"/>
      <c r="T791" s="161"/>
      <c r="U791" s="161"/>
      <c r="V791" s="161"/>
      <c r="W791" s="161"/>
      <c r="X791" s="161"/>
      <c r="Y791" s="161"/>
      <c r="Z791" s="151"/>
      <c r="AA791" s="151"/>
      <c r="AB791" s="151"/>
      <c r="AC791" s="151"/>
      <c r="AD791" s="151"/>
      <c r="AE791" s="151"/>
      <c r="AF791" s="151"/>
      <c r="AG791" s="151" t="s">
        <v>190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3" x14ac:dyDescent="0.2">
      <c r="A792" s="158"/>
      <c r="B792" s="159"/>
      <c r="C792" s="189" t="s">
        <v>822</v>
      </c>
      <c r="D792" s="182"/>
      <c r="E792" s="183">
        <v>1.01</v>
      </c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61"/>
      <c r="Z792" s="151"/>
      <c r="AA792" s="151"/>
      <c r="AB792" s="151"/>
      <c r="AC792" s="151"/>
      <c r="AD792" s="151"/>
      <c r="AE792" s="151"/>
      <c r="AF792" s="151"/>
      <c r="AG792" s="151" t="s">
        <v>190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 x14ac:dyDescent="0.2">
      <c r="A793" s="170">
        <v>118</v>
      </c>
      <c r="B793" s="171" t="s">
        <v>826</v>
      </c>
      <c r="C793" s="193" t="s">
        <v>827</v>
      </c>
      <c r="D793" s="172" t="s">
        <v>601</v>
      </c>
      <c r="E793" s="173">
        <v>1.01</v>
      </c>
      <c r="F793" s="194"/>
      <c r="G793" s="175">
        <f>ROUND(E793*F793,2)</f>
        <v>0</v>
      </c>
      <c r="H793" s="174"/>
      <c r="I793" s="175">
        <f>ROUND(E793*H793,2)</f>
        <v>0</v>
      </c>
      <c r="J793" s="174"/>
      <c r="K793" s="175">
        <f>ROUND(E793*J793,2)</f>
        <v>0</v>
      </c>
      <c r="L793" s="175">
        <v>21</v>
      </c>
      <c r="M793" s="175">
        <f>G793*(1+L793/100)</f>
        <v>0</v>
      </c>
      <c r="N793" s="173">
        <v>3.8999999999999998E-3</v>
      </c>
      <c r="O793" s="173">
        <f>ROUND(E793*N793,2)</f>
        <v>0</v>
      </c>
      <c r="P793" s="173">
        <v>0</v>
      </c>
      <c r="Q793" s="173">
        <f>ROUND(E793*P793,2)</f>
        <v>0</v>
      </c>
      <c r="R793" s="175"/>
      <c r="S793" s="175" t="s">
        <v>144</v>
      </c>
      <c r="T793" s="176" t="s">
        <v>145</v>
      </c>
      <c r="U793" s="161">
        <v>0</v>
      </c>
      <c r="V793" s="161">
        <f>ROUND(E793*U793,2)</f>
        <v>0</v>
      </c>
      <c r="W793" s="161"/>
      <c r="X793" s="161" t="s">
        <v>514</v>
      </c>
      <c r="Y793" s="161" t="s">
        <v>147</v>
      </c>
      <c r="Z793" s="151"/>
      <c r="AA793" s="151"/>
      <c r="AB793" s="151"/>
      <c r="AC793" s="151"/>
      <c r="AD793" s="151"/>
      <c r="AE793" s="151"/>
      <c r="AF793" s="151"/>
      <c r="AG793" s="151" t="s">
        <v>515</v>
      </c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2" x14ac:dyDescent="0.2">
      <c r="A794" s="158"/>
      <c r="B794" s="159"/>
      <c r="C794" s="251" t="s">
        <v>801</v>
      </c>
      <c r="D794" s="252"/>
      <c r="E794" s="252"/>
      <c r="F794" s="252"/>
      <c r="G794" s="252"/>
      <c r="H794" s="161"/>
      <c r="I794" s="161"/>
      <c r="J794" s="161"/>
      <c r="K794" s="161"/>
      <c r="L794" s="161"/>
      <c r="M794" s="161"/>
      <c r="N794" s="160"/>
      <c r="O794" s="160"/>
      <c r="P794" s="160"/>
      <c r="Q794" s="160"/>
      <c r="R794" s="161"/>
      <c r="S794" s="161"/>
      <c r="T794" s="161"/>
      <c r="U794" s="161"/>
      <c r="V794" s="161"/>
      <c r="W794" s="161"/>
      <c r="X794" s="161"/>
      <c r="Y794" s="161"/>
      <c r="Z794" s="151"/>
      <c r="AA794" s="151"/>
      <c r="AB794" s="151"/>
      <c r="AC794" s="151"/>
      <c r="AD794" s="151"/>
      <c r="AE794" s="151"/>
      <c r="AF794" s="151"/>
      <c r="AG794" s="151" t="s">
        <v>150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">
      <c r="A795" s="158"/>
      <c r="B795" s="159"/>
      <c r="C795" s="189" t="s">
        <v>580</v>
      </c>
      <c r="D795" s="182"/>
      <c r="E795" s="183"/>
      <c r="F795" s="161"/>
      <c r="G795" s="161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61"/>
      <c r="Z795" s="151"/>
      <c r="AA795" s="151"/>
      <c r="AB795" s="151"/>
      <c r="AC795" s="151"/>
      <c r="AD795" s="151"/>
      <c r="AE795" s="151"/>
      <c r="AF795" s="151"/>
      <c r="AG795" s="151" t="s">
        <v>190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3" x14ac:dyDescent="0.2">
      <c r="A796" s="158"/>
      <c r="B796" s="159"/>
      <c r="C796" s="189" t="s">
        <v>636</v>
      </c>
      <c r="D796" s="182"/>
      <c r="E796" s="183"/>
      <c r="F796" s="161"/>
      <c r="G796" s="16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  <c r="R796" s="161"/>
      <c r="S796" s="161"/>
      <c r="T796" s="161"/>
      <c r="U796" s="161"/>
      <c r="V796" s="161"/>
      <c r="W796" s="161"/>
      <c r="X796" s="161"/>
      <c r="Y796" s="161"/>
      <c r="Z796" s="151"/>
      <c r="AA796" s="151"/>
      <c r="AB796" s="151"/>
      <c r="AC796" s="151"/>
      <c r="AD796" s="151"/>
      <c r="AE796" s="151"/>
      <c r="AF796" s="151"/>
      <c r="AG796" s="151" t="s">
        <v>190</v>
      </c>
      <c r="AH796" s="151">
        <v>0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3" x14ac:dyDescent="0.2">
      <c r="A797" s="158"/>
      <c r="B797" s="159"/>
      <c r="C797" s="189" t="s">
        <v>828</v>
      </c>
      <c r="D797" s="182"/>
      <c r="E797" s="183">
        <v>1.01</v>
      </c>
      <c r="F797" s="161"/>
      <c r="G797" s="161"/>
      <c r="H797" s="161"/>
      <c r="I797" s="161"/>
      <c r="J797" s="161"/>
      <c r="K797" s="161"/>
      <c r="L797" s="161"/>
      <c r="M797" s="161"/>
      <c r="N797" s="160"/>
      <c r="O797" s="160"/>
      <c r="P797" s="160"/>
      <c r="Q797" s="160"/>
      <c r="R797" s="161"/>
      <c r="S797" s="161"/>
      <c r="T797" s="161"/>
      <c r="U797" s="161"/>
      <c r="V797" s="161"/>
      <c r="W797" s="161"/>
      <c r="X797" s="161"/>
      <c r="Y797" s="161"/>
      <c r="Z797" s="151"/>
      <c r="AA797" s="151"/>
      <c r="AB797" s="151"/>
      <c r="AC797" s="151"/>
      <c r="AD797" s="151"/>
      <c r="AE797" s="151"/>
      <c r="AF797" s="151"/>
      <c r="AG797" s="151" t="s">
        <v>190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 x14ac:dyDescent="0.2">
      <c r="A798" s="170">
        <v>119</v>
      </c>
      <c r="B798" s="171" t="s">
        <v>829</v>
      </c>
      <c r="C798" s="193" t="s">
        <v>830</v>
      </c>
      <c r="D798" s="172" t="s">
        <v>601</v>
      </c>
      <c r="E798" s="173">
        <v>2.02</v>
      </c>
      <c r="F798" s="194"/>
      <c r="G798" s="175">
        <f>ROUND(E798*F798,2)</f>
        <v>0</v>
      </c>
      <c r="H798" s="174"/>
      <c r="I798" s="175">
        <f>ROUND(E798*H798,2)</f>
        <v>0</v>
      </c>
      <c r="J798" s="174"/>
      <c r="K798" s="175">
        <f>ROUND(E798*J798,2)</f>
        <v>0</v>
      </c>
      <c r="L798" s="175">
        <v>21</v>
      </c>
      <c r="M798" s="175">
        <f>G798*(1+L798/100)</f>
        <v>0</v>
      </c>
      <c r="N798" s="173">
        <v>4.5999999999999999E-3</v>
      </c>
      <c r="O798" s="173">
        <f>ROUND(E798*N798,2)</f>
        <v>0.01</v>
      </c>
      <c r="P798" s="173">
        <v>0</v>
      </c>
      <c r="Q798" s="173">
        <f>ROUND(E798*P798,2)</f>
        <v>0</v>
      </c>
      <c r="R798" s="175"/>
      <c r="S798" s="175" t="s">
        <v>144</v>
      </c>
      <c r="T798" s="176" t="s">
        <v>145</v>
      </c>
      <c r="U798" s="161">
        <v>0</v>
      </c>
      <c r="V798" s="161">
        <f>ROUND(E798*U798,2)</f>
        <v>0</v>
      </c>
      <c r="W798" s="161"/>
      <c r="X798" s="161" t="s">
        <v>514</v>
      </c>
      <c r="Y798" s="161" t="s">
        <v>147</v>
      </c>
      <c r="Z798" s="151"/>
      <c r="AA798" s="151"/>
      <c r="AB798" s="151"/>
      <c r="AC798" s="151"/>
      <c r="AD798" s="151"/>
      <c r="AE798" s="151"/>
      <c r="AF798" s="151"/>
      <c r="AG798" s="151" t="s">
        <v>515</v>
      </c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2" x14ac:dyDescent="0.2">
      <c r="A799" s="158"/>
      <c r="B799" s="159"/>
      <c r="C799" s="251" t="s">
        <v>801</v>
      </c>
      <c r="D799" s="252"/>
      <c r="E799" s="252"/>
      <c r="F799" s="252"/>
      <c r="G799" s="252"/>
      <c r="H799" s="161"/>
      <c r="I799" s="161"/>
      <c r="J799" s="161"/>
      <c r="K799" s="161"/>
      <c r="L799" s="161"/>
      <c r="M799" s="161"/>
      <c r="N799" s="160"/>
      <c r="O799" s="160"/>
      <c r="P799" s="160"/>
      <c r="Q799" s="160"/>
      <c r="R799" s="161"/>
      <c r="S799" s="161"/>
      <c r="T799" s="161"/>
      <c r="U799" s="161"/>
      <c r="V799" s="161"/>
      <c r="W799" s="161"/>
      <c r="X799" s="161"/>
      <c r="Y799" s="161"/>
      <c r="Z799" s="151"/>
      <c r="AA799" s="151"/>
      <c r="AB799" s="151"/>
      <c r="AC799" s="151"/>
      <c r="AD799" s="151"/>
      <c r="AE799" s="151"/>
      <c r="AF799" s="151"/>
      <c r="AG799" s="151" t="s">
        <v>150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2" x14ac:dyDescent="0.2">
      <c r="A800" s="158"/>
      <c r="B800" s="159"/>
      <c r="C800" s="189" t="s">
        <v>580</v>
      </c>
      <c r="D800" s="182"/>
      <c r="E800" s="183"/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61"/>
      <c r="Z800" s="151"/>
      <c r="AA800" s="151"/>
      <c r="AB800" s="151"/>
      <c r="AC800" s="151"/>
      <c r="AD800" s="151"/>
      <c r="AE800" s="151"/>
      <c r="AF800" s="151"/>
      <c r="AG800" s="151" t="s">
        <v>190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3" x14ac:dyDescent="0.2">
      <c r="A801" s="158"/>
      <c r="B801" s="159"/>
      <c r="C801" s="189" t="s">
        <v>831</v>
      </c>
      <c r="D801" s="182"/>
      <c r="E801" s="183">
        <v>2.02</v>
      </c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61"/>
      <c r="Z801" s="151"/>
      <c r="AA801" s="151"/>
      <c r="AB801" s="151"/>
      <c r="AC801" s="151"/>
      <c r="AD801" s="151"/>
      <c r="AE801" s="151"/>
      <c r="AF801" s="151"/>
      <c r="AG801" s="151" t="s">
        <v>190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 x14ac:dyDescent="0.2">
      <c r="A802" s="170">
        <v>120</v>
      </c>
      <c r="B802" s="171" t="s">
        <v>832</v>
      </c>
      <c r="C802" s="193" t="s">
        <v>833</v>
      </c>
      <c r="D802" s="172" t="s">
        <v>601</v>
      </c>
      <c r="E802" s="173">
        <v>3.03</v>
      </c>
      <c r="F802" s="194"/>
      <c r="G802" s="175">
        <f>ROUND(E802*F802,2)</f>
        <v>0</v>
      </c>
      <c r="H802" s="174"/>
      <c r="I802" s="175">
        <f>ROUND(E802*H802,2)</f>
        <v>0</v>
      </c>
      <c r="J802" s="174"/>
      <c r="K802" s="175">
        <f>ROUND(E802*J802,2)</f>
        <v>0</v>
      </c>
      <c r="L802" s="175">
        <v>21</v>
      </c>
      <c r="M802" s="175">
        <f>G802*(1+L802/100)</f>
        <v>0</v>
      </c>
      <c r="N802" s="173">
        <v>0.01</v>
      </c>
      <c r="O802" s="173">
        <f>ROUND(E802*N802,2)</f>
        <v>0.03</v>
      </c>
      <c r="P802" s="173">
        <v>0</v>
      </c>
      <c r="Q802" s="173">
        <f>ROUND(E802*P802,2)</f>
        <v>0</v>
      </c>
      <c r="R802" s="175"/>
      <c r="S802" s="175" t="s">
        <v>144</v>
      </c>
      <c r="T802" s="176" t="s">
        <v>145</v>
      </c>
      <c r="U802" s="161">
        <v>0</v>
      </c>
      <c r="V802" s="161">
        <f>ROUND(E802*U802,2)</f>
        <v>0</v>
      </c>
      <c r="W802" s="161"/>
      <c r="X802" s="161" t="s">
        <v>514</v>
      </c>
      <c r="Y802" s="161" t="s">
        <v>147</v>
      </c>
      <c r="Z802" s="151"/>
      <c r="AA802" s="151"/>
      <c r="AB802" s="151"/>
      <c r="AC802" s="151"/>
      <c r="AD802" s="151"/>
      <c r="AE802" s="151"/>
      <c r="AF802" s="151"/>
      <c r="AG802" s="151" t="s">
        <v>515</v>
      </c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2" x14ac:dyDescent="0.2">
      <c r="A803" s="158"/>
      <c r="B803" s="159"/>
      <c r="C803" s="251" t="s">
        <v>801</v>
      </c>
      <c r="D803" s="252"/>
      <c r="E803" s="252"/>
      <c r="F803" s="252"/>
      <c r="G803" s="252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61"/>
      <c r="Z803" s="151"/>
      <c r="AA803" s="151"/>
      <c r="AB803" s="151"/>
      <c r="AC803" s="151"/>
      <c r="AD803" s="151"/>
      <c r="AE803" s="151"/>
      <c r="AF803" s="151"/>
      <c r="AG803" s="151" t="s">
        <v>150</v>
      </c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2" x14ac:dyDescent="0.2">
      <c r="A804" s="158"/>
      <c r="B804" s="159"/>
      <c r="C804" s="189" t="s">
        <v>580</v>
      </c>
      <c r="D804" s="182"/>
      <c r="E804" s="183"/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61"/>
      <c r="Z804" s="151"/>
      <c r="AA804" s="151"/>
      <c r="AB804" s="151"/>
      <c r="AC804" s="151"/>
      <c r="AD804" s="151"/>
      <c r="AE804" s="151"/>
      <c r="AF804" s="151"/>
      <c r="AG804" s="151" t="s">
        <v>190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3" x14ac:dyDescent="0.2">
      <c r="A805" s="158"/>
      <c r="B805" s="159"/>
      <c r="C805" s="189" t="s">
        <v>821</v>
      </c>
      <c r="D805" s="182"/>
      <c r="E805" s="183">
        <v>1.01</v>
      </c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61"/>
      <c r="Z805" s="151"/>
      <c r="AA805" s="151"/>
      <c r="AB805" s="151"/>
      <c r="AC805" s="151"/>
      <c r="AD805" s="151"/>
      <c r="AE805" s="151"/>
      <c r="AF805" s="151"/>
      <c r="AG805" s="151" t="s">
        <v>190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3" x14ac:dyDescent="0.2">
      <c r="A806" s="158"/>
      <c r="B806" s="159"/>
      <c r="C806" s="189" t="s">
        <v>834</v>
      </c>
      <c r="D806" s="182"/>
      <c r="E806" s="183">
        <v>2.02</v>
      </c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  <c r="R806" s="161"/>
      <c r="S806" s="161"/>
      <c r="T806" s="161"/>
      <c r="U806" s="161"/>
      <c r="V806" s="161"/>
      <c r="W806" s="161"/>
      <c r="X806" s="161"/>
      <c r="Y806" s="161"/>
      <c r="Z806" s="151"/>
      <c r="AA806" s="151"/>
      <c r="AB806" s="151"/>
      <c r="AC806" s="151"/>
      <c r="AD806" s="151"/>
      <c r="AE806" s="151"/>
      <c r="AF806" s="151"/>
      <c r="AG806" s="151" t="s">
        <v>190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 x14ac:dyDescent="0.2">
      <c r="A807" s="170">
        <v>121</v>
      </c>
      <c r="B807" s="171" t="s">
        <v>835</v>
      </c>
      <c r="C807" s="193" t="s">
        <v>836</v>
      </c>
      <c r="D807" s="172" t="s">
        <v>601</v>
      </c>
      <c r="E807" s="173">
        <v>2.02</v>
      </c>
      <c r="F807" s="194"/>
      <c r="G807" s="175">
        <f>ROUND(E807*F807,2)</f>
        <v>0</v>
      </c>
      <c r="H807" s="174"/>
      <c r="I807" s="175">
        <f>ROUND(E807*H807,2)</f>
        <v>0</v>
      </c>
      <c r="J807" s="174"/>
      <c r="K807" s="175">
        <f>ROUND(E807*J807,2)</f>
        <v>0</v>
      </c>
      <c r="L807" s="175">
        <v>21</v>
      </c>
      <c r="M807" s="175">
        <f>G807*(1+L807/100)</f>
        <v>0</v>
      </c>
      <c r="N807" s="173">
        <v>1.7600000000000001E-2</v>
      </c>
      <c r="O807" s="173">
        <f>ROUND(E807*N807,2)</f>
        <v>0.04</v>
      </c>
      <c r="P807" s="173">
        <v>0</v>
      </c>
      <c r="Q807" s="173">
        <f>ROUND(E807*P807,2)</f>
        <v>0</v>
      </c>
      <c r="R807" s="175"/>
      <c r="S807" s="175" t="s">
        <v>144</v>
      </c>
      <c r="T807" s="176" t="s">
        <v>145</v>
      </c>
      <c r="U807" s="161">
        <v>0</v>
      </c>
      <c r="V807" s="161">
        <f>ROUND(E807*U807,2)</f>
        <v>0</v>
      </c>
      <c r="W807" s="161"/>
      <c r="X807" s="161" t="s">
        <v>514</v>
      </c>
      <c r="Y807" s="161" t="s">
        <v>147</v>
      </c>
      <c r="Z807" s="151"/>
      <c r="AA807" s="151"/>
      <c r="AB807" s="151"/>
      <c r="AC807" s="151"/>
      <c r="AD807" s="151"/>
      <c r="AE807" s="151"/>
      <c r="AF807" s="151"/>
      <c r="AG807" s="151" t="s">
        <v>515</v>
      </c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2" x14ac:dyDescent="0.2">
      <c r="A808" s="158"/>
      <c r="B808" s="159"/>
      <c r="C808" s="251" t="s">
        <v>801</v>
      </c>
      <c r="D808" s="252"/>
      <c r="E808" s="252"/>
      <c r="F808" s="252"/>
      <c r="G808" s="252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  <c r="R808" s="161"/>
      <c r="S808" s="161"/>
      <c r="T808" s="161"/>
      <c r="U808" s="161"/>
      <c r="V808" s="161"/>
      <c r="W808" s="161"/>
      <c r="X808" s="161"/>
      <c r="Y808" s="161"/>
      <c r="Z808" s="151"/>
      <c r="AA808" s="151"/>
      <c r="AB808" s="151"/>
      <c r="AC808" s="151"/>
      <c r="AD808" s="151"/>
      <c r="AE808" s="151"/>
      <c r="AF808" s="151"/>
      <c r="AG808" s="151" t="s">
        <v>150</v>
      </c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2" x14ac:dyDescent="0.2">
      <c r="A809" s="158"/>
      <c r="B809" s="159"/>
      <c r="C809" s="189" t="s">
        <v>594</v>
      </c>
      <c r="D809" s="182"/>
      <c r="E809" s="183"/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61"/>
      <c r="Z809" s="151"/>
      <c r="AA809" s="151"/>
      <c r="AB809" s="151"/>
      <c r="AC809" s="151"/>
      <c r="AD809" s="151"/>
      <c r="AE809" s="151"/>
      <c r="AF809" s="151"/>
      <c r="AG809" s="151" t="s">
        <v>190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3" x14ac:dyDescent="0.2">
      <c r="A810" s="158"/>
      <c r="B810" s="159"/>
      <c r="C810" s="189" t="s">
        <v>629</v>
      </c>
      <c r="D810" s="182"/>
      <c r="E810" s="183"/>
      <c r="F810" s="161"/>
      <c r="G810" s="16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61"/>
      <c r="Z810" s="151"/>
      <c r="AA810" s="151"/>
      <c r="AB810" s="151"/>
      <c r="AC810" s="151"/>
      <c r="AD810" s="151"/>
      <c r="AE810" s="151"/>
      <c r="AF810" s="151"/>
      <c r="AG810" s="151" t="s">
        <v>190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3" x14ac:dyDescent="0.2">
      <c r="A811" s="158"/>
      <c r="B811" s="159"/>
      <c r="C811" s="189" t="s">
        <v>837</v>
      </c>
      <c r="D811" s="182"/>
      <c r="E811" s="183">
        <v>2.02</v>
      </c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  <c r="R811" s="161"/>
      <c r="S811" s="161"/>
      <c r="T811" s="161"/>
      <c r="U811" s="161"/>
      <c r="V811" s="161"/>
      <c r="W811" s="161"/>
      <c r="X811" s="161"/>
      <c r="Y811" s="161"/>
      <c r="Z811" s="151"/>
      <c r="AA811" s="151"/>
      <c r="AB811" s="151"/>
      <c r="AC811" s="151"/>
      <c r="AD811" s="151"/>
      <c r="AE811" s="151"/>
      <c r="AF811" s="151"/>
      <c r="AG811" s="151" t="s">
        <v>190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ht="22.5" outlineLevel="1" x14ac:dyDescent="0.2">
      <c r="A812" s="170">
        <v>122</v>
      </c>
      <c r="B812" s="171" t="s">
        <v>838</v>
      </c>
      <c r="C812" s="193" t="s">
        <v>839</v>
      </c>
      <c r="D812" s="172" t="s">
        <v>601</v>
      </c>
      <c r="E812" s="173">
        <v>1.01</v>
      </c>
      <c r="F812" s="194"/>
      <c r="G812" s="175">
        <f>ROUND(E812*F812,2)</f>
        <v>0</v>
      </c>
      <c r="H812" s="174"/>
      <c r="I812" s="175">
        <f>ROUND(E812*H812,2)</f>
        <v>0</v>
      </c>
      <c r="J812" s="174"/>
      <c r="K812" s="175">
        <f>ROUND(E812*J812,2)</f>
        <v>0</v>
      </c>
      <c r="L812" s="175">
        <v>21</v>
      </c>
      <c r="M812" s="175">
        <f>G812*(1+L812/100)</f>
        <v>0</v>
      </c>
      <c r="N812" s="173">
        <v>9.7000000000000003E-3</v>
      </c>
      <c r="O812" s="173">
        <f>ROUND(E812*N812,2)</f>
        <v>0.01</v>
      </c>
      <c r="P812" s="173">
        <v>0</v>
      </c>
      <c r="Q812" s="173">
        <f>ROUND(E812*P812,2)</f>
        <v>0</v>
      </c>
      <c r="R812" s="175" t="s">
        <v>513</v>
      </c>
      <c r="S812" s="175" t="s">
        <v>185</v>
      </c>
      <c r="T812" s="176" t="s">
        <v>185</v>
      </c>
      <c r="U812" s="161">
        <v>0</v>
      </c>
      <c r="V812" s="161">
        <f>ROUND(E812*U812,2)</f>
        <v>0</v>
      </c>
      <c r="W812" s="161"/>
      <c r="X812" s="161" t="s">
        <v>514</v>
      </c>
      <c r="Y812" s="161" t="s">
        <v>147</v>
      </c>
      <c r="Z812" s="151"/>
      <c r="AA812" s="151"/>
      <c r="AB812" s="151"/>
      <c r="AC812" s="151"/>
      <c r="AD812" s="151"/>
      <c r="AE812" s="151"/>
      <c r="AF812" s="151"/>
      <c r="AG812" s="151" t="s">
        <v>515</v>
      </c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2" x14ac:dyDescent="0.2">
      <c r="A813" s="158"/>
      <c r="B813" s="159"/>
      <c r="C813" s="251" t="s">
        <v>801</v>
      </c>
      <c r="D813" s="252"/>
      <c r="E813" s="252"/>
      <c r="F813" s="252"/>
      <c r="G813" s="252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  <c r="R813" s="161"/>
      <c r="S813" s="161"/>
      <c r="T813" s="161"/>
      <c r="U813" s="161"/>
      <c r="V813" s="161"/>
      <c r="W813" s="161"/>
      <c r="X813" s="161"/>
      <c r="Y813" s="161"/>
      <c r="Z813" s="151"/>
      <c r="AA813" s="151"/>
      <c r="AB813" s="151"/>
      <c r="AC813" s="151"/>
      <c r="AD813" s="151"/>
      <c r="AE813" s="151"/>
      <c r="AF813" s="151"/>
      <c r="AG813" s="151" t="s">
        <v>150</v>
      </c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2" x14ac:dyDescent="0.2">
      <c r="A814" s="158"/>
      <c r="B814" s="159"/>
      <c r="C814" s="189" t="s">
        <v>580</v>
      </c>
      <c r="D814" s="182"/>
      <c r="E814" s="183"/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61"/>
      <c r="Z814" s="151"/>
      <c r="AA814" s="151"/>
      <c r="AB814" s="151"/>
      <c r="AC814" s="151"/>
      <c r="AD814" s="151"/>
      <c r="AE814" s="151"/>
      <c r="AF814" s="151"/>
      <c r="AG814" s="151" t="s">
        <v>190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3" x14ac:dyDescent="0.2">
      <c r="A815" s="158"/>
      <c r="B815" s="159"/>
      <c r="C815" s="189" t="s">
        <v>840</v>
      </c>
      <c r="D815" s="182"/>
      <c r="E815" s="183">
        <v>1.01</v>
      </c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  <c r="R815" s="161"/>
      <c r="S815" s="161"/>
      <c r="T815" s="161"/>
      <c r="U815" s="161"/>
      <c r="V815" s="161"/>
      <c r="W815" s="161"/>
      <c r="X815" s="161"/>
      <c r="Y815" s="161"/>
      <c r="Z815" s="151"/>
      <c r="AA815" s="151"/>
      <c r="AB815" s="151"/>
      <c r="AC815" s="151"/>
      <c r="AD815" s="151"/>
      <c r="AE815" s="151"/>
      <c r="AF815" s="151"/>
      <c r="AG815" s="151" t="s">
        <v>190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ht="22.5" outlineLevel="1" x14ac:dyDescent="0.2">
      <c r="A816" s="170">
        <v>123</v>
      </c>
      <c r="B816" s="171" t="s">
        <v>841</v>
      </c>
      <c r="C816" s="193" t="s">
        <v>842</v>
      </c>
      <c r="D816" s="172" t="s">
        <v>601</v>
      </c>
      <c r="E816" s="173">
        <v>1.01</v>
      </c>
      <c r="F816" s="194"/>
      <c r="G816" s="175">
        <f>ROUND(E816*F816,2)</f>
        <v>0</v>
      </c>
      <c r="H816" s="174"/>
      <c r="I816" s="175">
        <f>ROUND(E816*H816,2)</f>
        <v>0</v>
      </c>
      <c r="J816" s="174"/>
      <c r="K816" s="175">
        <f>ROUND(E816*J816,2)</f>
        <v>0</v>
      </c>
      <c r="L816" s="175">
        <v>21</v>
      </c>
      <c r="M816" s="175">
        <f>G816*(1+L816/100)</f>
        <v>0</v>
      </c>
      <c r="N816" s="173">
        <v>1.5599999999999999E-2</v>
      </c>
      <c r="O816" s="173">
        <f>ROUND(E816*N816,2)</f>
        <v>0.02</v>
      </c>
      <c r="P816" s="173">
        <v>0</v>
      </c>
      <c r="Q816" s="173">
        <f>ROUND(E816*P816,2)</f>
        <v>0</v>
      </c>
      <c r="R816" s="175" t="s">
        <v>513</v>
      </c>
      <c r="S816" s="175" t="s">
        <v>185</v>
      </c>
      <c r="T816" s="176" t="s">
        <v>185</v>
      </c>
      <c r="U816" s="161">
        <v>0</v>
      </c>
      <c r="V816" s="161">
        <f>ROUND(E816*U816,2)</f>
        <v>0</v>
      </c>
      <c r="W816" s="161"/>
      <c r="X816" s="161" t="s">
        <v>514</v>
      </c>
      <c r="Y816" s="161" t="s">
        <v>147</v>
      </c>
      <c r="Z816" s="151"/>
      <c r="AA816" s="151"/>
      <c r="AB816" s="151"/>
      <c r="AC816" s="151"/>
      <c r="AD816" s="151"/>
      <c r="AE816" s="151"/>
      <c r="AF816" s="151"/>
      <c r="AG816" s="151" t="s">
        <v>515</v>
      </c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2" x14ac:dyDescent="0.2">
      <c r="A817" s="158"/>
      <c r="B817" s="159"/>
      <c r="C817" s="251" t="s">
        <v>801</v>
      </c>
      <c r="D817" s="252"/>
      <c r="E817" s="252"/>
      <c r="F817" s="252"/>
      <c r="G817" s="252"/>
      <c r="H817" s="161"/>
      <c r="I817" s="161"/>
      <c r="J817" s="161"/>
      <c r="K817" s="161"/>
      <c r="L817" s="161"/>
      <c r="M817" s="161"/>
      <c r="N817" s="160"/>
      <c r="O817" s="160"/>
      <c r="P817" s="160"/>
      <c r="Q817" s="160"/>
      <c r="R817" s="161"/>
      <c r="S817" s="161"/>
      <c r="T817" s="161"/>
      <c r="U817" s="161"/>
      <c r="V817" s="161"/>
      <c r="W817" s="161"/>
      <c r="X817" s="161"/>
      <c r="Y817" s="161"/>
      <c r="Z817" s="151"/>
      <c r="AA817" s="151"/>
      <c r="AB817" s="151"/>
      <c r="AC817" s="151"/>
      <c r="AD817" s="151"/>
      <c r="AE817" s="151"/>
      <c r="AF817" s="151"/>
      <c r="AG817" s="151" t="s">
        <v>150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2" x14ac:dyDescent="0.2">
      <c r="A818" s="158"/>
      <c r="B818" s="159"/>
      <c r="C818" s="189" t="s">
        <v>580</v>
      </c>
      <c r="D818" s="182"/>
      <c r="E818" s="183"/>
      <c r="F818" s="161"/>
      <c r="G818" s="161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61"/>
      <c r="Z818" s="151"/>
      <c r="AA818" s="151"/>
      <c r="AB818" s="151"/>
      <c r="AC818" s="151"/>
      <c r="AD818" s="151"/>
      <c r="AE818" s="151"/>
      <c r="AF818" s="151"/>
      <c r="AG818" s="151" t="s">
        <v>190</v>
      </c>
      <c r="AH818" s="151">
        <v>0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3" x14ac:dyDescent="0.2">
      <c r="A819" s="158"/>
      <c r="B819" s="159"/>
      <c r="C819" s="189" t="s">
        <v>644</v>
      </c>
      <c r="D819" s="182"/>
      <c r="E819" s="183"/>
      <c r="F819" s="161"/>
      <c r="G819" s="16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  <c r="R819" s="161"/>
      <c r="S819" s="161"/>
      <c r="T819" s="161"/>
      <c r="U819" s="161"/>
      <c r="V819" s="161"/>
      <c r="W819" s="161"/>
      <c r="X819" s="161"/>
      <c r="Y819" s="161"/>
      <c r="Z819" s="151"/>
      <c r="AA819" s="151"/>
      <c r="AB819" s="151"/>
      <c r="AC819" s="151"/>
      <c r="AD819" s="151"/>
      <c r="AE819" s="151"/>
      <c r="AF819" s="151"/>
      <c r="AG819" s="151" t="s">
        <v>190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3" x14ac:dyDescent="0.2">
      <c r="A820" s="158"/>
      <c r="B820" s="159"/>
      <c r="C820" s="189" t="s">
        <v>843</v>
      </c>
      <c r="D820" s="182"/>
      <c r="E820" s="183">
        <v>1.01</v>
      </c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  <c r="R820" s="161"/>
      <c r="S820" s="161"/>
      <c r="T820" s="161"/>
      <c r="U820" s="161"/>
      <c r="V820" s="161"/>
      <c r="W820" s="161"/>
      <c r="X820" s="161"/>
      <c r="Y820" s="161"/>
      <c r="Z820" s="151"/>
      <c r="AA820" s="151"/>
      <c r="AB820" s="151"/>
      <c r="AC820" s="151"/>
      <c r="AD820" s="151"/>
      <c r="AE820" s="151"/>
      <c r="AF820" s="151"/>
      <c r="AG820" s="151" t="s">
        <v>190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ht="22.5" outlineLevel="1" x14ac:dyDescent="0.2">
      <c r="A821" s="170">
        <v>124</v>
      </c>
      <c r="B821" s="171" t="s">
        <v>844</v>
      </c>
      <c r="C821" s="193" t="s">
        <v>845</v>
      </c>
      <c r="D821" s="172" t="s">
        <v>601</v>
      </c>
      <c r="E821" s="173">
        <v>4.04</v>
      </c>
      <c r="F821" s="194"/>
      <c r="G821" s="175">
        <f>ROUND(E821*F821,2)</f>
        <v>0</v>
      </c>
      <c r="H821" s="174"/>
      <c r="I821" s="175">
        <f>ROUND(E821*H821,2)</f>
        <v>0</v>
      </c>
      <c r="J821" s="174"/>
      <c r="K821" s="175">
        <f>ROUND(E821*J821,2)</f>
        <v>0</v>
      </c>
      <c r="L821" s="175">
        <v>21</v>
      </c>
      <c r="M821" s="175">
        <f>G821*(1+L821/100)</f>
        <v>0</v>
      </c>
      <c r="N821" s="173">
        <v>2.3E-2</v>
      </c>
      <c r="O821" s="173">
        <f>ROUND(E821*N821,2)</f>
        <v>0.09</v>
      </c>
      <c r="P821" s="173">
        <v>0</v>
      </c>
      <c r="Q821" s="173">
        <f>ROUND(E821*P821,2)</f>
        <v>0</v>
      </c>
      <c r="R821" s="175" t="s">
        <v>513</v>
      </c>
      <c r="S821" s="175" t="s">
        <v>185</v>
      </c>
      <c r="T821" s="176" t="s">
        <v>185</v>
      </c>
      <c r="U821" s="161">
        <v>0</v>
      </c>
      <c r="V821" s="161">
        <f>ROUND(E821*U821,2)</f>
        <v>0</v>
      </c>
      <c r="W821" s="161"/>
      <c r="X821" s="161" t="s">
        <v>514</v>
      </c>
      <c r="Y821" s="161" t="s">
        <v>147</v>
      </c>
      <c r="Z821" s="151"/>
      <c r="AA821" s="151"/>
      <c r="AB821" s="151"/>
      <c r="AC821" s="151"/>
      <c r="AD821" s="151"/>
      <c r="AE821" s="151"/>
      <c r="AF821" s="151"/>
      <c r="AG821" s="151" t="s">
        <v>515</v>
      </c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2" x14ac:dyDescent="0.2">
      <c r="A822" s="158"/>
      <c r="B822" s="159"/>
      <c r="C822" s="251" t="s">
        <v>801</v>
      </c>
      <c r="D822" s="252"/>
      <c r="E822" s="252"/>
      <c r="F822" s="252"/>
      <c r="G822" s="252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  <c r="R822" s="161"/>
      <c r="S822" s="161"/>
      <c r="T822" s="161"/>
      <c r="U822" s="161"/>
      <c r="V822" s="161"/>
      <c r="W822" s="161"/>
      <c r="X822" s="161"/>
      <c r="Y822" s="161"/>
      <c r="Z822" s="151"/>
      <c r="AA822" s="151"/>
      <c r="AB822" s="151"/>
      <c r="AC822" s="151"/>
      <c r="AD822" s="151"/>
      <c r="AE822" s="151"/>
      <c r="AF822" s="151"/>
      <c r="AG822" s="151" t="s">
        <v>150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2" x14ac:dyDescent="0.2">
      <c r="A823" s="158"/>
      <c r="B823" s="159"/>
      <c r="C823" s="189" t="s">
        <v>580</v>
      </c>
      <c r="D823" s="182"/>
      <c r="E823" s="183"/>
      <c r="F823" s="161"/>
      <c r="G823" s="161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  <c r="R823" s="161"/>
      <c r="S823" s="161"/>
      <c r="T823" s="161"/>
      <c r="U823" s="161"/>
      <c r="V823" s="161"/>
      <c r="W823" s="161"/>
      <c r="X823" s="161"/>
      <c r="Y823" s="161"/>
      <c r="Z823" s="151"/>
      <c r="AA823" s="151"/>
      <c r="AB823" s="151"/>
      <c r="AC823" s="151"/>
      <c r="AD823" s="151"/>
      <c r="AE823" s="151"/>
      <c r="AF823" s="151"/>
      <c r="AG823" s="151" t="s">
        <v>190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3" x14ac:dyDescent="0.2">
      <c r="A824" s="158"/>
      <c r="B824" s="159"/>
      <c r="C824" s="189" t="s">
        <v>822</v>
      </c>
      <c r="D824" s="182"/>
      <c r="E824" s="183">
        <v>1.01</v>
      </c>
      <c r="F824" s="161"/>
      <c r="G824" s="161"/>
      <c r="H824" s="161"/>
      <c r="I824" s="161"/>
      <c r="J824" s="161"/>
      <c r="K824" s="161"/>
      <c r="L824" s="161"/>
      <c r="M824" s="161"/>
      <c r="N824" s="160"/>
      <c r="O824" s="160"/>
      <c r="P824" s="160"/>
      <c r="Q824" s="160"/>
      <c r="R824" s="161"/>
      <c r="S824" s="161"/>
      <c r="T824" s="161"/>
      <c r="U824" s="161"/>
      <c r="V824" s="161"/>
      <c r="W824" s="161"/>
      <c r="X824" s="161"/>
      <c r="Y824" s="161"/>
      <c r="Z824" s="151"/>
      <c r="AA824" s="151"/>
      <c r="AB824" s="151"/>
      <c r="AC824" s="151"/>
      <c r="AD824" s="151"/>
      <c r="AE824" s="151"/>
      <c r="AF824" s="151"/>
      <c r="AG824" s="151" t="s">
        <v>190</v>
      </c>
      <c r="AH824" s="151">
        <v>0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3" x14ac:dyDescent="0.2">
      <c r="A825" s="158"/>
      <c r="B825" s="159"/>
      <c r="C825" s="189" t="s">
        <v>823</v>
      </c>
      <c r="D825" s="182"/>
      <c r="E825" s="183">
        <v>3.03</v>
      </c>
      <c r="F825" s="161"/>
      <c r="G825" s="161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  <c r="R825" s="161"/>
      <c r="S825" s="161"/>
      <c r="T825" s="161"/>
      <c r="U825" s="161"/>
      <c r="V825" s="161"/>
      <c r="W825" s="161"/>
      <c r="X825" s="161"/>
      <c r="Y825" s="161"/>
      <c r="Z825" s="151"/>
      <c r="AA825" s="151"/>
      <c r="AB825" s="151"/>
      <c r="AC825" s="151"/>
      <c r="AD825" s="151"/>
      <c r="AE825" s="151"/>
      <c r="AF825" s="151"/>
      <c r="AG825" s="151" t="s">
        <v>190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ht="22.5" outlineLevel="1" x14ac:dyDescent="0.2">
      <c r="A826" s="170">
        <v>125</v>
      </c>
      <c r="B826" s="171" t="s">
        <v>846</v>
      </c>
      <c r="C826" s="193" t="s">
        <v>847</v>
      </c>
      <c r="D826" s="172" t="s">
        <v>601</v>
      </c>
      <c r="E826" s="173">
        <v>1.01</v>
      </c>
      <c r="F826" s="194"/>
      <c r="G826" s="175">
        <f>ROUND(E826*F826,2)</f>
        <v>0</v>
      </c>
      <c r="H826" s="174"/>
      <c r="I826" s="175">
        <f>ROUND(E826*H826,2)</f>
        <v>0</v>
      </c>
      <c r="J826" s="174"/>
      <c r="K826" s="175">
        <f>ROUND(E826*J826,2)</f>
        <v>0</v>
      </c>
      <c r="L826" s="175">
        <v>21</v>
      </c>
      <c r="M826" s="175">
        <f>G826*(1+L826/100)</f>
        <v>0</v>
      </c>
      <c r="N826" s="173">
        <v>3.8399999999999997E-2</v>
      </c>
      <c r="O826" s="173">
        <f>ROUND(E826*N826,2)</f>
        <v>0.04</v>
      </c>
      <c r="P826" s="173">
        <v>0</v>
      </c>
      <c r="Q826" s="173">
        <f>ROUND(E826*P826,2)</f>
        <v>0</v>
      </c>
      <c r="R826" s="175" t="s">
        <v>513</v>
      </c>
      <c r="S826" s="175" t="s">
        <v>185</v>
      </c>
      <c r="T826" s="176" t="s">
        <v>185</v>
      </c>
      <c r="U826" s="161">
        <v>0</v>
      </c>
      <c r="V826" s="161">
        <f>ROUND(E826*U826,2)</f>
        <v>0</v>
      </c>
      <c r="W826" s="161"/>
      <c r="X826" s="161" t="s">
        <v>514</v>
      </c>
      <c r="Y826" s="161" t="s">
        <v>147</v>
      </c>
      <c r="Z826" s="151"/>
      <c r="AA826" s="151"/>
      <c r="AB826" s="151"/>
      <c r="AC826" s="151"/>
      <c r="AD826" s="151"/>
      <c r="AE826" s="151"/>
      <c r="AF826" s="151"/>
      <c r="AG826" s="151" t="s">
        <v>515</v>
      </c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2" x14ac:dyDescent="0.2">
      <c r="A827" s="158"/>
      <c r="B827" s="159"/>
      <c r="C827" s="251" t="s">
        <v>801</v>
      </c>
      <c r="D827" s="252"/>
      <c r="E827" s="252"/>
      <c r="F827" s="252"/>
      <c r="G827" s="252"/>
      <c r="H827" s="161"/>
      <c r="I827" s="161"/>
      <c r="J827" s="161"/>
      <c r="K827" s="161"/>
      <c r="L827" s="161"/>
      <c r="M827" s="161"/>
      <c r="N827" s="160"/>
      <c r="O827" s="160"/>
      <c r="P827" s="160"/>
      <c r="Q827" s="160"/>
      <c r="R827" s="161"/>
      <c r="S827" s="161"/>
      <c r="T827" s="161"/>
      <c r="U827" s="161"/>
      <c r="V827" s="161"/>
      <c r="W827" s="161"/>
      <c r="X827" s="161"/>
      <c r="Y827" s="161"/>
      <c r="Z827" s="151"/>
      <c r="AA827" s="151"/>
      <c r="AB827" s="151"/>
      <c r="AC827" s="151"/>
      <c r="AD827" s="151"/>
      <c r="AE827" s="151"/>
      <c r="AF827" s="151"/>
      <c r="AG827" s="151" t="s">
        <v>150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2" x14ac:dyDescent="0.2">
      <c r="A828" s="158"/>
      <c r="B828" s="159"/>
      <c r="C828" s="189" t="s">
        <v>594</v>
      </c>
      <c r="D828" s="182"/>
      <c r="E828" s="183"/>
      <c r="F828" s="161"/>
      <c r="G828" s="161"/>
      <c r="H828" s="161"/>
      <c r="I828" s="161"/>
      <c r="J828" s="161"/>
      <c r="K828" s="161"/>
      <c r="L828" s="161"/>
      <c r="M828" s="161"/>
      <c r="N828" s="160"/>
      <c r="O828" s="160"/>
      <c r="P828" s="160"/>
      <c r="Q828" s="160"/>
      <c r="R828" s="161"/>
      <c r="S828" s="161"/>
      <c r="T828" s="161"/>
      <c r="U828" s="161"/>
      <c r="V828" s="161"/>
      <c r="W828" s="161"/>
      <c r="X828" s="161"/>
      <c r="Y828" s="161"/>
      <c r="Z828" s="151"/>
      <c r="AA828" s="151"/>
      <c r="AB828" s="151"/>
      <c r="AC828" s="151"/>
      <c r="AD828" s="151"/>
      <c r="AE828" s="151"/>
      <c r="AF828" s="151"/>
      <c r="AG828" s="151" t="s">
        <v>190</v>
      </c>
      <c r="AH828" s="151">
        <v>0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3" x14ac:dyDescent="0.2">
      <c r="A829" s="158"/>
      <c r="B829" s="159"/>
      <c r="C829" s="189" t="s">
        <v>629</v>
      </c>
      <c r="D829" s="182"/>
      <c r="E829" s="183"/>
      <c r="F829" s="161"/>
      <c r="G829" s="161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  <c r="R829" s="161"/>
      <c r="S829" s="161"/>
      <c r="T829" s="161"/>
      <c r="U829" s="161"/>
      <c r="V829" s="161"/>
      <c r="W829" s="161"/>
      <c r="X829" s="161"/>
      <c r="Y829" s="161"/>
      <c r="Z829" s="151"/>
      <c r="AA829" s="151"/>
      <c r="AB829" s="151"/>
      <c r="AC829" s="151"/>
      <c r="AD829" s="151"/>
      <c r="AE829" s="151"/>
      <c r="AF829" s="151"/>
      <c r="AG829" s="151" t="s">
        <v>190</v>
      </c>
      <c r="AH829" s="151">
        <v>0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3" x14ac:dyDescent="0.2">
      <c r="A830" s="158"/>
      <c r="B830" s="159"/>
      <c r="C830" s="189" t="s">
        <v>843</v>
      </c>
      <c r="D830" s="182"/>
      <c r="E830" s="183">
        <v>1.01</v>
      </c>
      <c r="F830" s="161"/>
      <c r="G830" s="161"/>
      <c r="H830" s="161"/>
      <c r="I830" s="161"/>
      <c r="J830" s="161"/>
      <c r="K830" s="161"/>
      <c r="L830" s="161"/>
      <c r="M830" s="161"/>
      <c r="N830" s="160"/>
      <c r="O830" s="160"/>
      <c r="P830" s="160"/>
      <c r="Q830" s="160"/>
      <c r="R830" s="161"/>
      <c r="S830" s="161"/>
      <c r="T830" s="161"/>
      <c r="U830" s="161"/>
      <c r="V830" s="161"/>
      <c r="W830" s="161"/>
      <c r="X830" s="161"/>
      <c r="Y830" s="161"/>
      <c r="Z830" s="151"/>
      <c r="AA830" s="151"/>
      <c r="AB830" s="151"/>
      <c r="AC830" s="151"/>
      <c r="AD830" s="151"/>
      <c r="AE830" s="151"/>
      <c r="AF830" s="151"/>
      <c r="AG830" s="151" t="s">
        <v>190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ht="22.5" outlineLevel="1" x14ac:dyDescent="0.2">
      <c r="A831" s="170">
        <v>126</v>
      </c>
      <c r="B831" s="171" t="s">
        <v>848</v>
      </c>
      <c r="C831" s="193" t="s">
        <v>849</v>
      </c>
      <c r="D831" s="172" t="s">
        <v>601</v>
      </c>
      <c r="E831" s="173">
        <v>1.01</v>
      </c>
      <c r="F831" s="194"/>
      <c r="G831" s="175">
        <f>ROUND(E831*F831,2)</f>
        <v>0</v>
      </c>
      <c r="H831" s="174"/>
      <c r="I831" s="175">
        <f>ROUND(E831*H831,2)</f>
        <v>0</v>
      </c>
      <c r="J831" s="174"/>
      <c r="K831" s="175">
        <f>ROUND(E831*J831,2)</f>
        <v>0</v>
      </c>
      <c r="L831" s="175">
        <v>21</v>
      </c>
      <c r="M831" s="175">
        <f>G831*(1+L831/100)</f>
        <v>0</v>
      </c>
      <c r="N831" s="173">
        <v>4.5600000000000002E-2</v>
      </c>
      <c r="O831" s="173">
        <f>ROUND(E831*N831,2)</f>
        <v>0.05</v>
      </c>
      <c r="P831" s="173">
        <v>0</v>
      </c>
      <c r="Q831" s="173">
        <f>ROUND(E831*P831,2)</f>
        <v>0</v>
      </c>
      <c r="R831" s="175" t="s">
        <v>513</v>
      </c>
      <c r="S831" s="175" t="s">
        <v>185</v>
      </c>
      <c r="T831" s="176" t="s">
        <v>185</v>
      </c>
      <c r="U831" s="161">
        <v>0</v>
      </c>
      <c r="V831" s="161">
        <f>ROUND(E831*U831,2)</f>
        <v>0</v>
      </c>
      <c r="W831" s="161"/>
      <c r="X831" s="161" t="s">
        <v>514</v>
      </c>
      <c r="Y831" s="161" t="s">
        <v>147</v>
      </c>
      <c r="Z831" s="151"/>
      <c r="AA831" s="151"/>
      <c r="AB831" s="151"/>
      <c r="AC831" s="151"/>
      <c r="AD831" s="151"/>
      <c r="AE831" s="151"/>
      <c r="AF831" s="151"/>
      <c r="AG831" s="151" t="s">
        <v>515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2" x14ac:dyDescent="0.2">
      <c r="A832" s="158"/>
      <c r="B832" s="159"/>
      <c r="C832" s="251" t="s">
        <v>801</v>
      </c>
      <c r="D832" s="252"/>
      <c r="E832" s="252"/>
      <c r="F832" s="252"/>
      <c r="G832" s="252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  <c r="R832" s="161"/>
      <c r="S832" s="161"/>
      <c r="T832" s="161"/>
      <c r="U832" s="161"/>
      <c r="V832" s="161"/>
      <c r="W832" s="161"/>
      <c r="X832" s="161"/>
      <c r="Y832" s="161"/>
      <c r="Z832" s="151"/>
      <c r="AA832" s="151"/>
      <c r="AB832" s="151"/>
      <c r="AC832" s="151"/>
      <c r="AD832" s="151"/>
      <c r="AE832" s="151"/>
      <c r="AF832" s="151"/>
      <c r="AG832" s="151" t="s">
        <v>150</v>
      </c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2" x14ac:dyDescent="0.2">
      <c r="A833" s="158"/>
      <c r="B833" s="159"/>
      <c r="C833" s="189" t="s">
        <v>580</v>
      </c>
      <c r="D833" s="182"/>
      <c r="E833" s="183"/>
      <c r="F833" s="161"/>
      <c r="G833" s="16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61"/>
      <c r="Z833" s="151"/>
      <c r="AA833" s="151"/>
      <c r="AB833" s="151"/>
      <c r="AC833" s="151"/>
      <c r="AD833" s="151"/>
      <c r="AE833" s="151"/>
      <c r="AF833" s="151"/>
      <c r="AG833" s="151" t="s">
        <v>190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3" x14ac:dyDescent="0.2">
      <c r="A834" s="158"/>
      <c r="B834" s="159"/>
      <c r="C834" s="189" t="s">
        <v>840</v>
      </c>
      <c r="D834" s="182"/>
      <c r="E834" s="183">
        <v>1.01</v>
      </c>
      <c r="F834" s="161"/>
      <c r="G834" s="161"/>
      <c r="H834" s="161"/>
      <c r="I834" s="161"/>
      <c r="J834" s="161"/>
      <c r="K834" s="161"/>
      <c r="L834" s="161"/>
      <c r="M834" s="161"/>
      <c r="N834" s="160"/>
      <c r="O834" s="160"/>
      <c r="P834" s="160"/>
      <c r="Q834" s="160"/>
      <c r="R834" s="161"/>
      <c r="S834" s="161"/>
      <c r="T834" s="161"/>
      <c r="U834" s="161"/>
      <c r="V834" s="161"/>
      <c r="W834" s="161"/>
      <c r="X834" s="161"/>
      <c r="Y834" s="161"/>
      <c r="Z834" s="151"/>
      <c r="AA834" s="151"/>
      <c r="AB834" s="151"/>
      <c r="AC834" s="151"/>
      <c r="AD834" s="151"/>
      <c r="AE834" s="151"/>
      <c r="AF834" s="151"/>
      <c r="AG834" s="151" t="s">
        <v>190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ht="33.75" outlineLevel="1" x14ac:dyDescent="0.2">
      <c r="A835" s="170">
        <v>127</v>
      </c>
      <c r="B835" s="171" t="s">
        <v>850</v>
      </c>
      <c r="C835" s="193" t="s">
        <v>851</v>
      </c>
      <c r="D835" s="172" t="s">
        <v>601</v>
      </c>
      <c r="E835" s="173">
        <v>1.01</v>
      </c>
      <c r="F835" s="194"/>
      <c r="G835" s="175">
        <f>ROUND(E835*F835,2)</f>
        <v>0</v>
      </c>
      <c r="H835" s="174"/>
      <c r="I835" s="175">
        <f>ROUND(E835*H835,2)</f>
        <v>0</v>
      </c>
      <c r="J835" s="174"/>
      <c r="K835" s="175">
        <f>ROUND(E835*J835,2)</f>
        <v>0</v>
      </c>
      <c r="L835" s="175">
        <v>21</v>
      </c>
      <c r="M835" s="175">
        <f>G835*(1+L835/100)</f>
        <v>0</v>
      </c>
      <c r="N835" s="173">
        <v>1.2999999999999999E-2</v>
      </c>
      <c r="O835" s="173">
        <f>ROUND(E835*N835,2)</f>
        <v>0.01</v>
      </c>
      <c r="P835" s="173">
        <v>0</v>
      </c>
      <c r="Q835" s="173">
        <f>ROUND(E835*P835,2)</f>
        <v>0</v>
      </c>
      <c r="R835" s="175" t="s">
        <v>513</v>
      </c>
      <c r="S835" s="175" t="s">
        <v>185</v>
      </c>
      <c r="T835" s="176" t="s">
        <v>185</v>
      </c>
      <c r="U835" s="161">
        <v>0</v>
      </c>
      <c r="V835" s="161">
        <f>ROUND(E835*U835,2)</f>
        <v>0</v>
      </c>
      <c r="W835" s="161"/>
      <c r="X835" s="161" t="s">
        <v>514</v>
      </c>
      <c r="Y835" s="161" t="s">
        <v>147</v>
      </c>
      <c r="Z835" s="151"/>
      <c r="AA835" s="151"/>
      <c r="AB835" s="151"/>
      <c r="AC835" s="151"/>
      <c r="AD835" s="151"/>
      <c r="AE835" s="151"/>
      <c r="AF835" s="151"/>
      <c r="AG835" s="151" t="s">
        <v>515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2" x14ac:dyDescent="0.2">
      <c r="A836" s="158"/>
      <c r="B836" s="159"/>
      <c r="C836" s="251" t="s">
        <v>801</v>
      </c>
      <c r="D836" s="252"/>
      <c r="E836" s="252"/>
      <c r="F836" s="252"/>
      <c r="G836" s="252"/>
      <c r="H836" s="161"/>
      <c r="I836" s="161"/>
      <c r="J836" s="161"/>
      <c r="K836" s="161"/>
      <c r="L836" s="161"/>
      <c r="M836" s="161"/>
      <c r="N836" s="160"/>
      <c r="O836" s="160"/>
      <c r="P836" s="160"/>
      <c r="Q836" s="160"/>
      <c r="R836" s="161"/>
      <c r="S836" s="161"/>
      <c r="T836" s="161"/>
      <c r="U836" s="161"/>
      <c r="V836" s="161"/>
      <c r="W836" s="161"/>
      <c r="X836" s="161"/>
      <c r="Y836" s="161"/>
      <c r="Z836" s="151"/>
      <c r="AA836" s="151"/>
      <c r="AB836" s="151"/>
      <c r="AC836" s="151"/>
      <c r="AD836" s="151"/>
      <c r="AE836" s="151"/>
      <c r="AF836" s="151"/>
      <c r="AG836" s="151" t="s">
        <v>150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2" x14ac:dyDescent="0.2">
      <c r="A837" s="158"/>
      <c r="B837" s="159"/>
      <c r="C837" s="189" t="s">
        <v>852</v>
      </c>
      <c r="D837" s="182"/>
      <c r="E837" s="183">
        <v>1.01</v>
      </c>
      <c r="F837" s="161"/>
      <c r="G837" s="161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61"/>
      <c r="Z837" s="151"/>
      <c r="AA837" s="151"/>
      <c r="AB837" s="151"/>
      <c r="AC837" s="151"/>
      <c r="AD837" s="151"/>
      <c r="AE837" s="151"/>
      <c r="AF837" s="151"/>
      <c r="AG837" s="151" t="s">
        <v>190</v>
      </c>
      <c r="AH837" s="151">
        <v>5</v>
      </c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ht="33.75" outlineLevel="1" x14ac:dyDescent="0.2">
      <c r="A838" s="170">
        <v>128</v>
      </c>
      <c r="B838" s="171" t="s">
        <v>853</v>
      </c>
      <c r="C838" s="193" t="s">
        <v>854</v>
      </c>
      <c r="D838" s="172" t="s">
        <v>601</v>
      </c>
      <c r="E838" s="173">
        <v>2.02</v>
      </c>
      <c r="F838" s="194"/>
      <c r="G838" s="175">
        <f>ROUND(E838*F838,2)</f>
        <v>0</v>
      </c>
      <c r="H838" s="174"/>
      <c r="I838" s="175">
        <f>ROUND(E838*H838,2)</f>
        <v>0</v>
      </c>
      <c r="J838" s="174"/>
      <c r="K838" s="175">
        <f>ROUND(E838*J838,2)</f>
        <v>0</v>
      </c>
      <c r="L838" s="175">
        <v>21</v>
      </c>
      <c r="M838" s="175">
        <f>G838*(1+L838/100)</f>
        <v>0</v>
      </c>
      <c r="N838" s="173">
        <v>3.2000000000000001E-2</v>
      </c>
      <c r="O838" s="173">
        <f>ROUND(E838*N838,2)</f>
        <v>0.06</v>
      </c>
      <c r="P838" s="173">
        <v>0</v>
      </c>
      <c r="Q838" s="173">
        <f>ROUND(E838*P838,2)</f>
        <v>0</v>
      </c>
      <c r="R838" s="175" t="s">
        <v>513</v>
      </c>
      <c r="S838" s="175" t="s">
        <v>185</v>
      </c>
      <c r="T838" s="176" t="s">
        <v>185</v>
      </c>
      <c r="U838" s="161">
        <v>0</v>
      </c>
      <c r="V838" s="161">
        <f>ROUND(E838*U838,2)</f>
        <v>0</v>
      </c>
      <c r="W838" s="161"/>
      <c r="X838" s="161" t="s">
        <v>514</v>
      </c>
      <c r="Y838" s="161" t="s">
        <v>147</v>
      </c>
      <c r="Z838" s="151"/>
      <c r="AA838" s="151"/>
      <c r="AB838" s="151"/>
      <c r="AC838" s="151"/>
      <c r="AD838" s="151"/>
      <c r="AE838" s="151"/>
      <c r="AF838" s="151"/>
      <c r="AG838" s="151" t="s">
        <v>515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2" x14ac:dyDescent="0.2">
      <c r="A839" s="158"/>
      <c r="B839" s="159"/>
      <c r="C839" s="251" t="s">
        <v>801</v>
      </c>
      <c r="D839" s="252"/>
      <c r="E839" s="252"/>
      <c r="F839" s="252"/>
      <c r="G839" s="252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  <c r="R839" s="161"/>
      <c r="S839" s="161"/>
      <c r="T839" s="161"/>
      <c r="U839" s="161"/>
      <c r="V839" s="161"/>
      <c r="W839" s="161"/>
      <c r="X839" s="161"/>
      <c r="Y839" s="161"/>
      <c r="Z839" s="151"/>
      <c r="AA839" s="151"/>
      <c r="AB839" s="151"/>
      <c r="AC839" s="151"/>
      <c r="AD839" s="151"/>
      <c r="AE839" s="151"/>
      <c r="AF839" s="151"/>
      <c r="AG839" s="151" t="s">
        <v>150</v>
      </c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2" x14ac:dyDescent="0.2">
      <c r="A840" s="158"/>
      <c r="B840" s="159"/>
      <c r="C840" s="189" t="s">
        <v>580</v>
      </c>
      <c r="D840" s="182"/>
      <c r="E840" s="183"/>
      <c r="F840" s="161"/>
      <c r="G840" s="161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  <c r="R840" s="161"/>
      <c r="S840" s="161"/>
      <c r="T840" s="161"/>
      <c r="U840" s="161"/>
      <c r="V840" s="161"/>
      <c r="W840" s="161"/>
      <c r="X840" s="161"/>
      <c r="Y840" s="161"/>
      <c r="Z840" s="151"/>
      <c r="AA840" s="151"/>
      <c r="AB840" s="151"/>
      <c r="AC840" s="151"/>
      <c r="AD840" s="151"/>
      <c r="AE840" s="151"/>
      <c r="AF840" s="151"/>
      <c r="AG840" s="151" t="s">
        <v>190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3" x14ac:dyDescent="0.2">
      <c r="A841" s="158"/>
      <c r="B841" s="159"/>
      <c r="C841" s="189" t="s">
        <v>622</v>
      </c>
      <c r="D841" s="182"/>
      <c r="E841" s="183"/>
      <c r="F841" s="161"/>
      <c r="G841" s="161"/>
      <c r="H841" s="161"/>
      <c r="I841" s="161"/>
      <c r="J841" s="161"/>
      <c r="K841" s="161"/>
      <c r="L841" s="161"/>
      <c r="M841" s="161"/>
      <c r="N841" s="160"/>
      <c r="O841" s="160"/>
      <c r="P841" s="160"/>
      <c r="Q841" s="160"/>
      <c r="R841" s="161"/>
      <c r="S841" s="161"/>
      <c r="T841" s="161"/>
      <c r="U841" s="161"/>
      <c r="V841" s="161"/>
      <c r="W841" s="161"/>
      <c r="X841" s="161"/>
      <c r="Y841" s="161"/>
      <c r="Z841" s="151"/>
      <c r="AA841" s="151"/>
      <c r="AB841" s="151"/>
      <c r="AC841" s="151"/>
      <c r="AD841" s="151"/>
      <c r="AE841" s="151"/>
      <c r="AF841" s="151"/>
      <c r="AG841" s="151" t="s">
        <v>190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3" x14ac:dyDescent="0.2">
      <c r="A842" s="158"/>
      <c r="B842" s="159"/>
      <c r="C842" s="189" t="s">
        <v>822</v>
      </c>
      <c r="D842" s="182"/>
      <c r="E842" s="183">
        <v>1.01</v>
      </c>
      <c r="F842" s="161"/>
      <c r="G842" s="161"/>
      <c r="H842" s="161"/>
      <c r="I842" s="161"/>
      <c r="J842" s="161"/>
      <c r="K842" s="161"/>
      <c r="L842" s="161"/>
      <c r="M842" s="161"/>
      <c r="N842" s="160"/>
      <c r="O842" s="160"/>
      <c r="P842" s="160"/>
      <c r="Q842" s="160"/>
      <c r="R842" s="161"/>
      <c r="S842" s="161"/>
      <c r="T842" s="161"/>
      <c r="U842" s="161"/>
      <c r="V842" s="161"/>
      <c r="W842" s="161"/>
      <c r="X842" s="161"/>
      <c r="Y842" s="161"/>
      <c r="Z842" s="151"/>
      <c r="AA842" s="151"/>
      <c r="AB842" s="151"/>
      <c r="AC842" s="151"/>
      <c r="AD842" s="151"/>
      <c r="AE842" s="151"/>
      <c r="AF842" s="151"/>
      <c r="AG842" s="151" t="s">
        <v>190</v>
      </c>
      <c r="AH842" s="151">
        <v>0</v>
      </c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3" x14ac:dyDescent="0.2">
      <c r="A843" s="158"/>
      <c r="B843" s="159"/>
      <c r="C843" s="189" t="s">
        <v>840</v>
      </c>
      <c r="D843" s="182"/>
      <c r="E843" s="183">
        <v>1.01</v>
      </c>
      <c r="F843" s="161"/>
      <c r="G843" s="161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61"/>
      <c r="Z843" s="151"/>
      <c r="AA843" s="151"/>
      <c r="AB843" s="151"/>
      <c r="AC843" s="151"/>
      <c r="AD843" s="151"/>
      <c r="AE843" s="151"/>
      <c r="AF843" s="151"/>
      <c r="AG843" s="151" t="s">
        <v>190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ht="22.5" outlineLevel="1" x14ac:dyDescent="0.2">
      <c r="A844" s="170">
        <v>129</v>
      </c>
      <c r="B844" s="171" t="s">
        <v>855</v>
      </c>
      <c r="C844" s="193" t="s">
        <v>856</v>
      </c>
      <c r="D844" s="172" t="s">
        <v>601</v>
      </c>
      <c r="E844" s="173">
        <v>1.01</v>
      </c>
      <c r="F844" s="194"/>
      <c r="G844" s="175">
        <f>ROUND(E844*F844,2)</f>
        <v>0</v>
      </c>
      <c r="H844" s="174"/>
      <c r="I844" s="175">
        <f>ROUND(E844*H844,2)</f>
        <v>0</v>
      </c>
      <c r="J844" s="174"/>
      <c r="K844" s="175">
        <f>ROUND(E844*J844,2)</f>
        <v>0</v>
      </c>
      <c r="L844" s="175">
        <v>21</v>
      </c>
      <c r="M844" s="175">
        <f>G844*(1+L844/100)</f>
        <v>0</v>
      </c>
      <c r="N844" s="173">
        <v>1.01E-2</v>
      </c>
      <c r="O844" s="173">
        <f>ROUND(E844*N844,2)</f>
        <v>0.01</v>
      </c>
      <c r="P844" s="173">
        <v>0</v>
      </c>
      <c r="Q844" s="173">
        <f>ROUND(E844*P844,2)</f>
        <v>0</v>
      </c>
      <c r="R844" s="175" t="s">
        <v>513</v>
      </c>
      <c r="S844" s="175" t="s">
        <v>185</v>
      </c>
      <c r="T844" s="176" t="s">
        <v>185</v>
      </c>
      <c r="U844" s="161">
        <v>0</v>
      </c>
      <c r="V844" s="161">
        <f>ROUND(E844*U844,2)</f>
        <v>0</v>
      </c>
      <c r="W844" s="161"/>
      <c r="X844" s="161" t="s">
        <v>514</v>
      </c>
      <c r="Y844" s="161" t="s">
        <v>147</v>
      </c>
      <c r="Z844" s="151"/>
      <c r="AA844" s="151"/>
      <c r="AB844" s="151"/>
      <c r="AC844" s="151"/>
      <c r="AD844" s="151"/>
      <c r="AE844" s="151"/>
      <c r="AF844" s="151"/>
      <c r="AG844" s="151" t="s">
        <v>515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2" x14ac:dyDescent="0.2">
      <c r="A845" s="158"/>
      <c r="B845" s="159"/>
      <c r="C845" s="251" t="s">
        <v>801</v>
      </c>
      <c r="D845" s="252"/>
      <c r="E845" s="252"/>
      <c r="F845" s="252"/>
      <c r="G845" s="252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  <c r="R845" s="161"/>
      <c r="S845" s="161"/>
      <c r="T845" s="161"/>
      <c r="U845" s="161"/>
      <c r="V845" s="161"/>
      <c r="W845" s="161"/>
      <c r="X845" s="161"/>
      <c r="Y845" s="161"/>
      <c r="Z845" s="151"/>
      <c r="AA845" s="151"/>
      <c r="AB845" s="151"/>
      <c r="AC845" s="151"/>
      <c r="AD845" s="151"/>
      <c r="AE845" s="151"/>
      <c r="AF845" s="151"/>
      <c r="AG845" s="151" t="s">
        <v>150</v>
      </c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2" x14ac:dyDescent="0.2">
      <c r="A846" s="158"/>
      <c r="B846" s="159"/>
      <c r="C846" s="189" t="s">
        <v>580</v>
      </c>
      <c r="D846" s="182"/>
      <c r="E846" s="183"/>
      <c r="F846" s="161"/>
      <c r="G846" s="161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61"/>
      <c r="Z846" s="151"/>
      <c r="AA846" s="151"/>
      <c r="AB846" s="151"/>
      <c r="AC846" s="151"/>
      <c r="AD846" s="151"/>
      <c r="AE846" s="151"/>
      <c r="AF846" s="151"/>
      <c r="AG846" s="151" t="s">
        <v>190</v>
      </c>
      <c r="AH846" s="151">
        <v>0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3" x14ac:dyDescent="0.2">
      <c r="A847" s="158"/>
      <c r="B847" s="159"/>
      <c r="C847" s="189" t="s">
        <v>840</v>
      </c>
      <c r="D847" s="182"/>
      <c r="E847" s="183">
        <v>1.01</v>
      </c>
      <c r="F847" s="161"/>
      <c r="G847" s="161"/>
      <c r="H847" s="161"/>
      <c r="I847" s="161"/>
      <c r="J847" s="161"/>
      <c r="K847" s="161"/>
      <c r="L847" s="161"/>
      <c r="M847" s="161"/>
      <c r="N847" s="160"/>
      <c r="O847" s="160"/>
      <c r="P847" s="160"/>
      <c r="Q847" s="160"/>
      <c r="R847" s="161"/>
      <c r="S847" s="161"/>
      <c r="T847" s="161"/>
      <c r="U847" s="161"/>
      <c r="V847" s="161"/>
      <c r="W847" s="161"/>
      <c r="X847" s="161"/>
      <c r="Y847" s="161"/>
      <c r="Z847" s="151"/>
      <c r="AA847" s="151"/>
      <c r="AB847" s="151"/>
      <c r="AC847" s="151"/>
      <c r="AD847" s="151"/>
      <c r="AE847" s="151"/>
      <c r="AF847" s="151"/>
      <c r="AG847" s="151" t="s">
        <v>190</v>
      </c>
      <c r="AH847" s="151">
        <v>0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ht="22.5" outlineLevel="1" x14ac:dyDescent="0.2">
      <c r="A848" s="170">
        <v>130</v>
      </c>
      <c r="B848" s="171" t="s">
        <v>857</v>
      </c>
      <c r="C848" s="193" t="s">
        <v>858</v>
      </c>
      <c r="D848" s="172" t="s">
        <v>601</v>
      </c>
      <c r="E848" s="173">
        <v>1.01</v>
      </c>
      <c r="F848" s="194"/>
      <c r="G848" s="175">
        <f>ROUND(E848*F848,2)</f>
        <v>0</v>
      </c>
      <c r="H848" s="174"/>
      <c r="I848" s="175">
        <f>ROUND(E848*H848,2)</f>
        <v>0</v>
      </c>
      <c r="J848" s="174"/>
      <c r="K848" s="175">
        <f>ROUND(E848*J848,2)</f>
        <v>0</v>
      </c>
      <c r="L848" s="175">
        <v>21</v>
      </c>
      <c r="M848" s="175">
        <f>G848*(1+L848/100)</f>
        <v>0</v>
      </c>
      <c r="N848" s="173">
        <v>1.6500000000000001E-2</v>
      </c>
      <c r="O848" s="173">
        <f>ROUND(E848*N848,2)</f>
        <v>0.02</v>
      </c>
      <c r="P848" s="173">
        <v>0</v>
      </c>
      <c r="Q848" s="173">
        <f>ROUND(E848*P848,2)</f>
        <v>0</v>
      </c>
      <c r="R848" s="175" t="s">
        <v>513</v>
      </c>
      <c r="S848" s="175" t="s">
        <v>185</v>
      </c>
      <c r="T848" s="176" t="s">
        <v>185</v>
      </c>
      <c r="U848" s="161">
        <v>0</v>
      </c>
      <c r="V848" s="161">
        <f>ROUND(E848*U848,2)</f>
        <v>0</v>
      </c>
      <c r="W848" s="161"/>
      <c r="X848" s="161" t="s">
        <v>514</v>
      </c>
      <c r="Y848" s="161" t="s">
        <v>147</v>
      </c>
      <c r="Z848" s="151"/>
      <c r="AA848" s="151"/>
      <c r="AB848" s="151"/>
      <c r="AC848" s="151"/>
      <c r="AD848" s="151"/>
      <c r="AE848" s="151"/>
      <c r="AF848" s="151"/>
      <c r="AG848" s="151" t="s">
        <v>515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2" x14ac:dyDescent="0.2">
      <c r="A849" s="158"/>
      <c r="B849" s="159"/>
      <c r="C849" s="251" t="s">
        <v>801</v>
      </c>
      <c r="D849" s="252"/>
      <c r="E849" s="252"/>
      <c r="F849" s="252"/>
      <c r="G849" s="252"/>
      <c r="H849" s="161"/>
      <c r="I849" s="161"/>
      <c r="J849" s="161"/>
      <c r="K849" s="161"/>
      <c r="L849" s="161"/>
      <c r="M849" s="161"/>
      <c r="N849" s="160"/>
      <c r="O849" s="160"/>
      <c r="P849" s="160"/>
      <c r="Q849" s="160"/>
      <c r="R849" s="161"/>
      <c r="S849" s="161"/>
      <c r="T849" s="161"/>
      <c r="U849" s="161"/>
      <c r="V849" s="161"/>
      <c r="W849" s="161"/>
      <c r="X849" s="161"/>
      <c r="Y849" s="161"/>
      <c r="Z849" s="151"/>
      <c r="AA849" s="151"/>
      <c r="AB849" s="151"/>
      <c r="AC849" s="151"/>
      <c r="AD849" s="151"/>
      <c r="AE849" s="151"/>
      <c r="AF849" s="151"/>
      <c r="AG849" s="151" t="s">
        <v>150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2" x14ac:dyDescent="0.2">
      <c r="A850" s="158"/>
      <c r="B850" s="159"/>
      <c r="C850" s="189" t="s">
        <v>580</v>
      </c>
      <c r="D850" s="182"/>
      <c r="E850" s="183"/>
      <c r="F850" s="161"/>
      <c r="G850" s="161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  <c r="R850" s="161"/>
      <c r="S850" s="161"/>
      <c r="T850" s="161"/>
      <c r="U850" s="161"/>
      <c r="V850" s="161"/>
      <c r="W850" s="161"/>
      <c r="X850" s="161"/>
      <c r="Y850" s="161"/>
      <c r="Z850" s="151"/>
      <c r="AA850" s="151"/>
      <c r="AB850" s="151"/>
      <c r="AC850" s="151"/>
      <c r="AD850" s="151"/>
      <c r="AE850" s="151"/>
      <c r="AF850" s="151"/>
      <c r="AG850" s="151" t="s">
        <v>190</v>
      </c>
      <c r="AH850" s="151">
        <v>0</v>
      </c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3" x14ac:dyDescent="0.2">
      <c r="A851" s="158"/>
      <c r="B851" s="159"/>
      <c r="C851" s="189" t="s">
        <v>644</v>
      </c>
      <c r="D851" s="182"/>
      <c r="E851" s="183"/>
      <c r="F851" s="161"/>
      <c r="G851" s="161"/>
      <c r="H851" s="161"/>
      <c r="I851" s="161"/>
      <c r="J851" s="161"/>
      <c r="K851" s="161"/>
      <c r="L851" s="161"/>
      <c r="M851" s="161"/>
      <c r="N851" s="160"/>
      <c r="O851" s="160"/>
      <c r="P851" s="160"/>
      <c r="Q851" s="160"/>
      <c r="R851" s="161"/>
      <c r="S851" s="161"/>
      <c r="T851" s="161"/>
      <c r="U851" s="161"/>
      <c r="V851" s="161"/>
      <c r="W851" s="161"/>
      <c r="X851" s="161"/>
      <c r="Y851" s="161"/>
      <c r="Z851" s="151"/>
      <c r="AA851" s="151"/>
      <c r="AB851" s="151"/>
      <c r="AC851" s="151"/>
      <c r="AD851" s="151"/>
      <c r="AE851" s="151"/>
      <c r="AF851" s="151"/>
      <c r="AG851" s="151" t="s">
        <v>190</v>
      </c>
      <c r="AH851" s="151">
        <v>0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3" x14ac:dyDescent="0.2">
      <c r="A852" s="158"/>
      <c r="B852" s="159"/>
      <c r="C852" s="189" t="s">
        <v>859</v>
      </c>
      <c r="D852" s="182"/>
      <c r="E852" s="183">
        <v>1.01</v>
      </c>
      <c r="F852" s="161"/>
      <c r="G852" s="161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61"/>
      <c r="Z852" s="151"/>
      <c r="AA852" s="151"/>
      <c r="AB852" s="151"/>
      <c r="AC852" s="151"/>
      <c r="AD852" s="151"/>
      <c r="AE852" s="151"/>
      <c r="AF852" s="151"/>
      <c r="AG852" s="151" t="s">
        <v>190</v>
      </c>
      <c r="AH852" s="151">
        <v>0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ht="22.5" outlineLevel="1" x14ac:dyDescent="0.2">
      <c r="A853" s="170">
        <v>131</v>
      </c>
      <c r="B853" s="171" t="s">
        <v>860</v>
      </c>
      <c r="C853" s="193" t="s">
        <v>861</v>
      </c>
      <c r="D853" s="172" t="s">
        <v>601</v>
      </c>
      <c r="E853" s="173">
        <v>1.01</v>
      </c>
      <c r="F853" s="194"/>
      <c r="G853" s="175">
        <f>ROUND(E853*F853,2)</f>
        <v>0</v>
      </c>
      <c r="H853" s="174"/>
      <c r="I853" s="175">
        <f>ROUND(E853*H853,2)</f>
        <v>0</v>
      </c>
      <c r="J853" s="174"/>
      <c r="K853" s="175">
        <f>ROUND(E853*J853,2)</f>
        <v>0</v>
      </c>
      <c r="L853" s="175">
        <v>21</v>
      </c>
      <c r="M853" s="175">
        <f>G853*(1+L853/100)</f>
        <v>0</v>
      </c>
      <c r="N853" s="173">
        <v>1.0500000000000001E-2</v>
      </c>
      <c r="O853" s="173">
        <f>ROUND(E853*N853,2)</f>
        <v>0.01</v>
      </c>
      <c r="P853" s="173">
        <v>0</v>
      </c>
      <c r="Q853" s="173">
        <f>ROUND(E853*P853,2)</f>
        <v>0</v>
      </c>
      <c r="R853" s="175" t="s">
        <v>513</v>
      </c>
      <c r="S853" s="175" t="s">
        <v>185</v>
      </c>
      <c r="T853" s="176" t="s">
        <v>185</v>
      </c>
      <c r="U853" s="161">
        <v>0</v>
      </c>
      <c r="V853" s="161">
        <f>ROUND(E853*U853,2)</f>
        <v>0</v>
      </c>
      <c r="W853" s="161"/>
      <c r="X853" s="161" t="s">
        <v>514</v>
      </c>
      <c r="Y853" s="161" t="s">
        <v>147</v>
      </c>
      <c r="Z853" s="151"/>
      <c r="AA853" s="151"/>
      <c r="AB853" s="151"/>
      <c r="AC853" s="151"/>
      <c r="AD853" s="151"/>
      <c r="AE853" s="151"/>
      <c r="AF853" s="151"/>
      <c r="AG853" s="151" t="s">
        <v>515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2" x14ac:dyDescent="0.2">
      <c r="A854" s="158"/>
      <c r="B854" s="159"/>
      <c r="C854" s="251" t="s">
        <v>801</v>
      </c>
      <c r="D854" s="252"/>
      <c r="E854" s="252"/>
      <c r="F854" s="252"/>
      <c r="G854" s="252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61"/>
      <c r="Z854" s="151"/>
      <c r="AA854" s="151"/>
      <c r="AB854" s="151"/>
      <c r="AC854" s="151"/>
      <c r="AD854" s="151"/>
      <c r="AE854" s="151"/>
      <c r="AF854" s="151"/>
      <c r="AG854" s="151" t="s">
        <v>150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2" x14ac:dyDescent="0.2">
      <c r="A855" s="158"/>
      <c r="B855" s="159"/>
      <c r="C855" s="189" t="s">
        <v>580</v>
      </c>
      <c r="D855" s="182"/>
      <c r="E855" s="183"/>
      <c r="F855" s="161"/>
      <c r="G855" s="161"/>
      <c r="H855" s="161"/>
      <c r="I855" s="161"/>
      <c r="J855" s="161"/>
      <c r="K855" s="161"/>
      <c r="L855" s="161"/>
      <c r="M855" s="161"/>
      <c r="N855" s="160"/>
      <c r="O855" s="160"/>
      <c r="P855" s="160"/>
      <c r="Q855" s="160"/>
      <c r="R855" s="161"/>
      <c r="S855" s="161"/>
      <c r="T855" s="161"/>
      <c r="U855" s="161"/>
      <c r="V855" s="161"/>
      <c r="W855" s="161"/>
      <c r="X855" s="161"/>
      <c r="Y855" s="161"/>
      <c r="Z855" s="151"/>
      <c r="AA855" s="151"/>
      <c r="AB855" s="151"/>
      <c r="AC855" s="151"/>
      <c r="AD855" s="151"/>
      <c r="AE855" s="151"/>
      <c r="AF855" s="151"/>
      <c r="AG855" s="151" t="s">
        <v>190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3" x14ac:dyDescent="0.2">
      <c r="A856" s="158"/>
      <c r="B856" s="159"/>
      <c r="C856" s="189" t="s">
        <v>840</v>
      </c>
      <c r="D856" s="182"/>
      <c r="E856" s="183">
        <v>1.01</v>
      </c>
      <c r="F856" s="161"/>
      <c r="G856" s="161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61"/>
      <c r="Z856" s="151"/>
      <c r="AA856" s="151"/>
      <c r="AB856" s="151"/>
      <c r="AC856" s="151"/>
      <c r="AD856" s="151"/>
      <c r="AE856" s="151"/>
      <c r="AF856" s="151"/>
      <c r="AG856" s="151" t="s">
        <v>190</v>
      </c>
      <c r="AH856" s="151">
        <v>0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ht="22.5" outlineLevel="1" x14ac:dyDescent="0.2">
      <c r="A857" s="170">
        <v>132</v>
      </c>
      <c r="B857" s="171" t="s">
        <v>862</v>
      </c>
      <c r="C857" s="193" t="s">
        <v>863</v>
      </c>
      <c r="D857" s="172" t="s">
        <v>601</v>
      </c>
      <c r="E857" s="173">
        <v>1.01</v>
      </c>
      <c r="F857" s="194"/>
      <c r="G857" s="175">
        <f>ROUND(E857*F857,2)</f>
        <v>0</v>
      </c>
      <c r="H857" s="174"/>
      <c r="I857" s="175">
        <f>ROUND(E857*H857,2)</f>
        <v>0</v>
      </c>
      <c r="J857" s="174"/>
      <c r="K857" s="175">
        <f>ROUND(E857*J857,2)</f>
        <v>0</v>
      </c>
      <c r="L857" s="175">
        <v>21</v>
      </c>
      <c r="M857" s="175">
        <f>G857*(1+L857/100)</f>
        <v>0</v>
      </c>
      <c r="N857" s="173">
        <v>2.5499999999999998E-2</v>
      </c>
      <c r="O857" s="173">
        <f>ROUND(E857*N857,2)</f>
        <v>0.03</v>
      </c>
      <c r="P857" s="173">
        <v>0</v>
      </c>
      <c r="Q857" s="173">
        <f>ROUND(E857*P857,2)</f>
        <v>0</v>
      </c>
      <c r="R857" s="175" t="s">
        <v>513</v>
      </c>
      <c r="S857" s="175" t="s">
        <v>185</v>
      </c>
      <c r="T857" s="176" t="s">
        <v>185</v>
      </c>
      <c r="U857" s="161">
        <v>0</v>
      </c>
      <c r="V857" s="161">
        <f>ROUND(E857*U857,2)</f>
        <v>0</v>
      </c>
      <c r="W857" s="161"/>
      <c r="X857" s="161" t="s">
        <v>514</v>
      </c>
      <c r="Y857" s="161" t="s">
        <v>147</v>
      </c>
      <c r="Z857" s="151"/>
      <c r="AA857" s="151"/>
      <c r="AB857" s="151"/>
      <c r="AC857" s="151"/>
      <c r="AD857" s="151"/>
      <c r="AE857" s="151"/>
      <c r="AF857" s="151"/>
      <c r="AG857" s="151" t="s">
        <v>515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2" x14ac:dyDescent="0.2">
      <c r="A858" s="158"/>
      <c r="B858" s="159"/>
      <c r="C858" s="251" t="s">
        <v>801</v>
      </c>
      <c r="D858" s="252"/>
      <c r="E858" s="252"/>
      <c r="F858" s="252"/>
      <c r="G858" s="252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61"/>
      <c r="Z858" s="151"/>
      <c r="AA858" s="151"/>
      <c r="AB858" s="151"/>
      <c r="AC858" s="151"/>
      <c r="AD858" s="151"/>
      <c r="AE858" s="151"/>
      <c r="AF858" s="151"/>
      <c r="AG858" s="151" t="s">
        <v>150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2" x14ac:dyDescent="0.2">
      <c r="A859" s="158"/>
      <c r="B859" s="159"/>
      <c r="C859" s="189" t="s">
        <v>580</v>
      </c>
      <c r="D859" s="182"/>
      <c r="E859" s="183"/>
      <c r="F859" s="161"/>
      <c r="G859" s="161"/>
      <c r="H859" s="161"/>
      <c r="I859" s="161"/>
      <c r="J859" s="161"/>
      <c r="K859" s="161"/>
      <c r="L859" s="161"/>
      <c r="M859" s="161"/>
      <c r="N859" s="160"/>
      <c r="O859" s="160"/>
      <c r="P859" s="160"/>
      <c r="Q859" s="160"/>
      <c r="R859" s="161"/>
      <c r="S859" s="161"/>
      <c r="T859" s="161"/>
      <c r="U859" s="161"/>
      <c r="V859" s="161"/>
      <c r="W859" s="161"/>
      <c r="X859" s="161"/>
      <c r="Y859" s="161"/>
      <c r="Z859" s="151"/>
      <c r="AA859" s="151"/>
      <c r="AB859" s="151"/>
      <c r="AC859" s="151"/>
      <c r="AD859" s="151"/>
      <c r="AE859" s="151"/>
      <c r="AF859" s="151"/>
      <c r="AG859" s="151" t="s">
        <v>190</v>
      </c>
      <c r="AH859" s="151">
        <v>0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3" x14ac:dyDescent="0.2">
      <c r="A860" s="158"/>
      <c r="B860" s="159"/>
      <c r="C860" s="189" t="s">
        <v>864</v>
      </c>
      <c r="D860" s="182"/>
      <c r="E860" s="183"/>
      <c r="F860" s="161"/>
      <c r="G860" s="161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61"/>
      <c r="Z860" s="151"/>
      <c r="AA860" s="151"/>
      <c r="AB860" s="151"/>
      <c r="AC860" s="151"/>
      <c r="AD860" s="151"/>
      <c r="AE860" s="151"/>
      <c r="AF860" s="151"/>
      <c r="AG860" s="151" t="s">
        <v>190</v>
      </c>
      <c r="AH860" s="151">
        <v>0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3" x14ac:dyDescent="0.2">
      <c r="A861" s="158"/>
      <c r="B861" s="159"/>
      <c r="C861" s="189" t="s">
        <v>865</v>
      </c>
      <c r="D861" s="182"/>
      <c r="E861" s="183">
        <v>1.01</v>
      </c>
      <c r="F861" s="161"/>
      <c r="G861" s="161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  <c r="R861" s="161"/>
      <c r="S861" s="161"/>
      <c r="T861" s="161"/>
      <c r="U861" s="161"/>
      <c r="V861" s="161"/>
      <c r="W861" s="161"/>
      <c r="X861" s="161"/>
      <c r="Y861" s="161"/>
      <c r="Z861" s="151"/>
      <c r="AA861" s="151"/>
      <c r="AB861" s="151"/>
      <c r="AC861" s="151"/>
      <c r="AD861" s="151"/>
      <c r="AE861" s="151"/>
      <c r="AF861" s="151"/>
      <c r="AG861" s="151" t="s">
        <v>190</v>
      </c>
      <c r="AH861" s="151">
        <v>0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ht="22.5" outlineLevel="1" x14ac:dyDescent="0.2">
      <c r="A862" s="170">
        <v>133</v>
      </c>
      <c r="B862" s="171" t="s">
        <v>866</v>
      </c>
      <c r="C862" s="193" t="s">
        <v>867</v>
      </c>
      <c r="D862" s="172" t="s">
        <v>601</v>
      </c>
      <c r="E862" s="173">
        <v>1.01</v>
      </c>
      <c r="F862" s="194"/>
      <c r="G862" s="175">
        <f>ROUND(E862*F862,2)</f>
        <v>0</v>
      </c>
      <c r="H862" s="174"/>
      <c r="I862" s="175">
        <f>ROUND(E862*H862,2)</f>
        <v>0</v>
      </c>
      <c r="J862" s="174"/>
      <c r="K862" s="175">
        <f>ROUND(E862*J862,2)</f>
        <v>0</v>
      </c>
      <c r="L862" s="175">
        <v>21</v>
      </c>
      <c r="M862" s="175">
        <f>G862*(1+L862/100)</f>
        <v>0</v>
      </c>
      <c r="N862" s="173">
        <v>6.8999999999999999E-3</v>
      </c>
      <c r="O862" s="173">
        <f>ROUND(E862*N862,2)</f>
        <v>0.01</v>
      </c>
      <c r="P862" s="173">
        <v>0</v>
      </c>
      <c r="Q862" s="173">
        <f>ROUND(E862*P862,2)</f>
        <v>0</v>
      </c>
      <c r="R862" s="175" t="s">
        <v>513</v>
      </c>
      <c r="S862" s="175" t="s">
        <v>185</v>
      </c>
      <c r="T862" s="176" t="s">
        <v>185</v>
      </c>
      <c r="U862" s="161">
        <v>0</v>
      </c>
      <c r="V862" s="161">
        <f>ROUND(E862*U862,2)</f>
        <v>0</v>
      </c>
      <c r="W862" s="161"/>
      <c r="X862" s="161" t="s">
        <v>514</v>
      </c>
      <c r="Y862" s="161" t="s">
        <v>147</v>
      </c>
      <c r="Z862" s="151"/>
      <c r="AA862" s="151"/>
      <c r="AB862" s="151"/>
      <c r="AC862" s="151"/>
      <c r="AD862" s="151"/>
      <c r="AE862" s="151"/>
      <c r="AF862" s="151"/>
      <c r="AG862" s="151" t="s">
        <v>515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2" x14ac:dyDescent="0.2">
      <c r="A863" s="158"/>
      <c r="B863" s="159"/>
      <c r="C863" s="251" t="s">
        <v>801</v>
      </c>
      <c r="D863" s="252"/>
      <c r="E863" s="252"/>
      <c r="F863" s="252"/>
      <c r="G863" s="252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61"/>
      <c r="Z863" s="151"/>
      <c r="AA863" s="151"/>
      <c r="AB863" s="151"/>
      <c r="AC863" s="151"/>
      <c r="AD863" s="151"/>
      <c r="AE863" s="151"/>
      <c r="AF863" s="151"/>
      <c r="AG863" s="151" t="s">
        <v>150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2" x14ac:dyDescent="0.2">
      <c r="A864" s="158"/>
      <c r="B864" s="159"/>
      <c r="C864" s="189" t="s">
        <v>580</v>
      </c>
      <c r="D864" s="182"/>
      <c r="E864" s="183"/>
      <c r="F864" s="161"/>
      <c r="G864" s="16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  <c r="R864" s="161"/>
      <c r="S864" s="161"/>
      <c r="T864" s="161"/>
      <c r="U864" s="161"/>
      <c r="V864" s="161"/>
      <c r="W864" s="161"/>
      <c r="X864" s="161"/>
      <c r="Y864" s="161"/>
      <c r="Z864" s="151"/>
      <c r="AA864" s="151"/>
      <c r="AB864" s="151"/>
      <c r="AC864" s="151"/>
      <c r="AD864" s="151"/>
      <c r="AE864" s="151"/>
      <c r="AF864" s="151"/>
      <c r="AG864" s="151" t="s">
        <v>190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3" x14ac:dyDescent="0.2">
      <c r="A865" s="158"/>
      <c r="B865" s="159"/>
      <c r="C865" s="189" t="s">
        <v>636</v>
      </c>
      <c r="D865" s="182"/>
      <c r="E865" s="183"/>
      <c r="F865" s="161"/>
      <c r="G865" s="161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  <c r="R865" s="161"/>
      <c r="S865" s="161"/>
      <c r="T865" s="161"/>
      <c r="U865" s="161"/>
      <c r="V865" s="161"/>
      <c r="W865" s="161"/>
      <c r="X865" s="161"/>
      <c r="Y865" s="161"/>
      <c r="Z865" s="151"/>
      <c r="AA865" s="151"/>
      <c r="AB865" s="151"/>
      <c r="AC865" s="151"/>
      <c r="AD865" s="151"/>
      <c r="AE865" s="151"/>
      <c r="AF865" s="151"/>
      <c r="AG865" s="151" t="s">
        <v>190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3" x14ac:dyDescent="0.2">
      <c r="A866" s="158"/>
      <c r="B866" s="159"/>
      <c r="C866" s="189" t="s">
        <v>868</v>
      </c>
      <c r="D866" s="182"/>
      <c r="E866" s="183">
        <v>1.01</v>
      </c>
      <c r="F866" s="161"/>
      <c r="G866" s="161"/>
      <c r="H866" s="161"/>
      <c r="I866" s="161"/>
      <c r="J866" s="161"/>
      <c r="K866" s="161"/>
      <c r="L866" s="161"/>
      <c r="M866" s="161"/>
      <c r="N866" s="160"/>
      <c r="O866" s="160"/>
      <c r="P866" s="160"/>
      <c r="Q866" s="160"/>
      <c r="R866" s="161"/>
      <c r="S866" s="161"/>
      <c r="T866" s="161"/>
      <c r="U866" s="161"/>
      <c r="V866" s="161"/>
      <c r="W866" s="161"/>
      <c r="X866" s="161"/>
      <c r="Y866" s="161"/>
      <c r="Z866" s="151"/>
      <c r="AA866" s="151"/>
      <c r="AB866" s="151"/>
      <c r="AC866" s="151"/>
      <c r="AD866" s="151"/>
      <c r="AE866" s="151"/>
      <c r="AF866" s="151"/>
      <c r="AG866" s="151" t="s">
        <v>190</v>
      </c>
      <c r="AH866" s="151">
        <v>0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ht="22.5" outlineLevel="1" x14ac:dyDescent="0.2">
      <c r="A867" s="170">
        <v>134</v>
      </c>
      <c r="B867" s="171" t="s">
        <v>869</v>
      </c>
      <c r="C867" s="193" t="s">
        <v>870</v>
      </c>
      <c r="D867" s="172" t="s">
        <v>601</v>
      </c>
      <c r="E867" s="173">
        <v>4.04</v>
      </c>
      <c r="F867" s="194"/>
      <c r="G867" s="175">
        <f>ROUND(E867*F867,2)</f>
        <v>0</v>
      </c>
      <c r="H867" s="174"/>
      <c r="I867" s="175">
        <f>ROUND(E867*H867,2)</f>
        <v>0</v>
      </c>
      <c r="J867" s="174"/>
      <c r="K867" s="175">
        <f>ROUND(E867*J867,2)</f>
        <v>0</v>
      </c>
      <c r="L867" s="175">
        <v>21</v>
      </c>
      <c r="M867" s="175">
        <f>G867*(1+L867/100)</f>
        <v>0</v>
      </c>
      <c r="N867" s="173">
        <v>1.8599999999999998E-2</v>
      </c>
      <c r="O867" s="173">
        <f>ROUND(E867*N867,2)</f>
        <v>0.08</v>
      </c>
      <c r="P867" s="173">
        <v>0</v>
      </c>
      <c r="Q867" s="173">
        <f>ROUND(E867*P867,2)</f>
        <v>0</v>
      </c>
      <c r="R867" s="175" t="s">
        <v>513</v>
      </c>
      <c r="S867" s="175" t="s">
        <v>185</v>
      </c>
      <c r="T867" s="176" t="s">
        <v>185</v>
      </c>
      <c r="U867" s="161">
        <v>0</v>
      </c>
      <c r="V867" s="161">
        <f>ROUND(E867*U867,2)</f>
        <v>0</v>
      </c>
      <c r="W867" s="161"/>
      <c r="X867" s="161" t="s">
        <v>514</v>
      </c>
      <c r="Y867" s="161" t="s">
        <v>147</v>
      </c>
      <c r="Z867" s="151"/>
      <c r="AA867" s="151"/>
      <c r="AB867" s="151"/>
      <c r="AC867" s="151"/>
      <c r="AD867" s="151"/>
      <c r="AE867" s="151"/>
      <c r="AF867" s="151"/>
      <c r="AG867" s="151" t="s">
        <v>515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2" x14ac:dyDescent="0.2">
      <c r="A868" s="158"/>
      <c r="B868" s="159"/>
      <c r="C868" s="251" t="s">
        <v>801</v>
      </c>
      <c r="D868" s="252"/>
      <c r="E868" s="252"/>
      <c r="F868" s="252"/>
      <c r="G868" s="252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61"/>
      <c r="Z868" s="151"/>
      <c r="AA868" s="151"/>
      <c r="AB868" s="151"/>
      <c r="AC868" s="151"/>
      <c r="AD868" s="151"/>
      <c r="AE868" s="151"/>
      <c r="AF868" s="151"/>
      <c r="AG868" s="151" t="s">
        <v>150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2" x14ac:dyDescent="0.2">
      <c r="A869" s="158"/>
      <c r="B869" s="159"/>
      <c r="C869" s="189" t="s">
        <v>580</v>
      </c>
      <c r="D869" s="182"/>
      <c r="E869" s="183"/>
      <c r="F869" s="161"/>
      <c r="G869" s="161"/>
      <c r="H869" s="161"/>
      <c r="I869" s="161"/>
      <c r="J869" s="161"/>
      <c r="K869" s="161"/>
      <c r="L869" s="161"/>
      <c r="M869" s="161"/>
      <c r="N869" s="160"/>
      <c r="O869" s="160"/>
      <c r="P869" s="160"/>
      <c r="Q869" s="160"/>
      <c r="R869" s="161"/>
      <c r="S869" s="161"/>
      <c r="T869" s="161"/>
      <c r="U869" s="161"/>
      <c r="V869" s="161"/>
      <c r="W869" s="161"/>
      <c r="X869" s="161"/>
      <c r="Y869" s="161"/>
      <c r="Z869" s="151"/>
      <c r="AA869" s="151"/>
      <c r="AB869" s="151"/>
      <c r="AC869" s="151"/>
      <c r="AD869" s="151"/>
      <c r="AE869" s="151"/>
      <c r="AF869" s="151"/>
      <c r="AG869" s="151" t="s">
        <v>190</v>
      </c>
      <c r="AH869" s="151">
        <v>0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3" x14ac:dyDescent="0.2">
      <c r="A870" s="158"/>
      <c r="B870" s="159"/>
      <c r="C870" s="189" t="s">
        <v>822</v>
      </c>
      <c r="D870" s="182"/>
      <c r="E870" s="183">
        <v>1.01</v>
      </c>
      <c r="F870" s="161"/>
      <c r="G870" s="161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61"/>
      <c r="Z870" s="151"/>
      <c r="AA870" s="151"/>
      <c r="AB870" s="151"/>
      <c r="AC870" s="151"/>
      <c r="AD870" s="151"/>
      <c r="AE870" s="151"/>
      <c r="AF870" s="151"/>
      <c r="AG870" s="151" t="s">
        <v>190</v>
      </c>
      <c r="AH870" s="151">
        <v>0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3" x14ac:dyDescent="0.2">
      <c r="A871" s="158"/>
      <c r="B871" s="159"/>
      <c r="C871" s="189" t="s">
        <v>823</v>
      </c>
      <c r="D871" s="182"/>
      <c r="E871" s="183">
        <v>3.03</v>
      </c>
      <c r="F871" s="161"/>
      <c r="G871" s="161"/>
      <c r="H871" s="161"/>
      <c r="I871" s="161"/>
      <c r="J871" s="161"/>
      <c r="K871" s="161"/>
      <c r="L871" s="161"/>
      <c r="M871" s="161"/>
      <c r="N871" s="160"/>
      <c r="O871" s="160"/>
      <c r="P871" s="160"/>
      <c r="Q871" s="160"/>
      <c r="R871" s="161"/>
      <c r="S871" s="161"/>
      <c r="T871" s="161"/>
      <c r="U871" s="161"/>
      <c r="V871" s="161"/>
      <c r="W871" s="161"/>
      <c r="X871" s="161"/>
      <c r="Y871" s="161"/>
      <c r="Z871" s="151"/>
      <c r="AA871" s="151"/>
      <c r="AB871" s="151"/>
      <c r="AC871" s="151"/>
      <c r="AD871" s="151"/>
      <c r="AE871" s="151"/>
      <c r="AF871" s="151"/>
      <c r="AG871" s="151" t="s">
        <v>190</v>
      </c>
      <c r="AH871" s="151">
        <v>0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ht="22.5" outlineLevel="1" x14ac:dyDescent="0.2">
      <c r="A872" s="170">
        <v>135</v>
      </c>
      <c r="B872" s="171" t="s">
        <v>871</v>
      </c>
      <c r="C872" s="193" t="s">
        <v>872</v>
      </c>
      <c r="D872" s="172" t="s">
        <v>601</v>
      </c>
      <c r="E872" s="173">
        <v>1.01</v>
      </c>
      <c r="F872" s="194"/>
      <c r="G872" s="175">
        <f>ROUND(E872*F872,2)</f>
        <v>0</v>
      </c>
      <c r="H872" s="174"/>
      <c r="I872" s="175">
        <f>ROUND(E872*H872,2)</f>
        <v>0</v>
      </c>
      <c r="J872" s="174"/>
      <c r="K872" s="175">
        <f>ROUND(E872*J872,2)</f>
        <v>0</v>
      </c>
      <c r="L872" s="175">
        <v>21</v>
      </c>
      <c r="M872" s="175">
        <f>G872*(1+L872/100)</f>
        <v>0</v>
      </c>
      <c r="N872" s="173">
        <v>3.2500000000000001E-2</v>
      </c>
      <c r="O872" s="173">
        <f>ROUND(E872*N872,2)</f>
        <v>0.03</v>
      </c>
      <c r="P872" s="173">
        <v>0</v>
      </c>
      <c r="Q872" s="173">
        <f>ROUND(E872*P872,2)</f>
        <v>0</v>
      </c>
      <c r="R872" s="175" t="s">
        <v>513</v>
      </c>
      <c r="S872" s="175" t="s">
        <v>185</v>
      </c>
      <c r="T872" s="176" t="s">
        <v>185</v>
      </c>
      <c r="U872" s="161">
        <v>0</v>
      </c>
      <c r="V872" s="161">
        <f>ROUND(E872*U872,2)</f>
        <v>0</v>
      </c>
      <c r="W872" s="161"/>
      <c r="X872" s="161" t="s">
        <v>514</v>
      </c>
      <c r="Y872" s="161" t="s">
        <v>147</v>
      </c>
      <c r="Z872" s="151"/>
      <c r="AA872" s="151"/>
      <c r="AB872" s="151"/>
      <c r="AC872" s="151"/>
      <c r="AD872" s="151"/>
      <c r="AE872" s="151"/>
      <c r="AF872" s="151"/>
      <c r="AG872" s="151" t="s">
        <v>515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2" x14ac:dyDescent="0.2">
      <c r="A873" s="158"/>
      <c r="B873" s="159"/>
      <c r="C873" s="251" t="s">
        <v>801</v>
      </c>
      <c r="D873" s="252"/>
      <c r="E873" s="252"/>
      <c r="F873" s="252"/>
      <c r="G873" s="252"/>
      <c r="H873" s="161"/>
      <c r="I873" s="161"/>
      <c r="J873" s="161"/>
      <c r="K873" s="161"/>
      <c r="L873" s="161"/>
      <c r="M873" s="161"/>
      <c r="N873" s="160"/>
      <c r="O873" s="160"/>
      <c r="P873" s="160"/>
      <c r="Q873" s="160"/>
      <c r="R873" s="161"/>
      <c r="S873" s="161"/>
      <c r="T873" s="161"/>
      <c r="U873" s="161"/>
      <c r="V873" s="161"/>
      <c r="W873" s="161"/>
      <c r="X873" s="161"/>
      <c r="Y873" s="161"/>
      <c r="Z873" s="151"/>
      <c r="AA873" s="151"/>
      <c r="AB873" s="151"/>
      <c r="AC873" s="151"/>
      <c r="AD873" s="151"/>
      <c r="AE873" s="151"/>
      <c r="AF873" s="151"/>
      <c r="AG873" s="151" t="s">
        <v>150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2" x14ac:dyDescent="0.2">
      <c r="A874" s="158"/>
      <c r="B874" s="159"/>
      <c r="C874" s="189" t="s">
        <v>594</v>
      </c>
      <c r="D874" s="182"/>
      <c r="E874" s="183"/>
      <c r="F874" s="161"/>
      <c r="G874" s="161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61"/>
      <c r="Z874" s="151"/>
      <c r="AA874" s="151"/>
      <c r="AB874" s="151"/>
      <c r="AC874" s="151"/>
      <c r="AD874" s="151"/>
      <c r="AE874" s="151"/>
      <c r="AF874" s="151"/>
      <c r="AG874" s="151" t="s">
        <v>190</v>
      </c>
      <c r="AH874" s="151">
        <v>0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3" x14ac:dyDescent="0.2">
      <c r="A875" s="158"/>
      <c r="B875" s="159"/>
      <c r="C875" s="189" t="s">
        <v>629</v>
      </c>
      <c r="D875" s="182"/>
      <c r="E875" s="183"/>
      <c r="F875" s="161"/>
      <c r="G875" s="161"/>
      <c r="H875" s="161"/>
      <c r="I875" s="161"/>
      <c r="J875" s="161"/>
      <c r="K875" s="161"/>
      <c r="L875" s="161"/>
      <c r="M875" s="161"/>
      <c r="N875" s="160"/>
      <c r="O875" s="160"/>
      <c r="P875" s="160"/>
      <c r="Q875" s="160"/>
      <c r="R875" s="161"/>
      <c r="S875" s="161"/>
      <c r="T875" s="161"/>
      <c r="U875" s="161"/>
      <c r="V875" s="161"/>
      <c r="W875" s="161"/>
      <c r="X875" s="161"/>
      <c r="Y875" s="161"/>
      <c r="Z875" s="151"/>
      <c r="AA875" s="151"/>
      <c r="AB875" s="151"/>
      <c r="AC875" s="151"/>
      <c r="AD875" s="151"/>
      <c r="AE875" s="151"/>
      <c r="AF875" s="151"/>
      <c r="AG875" s="151" t="s">
        <v>190</v>
      </c>
      <c r="AH875" s="151">
        <v>0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3" x14ac:dyDescent="0.2">
      <c r="A876" s="158"/>
      <c r="B876" s="159"/>
      <c r="C876" s="189" t="s">
        <v>868</v>
      </c>
      <c r="D876" s="182"/>
      <c r="E876" s="183">
        <v>1.01</v>
      </c>
      <c r="F876" s="161"/>
      <c r="G876" s="161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61"/>
      <c r="Z876" s="151"/>
      <c r="AA876" s="151"/>
      <c r="AB876" s="151"/>
      <c r="AC876" s="151"/>
      <c r="AD876" s="151"/>
      <c r="AE876" s="151"/>
      <c r="AF876" s="151"/>
      <c r="AG876" s="151" t="s">
        <v>190</v>
      </c>
      <c r="AH876" s="151">
        <v>0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ht="22.5" outlineLevel="1" x14ac:dyDescent="0.2">
      <c r="A877" s="170">
        <v>136</v>
      </c>
      <c r="B877" s="171" t="s">
        <v>873</v>
      </c>
      <c r="C877" s="193" t="s">
        <v>874</v>
      </c>
      <c r="D877" s="172" t="s">
        <v>601</v>
      </c>
      <c r="E877" s="173">
        <v>1.01</v>
      </c>
      <c r="F877" s="194"/>
      <c r="G877" s="175">
        <f>ROUND(E877*F877,2)</f>
        <v>0</v>
      </c>
      <c r="H877" s="174"/>
      <c r="I877" s="175">
        <f>ROUND(E877*H877,2)</f>
        <v>0</v>
      </c>
      <c r="J877" s="174"/>
      <c r="K877" s="175">
        <f>ROUND(E877*J877,2)</f>
        <v>0</v>
      </c>
      <c r="L877" s="175">
        <v>21</v>
      </c>
      <c r="M877" s="175">
        <f>G877*(1+L877/100)</f>
        <v>0</v>
      </c>
      <c r="N877" s="173">
        <v>4.2099999999999999E-2</v>
      </c>
      <c r="O877" s="173">
        <f>ROUND(E877*N877,2)</f>
        <v>0.04</v>
      </c>
      <c r="P877" s="173">
        <v>0</v>
      </c>
      <c r="Q877" s="173">
        <f>ROUND(E877*P877,2)</f>
        <v>0</v>
      </c>
      <c r="R877" s="175" t="s">
        <v>513</v>
      </c>
      <c r="S877" s="175" t="s">
        <v>185</v>
      </c>
      <c r="T877" s="176" t="s">
        <v>185</v>
      </c>
      <c r="U877" s="161">
        <v>0</v>
      </c>
      <c r="V877" s="161">
        <f>ROUND(E877*U877,2)</f>
        <v>0</v>
      </c>
      <c r="W877" s="161"/>
      <c r="X877" s="161" t="s">
        <v>514</v>
      </c>
      <c r="Y877" s="161" t="s">
        <v>147</v>
      </c>
      <c r="Z877" s="151"/>
      <c r="AA877" s="151"/>
      <c r="AB877" s="151"/>
      <c r="AC877" s="151"/>
      <c r="AD877" s="151"/>
      <c r="AE877" s="151"/>
      <c r="AF877" s="151"/>
      <c r="AG877" s="151" t="s">
        <v>515</v>
      </c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2" x14ac:dyDescent="0.2">
      <c r="A878" s="158"/>
      <c r="B878" s="159"/>
      <c r="C878" s="251" t="s">
        <v>801</v>
      </c>
      <c r="D878" s="252"/>
      <c r="E878" s="252"/>
      <c r="F878" s="252"/>
      <c r="G878" s="252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61"/>
      <c r="Z878" s="151"/>
      <c r="AA878" s="151"/>
      <c r="AB878" s="151"/>
      <c r="AC878" s="151"/>
      <c r="AD878" s="151"/>
      <c r="AE878" s="151"/>
      <c r="AF878" s="151"/>
      <c r="AG878" s="151" t="s">
        <v>150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2" x14ac:dyDescent="0.2">
      <c r="A879" s="158"/>
      <c r="B879" s="159"/>
      <c r="C879" s="189" t="s">
        <v>580</v>
      </c>
      <c r="D879" s="182"/>
      <c r="E879" s="183"/>
      <c r="F879" s="161"/>
      <c r="G879" s="161"/>
      <c r="H879" s="161"/>
      <c r="I879" s="161"/>
      <c r="J879" s="161"/>
      <c r="K879" s="161"/>
      <c r="L879" s="161"/>
      <c r="M879" s="161"/>
      <c r="N879" s="160"/>
      <c r="O879" s="160"/>
      <c r="P879" s="160"/>
      <c r="Q879" s="160"/>
      <c r="R879" s="161"/>
      <c r="S879" s="161"/>
      <c r="T879" s="161"/>
      <c r="U879" s="161"/>
      <c r="V879" s="161"/>
      <c r="W879" s="161"/>
      <c r="X879" s="161"/>
      <c r="Y879" s="161"/>
      <c r="Z879" s="151"/>
      <c r="AA879" s="151"/>
      <c r="AB879" s="151"/>
      <c r="AC879" s="151"/>
      <c r="AD879" s="151"/>
      <c r="AE879" s="151"/>
      <c r="AF879" s="151"/>
      <c r="AG879" s="151" t="s">
        <v>190</v>
      </c>
      <c r="AH879" s="151">
        <v>0</v>
      </c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3" x14ac:dyDescent="0.2">
      <c r="A880" s="158"/>
      <c r="B880" s="159"/>
      <c r="C880" s="189" t="s">
        <v>840</v>
      </c>
      <c r="D880" s="182"/>
      <c r="E880" s="183">
        <v>1.01</v>
      </c>
      <c r="F880" s="161"/>
      <c r="G880" s="161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61"/>
      <c r="Z880" s="151"/>
      <c r="AA880" s="151"/>
      <c r="AB880" s="151"/>
      <c r="AC880" s="151"/>
      <c r="AD880" s="151"/>
      <c r="AE880" s="151"/>
      <c r="AF880" s="151"/>
      <c r="AG880" s="151" t="s">
        <v>190</v>
      </c>
      <c r="AH880" s="151">
        <v>0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ht="22.5" outlineLevel="1" x14ac:dyDescent="0.2">
      <c r="A881" s="170">
        <v>137</v>
      </c>
      <c r="B881" s="171" t="s">
        <v>875</v>
      </c>
      <c r="C881" s="193" t="s">
        <v>876</v>
      </c>
      <c r="D881" s="172" t="s">
        <v>601</v>
      </c>
      <c r="E881" s="173">
        <v>1.01</v>
      </c>
      <c r="F881" s="194"/>
      <c r="G881" s="175">
        <f>ROUND(E881*F881,2)</f>
        <v>0</v>
      </c>
      <c r="H881" s="174"/>
      <c r="I881" s="175">
        <f>ROUND(E881*H881,2)</f>
        <v>0</v>
      </c>
      <c r="J881" s="174"/>
      <c r="K881" s="175">
        <f>ROUND(E881*J881,2)</f>
        <v>0</v>
      </c>
      <c r="L881" s="175">
        <v>21</v>
      </c>
      <c r="M881" s="175">
        <f>G881*(1+L881/100)</f>
        <v>0</v>
      </c>
      <c r="N881" s="173">
        <v>1.8800000000000001E-2</v>
      </c>
      <c r="O881" s="173">
        <f>ROUND(E881*N881,2)</f>
        <v>0.02</v>
      </c>
      <c r="P881" s="173">
        <v>0</v>
      </c>
      <c r="Q881" s="173">
        <f>ROUND(E881*P881,2)</f>
        <v>0</v>
      </c>
      <c r="R881" s="175" t="s">
        <v>513</v>
      </c>
      <c r="S881" s="175" t="s">
        <v>185</v>
      </c>
      <c r="T881" s="176" t="s">
        <v>185</v>
      </c>
      <c r="U881" s="161">
        <v>0</v>
      </c>
      <c r="V881" s="161">
        <f>ROUND(E881*U881,2)</f>
        <v>0</v>
      </c>
      <c r="W881" s="161"/>
      <c r="X881" s="161" t="s">
        <v>514</v>
      </c>
      <c r="Y881" s="161" t="s">
        <v>147</v>
      </c>
      <c r="Z881" s="151"/>
      <c r="AA881" s="151"/>
      <c r="AB881" s="151"/>
      <c r="AC881" s="151"/>
      <c r="AD881" s="151"/>
      <c r="AE881" s="151"/>
      <c r="AF881" s="151"/>
      <c r="AG881" s="151" t="s">
        <v>515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2" x14ac:dyDescent="0.2">
      <c r="A882" s="158"/>
      <c r="B882" s="159"/>
      <c r="C882" s="251" t="s">
        <v>801</v>
      </c>
      <c r="D882" s="252"/>
      <c r="E882" s="252"/>
      <c r="F882" s="252"/>
      <c r="G882" s="252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  <c r="R882" s="161"/>
      <c r="S882" s="161"/>
      <c r="T882" s="161"/>
      <c r="U882" s="161"/>
      <c r="V882" s="161"/>
      <c r="W882" s="161"/>
      <c r="X882" s="161"/>
      <c r="Y882" s="161"/>
      <c r="Z882" s="151"/>
      <c r="AA882" s="151"/>
      <c r="AB882" s="151"/>
      <c r="AC882" s="151"/>
      <c r="AD882" s="151"/>
      <c r="AE882" s="151"/>
      <c r="AF882" s="151"/>
      <c r="AG882" s="151" t="s">
        <v>150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2" x14ac:dyDescent="0.2">
      <c r="A883" s="158"/>
      <c r="B883" s="159"/>
      <c r="C883" s="189" t="s">
        <v>580</v>
      </c>
      <c r="D883" s="182"/>
      <c r="E883" s="183"/>
      <c r="F883" s="161"/>
      <c r="G883" s="161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  <c r="R883" s="161"/>
      <c r="S883" s="161"/>
      <c r="T883" s="161"/>
      <c r="U883" s="161"/>
      <c r="V883" s="161"/>
      <c r="W883" s="161"/>
      <c r="X883" s="161"/>
      <c r="Y883" s="161"/>
      <c r="Z883" s="151"/>
      <c r="AA883" s="151"/>
      <c r="AB883" s="151"/>
      <c r="AC883" s="151"/>
      <c r="AD883" s="151"/>
      <c r="AE883" s="151"/>
      <c r="AF883" s="151"/>
      <c r="AG883" s="151" t="s">
        <v>190</v>
      </c>
      <c r="AH883" s="151">
        <v>0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3" x14ac:dyDescent="0.2">
      <c r="A884" s="158"/>
      <c r="B884" s="159"/>
      <c r="C884" s="189" t="s">
        <v>840</v>
      </c>
      <c r="D884" s="182"/>
      <c r="E884" s="183">
        <v>1.01</v>
      </c>
      <c r="F884" s="161"/>
      <c r="G884" s="161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  <c r="R884" s="161"/>
      <c r="S884" s="161"/>
      <c r="T884" s="161"/>
      <c r="U884" s="161"/>
      <c r="V884" s="161"/>
      <c r="W884" s="161"/>
      <c r="X884" s="161"/>
      <c r="Y884" s="161"/>
      <c r="Z884" s="151"/>
      <c r="AA884" s="151"/>
      <c r="AB884" s="151"/>
      <c r="AC884" s="151"/>
      <c r="AD884" s="151"/>
      <c r="AE884" s="151"/>
      <c r="AF884" s="151"/>
      <c r="AG884" s="151" t="s">
        <v>190</v>
      </c>
      <c r="AH884" s="151">
        <v>0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ht="22.5" outlineLevel="1" x14ac:dyDescent="0.2">
      <c r="A885" s="170">
        <v>138</v>
      </c>
      <c r="B885" s="171" t="s">
        <v>877</v>
      </c>
      <c r="C885" s="193" t="s">
        <v>878</v>
      </c>
      <c r="D885" s="172" t="s">
        <v>601</v>
      </c>
      <c r="E885" s="173">
        <v>1.01</v>
      </c>
      <c r="F885" s="194"/>
      <c r="G885" s="175">
        <f>ROUND(E885*F885,2)</f>
        <v>0</v>
      </c>
      <c r="H885" s="174"/>
      <c r="I885" s="175">
        <f>ROUND(E885*H885,2)</f>
        <v>0</v>
      </c>
      <c r="J885" s="174"/>
      <c r="K885" s="175">
        <f>ROUND(E885*J885,2)</f>
        <v>0</v>
      </c>
      <c r="L885" s="175">
        <v>21</v>
      </c>
      <c r="M885" s="175">
        <f>G885*(1+L885/100)</f>
        <v>0</v>
      </c>
      <c r="N885" s="173">
        <v>2.4199999999999999E-2</v>
      </c>
      <c r="O885" s="173">
        <f>ROUND(E885*N885,2)</f>
        <v>0.02</v>
      </c>
      <c r="P885" s="173">
        <v>0</v>
      </c>
      <c r="Q885" s="173">
        <f>ROUND(E885*P885,2)</f>
        <v>0</v>
      </c>
      <c r="R885" s="175" t="s">
        <v>513</v>
      </c>
      <c r="S885" s="175" t="s">
        <v>185</v>
      </c>
      <c r="T885" s="176" t="s">
        <v>185</v>
      </c>
      <c r="U885" s="161">
        <v>0</v>
      </c>
      <c r="V885" s="161">
        <f>ROUND(E885*U885,2)</f>
        <v>0</v>
      </c>
      <c r="W885" s="161"/>
      <c r="X885" s="161" t="s">
        <v>514</v>
      </c>
      <c r="Y885" s="161" t="s">
        <v>147</v>
      </c>
      <c r="Z885" s="151"/>
      <c r="AA885" s="151"/>
      <c r="AB885" s="151"/>
      <c r="AC885" s="151"/>
      <c r="AD885" s="151"/>
      <c r="AE885" s="151"/>
      <c r="AF885" s="151"/>
      <c r="AG885" s="151" t="s">
        <v>515</v>
      </c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2" x14ac:dyDescent="0.2">
      <c r="A886" s="158"/>
      <c r="B886" s="159"/>
      <c r="C886" s="251" t="s">
        <v>801</v>
      </c>
      <c r="D886" s="252"/>
      <c r="E886" s="252"/>
      <c r="F886" s="252"/>
      <c r="G886" s="252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61"/>
      <c r="Z886" s="151"/>
      <c r="AA886" s="151"/>
      <c r="AB886" s="151"/>
      <c r="AC886" s="151"/>
      <c r="AD886" s="151"/>
      <c r="AE886" s="151"/>
      <c r="AF886" s="151"/>
      <c r="AG886" s="151" t="s">
        <v>150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2" x14ac:dyDescent="0.2">
      <c r="A887" s="158"/>
      <c r="B887" s="159"/>
      <c r="C887" s="189" t="s">
        <v>580</v>
      </c>
      <c r="D887" s="182"/>
      <c r="E887" s="183"/>
      <c r="F887" s="161"/>
      <c r="G887" s="161"/>
      <c r="H887" s="161"/>
      <c r="I887" s="161"/>
      <c r="J887" s="161"/>
      <c r="K887" s="161"/>
      <c r="L887" s="161"/>
      <c r="M887" s="161"/>
      <c r="N887" s="160"/>
      <c r="O887" s="160"/>
      <c r="P887" s="160"/>
      <c r="Q887" s="160"/>
      <c r="R887" s="161"/>
      <c r="S887" s="161"/>
      <c r="T887" s="161"/>
      <c r="U887" s="161"/>
      <c r="V887" s="161"/>
      <c r="W887" s="161"/>
      <c r="X887" s="161"/>
      <c r="Y887" s="161"/>
      <c r="Z887" s="151"/>
      <c r="AA887" s="151"/>
      <c r="AB887" s="151"/>
      <c r="AC887" s="151"/>
      <c r="AD887" s="151"/>
      <c r="AE887" s="151"/>
      <c r="AF887" s="151"/>
      <c r="AG887" s="151" t="s">
        <v>190</v>
      </c>
      <c r="AH887" s="151">
        <v>0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3" x14ac:dyDescent="0.2">
      <c r="A888" s="158"/>
      <c r="B888" s="159"/>
      <c r="C888" s="189" t="s">
        <v>864</v>
      </c>
      <c r="D888" s="182"/>
      <c r="E888" s="183"/>
      <c r="F888" s="161"/>
      <c r="G888" s="161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  <c r="R888" s="161"/>
      <c r="S888" s="161"/>
      <c r="T888" s="161"/>
      <c r="U888" s="161"/>
      <c r="V888" s="161"/>
      <c r="W888" s="161"/>
      <c r="X888" s="161"/>
      <c r="Y888" s="161"/>
      <c r="Z888" s="151"/>
      <c r="AA888" s="151"/>
      <c r="AB888" s="151"/>
      <c r="AC888" s="151"/>
      <c r="AD888" s="151"/>
      <c r="AE888" s="151"/>
      <c r="AF888" s="151"/>
      <c r="AG888" s="151" t="s">
        <v>190</v>
      </c>
      <c r="AH888" s="151">
        <v>0</v>
      </c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3" x14ac:dyDescent="0.2">
      <c r="A889" s="158"/>
      <c r="B889" s="159"/>
      <c r="C889" s="189" t="s">
        <v>879</v>
      </c>
      <c r="D889" s="182"/>
      <c r="E889" s="183">
        <v>1.01</v>
      </c>
      <c r="F889" s="161"/>
      <c r="G889" s="161"/>
      <c r="H889" s="161"/>
      <c r="I889" s="161"/>
      <c r="J889" s="161"/>
      <c r="K889" s="161"/>
      <c r="L889" s="161"/>
      <c r="M889" s="161"/>
      <c r="N889" s="160"/>
      <c r="O889" s="160"/>
      <c r="P889" s="160"/>
      <c r="Q889" s="160"/>
      <c r="R889" s="161"/>
      <c r="S889" s="161"/>
      <c r="T889" s="161"/>
      <c r="U889" s="161"/>
      <c r="V889" s="161"/>
      <c r="W889" s="161"/>
      <c r="X889" s="161"/>
      <c r="Y889" s="161"/>
      <c r="Z889" s="151"/>
      <c r="AA889" s="151"/>
      <c r="AB889" s="151"/>
      <c r="AC889" s="151"/>
      <c r="AD889" s="151"/>
      <c r="AE889" s="151"/>
      <c r="AF889" s="151"/>
      <c r="AG889" s="151" t="s">
        <v>190</v>
      </c>
      <c r="AH889" s="151">
        <v>0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ht="22.5" outlineLevel="1" x14ac:dyDescent="0.2">
      <c r="A890" s="170">
        <v>139</v>
      </c>
      <c r="B890" s="171" t="s">
        <v>880</v>
      </c>
      <c r="C890" s="193" t="s">
        <v>881</v>
      </c>
      <c r="D890" s="172" t="s">
        <v>601</v>
      </c>
      <c r="E890" s="173">
        <v>1.01</v>
      </c>
      <c r="F890" s="194"/>
      <c r="G890" s="175">
        <f>ROUND(E890*F890,2)</f>
        <v>0</v>
      </c>
      <c r="H890" s="174"/>
      <c r="I890" s="175">
        <f>ROUND(E890*H890,2)</f>
        <v>0</v>
      </c>
      <c r="J890" s="174"/>
      <c r="K890" s="175">
        <f>ROUND(E890*J890,2)</f>
        <v>0</v>
      </c>
      <c r="L890" s="175">
        <v>21</v>
      </c>
      <c r="M890" s="175">
        <f>G890*(1+L890/100)</f>
        <v>0</v>
      </c>
      <c r="N890" s="173">
        <v>3.5999999999999997E-2</v>
      </c>
      <c r="O890" s="173">
        <f>ROUND(E890*N890,2)</f>
        <v>0.04</v>
      </c>
      <c r="P890" s="173">
        <v>0</v>
      </c>
      <c r="Q890" s="173">
        <f>ROUND(E890*P890,2)</f>
        <v>0</v>
      </c>
      <c r="R890" s="175" t="s">
        <v>513</v>
      </c>
      <c r="S890" s="175" t="s">
        <v>185</v>
      </c>
      <c r="T890" s="176" t="s">
        <v>185</v>
      </c>
      <c r="U890" s="161">
        <v>0</v>
      </c>
      <c r="V890" s="161">
        <f>ROUND(E890*U890,2)</f>
        <v>0</v>
      </c>
      <c r="W890" s="161"/>
      <c r="X890" s="161" t="s">
        <v>514</v>
      </c>
      <c r="Y890" s="161" t="s">
        <v>147</v>
      </c>
      <c r="Z890" s="151"/>
      <c r="AA890" s="151"/>
      <c r="AB890" s="151"/>
      <c r="AC890" s="151"/>
      <c r="AD890" s="151"/>
      <c r="AE890" s="151"/>
      <c r="AF890" s="151"/>
      <c r="AG890" s="151" t="s">
        <v>515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2" x14ac:dyDescent="0.2">
      <c r="A891" s="158"/>
      <c r="B891" s="159"/>
      <c r="C891" s="251" t="s">
        <v>801</v>
      </c>
      <c r="D891" s="252"/>
      <c r="E891" s="252"/>
      <c r="F891" s="252"/>
      <c r="G891" s="252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  <c r="R891" s="161"/>
      <c r="S891" s="161"/>
      <c r="T891" s="161"/>
      <c r="U891" s="161"/>
      <c r="V891" s="161"/>
      <c r="W891" s="161"/>
      <c r="X891" s="161"/>
      <c r="Y891" s="161"/>
      <c r="Z891" s="151"/>
      <c r="AA891" s="151"/>
      <c r="AB891" s="151"/>
      <c r="AC891" s="151"/>
      <c r="AD891" s="151"/>
      <c r="AE891" s="151"/>
      <c r="AF891" s="151"/>
      <c r="AG891" s="151" t="s">
        <v>150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2" x14ac:dyDescent="0.2">
      <c r="A892" s="158"/>
      <c r="B892" s="159"/>
      <c r="C892" s="189" t="s">
        <v>580</v>
      </c>
      <c r="D892" s="182"/>
      <c r="E892" s="183"/>
      <c r="F892" s="161"/>
      <c r="G892" s="161"/>
      <c r="H892" s="161"/>
      <c r="I892" s="161"/>
      <c r="J892" s="161"/>
      <c r="K892" s="161"/>
      <c r="L892" s="161"/>
      <c r="M892" s="161"/>
      <c r="N892" s="160"/>
      <c r="O892" s="160"/>
      <c r="P892" s="160"/>
      <c r="Q892" s="160"/>
      <c r="R892" s="161"/>
      <c r="S892" s="161"/>
      <c r="T892" s="161"/>
      <c r="U892" s="161"/>
      <c r="V892" s="161"/>
      <c r="W892" s="161"/>
      <c r="X892" s="161"/>
      <c r="Y892" s="161"/>
      <c r="Z892" s="151"/>
      <c r="AA892" s="151"/>
      <c r="AB892" s="151"/>
      <c r="AC892" s="151"/>
      <c r="AD892" s="151"/>
      <c r="AE892" s="151"/>
      <c r="AF892" s="151"/>
      <c r="AG892" s="151" t="s">
        <v>190</v>
      </c>
      <c r="AH892" s="151">
        <v>0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3" x14ac:dyDescent="0.2">
      <c r="A893" s="158"/>
      <c r="B893" s="159"/>
      <c r="C893" s="189" t="s">
        <v>840</v>
      </c>
      <c r="D893" s="182"/>
      <c r="E893" s="183">
        <v>1.01</v>
      </c>
      <c r="F893" s="161"/>
      <c r="G893" s="161"/>
      <c r="H893" s="161"/>
      <c r="I893" s="161"/>
      <c r="J893" s="161"/>
      <c r="K893" s="161"/>
      <c r="L893" s="161"/>
      <c r="M893" s="161"/>
      <c r="N893" s="160"/>
      <c r="O893" s="160"/>
      <c r="P893" s="160"/>
      <c r="Q893" s="160"/>
      <c r="R893" s="161"/>
      <c r="S893" s="161"/>
      <c r="T893" s="161"/>
      <c r="U893" s="161"/>
      <c r="V893" s="161"/>
      <c r="W893" s="161"/>
      <c r="X893" s="161"/>
      <c r="Y893" s="161"/>
      <c r="Z893" s="151"/>
      <c r="AA893" s="151"/>
      <c r="AB893" s="151"/>
      <c r="AC893" s="151"/>
      <c r="AD893" s="151"/>
      <c r="AE893" s="151"/>
      <c r="AF893" s="151"/>
      <c r="AG893" s="151" t="s">
        <v>190</v>
      </c>
      <c r="AH893" s="151">
        <v>0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ht="22.5" outlineLevel="1" x14ac:dyDescent="0.2">
      <c r="A894" s="170">
        <v>140</v>
      </c>
      <c r="B894" s="171" t="s">
        <v>882</v>
      </c>
      <c r="C894" s="193" t="s">
        <v>883</v>
      </c>
      <c r="D894" s="172" t="s">
        <v>601</v>
      </c>
      <c r="E894" s="173">
        <v>1.01</v>
      </c>
      <c r="F894" s="194"/>
      <c r="G894" s="175">
        <f>ROUND(E894*F894,2)</f>
        <v>0</v>
      </c>
      <c r="H894" s="174"/>
      <c r="I894" s="175">
        <f>ROUND(E894*H894,2)</f>
        <v>0</v>
      </c>
      <c r="J894" s="174"/>
      <c r="K894" s="175">
        <f>ROUND(E894*J894,2)</f>
        <v>0</v>
      </c>
      <c r="L894" s="175">
        <v>21</v>
      </c>
      <c r="M894" s="175">
        <f>G894*(1+L894/100)</f>
        <v>0</v>
      </c>
      <c r="N894" s="173">
        <v>3.8800000000000001E-2</v>
      </c>
      <c r="O894" s="173">
        <f>ROUND(E894*N894,2)</f>
        <v>0.04</v>
      </c>
      <c r="P894" s="173">
        <v>0</v>
      </c>
      <c r="Q894" s="173">
        <f>ROUND(E894*P894,2)</f>
        <v>0</v>
      </c>
      <c r="R894" s="175" t="s">
        <v>513</v>
      </c>
      <c r="S894" s="175" t="s">
        <v>185</v>
      </c>
      <c r="T894" s="176" t="s">
        <v>185</v>
      </c>
      <c r="U894" s="161">
        <v>0</v>
      </c>
      <c r="V894" s="161">
        <f>ROUND(E894*U894,2)</f>
        <v>0</v>
      </c>
      <c r="W894" s="161"/>
      <c r="X894" s="161" t="s">
        <v>514</v>
      </c>
      <c r="Y894" s="161" t="s">
        <v>147</v>
      </c>
      <c r="Z894" s="151"/>
      <c r="AA894" s="151"/>
      <c r="AB894" s="151"/>
      <c r="AC894" s="151"/>
      <c r="AD894" s="151"/>
      <c r="AE894" s="151"/>
      <c r="AF894" s="151"/>
      <c r="AG894" s="151" t="s">
        <v>515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2" x14ac:dyDescent="0.2">
      <c r="A895" s="158"/>
      <c r="B895" s="159"/>
      <c r="C895" s="251" t="s">
        <v>801</v>
      </c>
      <c r="D895" s="252"/>
      <c r="E895" s="252"/>
      <c r="F895" s="252"/>
      <c r="G895" s="252"/>
      <c r="H895" s="161"/>
      <c r="I895" s="161"/>
      <c r="J895" s="161"/>
      <c r="K895" s="161"/>
      <c r="L895" s="161"/>
      <c r="M895" s="161"/>
      <c r="N895" s="160"/>
      <c r="O895" s="160"/>
      <c r="P895" s="160"/>
      <c r="Q895" s="160"/>
      <c r="R895" s="161"/>
      <c r="S895" s="161"/>
      <c r="T895" s="161"/>
      <c r="U895" s="161"/>
      <c r="V895" s="161"/>
      <c r="W895" s="161"/>
      <c r="X895" s="161"/>
      <c r="Y895" s="161"/>
      <c r="Z895" s="151"/>
      <c r="AA895" s="151"/>
      <c r="AB895" s="151"/>
      <c r="AC895" s="151"/>
      <c r="AD895" s="151"/>
      <c r="AE895" s="151"/>
      <c r="AF895" s="151"/>
      <c r="AG895" s="151" t="s">
        <v>150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2" x14ac:dyDescent="0.2">
      <c r="A896" s="158"/>
      <c r="B896" s="159"/>
      <c r="C896" s="189" t="s">
        <v>580</v>
      </c>
      <c r="D896" s="182"/>
      <c r="E896" s="183"/>
      <c r="F896" s="161"/>
      <c r="G896" s="161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61"/>
      <c r="Z896" s="151"/>
      <c r="AA896" s="151"/>
      <c r="AB896" s="151"/>
      <c r="AC896" s="151"/>
      <c r="AD896" s="151"/>
      <c r="AE896" s="151"/>
      <c r="AF896" s="151"/>
      <c r="AG896" s="151" t="s">
        <v>190</v>
      </c>
      <c r="AH896" s="151">
        <v>0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3" x14ac:dyDescent="0.2">
      <c r="A897" s="158"/>
      <c r="B897" s="159"/>
      <c r="C897" s="189" t="s">
        <v>840</v>
      </c>
      <c r="D897" s="182"/>
      <c r="E897" s="183">
        <v>1.01</v>
      </c>
      <c r="F897" s="161"/>
      <c r="G897" s="161"/>
      <c r="H897" s="161"/>
      <c r="I897" s="161"/>
      <c r="J897" s="161"/>
      <c r="K897" s="161"/>
      <c r="L897" s="161"/>
      <c r="M897" s="161"/>
      <c r="N897" s="160"/>
      <c r="O897" s="160"/>
      <c r="P897" s="160"/>
      <c r="Q897" s="160"/>
      <c r="R897" s="161"/>
      <c r="S897" s="161"/>
      <c r="T897" s="161"/>
      <c r="U897" s="161"/>
      <c r="V897" s="161"/>
      <c r="W897" s="161"/>
      <c r="X897" s="161"/>
      <c r="Y897" s="161"/>
      <c r="Z897" s="151"/>
      <c r="AA897" s="151"/>
      <c r="AB897" s="151"/>
      <c r="AC897" s="151"/>
      <c r="AD897" s="151"/>
      <c r="AE897" s="151"/>
      <c r="AF897" s="151"/>
      <c r="AG897" s="151" t="s">
        <v>190</v>
      </c>
      <c r="AH897" s="151">
        <v>0</v>
      </c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ht="22.5" outlineLevel="1" x14ac:dyDescent="0.2">
      <c r="A898" s="170">
        <v>141</v>
      </c>
      <c r="B898" s="171" t="s">
        <v>884</v>
      </c>
      <c r="C898" s="193" t="s">
        <v>885</v>
      </c>
      <c r="D898" s="172" t="s">
        <v>601</v>
      </c>
      <c r="E898" s="173">
        <v>1.01</v>
      </c>
      <c r="F898" s="194"/>
      <c r="G898" s="175">
        <f>ROUND(E898*F898,2)</f>
        <v>0</v>
      </c>
      <c r="H898" s="174"/>
      <c r="I898" s="175">
        <f>ROUND(E898*H898,2)</f>
        <v>0</v>
      </c>
      <c r="J898" s="174"/>
      <c r="K898" s="175">
        <f>ROUND(E898*J898,2)</f>
        <v>0</v>
      </c>
      <c r="L898" s="175">
        <v>21</v>
      </c>
      <c r="M898" s="175">
        <f>G898*(1+L898/100)</f>
        <v>0</v>
      </c>
      <c r="N898" s="173">
        <v>1.78E-2</v>
      </c>
      <c r="O898" s="173">
        <f>ROUND(E898*N898,2)</f>
        <v>0.02</v>
      </c>
      <c r="P898" s="173">
        <v>0</v>
      </c>
      <c r="Q898" s="173">
        <f>ROUND(E898*P898,2)</f>
        <v>0</v>
      </c>
      <c r="R898" s="175" t="s">
        <v>513</v>
      </c>
      <c r="S898" s="175" t="s">
        <v>185</v>
      </c>
      <c r="T898" s="176" t="s">
        <v>185</v>
      </c>
      <c r="U898" s="161">
        <v>0</v>
      </c>
      <c r="V898" s="161">
        <f>ROUND(E898*U898,2)</f>
        <v>0</v>
      </c>
      <c r="W898" s="161"/>
      <c r="X898" s="161" t="s">
        <v>514</v>
      </c>
      <c r="Y898" s="161" t="s">
        <v>147</v>
      </c>
      <c r="Z898" s="151"/>
      <c r="AA898" s="151"/>
      <c r="AB898" s="151"/>
      <c r="AC898" s="151"/>
      <c r="AD898" s="151"/>
      <c r="AE898" s="151"/>
      <c r="AF898" s="151"/>
      <c r="AG898" s="151" t="s">
        <v>515</v>
      </c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2" x14ac:dyDescent="0.2">
      <c r="A899" s="158"/>
      <c r="B899" s="159"/>
      <c r="C899" s="251" t="s">
        <v>801</v>
      </c>
      <c r="D899" s="252"/>
      <c r="E899" s="252"/>
      <c r="F899" s="252"/>
      <c r="G899" s="252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  <c r="R899" s="161"/>
      <c r="S899" s="161"/>
      <c r="T899" s="161"/>
      <c r="U899" s="161"/>
      <c r="V899" s="161"/>
      <c r="W899" s="161"/>
      <c r="X899" s="161"/>
      <c r="Y899" s="161"/>
      <c r="Z899" s="151"/>
      <c r="AA899" s="151"/>
      <c r="AB899" s="151"/>
      <c r="AC899" s="151"/>
      <c r="AD899" s="151"/>
      <c r="AE899" s="151"/>
      <c r="AF899" s="151"/>
      <c r="AG899" s="151" t="s">
        <v>150</v>
      </c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2" x14ac:dyDescent="0.2">
      <c r="A900" s="158"/>
      <c r="B900" s="159"/>
      <c r="C900" s="189" t="s">
        <v>640</v>
      </c>
      <c r="D900" s="182"/>
      <c r="E900" s="183"/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61"/>
      <c r="Z900" s="151"/>
      <c r="AA900" s="151"/>
      <c r="AB900" s="151"/>
      <c r="AC900" s="151"/>
      <c r="AD900" s="151"/>
      <c r="AE900" s="151"/>
      <c r="AF900" s="151"/>
      <c r="AG900" s="151" t="s">
        <v>190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3" x14ac:dyDescent="0.2">
      <c r="A901" s="158"/>
      <c r="B901" s="159"/>
      <c r="C901" s="189" t="s">
        <v>886</v>
      </c>
      <c r="D901" s="182"/>
      <c r="E901" s="183">
        <v>1.01</v>
      </c>
      <c r="F901" s="161"/>
      <c r="G901" s="161"/>
      <c r="H901" s="161"/>
      <c r="I901" s="161"/>
      <c r="J901" s="161"/>
      <c r="K901" s="161"/>
      <c r="L901" s="161"/>
      <c r="M901" s="161"/>
      <c r="N901" s="160"/>
      <c r="O901" s="160"/>
      <c r="P901" s="160"/>
      <c r="Q901" s="160"/>
      <c r="R901" s="161"/>
      <c r="S901" s="161"/>
      <c r="T901" s="161"/>
      <c r="U901" s="161"/>
      <c r="V901" s="161"/>
      <c r="W901" s="161"/>
      <c r="X901" s="161"/>
      <c r="Y901" s="161"/>
      <c r="Z901" s="151"/>
      <c r="AA901" s="151"/>
      <c r="AB901" s="151"/>
      <c r="AC901" s="151"/>
      <c r="AD901" s="151"/>
      <c r="AE901" s="151"/>
      <c r="AF901" s="151"/>
      <c r="AG901" s="151" t="s">
        <v>190</v>
      </c>
      <c r="AH901" s="151">
        <v>0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ht="22.5" outlineLevel="1" x14ac:dyDescent="0.2">
      <c r="A902" s="170">
        <v>142</v>
      </c>
      <c r="B902" s="171" t="s">
        <v>887</v>
      </c>
      <c r="C902" s="193" t="s">
        <v>888</v>
      </c>
      <c r="D902" s="172" t="s">
        <v>601</v>
      </c>
      <c r="E902" s="173">
        <v>1.01</v>
      </c>
      <c r="F902" s="194"/>
      <c r="G902" s="175">
        <f>ROUND(E902*F902,2)</f>
        <v>0</v>
      </c>
      <c r="H902" s="174"/>
      <c r="I902" s="175">
        <f>ROUND(E902*H902,2)</f>
        <v>0</v>
      </c>
      <c r="J902" s="174"/>
      <c r="K902" s="175">
        <f>ROUND(E902*J902,2)</f>
        <v>0</v>
      </c>
      <c r="L902" s="175">
        <v>21</v>
      </c>
      <c r="M902" s="175">
        <f>G902*(1+L902/100)</f>
        <v>0</v>
      </c>
      <c r="N902" s="173">
        <v>2.76E-2</v>
      </c>
      <c r="O902" s="173">
        <f>ROUND(E902*N902,2)</f>
        <v>0.03</v>
      </c>
      <c r="P902" s="173">
        <v>0</v>
      </c>
      <c r="Q902" s="173">
        <f>ROUND(E902*P902,2)</f>
        <v>0</v>
      </c>
      <c r="R902" s="175" t="s">
        <v>513</v>
      </c>
      <c r="S902" s="175" t="s">
        <v>185</v>
      </c>
      <c r="T902" s="176" t="s">
        <v>185</v>
      </c>
      <c r="U902" s="161">
        <v>0</v>
      </c>
      <c r="V902" s="161">
        <f>ROUND(E902*U902,2)</f>
        <v>0</v>
      </c>
      <c r="W902" s="161"/>
      <c r="X902" s="161" t="s">
        <v>514</v>
      </c>
      <c r="Y902" s="161" t="s">
        <v>147</v>
      </c>
      <c r="Z902" s="151"/>
      <c r="AA902" s="151"/>
      <c r="AB902" s="151"/>
      <c r="AC902" s="151"/>
      <c r="AD902" s="151"/>
      <c r="AE902" s="151"/>
      <c r="AF902" s="151"/>
      <c r="AG902" s="151" t="s">
        <v>515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2" x14ac:dyDescent="0.2">
      <c r="A903" s="158"/>
      <c r="B903" s="159"/>
      <c r="C903" s="251" t="s">
        <v>801</v>
      </c>
      <c r="D903" s="252"/>
      <c r="E903" s="252"/>
      <c r="F903" s="252"/>
      <c r="G903" s="252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61"/>
      <c r="Z903" s="151"/>
      <c r="AA903" s="151"/>
      <c r="AB903" s="151"/>
      <c r="AC903" s="151"/>
      <c r="AD903" s="151"/>
      <c r="AE903" s="151"/>
      <c r="AF903" s="151"/>
      <c r="AG903" s="151" t="s">
        <v>150</v>
      </c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2" x14ac:dyDescent="0.2">
      <c r="A904" s="158"/>
      <c r="B904" s="159"/>
      <c r="C904" s="189" t="s">
        <v>580</v>
      </c>
      <c r="D904" s="182"/>
      <c r="E904" s="183"/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  <c r="R904" s="161"/>
      <c r="S904" s="161"/>
      <c r="T904" s="161"/>
      <c r="U904" s="161"/>
      <c r="V904" s="161"/>
      <c r="W904" s="161"/>
      <c r="X904" s="161"/>
      <c r="Y904" s="161"/>
      <c r="Z904" s="151"/>
      <c r="AA904" s="151"/>
      <c r="AB904" s="151"/>
      <c r="AC904" s="151"/>
      <c r="AD904" s="151"/>
      <c r="AE904" s="151"/>
      <c r="AF904" s="151"/>
      <c r="AG904" s="151" t="s">
        <v>190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3" x14ac:dyDescent="0.2">
      <c r="A905" s="158"/>
      <c r="B905" s="159"/>
      <c r="C905" s="189" t="s">
        <v>644</v>
      </c>
      <c r="D905" s="182"/>
      <c r="E905" s="183"/>
      <c r="F905" s="161"/>
      <c r="G905" s="16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61"/>
      <c r="Z905" s="151"/>
      <c r="AA905" s="151"/>
      <c r="AB905" s="151"/>
      <c r="AC905" s="151"/>
      <c r="AD905" s="151"/>
      <c r="AE905" s="151"/>
      <c r="AF905" s="151"/>
      <c r="AG905" s="151" t="s">
        <v>190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3" x14ac:dyDescent="0.2">
      <c r="A906" s="158"/>
      <c r="B906" s="159"/>
      <c r="C906" s="189" t="s">
        <v>889</v>
      </c>
      <c r="D906" s="182"/>
      <c r="E906" s="183">
        <v>1.01</v>
      </c>
      <c r="F906" s="161"/>
      <c r="G906" s="161"/>
      <c r="H906" s="161"/>
      <c r="I906" s="161"/>
      <c r="J906" s="161"/>
      <c r="K906" s="161"/>
      <c r="L906" s="161"/>
      <c r="M906" s="161"/>
      <c r="N906" s="160"/>
      <c r="O906" s="160"/>
      <c r="P906" s="160"/>
      <c r="Q906" s="160"/>
      <c r="R906" s="161"/>
      <c r="S906" s="161"/>
      <c r="T906" s="161"/>
      <c r="U906" s="161"/>
      <c r="V906" s="161"/>
      <c r="W906" s="161"/>
      <c r="X906" s="161"/>
      <c r="Y906" s="161"/>
      <c r="Z906" s="151"/>
      <c r="AA906" s="151"/>
      <c r="AB906" s="151"/>
      <c r="AC906" s="151"/>
      <c r="AD906" s="151"/>
      <c r="AE906" s="151"/>
      <c r="AF906" s="151"/>
      <c r="AG906" s="151" t="s">
        <v>190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ht="22.5" outlineLevel="1" x14ac:dyDescent="0.2">
      <c r="A907" s="170">
        <v>143</v>
      </c>
      <c r="B907" s="171" t="s">
        <v>890</v>
      </c>
      <c r="C907" s="193" t="s">
        <v>891</v>
      </c>
      <c r="D907" s="172" t="s">
        <v>601</v>
      </c>
      <c r="E907" s="173">
        <v>2.02</v>
      </c>
      <c r="F907" s="194"/>
      <c r="G907" s="175">
        <f>ROUND(E907*F907,2)</f>
        <v>0</v>
      </c>
      <c r="H907" s="174"/>
      <c r="I907" s="175">
        <f>ROUND(E907*H907,2)</f>
        <v>0</v>
      </c>
      <c r="J907" s="174"/>
      <c r="K907" s="175">
        <f>ROUND(E907*J907,2)</f>
        <v>0</v>
      </c>
      <c r="L907" s="175">
        <v>21</v>
      </c>
      <c r="M907" s="175">
        <f>G907*(1+L907/100)</f>
        <v>0</v>
      </c>
      <c r="N907" s="173">
        <v>4.2200000000000001E-2</v>
      </c>
      <c r="O907" s="173">
        <f>ROUND(E907*N907,2)</f>
        <v>0.09</v>
      </c>
      <c r="P907" s="173">
        <v>0</v>
      </c>
      <c r="Q907" s="173">
        <f>ROUND(E907*P907,2)</f>
        <v>0</v>
      </c>
      <c r="R907" s="175" t="s">
        <v>513</v>
      </c>
      <c r="S907" s="175" t="s">
        <v>185</v>
      </c>
      <c r="T907" s="176" t="s">
        <v>185</v>
      </c>
      <c r="U907" s="161">
        <v>0</v>
      </c>
      <c r="V907" s="161">
        <f>ROUND(E907*U907,2)</f>
        <v>0</v>
      </c>
      <c r="W907" s="161"/>
      <c r="X907" s="161" t="s">
        <v>514</v>
      </c>
      <c r="Y907" s="161" t="s">
        <v>147</v>
      </c>
      <c r="Z907" s="151"/>
      <c r="AA907" s="151"/>
      <c r="AB907" s="151"/>
      <c r="AC907" s="151"/>
      <c r="AD907" s="151"/>
      <c r="AE907" s="151"/>
      <c r="AF907" s="151"/>
      <c r="AG907" s="151" t="s">
        <v>515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2" x14ac:dyDescent="0.2">
      <c r="A908" s="158"/>
      <c r="B908" s="159"/>
      <c r="C908" s="251" t="s">
        <v>801</v>
      </c>
      <c r="D908" s="252"/>
      <c r="E908" s="252"/>
      <c r="F908" s="252"/>
      <c r="G908" s="252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  <c r="R908" s="161"/>
      <c r="S908" s="161"/>
      <c r="T908" s="161"/>
      <c r="U908" s="161"/>
      <c r="V908" s="161"/>
      <c r="W908" s="161"/>
      <c r="X908" s="161"/>
      <c r="Y908" s="161"/>
      <c r="Z908" s="151"/>
      <c r="AA908" s="151"/>
      <c r="AB908" s="151"/>
      <c r="AC908" s="151"/>
      <c r="AD908" s="151"/>
      <c r="AE908" s="151"/>
      <c r="AF908" s="151"/>
      <c r="AG908" s="151" t="s">
        <v>150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2" x14ac:dyDescent="0.2">
      <c r="A909" s="158"/>
      <c r="B909" s="159"/>
      <c r="C909" s="189" t="s">
        <v>655</v>
      </c>
      <c r="D909" s="182"/>
      <c r="E909" s="183"/>
      <c r="F909" s="161"/>
      <c r="G909" s="161"/>
      <c r="H909" s="161"/>
      <c r="I909" s="161"/>
      <c r="J909" s="161"/>
      <c r="K909" s="161"/>
      <c r="L909" s="161"/>
      <c r="M909" s="161"/>
      <c r="N909" s="160"/>
      <c r="O909" s="160"/>
      <c r="P909" s="160"/>
      <c r="Q909" s="160"/>
      <c r="R909" s="161"/>
      <c r="S909" s="161"/>
      <c r="T909" s="161"/>
      <c r="U909" s="161"/>
      <c r="V909" s="161"/>
      <c r="W909" s="161"/>
      <c r="X909" s="161"/>
      <c r="Y909" s="161"/>
      <c r="Z909" s="151"/>
      <c r="AA909" s="151"/>
      <c r="AB909" s="151"/>
      <c r="AC909" s="151"/>
      <c r="AD909" s="151"/>
      <c r="AE909" s="151"/>
      <c r="AF909" s="151"/>
      <c r="AG909" s="151" t="s">
        <v>190</v>
      </c>
      <c r="AH909" s="151">
        <v>0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3" x14ac:dyDescent="0.2">
      <c r="A910" s="158"/>
      <c r="B910" s="159"/>
      <c r="C910" s="189" t="s">
        <v>892</v>
      </c>
      <c r="D910" s="182"/>
      <c r="E910" s="183">
        <v>2.02</v>
      </c>
      <c r="F910" s="161"/>
      <c r="G910" s="161"/>
      <c r="H910" s="161"/>
      <c r="I910" s="161"/>
      <c r="J910" s="161"/>
      <c r="K910" s="161"/>
      <c r="L910" s="161"/>
      <c r="M910" s="161"/>
      <c r="N910" s="160"/>
      <c r="O910" s="160"/>
      <c r="P910" s="160"/>
      <c r="Q910" s="160"/>
      <c r="R910" s="161"/>
      <c r="S910" s="161"/>
      <c r="T910" s="161"/>
      <c r="U910" s="161"/>
      <c r="V910" s="161"/>
      <c r="W910" s="161"/>
      <c r="X910" s="161"/>
      <c r="Y910" s="161"/>
      <c r="Z910" s="151"/>
      <c r="AA910" s="151"/>
      <c r="AB910" s="151"/>
      <c r="AC910" s="151"/>
      <c r="AD910" s="151"/>
      <c r="AE910" s="151"/>
      <c r="AF910" s="151"/>
      <c r="AG910" s="151" t="s">
        <v>190</v>
      </c>
      <c r="AH910" s="151">
        <v>0</v>
      </c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ht="22.5" outlineLevel="1" x14ac:dyDescent="0.2">
      <c r="A911" s="170">
        <v>144</v>
      </c>
      <c r="B911" s="171" t="s">
        <v>893</v>
      </c>
      <c r="C911" s="193" t="s">
        <v>894</v>
      </c>
      <c r="D911" s="172" t="s">
        <v>601</v>
      </c>
      <c r="E911" s="173">
        <v>2.02</v>
      </c>
      <c r="F911" s="194"/>
      <c r="G911" s="175">
        <f>ROUND(E911*F911,2)</f>
        <v>0</v>
      </c>
      <c r="H911" s="174"/>
      <c r="I911" s="175">
        <f>ROUND(E911*H911,2)</f>
        <v>0</v>
      </c>
      <c r="J911" s="174"/>
      <c r="K911" s="175">
        <f>ROUND(E911*J911,2)</f>
        <v>0</v>
      </c>
      <c r="L911" s="175">
        <v>21</v>
      </c>
      <c r="M911" s="175">
        <f>G911*(1+L911/100)</f>
        <v>0</v>
      </c>
      <c r="N911" s="173">
        <v>4.5999999999999999E-2</v>
      </c>
      <c r="O911" s="173">
        <f>ROUND(E911*N911,2)</f>
        <v>0.09</v>
      </c>
      <c r="P911" s="173">
        <v>0</v>
      </c>
      <c r="Q911" s="173">
        <f>ROUND(E911*P911,2)</f>
        <v>0</v>
      </c>
      <c r="R911" s="175" t="s">
        <v>513</v>
      </c>
      <c r="S911" s="175" t="s">
        <v>185</v>
      </c>
      <c r="T911" s="176" t="s">
        <v>185</v>
      </c>
      <c r="U911" s="161">
        <v>0</v>
      </c>
      <c r="V911" s="161">
        <f>ROUND(E911*U911,2)</f>
        <v>0</v>
      </c>
      <c r="W911" s="161"/>
      <c r="X911" s="161" t="s">
        <v>514</v>
      </c>
      <c r="Y911" s="161" t="s">
        <v>147</v>
      </c>
      <c r="Z911" s="151"/>
      <c r="AA911" s="151"/>
      <c r="AB911" s="151"/>
      <c r="AC911" s="151"/>
      <c r="AD911" s="151"/>
      <c r="AE911" s="151"/>
      <c r="AF911" s="151"/>
      <c r="AG911" s="151" t="s">
        <v>515</v>
      </c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2" x14ac:dyDescent="0.2">
      <c r="A912" s="158"/>
      <c r="B912" s="159"/>
      <c r="C912" s="251" t="s">
        <v>801</v>
      </c>
      <c r="D912" s="252"/>
      <c r="E912" s="252"/>
      <c r="F912" s="252"/>
      <c r="G912" s="252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  <c r="R912" s="161"/>
      <c r="S912" s="161"/>
      <c r="T912" s="161"/>
      <c r="U912" s="161"/>
      <c r="V912" s="161"/>
      <c r="W912" s="161"/>
      <c r="X912" s="161"/>
      <c r="Y912" s="161"/>
      <c r="Z912" s="151"/>
      <c r="AA912" s="151"/>
      <c r="AB912" s="151"/>
      <c r="AC912" s="151"/>
      <c r="AD912" s="151"/>
      <c r="AE912" s="151"/>
      <c r="AF912" s="151"/>
      <c r="AG912" s="151" t="s">
        <v>150</v>
      </c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2" x14ac:dyDescent="0.2">
      <c r="A913" s="158"/>
      <c r="B913" s="159"/>
      <c r="C913" s="189" t="s">
        <v>580</v>
      </c>
      <c r="D913" s="182"/>
      <c r="E913" s="183"/>
      <c r="F913" s="161"/>
      <c r="G913" s="161"/>
      <c r="H913" s="161"/>
      <c r="I913" s="161"/>
      <c r="J913" s="161"/>
      <c r="K913" s="161"/>
      <c r="L913" s="161"/>
      <c r="M913" s="161"/>
      <c r="N913" s="160"/>
      <c r="O913" s="160"/>
      <c r="P913" s="160"/>
      <c r="Q913" s="160"/>
      <c r="R913" s="161"/>
      <c r="S913" s="161"/>
      <c r="T913" s="161"/>
      <c r="U913" s="161"/>
      <c r="V913" s="161"/>
      <c r="W913" s="161"/>
      <c r="X913" s="161"/>
      <c r="Y913" s="161"/>
      <c r="Z913" s="151"/>
      <c r="AA913" s="151"/>
      <c r="AB913" s="151"/>
      <c r="AC913" s="151"/>
      <c r="AD913" s="151"/>
      <c r="AE913" s="151"/>
      <c r="AF913" s="151"/>
      <c r="AG913" s="151" t="s">
        <v>190</v>
      </c>
      <c r="AH913" s="151">
        <v>0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3" x14ac:dyDescent="0.2">
      <c r="A914" s="158"/>
      <c r="B914" s="159"/>
      <c r="C914" s="189" t="s">
        <v>864</v>
      </c>
      <c r="D914" s="182"/>
      <c r="E914" s="183"/>
      <c r="F914" s="161"/>
      <c r="G914" s="161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  <c r="R914" s="161"/>
      <c r="S914" s="161"/>
      <c r="T914" s="161"/>
      <c r="U914" s="161"/>
      <c r="V914" s="161"/>
      <c r="W914" s="161"/>
      <c r="X914" s="161"/>
      <c r="Y914" s="161"/>
      <c r="Z914" s="151"/>
      <c r="AA914" s="151"/>
      <c r="AB914" s="151"/>
      <c r="AC914" s="151"/>
      <c r="AD914" s="151"/>
      <c r="AE914" s="151"/>
      <c r="AF914" s="151"/>
      <c r="AG914" s="151" t="s">
        <v>190</v>
      </c>
      <c r="AH914" s="151">
        <v>0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3" x14ac:dyDescent="0.2">
      <c r="A915" s="158"/>
      <c r="B915" s="159"/>
      <c r="C915" s="189" t="s">
        <v>895</v>
      </c>
      <c r="D915" s="182"/>
      <c r="E915" s="183">
        <v>1.01</v>
      </c>
      <c r="F915" s="161"/>
      <c r="G915" s="161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  <c r="R915" s="161"/>
      <c r="S915" s="161"/>
      <c r="T915" s="161"/>
      <c r="U915" s="161"/>
      <c r="V915" s="161"/>
      <c r="W915" s="161"/>
      <c r="X915" s="161"/>
      <c r="Y915" s="161"/>
      <c r="Z915" s="151"/>
      <c r="AA915" s="151"/>
      <c r="AB915" s="151"/>
      <c r="AC915" s="151"/>
      <c r="AD915" s="151"/>
      <c r="AE915" s="151"/>
      <c r="AF915" s="151"/>
      <c r="AG915" s="151" t="s">
        <v>190</v>
      </c>
      <c r="AH915" s="151">
        <v>0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3" x14ac:dyDescent="0.2">
      <c r="A916" s="158"/>
      <c r="B916" s="159"/>
      <c r="C916" s="189" t="s">
        <v>204</v>
      </c>
      <c r="D916" s="182"/>
      <c r="E916" s="183"/>
      <c r="F916" s="161"/>
      <c r="G916" s="161"/>
      <c r="H916" s="161"/>
      <c r="I916" s="161"/>
      <c r="J916" s="161"/>
      <c r="K916" s="161"/>
      <c r="L916" s="161"/>
      <c r="M916" s="161"/>
      <c r="N916" s="160"/>
      <c r="O916" s="160"/>
      <c r="P916" s="160"/>
      <c r="Q916" s="160"/>
      <c r="R916" s="161"/>
      <c r="S916" s="161"/>
      <c r="T916" s="161"/>
      <c r="U916" s="161"/>
      <c r="V916" s="161"/>
      <c r="W916" s="161"/>
      <c r="X916" s="161"/>
      <c r="Y916" s="161"/>
      <c r="Z916" s="151"/>
      <c r="AA916" s="151"/>
      <c r="AB916" s="151"/>
      <c r="AC916" s="151"/>
      <c r="AD916" s="151"/>
      <c r="AE916" s="151"/>
      <c r="AF916" s="151"/>
      <c r="AG916" s="151" t="s">
        <v>190</v>
      </c>
      <c r="AH916" s="151">
        <v>0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3" x14ac:dyDescent="0.2">
      <c r="A917" s="158"/>
      <c r="B917" s="159"/>
      <c r="C917" s="189" t="s">
        <v>655</v>
      </c>
      <c r="D917" s="182"/>
      <c r="E917" s="183"/>
      <c r="F917" s="161"/>
      <c r="G917" s="161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  <c r="R917" s="161"/>
      <c r="S917" s="161"/>
      <c r="T917" s="161"/>
      <c r="U917" s="161"/>
      <c r="V917" s="161"/>
      <c r="W917" s="161"/>
      <c r="X917" s="161"/>
      <c r="Y917" s="161"/>
      <c r="Z917" s="151"/>
      <c r="AA917" s="151"/>
      <c r="AB917" s="151"/>
      <c r="AC917" s="151"/>
      <c r="AD917" s="151"/>
      <c r="AE917" s="151"/>
      <c r="AF917" s="151"/>
      <c r="AG917" s="151" t="s">
        <v>190</v>
      </c>
      <c r="AH917" s="151">
        <v>0</v>
      </c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3" x14ac:dyDescent="0.2">
      <c r="A918" s="158"/>
      <c r="B918" s="159"/>
      <c r="C918" s="189" t="s">
        <v>895</v>
      </c>
      <c r="D918" s="182"/>
      <c r="E918" s="183">
        <v>1.01</v>
      </c>
      <c r="F918" s="161"/>
      <c r="G918" s="161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  <c r="R918" s="161"/>
      <c r="S918" s="161"/>
      <c r="T918" s="161"/>
      <c r="U918" s="161"/>
      <c r="V918" s="161"/>
      <c r="W918" s="161"/>
      <c r="X918" s="161"/>
      <c r="Y918" s="161"/>
      <c r="Z918" s="151"/>
      <c r="AA918" s="151"/>
      <c r="AB918" s="151"/>
      <c r="AC918" s="151"/>
      <c r="AD918" s="151"/>
      <c r="AE918" s="151"/>
      <c r="AF918" s="151"/>
      <c r="AG918" s="151" t="s">
        <v>190</v>
      </c>
      <c r="AH918" s="151">
        <v>0</v>
      </c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ht="22.5" outlineLevel="1" x14ac:dyDescent="0.2">
      <c r="A919" s="170">
        <v>145</v>
      </c>
      <c r="B919" s="171" t="s">
        <v>896</v>
      </c>
      <c r="C919" s="193" t="s">
        <v>897</v>
      </c>
      <c r="D919" s="172" t="s">
        <v>601</v>
      </c>
      <c r="E919" s="173">
        <v>1.01</v>
      </c>
      <c r="F919" s="194"/>
      <c r="G919" s="175">
        <f>ROUND(E919*F919,2)</f>
        <v>0</v>
      </c>
      <c r="H919" s="174"/>
      <c r="I919" s="175">
        <f>ROUND(E919*H919,2)</f>
        <v>0</v>
      </c>
      <c r="J919" s="174"/>
      <c r="K919" s="175">
        <f>ROUND(E919*J919,2)</f>
        <v>0</v>
      </c>
      <c r="L919" s="175">
        <v>21</v>
      </c>
      <c r="M919" s="175">
        <f>G919*(1+L919/100)</f>
        <v>0</v>
      </c>
      <c r="N919" s="173">
        <v>4.9500000000000002E-2</v>
      </c>
      <c r="O919" s="173">
        <f>ROUND(E919*N919,2)</f>
        <v>0.05</v>
      </c>
      <c r="P919" s="173">
        <v>0</v>
      </c>
      <c r="Q919" s="173">
        <f>ROUND(E919*P919,2)</f>
        <v>0</v>
      </c>
      <c r="R919" s="175" t="s">
        <v>513</v>
      </c>
      <c r="S919" s="175" t="s">
        <v>185</v>
      </c>
      <c r="T919" s="176" t="s">
        <v>185</v>
      </c>
      <c r="U919" s="161">
        <v>0</v>
      </c>
      <c r="V919" s="161">
        <f>ROUND(E919*U919,2)</f>
        <v>0</v>
      </c>
      <c r="W919" s="161"/>
      <c r="X919" s="161" t="s">
        <v>514</v>
      </c>
      <c r="Y919" s="161" t="s">
        <v>147</v>
      </c>
      <c r="Z919" s="151"/>
      <c r="AA919" s="151"/>
      <c r="AB919" s="151"/>
      <c r="AC919" s="151"/>
      <c r="AD919" s="151"/>
      <c r="AE919" s="151"/>
      <c r="AF919" s="151"/>
      <c r="AG919" s="151" t="s">
        <v>515</v>
      </c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2" x14ac:dyDescent="0.2">
      <c r="A920" s="158"/>
      <c r="B920" s="159"/>
      <c r="C920" s="251" t="s">
        <v>801</v>
      </c>
      <c r="D920" s="252"/>
      <c r="E920" s="252"/>
      <c r="F920" s="252"/>
      <c r="G920" s="252"/>
      <c r="H920" s="161"/>
      <c r="I920" s="161"/>
      <c r="J920" s="161"/>
      <c r="K920" s="161"/>
      <c r="L920" s="161"/>
      <c r="M920" s="161"/>
      <c r="N920" s="160"/>
      <c r="O920" s="160"/>
      <c r="P920" s="160"/>
      <c r="Q920" s="160"/>
      <c r="R920" s="161"/>
      <c r="S920" s="161"/>
      <c r="T920" s="161"/>
      <c r="U920" s="161"/>
      <c r="V920" s="161"/>
      <c r="W920" s="161"/>
      <c r="X920" s="161"/>
      <c r="Y920" s="161"/>
      <c r="Z920" s="151"/>
      <c r="AA920" s="151"/>
      <c r="AB920" s="151"/>
      <c r="AC920" s="151"/>
      <c r="AD920" s="151"/>
      <c r="AE920" s="151"/>
      <c r="AF920" s="151"/>
      <c r="AG920" s="151" t="s">
        <v>150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2" x14ac:dyDescent="0.2">
      <c r="A921" s="158"/>
      <c r="B921" s="159"/>
      <c r="C921" s="189" t="s">
        <v>655</v>
      </c>
      <c r="D921" s="182"/>
      <c r="E921" s="183"/>
      <c r="F921" s="161"/>
      <c r="G921" s="161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  <c r="R921" s="161"/>
      <c r="S921" s="161"/>
      <c r="T921" s="161"/>
      <c r="U921" s="161"/>
      <c r="V921" s="161"/>
      <c r="W921" s="161"/>
      <c r="X921" s="161"/>
      <c r="Y921" s="161"/>
      <c r="Z921" s="151"/>
      <c r="AA921" s="151"/>
      <c r="AB921" s="151"/>
      <c r="AC921" s="151"/>
      <c r="AD921" s="151"/>
      <c r="AE921" s="151"/>
      <c r="AF921" s="151"/>
      <c r="AG921" s="151" t="s">
        <v>190</v>
      </c>
      <c r="AH921" s="151">
        <v>0</v>
      </c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3" x14ac:dyDescent="0.2">
      <c r="A922" s="158"/>
      <c r="B922" s="159"/>
      <c r="C922" s="189" t="s">
        <v>898</v>
      </c>
      <c r="D922" s="182"/>
      <c r="E922" s="183">
        <v>1.01</v>
      </c>
      <c r="F922" s="161"/>
      <c r="G922" s="161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  <c r="R922" s="161"/>
      <c r="S922" s="161"/>
      <c r="T922" s="161"/>
      <c r="U922" s="161"/>
      <c r="V922" s="161"/>
      <c r="W922" s="161"/>
      <c r="X922" s="161"/>
      <c r="Y922" s="161"/>
      <c r="Z922" s="151"/>
      <c r="AA922" s="151"/>
      <c r="AB922" s="151"/>
      <c r="AC922" s="151"/>
      <c r="AD922" s="151"/>
      <c r="AE922" s="151"/>
      <c r="AF922" s="151"/>
      <c r="AG922" s="151" t="s">
        <v>190</v>
      </c>
      <c r="AH922" s="151">
        <v>0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ht="22.5" outlineLevel="1" x14ac:dyDescent="0.2">
      <c r="A923" s="170">
        <v>146</v>
      </c>
      <c r="B923" s="171" t="s">
        <v>899</v>
      </c>
      <c r="C923" s="193" t="s">
        <v>900</v>
      </c>
      <c r="D923" s="172" t="s">
        <v>601</v>
      </c>
      <c r="E923" s="173">
        <v>1.01</v>
      </c>
      <c r="F923" s="194"/>
      <c r="G923" s="175">
        <f>ROUND(E923*F923,2)</f>
        <v>0</v>
      </c>
      <c r="H923" s="174"/>
      <c r="I923" s="175">
        <f>ROUND(E923*H923,2)</f>
        <v>0</v>
      </c>
      <c r="J923" s="174"/>
      <c r="K923" s="175">
        <f>ROUND(E923*J923,2)</f>
        <v>0</v>
      </c>
      <c r="L923" s="175">
        <v>21</v>
      </c>
      <c r="M923" s="175">
        <f>G923*(1+L923/100)</f>
        <v>0</v>
      </c>
      <c r="N923" s="173">
        <v>0.1178</v>
      </c>
      <c r="O923" s="173">
        <f>ROUND(E923*N923,2)</f>
        <v>0.12</v>
      </c>
      <c r="P923" s="173">
        <v>0</v>
      </c>
      <c r="Q923" s="173">
        <f>ROUND(E923*P923,2)</f>
        <v>0</v>
      </c>
      <c r="R923" s="175" t="s">
        <v>513</v>
      </c>
      <c r="S923" s="175" t="s">
        <v>185</v>
      </c>
      <c r="T923" s="176" t="s">
        <v>185</v>
      </c>
      <c r="U923" s="161">
        <v>0</v>
      </c>
      <c r="V923" s="161">
        <f>ROUND(E923*U923,2)</f>
        <v>0</v>
      </c>
      <c r="W923" s="161"/>
      <c r="X923" s="161" t="s">
        <v>514</v>
      </c>
      <c r="Y923" s="161" t="s">
        <v>147</v>
      </c>
      <c r="Z923" s="151"/>
      <c r="AA923" s="151"/>
      <c r="AB923" s="151"/>
      <c r="AC923" s="151"/>
      <c r="AD923" s="151"/>
      <c r="AE923" s="151"/>
      <c r="AF923" s="151"/>
      <c r="AG923" s="151" t="s">
        <v>515</v>
      </c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2" x14ac:dyDescent="0.2">
      <c r="A924" s="158"/>
      <c r="B924" s="159"/>
      <c r="C924" s="251" t="s">
        <v>801</v>
      </c>
      <c r="D924" s="252"/>
      <c r="E924" s="252"/>
      <c r="F924" s="252"/>
      <c r="G924" s="252"/>
      <c r="H924" s="161"/>
      <c r="I924" s="161"/>
      <c r="J924" s="161"/>
      <c r="K924" s="161"/>
      <c r="L924" s="161"/>
      <c r="M924" s="161"/>
      <c r="N924" s="160"/>
      <c r="O924" s="160"/>
      <c r="P924" s="160"/>
      <c r="Q924" s="160"/>
      <c r="R924" s="161"/>
      <c r="S924" s="161"/>
      <c r="T924" s="161"/>
      <c r="U924" s="161"/>
      <c r="V924" s="161"/>
      <c r="W924" s="161"/>
      <c r="X924" s="161"/>
      <c r="Y924" s="161"/>
      <c r="Z924" s="151"/>
      <c r="AA924" s="151"/>
      <c r="AB924" s="151"/>
      <c r="AC924" s="151"/>
      <c r="AD924" s="151"/>
      <c r="AE924" s="151"/>
      <c r="AF924" s="151"/>
      <c r="AG924" s="151" t="s">
        <v>150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2" x14ac:dyDescent="0.2">
      <c r="A925" s="158"/>
      <c r="B925" s="159"/>
      <c r="C925" s="189" t="s">
        <v>655</v>
      </c>
      <c r="D925" s="182"/>
      <c r="E925" s="183"/>
      <c r="F925" s="161"/>
      <c r="G925" s="161"/>
      <c r="H925" s="161"/>
      <c r="I925" s="161"/>
      <c r="J925" s="161"/>
      <c r="K925" s="161"/>
      <c r="L925" s="161"/>
      <c r="M925" s="161"/>
      <c r="N925" s="160"/>
      <c r="O925" s="160"/>
      <c r="P925" s="160"/>
      <c r="Q925" s="160"/>
      <c r="R925" s="161"/>
      <c r="S925" s="161"/>
      <c r="T925" s="161"/>
      <c r="U925" s="161"/>
      <c r="V925" s="161"/>
      <c r="W925" s="161"/>
      <c r="X925" s="161"/>
      <c r="Y925" s="161"/>
      <c r="Z925" s="151"/>
      <c r="AA925" s="151"/>
      <c r="AB925" s="151"/>
      <c r="AC925" s="151"/>
      <c r="AD925" s="151"/>
      <c r="AE925" s="151"/>
      <c r="AF925" s="151"/>
      <c r="AG925" s="151" t="s">
        <v>190</v>
      </c>
      <c r="AH925" s="151">
        <v>0</v>
      </c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3" x14ac:dyDescent="0.2">
      <c r="A926" s="158"/>
      <c r="B926" s="159"/>
      <c r="C926" s="189" t="s">
        <v>901</v>
      </c>
      <c r="D926" s="182"/>
      <c r="E926" s="183">
        <v>1.01</v>
      </c>
      <c r="F926" s="161"/>
      <c r="G926" s="161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  <c r="R926" s="161"/>
      <c r="S926" s="161"/>
      <c r="T926" s="161"/>
      <c r="U926" s="161"/>
      <c r="V926" s="161"/>
      <c r="W926" s="161"/>
      <c r="X926" s="161"/>
      <c r="Y926" s="161"/>
      <c r="Z926" s="151"/>
      <c r="AA926" s="151"/>
      <c r="AB926" s="151"/>
      <c r="AC926" s="151"/>
      <c r="AD926" s="151"/>
      <c r="AE926" s="151"/>
      <c r="AF926" s="151"/>
      <c r="AG926" s="151" t="s">
        <v>190</v>
      </c>
      <c r="AH926" s="151">
        <v>0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ht="22.5" outlineLevel="1" x14ac:dyDescent="0.2">
      <c r="A927" s="170">
        <v>147</v>
      </c>
      <c r="B927" s="171" t="s">
        <v>902</v>
      </c>
      <c r="C927" s="193" t="s">
        <v>903</v>
      </c>
      <c r="D927" s="172" t="s">
        <v>601</v>
      </c>
      <c r="E927" s="173">
        <v>6.06</v>
      </c>
      <c r="F927" s="194"/>
      <c r="G927" s="175">
        <f>ROUND(E927*F927,2)</f>
        <v>0</v>
      </c>
      <c r="H927" s="174"/>
      <c r="I927" s="175">
        <f>ROUND(E927*H927,2)</f>
        <v>0</v>
      </c>
      <c r="J927" s="174"/>
      <c r="K927" s="175">
        <f>ROUND(E927*J927,2)</f>
        <v>0</v>
      </c>
      <c r="L927" s="175">
        <v>21</v>
      </c>
      <c r="M927" s="175">
        <f>G927*(1+L927/100)</f>
        <v>0</v>
      </c>
      <c r="N927" s="173">
        <v>1.41E-2</v>
      </c>
      <c r="O927" s="173">
        <f>ROUND(E927*N927,2)</f>
        <v>0.09</v>
      </c>
      <c r="P927" s="173">
        <v>0</v>
      </c>
      <c r="Q927" s="173">
        <f>ROUND(E927*P927,2)</f>
        <v>0</v>
      </c>
      <c r="R927" s="175" t="s">
        <v>513</v>
      </c>
      <c r="S927" s="175" t="s">
        <v>185</v>
      </c>
      <c r="T927" s="176" t="s">
        <v>185</v>
      </c>
      <c r="U927" s="161">
        <v>0</v>
      </c>
      <c r="V927" s="161">
        <f>ROUND(E927*U927,2)</f>
        <v>0</v>
      </c>
      <c r="W927" s="161"/>
      <c r="X927" s="161" t="s">
        <v>514</v>
      </c>
      <c r="Y927" s="161" t="s">
        <v>147</v>
      </c>
      <c r="Z927" s="151"/>
      <c r="AA927" s="151"/>
      <c r="AB927" s="151"/>
      <c r="AC927" s="151"/>
      <c r="AD927" s="151"/>
      <c r="AE927" s="151"/>
      <c r="AF927" s="151"/>
      <c r="AG927" s="151" t="s">
        <v>515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2" x14ac:dyDescent="0.2">
      <c r="A928" s="158"/>
      <c r="B928" s="159"/>
      <c r="C928" s="251" t="s">
        <v>801</v>
      </c>
      <c r="D928" s="252"/>
      <c r="E928" s="252"/>
      <c r="F928" s="252"/>
      <c r="G928" s="252"/>
      <c r="H928" s="161"/>
      <c r="I928" s="161"/>
      <c r="J928" s="161"/>
      <c r="K928" s="161"/>
      <c r="L928" s="161"/>
      <c r="M928" s="161"/>
      <c r="N928" s="160"/>
      <c r="O928" s="160"/>
      <c r="P928" s="160"/>
      <c r="Q928" s="160"/>
      <c r="R928" s="161"/>
      <c r="S928" s="161"/>
      <c r="T928" s="161"/>
      <c r="U928" s="161"/>
      <c r="V928" s="161"/>
      <c r="W928" s="161"/>
      <c r="X928" s="161"/>
      <c r="Y928" s="161"/>
      <c r="Z928" s="151"/>
      <c r="AA928" s="151"/>
      <c r="AB928" s="151"/>
      <c r="AC928" s="151"/>
      <c r="AD928" s="151"/>
      <c r="AE928" s="151"/>
      <c r="AF928" s="151"/>
      <c r="AG928" s="151" t="s">
        <v>150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2" x14ac:dyDescent="0.2">
      <c r="A929" s="158"/>
      <c r="B929" s="159"/>
      <c r="C929" s="189" t="s">
        <v>580</v>
      </c>
      <c r="D929" s="182"/>
      <c r="E929" s="183"/>
      <c r="F929" s="161"/>
      <c r="G929" s="161"/>
      <c r="H929" s="161"/>
      <c r="I929" s="161"/>
      <c r="J929" s="161"/>
      <c r="K929" s="161"/>
      <c r="L929" s="161"/>
      <c r="M929" s="161"/>
      <c r="N929" s="160"/>
      <c r="O929" s="160"/>
      <c r="P929" s="160"/>
      <c r="Q929" s="160"/>
      <c r="R929" s="161"/>
      <c r="S929" s="161"/>
      <c r="T929" s="161"/>
      <c r="U929" s="161"/>
      <c r="V929" s="161"/>
      <c r="W929" s="161"/>
      <c r="X929" s="161"/>
      <c r="Y929" s="161"/>
      <c r="Z929" s="151"/>
      <c r="AA929" s="151"/>
      <c r="AB929" s="151"/>
      <c r="AC929" s="151"/>
      <c r="AD929" s="151"/>
      <c r="AE929" s="151"/>
      <c r="AF929" s="151"/>
      <c r="AG929" s="151" t="s">
        <v>190</v>
      </c>
      <c r="AH929" s="151">
        <v>0</v>
      </c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3" x14ac:dyDescent="0.2">
      <c r="A930" s="158"/>
      <c r="B930" s="159"/>
      <c r="C930" s="189" t="s">
        <v>820</v>
      </c>
      <c r="D930" s="182"/>
      <c r="E930" s="183">
        <v>1.01</v>
      </c>
      <c r="F930" s="161"/>
      <c r="G930" s="161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  <c r="R930" s="161"/>
      <c r="S930" s="161"/>
      <c r="T930" s="161"/>
      <c r="U930" s="161"/>
      <c r="V930" s="161"/>
      <c r="W930" s="161"/>
      <c r="X930" s="161"/>
      <c r="Y930" s="161"/>
      <c r="Z930" s="151"/>
      <c r="AA930" s="151"/>
      <c r="AB930" s="151"/>
      <c r="AC930" s="151"/>
      <c r="AD930" s="151"/>
      <c r="AE930" s="151"/>
      <c r="AF930" s="151"/>
      <c r="AG930" s="151" t="s">
        <v>190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3" x14ac:dyDescent="0.2">
      <c r="A931" s="158"/>
      <c r="B931" s="159"/>
      <c r="C931" s="189" t="s">
        <v>821</v>
      </c>
      <c r="D931" s="182"/>
      <c r="E931" s="183">
        <v>1.01</v>
      </c>
      <c r="F931" s="161"/>
      <c r="G931" s="161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  <c r="R931" s="161"/>
      <c r="S931" s="161"/>
      <c r="T931" s="161"/>
      <c r="U931" s="161"/>
      <c r="V931" s="161"/>
      <c r="W931" s="161"/>
      <c r="X931" s="161"/>
      <c r="Y931" s="161"/>
      <c r="Z931" s="151"/>
      <c r="AA931" s="151"/>
      <c r="AB931" s="151"/>
      <c r="AC931" s="151"/>
      <c r="AD931" s="151"/>
      <c r="AE931" s="151"/>
      <c r="AF931" s="151"/>
      <c r="AG931" s="151" t="s">
        <v>190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3" x14ac:dyDescent="0.2">
      <c r="A932" s="158"/>
      <c r="B932" s="159"/>
      <c r="C932" s="189" t="s">
        <v>822</v>
      </c>
      <c r="D932" s="182"/>
      <c r="E932" s="183">
        <v>1.01</v>
      </c>
      <c r="F932" s="161"/>
      <c r="G932" s="161"/>
      <c r="H932" s="161"/>
      <c r="I932" s="161"/>
      <c r="J932" s="161"/>
      <c r="K932" s="161"/>
      <c r="L932" s="161"/>
      <c r="M932" s="161"/>
      <c r="N932" s="160"/>
      <c r="O932" s="160"/>
      <c r="P932" s="160"/>
      <c r="Q932" s="160"/>
      <c r="R932" s="161"/>
      <c r="S932" s="161"/>
      <c r="T932" s="161"/>
      <c r="U932" s="161"/>
      <c r="V932" s="161"/>
      <c r="W932" s="161"/>
      <c r="X932" s="161"/>
      <c r="Y932" s="161"/>
      <c r="Z932" s="151"/>
      <c r="AA932" s="151"/>
      <c r="AB932" s="151"/>
      <c r="AC932" s="151"/>
      <c r="AD932" s="151"/>
      <c r="AE932" s="151"/>
      <c r="AF932" s="151"/>
      <c r="AG932" s="151" t="s">
        <v>190</v>
      </c>
      <c r="AH932" s="151">
        <v>0</v>
      </c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3" x14ac:dyDescent="0.2">
      <c r="A933" s="158"/>
      <c r="B933" s="159"/>
      <c r="C933" s="189" t="s">
        <v>823</v>
      </c>
      <c r="D933" s="182"/>
      <c r="E933" s="183">
        <v>3.03</v>
      </c>
      <c r="F933" s="161"/>
      <c r="G933" s="161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  <c r="R933" s="161"/>
      <c r="S933" s="161"/>
      <c r="T933" s="161"/>
      <c r="U933" s="161"/>
      <c r="V933" s="161"/>
      <c r="W933" s="161"/>
      <c r="X933" s="161"/>
      <c r="Y933" s="161"/>
      <c r="Z933" s="151"/>
      <c r="AA933" s="151"/>
      <c r="AB933" s="151"/>
      <c r="AC933" s="151"/>
      <c r="AD933" s="151"/>
      <c r="AE933" s="151"/>
      <c r="AF933" s="151"/>
      <c r="AG933" s="151" t="s">
        <v>190</v>
      </c>
      <c r="AH933" s="151">
        <v>0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ht="22.5" outlineLevel="1" x14ac:dyDescent="0.2">
      <c r="A934" s="170">
        <v>148</v>
      </c>
      <c r="B934" s="171" t="s">
        <v>904</v>
      </c>
      <c r="C934" s="193" t="s">
        <v>905</v>
      </c>
      <c r="D934" s="172" t="s">
        <v>601</v>
      </c>
      <c r="E934" s="173">
        <v>1.01</v>
      </c>
      <c r="F934" s="194"/>
      <c r="G934" s="175">
        <f>ROUND(E934*F934,2)</f>
        <v>0</v>
      </c>
      <c r="H934" s="174"/>
      <c r="I934" s="175">
        <f>ROUND(E934*H934,2)</f>
        <v>0</v>
      </c>
      <c r="J934" s="174"/>
      <c r="K934" s="175">
        <f>ROUND(E934*J934,2)</f>
        <v>0</v>
      </c>
      <c r="L934" s="175">
        <v>21</v>
      </c>
      <c r="M934" s="175">
        <f>G934*(1+L934/100)</f>
        <v>0</v>
      </c>
      <c r="N934" s="173">
        <v>3.15E-2</v>
      </c>
      <c r="O934" s="173">
        <f>ROUND(E934*N934,2)</f>
        <v>0.03</v>
      </c>
      <c r="P934" s="173">
        <v>0</v>
      </c>
      <c r="Q934" s="173">
        <f>ROUND(E934*P934,2)</f>
        <v>0</v>
      </c>
      <c r="R934" s="175" t="s">
        <v>513</v>
      </c>
      <c r="S934" s="175" t="s">
        <v>185</v>
      </c>
      <c r="T934" s="176" t="s">
        <v>185</v>
      </c>
      <c r="U934" s="161">
        <v>0</v>
      </c>
      <c r="V934" s="161">
        <f>ROUND(E934*U934,2)</f>
        <v>0</v>
      </c>
      <c r="W934" s="161"/>
      <c r="X934" s="161" t="s">
        <v>514</v>
      </c>
      <c r="Y934" s="161" t="s">
        <v>147</v>
      </c>
      <c r="Z934" s="151"/>
      <c r="AA934" s="151"/>
      <c r="AB934" s="151"/>
      <c r="AC934" s="151"/>
      <c r="AD934" s="151"/>
      <c r="AE934" s="151"/>
      <c r="AF934" s="151"/>
      <c r="AG934" s="151" t="s">
        <v>515</v>
      </c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2" x14ac:dyDescent="0.2">
      <c r="A935" s="158"/>
      <c r="B935" s="159"/>
      <c r="C935" s="251" t="s">
        <v>801</v>
      </c>
      <c r="D935" s="252"/>
      <c r="E935" s="252"/>
      <c r="F935" s="252"/>
      <c r="G935" s="252"/>
      <c r="H935" s="161"/>
      <c r="I935" s="161"/>
      <c r="J935" s="161"/>
      <c r="K935" s="161"/>
      <c r="L935" s="161"/>
      <c r="M935" s="161"/>
      <c r="N935" s="160"/>
      <c r="O935" s="160"/>
      <c r="P935" s="160"/>
      <c r="Q935" s="160"/>
      <c r="R935" s="161"/>
      <c r="S935" s="161"/>
      <c r="T935" s="161"/>
      <c r="U935" s="161"/>
      <c r="V935" s="161"/>
      <c r="W935" s="161"/>
      <c r="X935" s="161"/>
      <c r="Y935" s="161"/>
      <c r="Z935" s="151"/>
      <c r="AA935" s="151"/>
      <c r="AB935" s="151"/>
      <c r="AC935" s="151"/>
      <c r="AD935" s="151"/>
      <c r="AE935" s="151"/>
      <c r="AF935" s="151"/>
      <c r="AG935" s="151" t="s">
        <v>150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2" x14ac:dyDescent="0.2">
      <c r="A936" s="158"/>
      <c r="B936" s="159"/>
      <c r="C936" s="189" t="s">
        <v>580</v>
      </c>
      <c r="D936" s="182"/>
      <c r="E936" s="183"/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  <c r="R936" s="161"/>
      <c r="S936" s="161"/>
      <c r="T936" s="161"/>
      <c r="U936" s="161"/>
      <c r="V936" s="161"/>
      <c r="W936" s="161"/>
      <c r="X936" s="161"/>
      <c r="Y936" s="161"/>
      <c r="Z936" s="151"/>
      <c r="AA936" s="151"/>
      <c r="AB936" s="151"/>
      <c r="AC936" s="151"/>
      <c r="AD936" s="151"/>
      <c r="AE936" s="151"/>
      <c r="AF936" s="151"/>
      <c r="AG936" s="151" t="s">
        <v>190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3" x14ac:dyDescent="0.2">
      <c r="A937" s="158"/>
      <c r="B937" s="159"/>
      <c r="C937" s="189" t="s">
        <v>822</v>
      </c>
      <c r="D937" s="182"/>
      <c r="E937" s="183">
        <v>1.01</v>
      </c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  <c r="R937" s="161"/>
      <c r="S937" s="161"/>
      <c r="T937" s="161"/>
      <c r="U937" s="161"/>
      <c r="V937" s="161"/>
      <c r="W937" s="161"/>
      <c r="X937" s="161"/>
      <c r="Y937" s="161"/>
      <c r="Z937" s="151"/>
      <c r="AA937" s="151"/>
      <c r="AB937" s="151"/>
      <c r="AC937" s="151"/>
      <c r="AD937" s="151"/>
      <c r="AE937" s="151"/>
      <c r="AF937" s="151"/>
      <c r="AG937" s="151" t="s">
        <v>190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x14ac:dyDescent="0.2">
      <c r="A938" s="163" t="s">
        <v>139</v>
      </c>
      <c r="B938" s="164" t="s">
        <v>92</v>
      </c>
      <c r="C938" s="177" t="s">
        <v>93</v>
      </c>
      <c r="D938" s="165"/>
      <c r="E938" s="166"/>
      <c r="F938" s="167"/>
      <c r="G938" s="167">
        <f>SUMIF(AG939:AG949,"&lt;&gt;NOR",G939:G949)</f>
        <v>0</v>
      </c>
      <c r="H938" s="167"/>
      <c r="I938" s="167">
        <f>SUM(I939:I949)</f>
        <v>0</v>
      </c>
      <c r="J938" s="167"/>
      <c r="K938" s="167">
        <f>SUM(K939:K949)</f>
        <v>0</v>
      </c>
      <c r="L938" s="167"/>
      <c r="M938" s="167">
        <f>SUM(M939:M949)</f>
        <v>0</v>
      </c>
      <c r="N938" s="166"/>
      <c r="O938" s="166">
        <f>SUM(O939:O949)</f>
        <v>0</v>
      </c>
      <c r="P938" s="166"/>
      <c r="Q938" s="166">
        <f>SUM(Q939:Q949)</f>
        <v>0</v>
      </c>
      <c r="R938" s="167"/>
      <c r="S938" s="167"/>
      <c r="T938" s="168"/>
      <c r="U938" s="162"/>
      <c r="V938" s="162">
        <f>SUM(V939:V949)</f>
        <v>0.55000000000000004</v>
      </c>
      <c r="W938" s="162"/>
      <c r="X938" s="162"/>
      <c r="Y938" s="162"/>
      <c r="AG938" t="s">
        <v>140</v>
      </c>
    </row>
    <row r="939" spans="1:60" outlineLevel="1" x14ac:dyDescent="0.2">
      <c r="A939" s="170">
        <v>149</v>
      </c>
      <c r="B939" s="171" t="s">
        <v>906</v>
      </c>
      <c r="C939" s="178" t="s">
        <v>907</v>
      </c>
      <c r="D939" s="172" t="s">
        <v>143</v>
      </c>
      <c r="E939" s="173">
        <v>1</v>
      </c>
      <c r="F939" s="174"/>
      <c r="G939" s="175">
        <f>ROUND(E939*F939,2)</f>
        <v>0</v>
      </c>
      <c r="H939" s="174"/>
      <c r="I939" s="175">
        <f>ROUND(E939*H939,2)</f>
        <v>0</v>
      </c>
      <c r="J939" s="174"/>
      <c r="K939" s="175">
        <f>ROUND(E939*J939,2)</f>
        <v>0</v>
      </c>
      <c r="L939" s="175">
        <v>21</v>
      </c>
      <c r="M939" s="175">
        <f>G939*(1+L939/100)</f>
        <v>0</v>
      </c>
      <c r="N939" s="173">
        <v>0</v>
      </c>
      <c r="O939" s="173">
        <f>ROUND(E939*N939,2)</f>
        <v>0</v>
      </c>
      <c r="P939" s="173">
        <v>0</v>
      </c>
      <c r="Q939" s="173">
        <f>ROUND(E939*P939,2)</f>
        <v>0</v>
      </c>
      <c r="R939" s="175"/>
      <c r="S939" s="175" t="s">
        <v>144</v>
      </c>
      <c r="T939" s="176" t="s">
        <v>145</v>
      </c>
      <c r="U939" s="161">
        <v>0.55000000000000004</v>
      </c>
      <c r="V939" s="161">
        <f>ROUND(E939*U939,2)</f>
        <v>0.55000000000000004</v>
      </c>
      <c r="W939" s="161"/>
      <c r="X939" s="161" t="s">
        <v>146</v>
      </c>
      <c r="Y939" s="161" t="s">
        <v>147</v>
      </c>
      <c r="Z939" s="151"/>
      <c r="AA939" s="151"/>
      <c r="AB939" s="151"/>
      <c r="AC939" s="151"/>
      <c r="AD939" s="151"/>
      <c r="AE939" s="151"/>
      <c r="AF939" s="151"/>
      <c r="AG939" s="151" t="s">
        <v>148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2" x14ac:dyDescent="0.2">
      <c r="A940" s="158"/>
      <c r="B940" s="159"/>
      <c r="C940" s="251" t="s">
        <v>908</v>
      </c>
      <c r="D940" s="252"/>
      <c r="E940" s="252"/>
      <c r="F940" s="252"/>
      <c r="G940" s="252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  <c r="R940" s="161"/>
      <c r="S940" s="161"/>
      <c r="T940" s="161"/>
      <c r="U940" s="161"/>
      <c r="V940" s="161"/>
      <c r="W940" s="161"/>
      <c r="X940" s="161"/>
      <c r="Y940" s="161"/>
      <c r="Z940" s="151"/>
      <c r="AA940" s="151"/>
      <c r="AB940" s="151"/>
      <c r="AC940" s="151"/>
      <c r="AD940" s="151"/>
      <c r="AE940" s="151"/>
      <c r="AF940" s="151"/>
      <c r="AG940" s="151" t="s">
        <v>150</v>
      </c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88" t="str">
        <f>C940</f>
        <v>kompletní provedení včetně dočasného uskladnění na meziskládce , přivezení zpět, ochrany a zajištění před poškozením či krádeží</v>
      </c>
      <c r="BB940" s="151"/>
      <c r="BC940" s="151"/>
      <c r="BD940" s="151"/>
      <c r="BE940" s="151"/>
      <c r="BF940" s="151"/>
      <c r="BG940" s="151"/>
      <c r="BH940" s="151"/>
    </row>
    <row r="941" spans="1:60" outlineLevel="2" x14ac:dyDescent="0.2">
      <c r="A941" s="158"/>
      <c r="B941" s="159"/>
      <c r="C941" s="189" t="s">
        <v>909</v>
      </c>
      <c r="D941" s="182"/>
      <c r="E941" s="183">
        <v>1</v>
      </c>
      <c r="F941" s="161"/>
      <c r="G941" s="161"/>
      <c r="H941" s="161"/>
      <c r="I941" s="161"/>
      <c r="J941" s="161"/>
      <c r="K941" s="161"/>
      <c r="L941" s="161"/>
      <c r="M941" s="161"/>
      <c r="N941" s="160"/>
      <c r="O941" s="160"/>
      <c r="P941" s="160"/>
      <c r="Q941" s="160"/>
      <c r="R941" s="161"/>
      <c r="S941" s="161"/>
      <c r="T941" s="161"/>
      <c r="U941" s="161"/>
      <c r="V941" s="161"/>
      <c r="W941" s="161"/>
      <c r="X941" s="161"/>
      <c r="Y941" s="161"/>
      <c r="Z941" s="151"/>
      <c r="AA941" s="151"/>
      <c r="AB941" s="151"/>
      <c r="AC941" s="151"/>
      <c r="AD941" s="151"/>
      <c r="AE941" s="151"/>
      <c r="AF941" s="151"/>
      <c r="AG941" s="151" t="s">
        <v>190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 x14ac:dyDescent="0.2">
      <c r="A942" s="170">
        <v>150</v>
      </c>
      <c r="B942" s="171" t="s">
        <v>910</v>
      </c>
      <c r="C942" s="178" t="s">
        <v>911</v>
      </c>
      <c r="D942" s="172" t="s">
        <v>143</v>
      </c>
      <c r="E942" s="173">
        <v>2</v>
      </c>
      <c r="F942" s="174"/>
      <c r="G942" s="175">
        <f>ROUND(E942*F942,2)</f>
        <v>0</v>
      </c>
      <c r="H942" s="174"/>
      <c r="I942" s="175">
        <f>ROUND(E942*H942,2)</f>
        <v>0</v>
      </c>
      <c r="J942" s="174"/>
      <c r="K942" s="175">
        <f>ROUND(E942*J942,2)</f>
        <v>0</v>
      </c>
      <c r="L942" s="175">
        <v>21</v>
      </c>
      <c r="M942" s="175">
        <f>G942*(1+L942/100)</f>
        <v>0</v>
      </c>
      <c r="N942" s="173">
        <v>0</v>
      </c>
      <c r="O942" s="173">
        <f>ROUND(E942*N942,2)</f>
        <v>0</v>
      </c>
      <c r="P942" s="173">
        <v>0</v>
      </c>
      <c r="Q942" s="173">
        <f>ROUND(E942*P942,2)</f>
        <v>0</v>
      </c>
      <c r="R942" s="175"/>
      <c r="S942" s="175" t="s">
        <v>144</v>
      </c>
      <c r="T942" s="176" t="s">
        <v>145</v>
      </c>
      <c r="U942" s="161">
        <v>0</v>
      </c>
      <c r="V942" s="161">
        <f>ROUND(E942*U942,2)</f>
        <v>0</v>
      </c>
      <c r="W942" s="161"/>
      <c r="X942" s="161" t="s">
        <v>146</v>
      </c>
      <c r="Y942" s="161" t="s">
        <v>147</v>
      </c>
      <c r="Z942" s="151"/>
      <c r="AA942" s="151"/>
      <c r="AB942" s="151"/>
      <c r="AC942" s="151"/>
      <c r="AD942" s="151"/>
      <c r="AE942" s="151"/>
      <c r="AF942" s="151"/>
      <c r="AG942" s="151" t="s">
        <v>148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2" x14ac:dyDescent="0.2">
      <c r="A943" s="158"/>
      <c r="B943" s="159"/>
      <c r="C943" s="251" t="s">
        <v>908</v>
      </c>
      <c r="D943" s="252"/>
      <c r="E943" s="252"/>
      <c r="F943" s="252"/>
      <c r="G943" s="252"/>
      <c r="H943" s="161"/>
      <c r="I943" s="161"/>
      <c r="J943" s="161"/>
      <c r="K943" s="161"/>
      <c r="L943" s="161"/>
      <c r="M943" s="161"/>
      <c r="N943" s="160"/>
      <c r="O943" s="160"/>
      <c r="P943" s="160"/>
      <c r="Q943" s="160"/>
      <c r="R943" s="161"/>
      <c r="S943" s="161"/>
      <c r="T943" s="161"/>
      <c r="U943" s="161"/>
      <c r="V943" s="161"/>
      <c r="W943" s="161"/>
      <c r="X943" s="161"/>
      <c r="Y943" s="161"/>
      <c r="Z943" s="151"/>
      <c r="AA943" s="151"/>
      <c r="AB943" s="151"/>
      <c r="AC943" s="151"/>
      <c r="AD943" s="151"/>
      <c r="AE943" s="151"/>
      <c r="AF943" s="151"/>
      <c r="AG943" s="151" t="s">
        <v>150</v>
      </c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88" t="str">
        <f>C943</f>
        <v>kompletní provedení včetně dočasného uskladnění na meziskládce , přivezení zpět, ochrany a zajištění před poškozením či krádeží</v>
      </c>
      <c r="BB943" s="151"/>
      <c r="BC943" s="151"/>
      <c r="BD943" s="151"/>
      <c r="BE943" s="151"/>
      <c r="BF943" s="151"/>
      <c r="BG943" s="151"/>
      <c r="BH943" s="151"/>
    </row>
    <row r="944" spans="1:60" outlineLevel="2" x14ac:dyDescent="0.2">
      <c r="A944" s="158"/>
      <c r="B944" s="159"/>
      <c r="C944" s="189" t="s">
        <v>912</v>
      </c>
      <c r="D944" s="182"/>
      <c r="E944" s="183">
        <v>2</v>
      </c>
      <c r="F944" s="161"/>
      <c r="G944" s="161"/>
      <c r="H944" s="161"/>
      <c r="I944" s="161"/>
      <c r="J944" s="161"/>
      <c r="K944" s="161"/>
      <c r="L944" s="161"/>
      <c r="M944" s="161"/>
      <c r="N944" s="160"/>
      <c r="O944" s="160"/>
      <c r="P944" s="160"/>
      <c r="Q944" s="160"/>
      <c r="R944" s="161"/>
      <c r="S944" s="161"/>
      <c r="T944" s="161"/>
      <c r="U944" s="161"/>
      <c r="V944" s="161"/>
      <c r="W944" s="161"/>
      <c r="X944" s="161"/>
      <c r="Y944" s="161"/>
      <c r="Z944" s="151"/>
      <c r="AA944" s="151"/>
      <c r="AB944" s="151"/>
      <c r="AC944" s="151"/>
      <c r="AD944" s="151"/>
      <c r="AE944" s="151"/>
      <c r="AF944" s="151"/>
      <c r="AG944" s="151" t="s">
        <v>190</v>
      </c>
      <c r="AH944" s="151">
        <v>0</v>
      </c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ht="22.5" outlineLevel="1" x14ac:dyDescent="0.2">
      <c r="A945" s="170">
        <v>151</v>
      </c>
      <c r="B945" s="171" t="s">
        <v>913</v>
      </c>
      <c r="C945" s="178" t="s">
        <v>914</v>
      </c>
      <c r="D945" s="172" t="s">
        <v>143</v>
      </c>
      <c r="E945" s="173">
        <v>1</v>
      </c>
      <c r="F945" s="174"/>
      <c r="G945" s="175">
        <f>ROUND(E945*F945,2)</f>
        <v>0</v>
      </c>
      <c r="H945" s="174"/>
      <c r="I945" s="175">
        <f>ROUND(E945*H945,2)</f>
        <v>0</v>
      </c>
      <c r="J945" s="174"/>
      <c r="K945" s="175">
        <f>ROUND(E945*J945,2)</f>
        <v>0</v>
      </c>
      <c r="L945" s="175">
        <v>21</v>
      </c>
      <c r="M945" s="175">
        <f>G945*(1+L945/100)</f>
        <v>0</v>
      </c>
      <c r="N945" s="173">
        <v>0</v>
      </c>
      <c r="O945" s="173">
        <f>ROUND(E945*N945,2)</f>
        <v>0</v>
      </c>
      <c r="P945" s="173">
        <v>0</v>
      </c>
      <c r="Q945" s="173">
        <f>ROUND(E945*P945,2)</f>
        <v>0</v>
      </c>
      <c r="R945" s="175"/>
      <c r="S945" s="175" t="s">
        <v>144</v>
      </c>
      <c r="T945" s="176" t="s">
        <v>145</v>
      </c>
      <c r="U945" s="161">
        <v>0</v>
      </c>
      <c r="V945" s="161">
        <f>ROUND(E945*U945,2)</f>
        <v>0</v>
      </c>
      <c r="W945" s="161"/>
      <c r="X945" s="161" t="s">
        <v>146</v>
      </c>
      <c r="Y945" s="161" t="s">
        <v>147</v>
      </c>
      <c r="Z945" s="151"/>
      <c r="AA945" s="151"/>
      <c r="AB945" s="151"/>
      <c r="AC945" s="151"/>
      <c r="AD945" s="151"/>
      <c r="AE945" s="151"/>
      <c r="AF945" s="151"/>
      <c r="AG945" s="151" t="s">
        <v>148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2" x14ac:dyDescent="0.2">
      <c r="A946" s="158"/>
      <c r="B946" s="159"/>
      <c r="C946" s="189" t="s">
        <v>909</v>
      </c>
      <c r="D946" s="182"/>
      <c r="E946" s="183">
        <v>1</v>
      </c>
      <c r="F946" s="161"/>
      <c r="G946" s="161"/>
      <c r="H946" s="161"/>
      <c r="I946" s="161"/>
      <c r="J946" s="161"/>
      <c r="K946" s="161"/>
      <c r="L946" s="161"/>
      <c r="M946" s="161"/>
      <c r="N946" s="160"/>
      <c r="O946" s="160"/>
      <c r="P946" s="160"/>
      <c r="Q946" s="160"/>
      <c r="R946" s="161"/>
      <c r="S946" s="161"/>
      <c r="T946" s="161"/>
      <c r="U946" s="161"/>
      <c r="V946" s="161"/>
      <c r="W946" s="161"/>
      <c r="X946" s="161"/>
      <c r="Y946" s="161"/>
      <c r="Z946" s="151"/>
      <c r="AA946" s="151"/>
      <c r="AB946" s="151"/>
      <c r="AC946" s="151"/>
      <c r="AD946" s="151"/>
      <c r="AE946" s="151"/>
      <c r="AF946" s="151"/>
      <c r="AG946" s="151" t="s">
        <v>190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 x14ac:dyDescent="0.2">
      <c r="A947" s="170">
        <v>152</v>
      </c>
      <c r="B947" s="171" t="s">
        <v>915</v>
      </c>
      <c r="C947" s="178" t="s">
        <v>916</v>
      </c>
      <c r="D947" s="172" t="s">
        <v>143</v>
      </c>
      <c r="E947" s="173">
        <v>6</v>
      </c>
      <c r="F947" s="174"/>
      <c r="G947" s="175">
        <f>ROUND(E947*F947,2)</f>
        <v>0</v>
      </c>
      <c r="H947" s="174"/>
      <c r="I947" s="175">
        <f>ROUND(E947*H947,2)</f>
        <v>0</v>
      </c>
      <c r="J947" s="174"/>
      <c r="K947" s="175">
        <f>ROUND(E947*J947,2)</f>
        <v>0</v>
      </c>
      <c r="L947" s="175">
        <v>21</v>
      </c>
      <c r="M947" s="175">
        <f>G947*(1+L947/100)</f>
        <v>0</v>
      </c>
      <c r="N947" s="173">
        <v>0</v>
      </c>
      <c r="O947" s="173">
        <f>ROUND(E947*N947,2)</f>
        <v>0</v>
      </c>
      <c r="P947" s="173">
        <v>0</v>
      </c>
      <c r="Q947" s="173">
        <f>ROUND(E947*P947,2)</f>
        <v>0</v>
      </c>
      <c r="R947" s="175"/>
      <c r="S947" s="175" t="s">
        <v>144</v>
      </c>
      <c r="T947" s="176" t="s">
        <v>145</v>
      </c>
      <c r="U947" s="161">
        <v>0</v>
      </c>
      <c r="V947" s="161">
        <f>ROUND(E947*U947,2)</f>
        <v>0</v>
      </c>
      <c r="W947" s="161"/>
      <c r="X947" s="161" t="s">
        <v>146</v>
      </c>
      <c r="Y947" s="161" t="s">
        <v>147</v>
      </c>
      <c r="Z947" s="151"/>
      <c r="AA947" s="151"/>
      <c r="AB947" s="151"/>
      <c r="AC947" s="151"/>
      <c r="AD947" s="151"/>
      <c r="AE947" s="151"/>
      <c r="AF947" s="151"/>
      <c r="AG947" s="151" t="s">
        <v>148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2" x14ac:dyDescent="0.2">
      <c r="A948" s="158"/>
      <c r="B948" s="159"/>
      <c r="C948" s="251" t="s">
        <v>908</v>
      </c>
      <c r="D948" s="252"/>
      <c r="E948" s="252"/>
      <c r="F948" s="252"/>
      <c r="G948" s="252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  <c r="R948" s="161"/>
      <c r="S948" s="161"/>
      <c r="T948" s="161"/>
      <c r="U948" s="161"/>
      <c r="V948" s="161"/>
      <c r="W948" s="161"/>
      <c r="X948" s="161"/>
      <c r="Y948" s="161"/>
      <c r="Z948" s="151"/>
      <c r="AA948" s="151"/>
      <c r="AB948" s="151"/>
      <c r="AC948" s="151"/>
      <c r="AD948" s="151"/>
      <c r="AE948" s="151"/>
      <c r="AF948" s="151"/>
      <c r="AG948" s="151" t="s">
        <v>150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88" t="str">
        <f>C948</f>
        <v>kompletní provedení včetně dočasného uskladnění na meziskládce , přivezení zpět, ochrany a zajištění před poškozením či krádeží</v>
      </c>
      <c r="BB948" s="151"/>
      <c r="BC948" s="151"/>
      <c r="BD948" s="151"/>
      <c r="BE948" s="151"/>
      <c r="BF948" s="151"/>
      <c r="BG948" s="151"/>
      <c r="BH948" s="151"/>
    </row>
    <row r="949" spans="1:60" outlineLevel="2" x14ac:dyDescent="0.2">
      <c r="A949" s="158"/>
      <c r="B949" s="159"/>
      <c r="C949" s="189" t="s">
        <v>917</v>
      </c>
      <c r="D949" s="182"/>
      <c r="E949" s="183">
        <v>6</v>
      </c>
      <c r="F949" s="161"/>
      <c r="G949" s="161"/>
      <c r="H949" s="161"/>
      <c r="I949" s="161"/>
      <c r="J949" s="161"/>
      <c r="K949" s="161"/>
      <c r="L949" s="161"/>
      <c r="M949" s="161"/>
      <c r="N949" s="160"/>
      <c r="O949" s="160"/>
      <c r="P949" s="160"/>
      <c r="Q949" s="160"/>
      <c r="R949" s="161"/>
      <c r="S949" s="161"/>
      <c r="T949" s="161"/>
      <c r="U949" s="161"/>
      <c r="V949" s="161"/>
      <c r="W949" s="161"/>
      <c r="X949" s="161"/>
      <c r="Y949" s="161"/>
      <c r="Z949" s="151"/>
      <c r="AA949" s="151"/>
      <c r="AB949" s="151"/>
      <c r="AC949" s="151"/>
      <c r="AD949" s="151"/>
      <c r="AE949" s="151"/>
      <c r="AF949" s="151"/>
      <c r="AG949" s="151" t="s">
        <v>190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x14ac:dyDescent="0.2">
      <c r="A950" s="163" t="s">
        <v>139</v>
      </c>
      <c r="B950" s="164" t="s">
        <v>94</v>
      </c>
      <c r="C950" s="177" t="s">
        <v>95</v>
      </c>
      <c r="D950" s="165"/>
      <c r="E950" s="166"/>
      <c r="F950" s="167"/>
      <c r="G950" s="167">
        <f>SUMIF(AG951:AG982,"&lt;&gt;NOR",G951:G982)</f>
        <v>0</v>
      </c>
      <c r="H950" s="167"/>
      <c r="I950" s="167">
        <f>SUM(I951:I982)</f>
        <v>0</v>
      </c>
      <c r="J950" s="167"/>
      <c r="K950" s="167">
        <f>SUM(K951:K982)</f>
        <v>0</v>
      </c>
      <c r="L950" s="167"/>
      <c r="M950" s="167">
        <f>SUM(M951:M982)</f>
        <v>0</v>
      </c>
      <c r="N950" s="166"/>
      <c r="O950" s="166">
        <f>SUM(O951:O982)</f>
        <v>19.48</v>
      </c>
      <c r="P950" s="166"/>
      <c r="Q950" s="166">
        <f>SUM(Q951:Q982)</f>
        <v>0</v>
      </c>
      <c r="R950" s="167"/>
      <c r="S950" s="167"/>
      <c r="T950" s="168"/>
      <c r="U950" s="162"/>
      <c r="V950" s="162">
        <f>SUM(V951:V982)</f>
        <v>40.630000000000003</v>
      </c>
      <c r="W950" s="162"/>
      <c r="X950" s="162"/>
      <c r="Y950" s="162"/>
      <c r="AG950" t="s">
        <v>140</v>
      </c>
    </row>
    <row r="951" spans="1:60" outlineLevel="1" x14ac:dyDescent="0.2">
      <c r="A951" s="170">
        <v>153</v>
      </c>
      <c r="B951" s="171" t="s">
        <v>918</v>
      </c>
      <c r="C951" s="178" t="s">
        <v>919</v>
      </c>
      <c r="D951" s="172" t="s">
        <v>183</v>
      </c>
      <c r="E951" s="173">
        <v>0.6</v>
      </c>
      <c r="F951" s="174"/>
      <c r="G951" s="175">
        <f>ROUND(E951*F951,2)</f>
        <v>0</v>
      </c>
      <c r="H951" s="174"/>
      <c r="I951" s="175">
        <f>ROUND(E951*H951,2)</f>
        <v>0</v>
      </c>
      <c r="J951" s="174"/>
      <c r="K951" s="175">
        <f>ROUND(E951*J951,2)</f>
        <v>0</v>
      </c>
      <c r="L951" s="175">
        <v>21</v>
      </c>
      <c r="M951" s="175">
        <f>G951*(1+L951/100)</f>
        <v>0</v>
      </c>
      <c r="N951" s="173">
        <v>0.16192000000000001</v>
      </c>
      <c r="O951" s="173">
        <f>ROUND(E951*N951,2)</f>
        <v>0.1</v>
      </c>
      <c r="P951" s="173">
        <v>0</v>
      </c>
      <c r="Q951" s="173">
        <f>ROUND(E951*P951,2)</f>
        <v>0</v>
      </c>
      <c r="R951" s="175" t="s">
        <v>184</v>
      </c>
      <c r="S951" s="175" t="s">
        <v>185</v>
      </c>
      <c r="T951" s="176" t="s">
        <v>185</v>
      </c>
      <c r="U951" s="161">
        <v>0.09</v>
      </c>
      <c r="V951" s="161">
        <f>ROUND(E951*U951,2)</f>
        <v>0.05</v>
      </c>
      <c r="W951" s="161"/>
      <c r="X951" s="161" t="s">
        <v>146</v>
      </c>
      <c r="Y951" s="161" t="s">
        <v>147</v>
      </c>
      <c r="Z951" s="151"/>
      <c r="AA951" s="151"/>
      <c r="AB951" s="151"/>
      <c r="AC951" s="151"/>
      <c r="AD951" s="151"/>
      <c r="AE951" s="151"/>
      <c r="AF951" s="151"/>
      <c r="AG951" s="151" t="s">
        <v>148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2" x14ac:dyDescent="0.2">
      <c r="A952" s="158"/>
      <c r="B952" s="159"/>
      <c r="C952" s="261" t="s">
        <v>920</v>
      </c>
      <c r="D952" s="262"/>
      <c r="E952" s="262"/>
      <c r="F952" s="262"/>
      <c r="G952" s="262"/>
      <c r="H952" s="161"/>
      <c r="I952" s="161"/>
      <c r="J952" s="161"/>
      <c r="K952" s="161"/>
      <c r="L952" s="161"/>
      <c r="M952" s="161"/>
      <c r="N952" s="160"/>
      <c r="O952" s="160"/>
      <c r="P952" s="160"/>
      <c r="Q952" s="160"/>
      <c r="R952" s="161"/>
      <c r="S952" s="161"/>
      <c r="T952" s="161"/>
      <c r="U952" s="161"/>
      <c r="V952" s="161"/>
      <c r="W952" s="161"/>
      <c r="X952" s="161"/>
      <c r="Y952" s="161"/>
      <c r="Z952" s="151"/>
      <c r="AA952" s="151"/>
      <c r="AB952" s="151"/>
      <c r="AC952" s="151"/>
      <c r="AD952" s="151"/>
      <c r="AE952" s="151"/>
      <c r="AF952" s="151"/>
      <c r="AG952" s="151" t="s">
        <v>187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2" x14ac:dyDescent="0.2">
      <c r="A953" s="158"/>
      <c r="B953" s="159"/>
      <c r="C953" s="189" t="s">
        <v>189</v>
      </c>
      <c r="D953" s="182"/>
      <c r="E953" s="183"/>
      <c r="F953" s="161"/>
      <c r="G953" s="161"/>
      <c r="H953" s="161"/>
      <c r="I953" s="161"/>
      <c r="J953" s="161"/>
      <c r="K953" s="161"/>
      <c r="L953" s="161"/>
      <c r="M953" s="161"/>
      <c r="N953" s="160"/>
      <c r="O953" s="160"/>
      <c r="P953" s="160"/>
      <c r="Q953" s="160"/>
      <c r="R953" s="161"/>
      <c r="S953" s="161"/>
      <c r="T953" s="161"/>
      <c r="U953" s="161"/>
      <c r="V953" s="161"/>
      <c r="W953" s="161"/>
      <c r="X953" s="161"/>
      <c r="Y953" s="161"/>
      <c r="Z953" s="151"/>
      <c r="AA953" s="151"/>
      <c r="AB953" s="151"/>
      <c r="AC953" s="151"/>
      <c r="AD953" s="151"/>
      <c r="AE953" s="151"/>
      <c r="AF953" s="151"/>
      <c r="AG953" s="151" t="s">
        <v>190</v>
      </c>
      <c r="AH953" s="151">
        <v>0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3" x14ac:dyDescent="0.2">
      <c r="A954" s="158"/>
      <c r="B954" s="159"/>
      <c r="C954" s="189" t="s">
        <v>921</v>
      </c>
      <c r="D954" s="182"/>
      <c r="E954" s="183">
        <v>0.3</v>
      </c>
      <c r="F954" s="161"/>
      <c r="G954" s="161"/>
      <c r="H954" s="161"/>
      <c r="I954" s="161"/>
      <c r="J954" s="161"/>
      <c r="K954" s="161"/>
      <c r="L954" s="161"/>
      <c r="M954" s="161"/>
      <c r="N954" s="160"/>
      <c r="O954" s="160"/>
      <c r="P954" s="160"/>
      <c r="Q954" s="160"/>
      <c r="R954" s="161"/>
      <c r="S954" s="161"/>
      <c r="T954" s="161"/>
      <c r="U954" s="161"/>
      <c r="V954" s="161"/>
      <c r="W954" s="161"/>
      <c r="X954" s="161"/>
      <c r="Y954" s="161"/>
      <c r="Z954" s="151"/>
      <c r="AA954" s="151"/>
      <c r="AB954" s="151"/>
      <c r="AC954" s="151"/>
      <c r="AD954" s="151"/>
      <c r="AE954" s="151"/>
      <c r="AF954" s="151"/>
      <c r="AG954" s="151" t="s">
        <v>190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3" x14ac:dyDescent="0.2">
      <c r="A955" s="158"/>
      <c r="B955" s="159"/>
      <c r="C955" s="189" t="s">
        <v>922</v>
      </c>
      <c r="D955" s="182"/>
      <c r="E955" s="183">
        <v>0.3</v>
      </c>
      <c r="F955" s="161"/>
      <c r="G955" s="161"/>
      <c r="H955" s="161"/>
      <c r="I955" s="161"/>
      <c r="J955" s="161"/>
      <c r="K955" s="161"/>
      <c r="L955" s="161"/>
      <c r="M955" s="161"/>
      <c r="N955" s="160"/>
      <c r="O955" s="160"/>
      <c r="P955" s="160"/>
      <c r="Q955" s="160"/>
      <c r="R955" s="161"/>
      <c r="S955" s="161"/>
      <c r="T955" s="161"/>
      <c r="U955" s="161"/>
      <c r="V955" s="161"/>
      <c r="W955" s="161"/>
      <c r="X955" s="161"/>
      <c r="Y955" s="161"/>
      <c r="Z955" s="151"/>
      <c r="AA955" s="151"/>
      <c r="AB955" s="151"/>
      <c r="AC955" s="151"/>
      <c r="AD955" s="151"/>
      <c r="AE955" s="151"/>
      <c r="AF955" s="151"/>
      <c r="AG955" s="151" t="s">
        <v>190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ht="22.5" outlineLevel="1" x14ac:dyDescent="0.2">
      <c r="A956" s="170">
        <v>154</v>
      </c>
      <c r="B956" s="171" t="s">
        <v>923</v>
      </c>
      <c r="C956" s="178" t="s">
        <v>924</v>
      </c>
      <c r="D956" s="172" t="s">
        <v>230</v>
      </c>
      <c r="E956" s="173">
        <v>10</v>
      </c>
      <c r="F956" s="174"/>
      <c r="G956" s="175">
        <f>ROUND(E956*F956,2)</f>
        <v>0</v>
      </c>
      <c r="H956" s="174"/>
      <c r="I956" s="175">
        <f>ROUND(E956*H956,2)</f>
        <v>0</v>
      </c>
      <c r="J956" s="174"/>
      <c r="K956" s="175">
        <f>ROUND(E956*J956,2)</f>
        <v>0</v>
      </c>
      <c r="L956" s="175">
        <v>21</v>
      </c>
      <c r="M956" s="175">
        <f>G956*(1+L956/100)</f>
        <v>0</v>
      </c>
      <c r="N956" s="173">
        <v>0.185</v>
      </c>
      <c r="O956" s="173">
        <f>ROUND(E956*N956,2)</f>
        <v>1.85</v>
      </c>
      <c r="P956" s="173">
        <v>0</v>
      </c>
      <c r="Q956" s="173">
        <f>ROUND(E956*P956,2)</f>
        <v>0</v>
      </c>
      <c r="R956" s="175" t="s">
        <v>184</v>
      </c>
      <c r="S956" s="175" t="s">
        <v>185</v>
      </c>
      <c r="T956" s="176" t="s">
        <v>185</v>
      </c>
      <c r="U956" s="161">
        <v>0.34</v>
      </c>
      <c r="V956" s="161">
        <f>ROUND(E956*U956,2)</f>
        <v>3.4</v>
      </c>
      <c r="W956" s="161"/>
      <c r="X956" s="161" t="s">
        <v>146</v>
      </c>
      <c r="Y956" s="161" t="s">
        <v>147</v>
      </c>
      <c r="Z956" s="151"/>
      <c r="AA956" s="151"/>
      <c r="AB956" s="151"/>
      <c r="AC956" s="151"/>
      <c r="AD956" s="151"/>
      <c r="AE956" s="151"/>
      <c r="AF956" s="151"/>
      <c r="AG956" s="151" t="s">
        <v>148</v>
      </c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2" x14ac:dyDescent="0.2">
      <c r="A957" s="158"/>
      <c r="B957" s="159"/>
      <c r="C957" s="261" t="s">
        <v>925</v>
      </c>
      <c r="D957" s="262"/>
      <c r="E957" s="262"/>
      <c r="F957" s="262"/>
      <c r="G957" s="262"/>
      <c r="H957" s="161"/>
      <c r="I957" s="161"/>
      <c r="J957" s="161"/>
      <c r="K957" s="161"/>
      <c r="L957" s="161"/>
      <c r="M957" s="161"/>
      <c r="N957" s="160"/>
      <c r="O957" s="160"/>
      <c r="P957" s="160"/>
      <c r="Q957" s="160"/>
      <c r="R957" s="161"/>
      <c r="S957" s="161"/>
      <c r="T957" s="161"/>
      <c r="U957" s="161"/>
      <c r="V957" s="161"/>
      <c r="W957" s="161"/>
      <c r="X957" s="161"/>
      <c r="Y957" s="161"/>
      <c r="Z957" s="151"/>
      <c r="AA957" s="151"/>
      <c r="AB957" s="151"/>
      <c r="AC957" s="151"/>
      <c r="AD957" s="151"/>
      <c r="AE957" s="151"/>
      <c r="AF957" s="151"/>
      <c r="AG957" s="151" t="s">
        <v>187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2" x14ac:dyDescent="0.2">
      <c r="A958" s="158"/>
      <c r="B958" s="159"/>
      <c r="C958" s="263" t="s">
        <v>576</v>
      </c>
      <c r="D958" s="264"/>
      <c r="E958" s="264"/>
      <c r="F958" s="264"/>
      <c r="G958" s="264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  <c r="R958" s="161"/>
      <c r="S958" s="161"/>
      <c r="T958" s="161"/>
      <c r="U958" s="161"/>
      <c r="V958" s="161"/>
      <c r="W958" s="161"/>
      <c r="X958" s="161"/>
      <c r="Y958" s="161"/>
      <c r="Z958" s="151"/>
      <c r="AA958" s="151"/>
      <c r="AB958" s="151"/>
      <c r="AC958" s="151"/>
      <c r="AD958" s="151"/>
      <c r="AE958" s="151"/>
      <c r="AF958" s="151"/>
      <c r="AG958" s="151" t="s">
        <v>150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2" x14ac:dyDescent="0.2">
      <c r="A959" s="158"/>
      <c r="B959" s="159"/>
      <c r="C959" s="189" t="s">
        <v>189</v>
      </c>
      <c r="D959" s="182"/>
      <c r="E959" s="183"/>
      <c r="F959" s="161"/>
      <c r="G959" s="161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  <c r="R959" s="161"/>
      <c r="S959" s="161"/>
      <c r="T959" s="161"/>
      <c r="U959" s="161"/>
      <c r="V959" s="161"/>
      <c r="W959" s="161"/>
      <c r="X959" s="161"/>
      <c r="Y959" s="161"/>
      <c r="Z959" s="151"/>
      <c r="AA959" s="151"/>
      <c r="AB959" s="151"/>
      <c r="AC959" s="151"/>
      <c r="AD959" s="151"/>
      <c r="AE959" s="151"/>
      <c r="AF959" s="151"/>
      <c r="AG959" s="151" t="s">
        <v>190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3" x14ac:dyDescent="0.2">
      <c r="A960" s="158"/>
      <c r="B960" s="159"/>
      <c r="C960" s="189" t="s">
        <v>233</v>
      </c>
      <c r="D960" s="182"/>
      <c r="E960" s="183">
        <v>10</v>
      </c>
      <c r="F960" s="161"/>
      <c r="G960" s="161"/>
      <c r="H960" s="161"/>
      <c r="I960" s="161"/>
      <c r="J960" s="161"/>
      <c r="K960" s="161"/>
      <c r="L960" s="161"/>
      <c r="M960" s="161"/>
      <c r="N960" s="160"/>
      <c r="O960" s="160"/>
      <c r="P960" s="160"/>
      <c r="Q960" s="160"/>
      <c r="R960" s="161"/>
      <c r="S960" s="161"/>
      <c r="T960" s="161"/>
      <c r="U960" s="161"/>
      <c r="V960" s="161"/>
      <c r="W960" s="161"/>
      <c r="X960" s="161"/>
      <c r="Y960" s="161"/>
      <c r="Z960" s="151"/>
      <c r="AA960" s="151"/>
      <c r="AB960" s="151"/>
      <c r="AC960" s="151"/>
      <c r="AD960" s="151"/>
      <c r="AE960" s="151"/>
      <c r="AF960" s="151"/>
      <c r="AG960" s="151" t="s">
        <v>190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ht="22.5" outlineLevel="1" x14ac:dyDescent="0.2">
      <c r="A961" s="170">
        <v>155</v>
      </c>
      <c r="B961" s="171" t="s">
        <v>926</v>
      </c>
      <c r="C961" s="178" t="s">
        <v>927</v>
      </c>
      <c r="D961" s="172" t="s">
        <v>230</v>
      </c>
      <c r="E961" s="173">
        <v>6</v>
      </c>
      <c r="F961" s="174"/>
      <c r="G961" s="175">
        <f>ROUND(E961*F961,2)</f>
        <v>0</v>
      </c>
      <c r="H961" s="174"/>
      <c r="I961" s="175">
        <f>ROUND(E961*H961,2)</f>
        <v>0</v>
      </c>
      <c r="J961" s="174"/>
      <c r="K961" s="175">
        <f>ROUND(E961*J961,2)</f>
        <v>0</v>
      </c>
      <c r="L961" s="175">
        <v>21</v>
      </c>
      <c r="M961" s="175">
        <f>G961*(1+L961/100)</f>
        <v>0</v>
      </c>
      <c r="N961" s="173">
        <v>0.11813</v>
      </c>
      <c r="O961" s="173">
        <f>ROUND(E961*N961,2)</f>
        <v>0.71</v>
      </c>
      <c r="P961" s="173">
        <v>0</v>
      </c>
      <c r="Q961" s="173">
        <f>ROUND(E961*P961,2)</f>
        <v>0</v>
      </c>
      <c r="R961" s="175" t="s">
        <v>184</v>
      </c>
      <c r="S961" s="175" t="s">
        <v>185</v>
      </c>
      <c r="T961" s="176" t="s">
        <v>185</v>
      </c>
      <c r="U961" s="161">
        <v>0.32</v>
      </c>
      <c r="V961" s="161">
        <f>ROUND(E961*U961,2)</f>
        <v>1.92</v>
      </c>
      <c r="W961" s="161"/>
      <c r="X961" s="161" t="s">
        <v>146</v>
      </c>
      <c r="Y961" s="161" t="s">
        <v>147</v>
      </c>
      <c r="Z961" s="151"/>
      <c r="AA961" s="151"/>
      <c r="AB961" s="151"/>
      <c r="AC961" s="151"/>
      <c r="AD961" s="151"/>
      <c r="AE961" s="151"/>
      <c r="AF961" s="151"/>
      <c r="AG961" s="151" t="s">
        <v>148</v>
      </c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2" x14ac:dyDescent="0.2">
      <c r="A962" s="158"/>
      <c r="B962" s="159"/>
      <c r="C962" s="251" t="s">
        <v>576</v>
      </c>
      <c r="D962" s="252"/>
      <c r="E962" s="252"/>
      <c r="F962" s="252"/>
      <c r="G962" s="252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  <c r="R962" s="161"/>
      <c r="S962" s="161"/>
      <c r="T962" s="161"/>
      <c r="U962" s="161"/>
      <c r="V962" s="161"/>
      <c r="W962" s="161"/>
      <c r="X962" s="161"/>
      <c r="Y962" s="161"/>
      <c r="Z962" s="151"/>
      <c r="AA962" s="151"/>
      <c r="AB962" s="151"/>
      <c r="AC962" s="151"/>
      <c r="AD962" s="151"/>
      <c r="AE962" s="151"/>
      <c r="AF962" s="151"/>
      <c r="AG962" s="151" t="s">
        <v>150</v>
      </c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2" x14ac:dyDescent="0.2">
      <c r="A963" s="158"/>
      <c r="B963" s="159"/>
      <c r="C963" s="189" t="s">
        <v>189</v>
      </c>
      <c r="D963" s="182"/>
      <c r="E963" s="183"/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  <c r="R963" s="161"/>
      <c r="S963" s="161"/>
      <c r="T963" s="161"/>
      <c r="U963" s="161"/>
      <c r="V963" s="161"/>
      <c r="W963" s="161"/>
      <c r="X963" s="161"/>
      <c r="Y963" s="161"/>
      <c r="Z963" s="151"/>
      <c r="AA963" s="151"/>
      <c r="AB963" s="151"/>
      <c r="AC963" s="151"/>
      <c r="AD963" s="151"/>
      <c r="AE963" s="151"/>
      <c r="AF963" s="151"/>
      <c r="AG963" s="151" t="s">
        <v>190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3" x14ac:dyDescent="0.2">
      <c r="A964" s="158"/>
      <c r="B964" s="159"/>
      <c r="C964" s="189" t="s">
        <v>236</v>
      </c>
      <c r="D964" s="182"/>
      <c r="E964" s="183">
        <v>3</v>
      </c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  <c r="R964" s="161"/>
      <c r="S964" s="161"/>
      <c r="T964" s="161"/>
      <c r="U964" s="161"/>
      <c r="V964" s="161"/>
      <c r="W964" s="161"/>
      <c r="X964" s="161"/>
      <c r="Y964" s="161"/>
      <c r="Z964" s="151"/>
      <c r="AA964" s="151"/>
      <c r="AB964" s="151"/>
      <c r="AC964" s="151"/>
      <c r="AD964" s="151"/>
      <c r="AE964" s="151"/>
      <c r="AF964" s="151"/>
      <c r="AG964" s="151" t="s">
        <v>190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3" x14ac:dyDescent="0.2">
      <c r="A965" s="158"/>
      <c r="B965" s="159"/>
      <c r="C965" s="189" t="s">
        <v>237</v>
      </c>
      <c r="D965" s="182"/>
      <c r="E965" s="183">
        <v>3</v>
      </c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  <c r="R965" s="161"/>
      <c r="S965" s="161"/>
      <c r="T965" s="161"/>
      <c r="U965" s="161"/>
      <c r="V965" s="161"/>
      <c r="W965" s="161"/>
      <c r="X965" s="161"/>
      <c r="Y965" s="161"/>
      <c r="Z965" s="151"/>
      <c r="AA965" s="151"/>
      <c r="AB965" s="151"/>
      <c r="AC965" s="151"/>
      <c r="AD965" s="151"/>
      <c r="AE965" s="151"/>
      <c r="AF965" s="151"/>
      <c r="AG965" s="151" t="s">
        <v>190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ht="22.5" outlineLevel="1" x14ac:dyDescent="0.2">
      <c r="A966" s="170">
        <v>156</v>
      </c>
      <c r="B966" s="171" t="s">
        <v>928</v>
      </c>
      <c r="C966" s="178" t="s">
        <v>929</v>
      </c>
      <c r="D966" s="172" t="s">
        <v>230</v>
      </c>
      <c r="E966" s="173">
        <v>84.8</v>
      </c>
      <c r="F966" s="174"/>
      <c r="G966" s="175">
        <f>ROUND(E966*F966,2)</f>
        <v>0</v>
      </c>
      <c r="H966" s="174"/>
      <c r="I966" s="175">
        <f>ROUND(E966*H966,2)</f>
        <v>0</v>
      </c>
      <c r="J966" s="174"/>
      <c r="K966" s="175">
        <f>ROUND(E966*J966,2)</f>
        <v>0</v>
      </c>
      <c r="L966" s="175">
        <v>21</v>
      </c>
      <c r="M966" s="175">
        <f>G966*(1+L966/100)</f>
        <v>0</v>
      </c>
      <c r="N966" s="173">
        <v>0.1575</v>
      </c>
      <c r="O966" s="173">
        <f>ROUND(E966*N966,2)</f>
        <v>13.36</v>
      </c>
      <c r="P966" s="173">
        <v>0</v>
      </c>
      <c r="Q966" s="173">
        <f>ROUND(E966*P966,2)</f>
        <v>0</v>
      </c>
      <c r="R966" s="175" t="s">
        <v>184</v>
      </c>
      <c r="S966" s="175" t="s">
        <v>185</v>
      </c>
      <c r="T966" s="176" t="s">
        <v>185</v>
      </c>
      <c r="U966" s="161">
        <v>0.4</v>
      </c>
      <c r="V966" s="161">
        <f>ROUND(E966*U966,2)</f>
        <v>33.92</v>
      </c>
      <c r="W966" s="161"/>
      <c r="X966" s="161" t="s">
        <v>146</v>
      </c>
      <c r="Y966" s="161" t="s">
        <v>147</v>
      </c>
      <c r="Z966" s="151"/>
      <c r="AA966" s="151"/>
      <c r="AB966" s="151"/>
      <c r="AC966" s="151"/>
      <c r="AD966" s="151"/>
      <c r="AE966" s="151"/>
      <c r="AF966" s="151"/>
      <c r="AG966" s="151" t="s">
        <v>148</v>
      </c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2" x14ac:dyDescent="0.2">
      <c r="A967" s="158"/>
      <c r="B967" s="159"/>
      <c r="C967" s="189" t="s">
        <v>930</v>
      </c>
      <c r="D967" s="182"/>
      <c r="E967" s="183"/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  <c r="R967" s="161"/>
      <c r="S967" s="161"/>
      <c r="T967" s="161"/>
      <c r="U967" s="161"/>
      <c r="V967" s="161"/>
      <c r="W967" s="161"/>
      <c r="X967" s="161"/>
      <c r="Y967" s="161"/>
      <c r="Z967" s="151"/>
      <c r="AA967" s="151"/>
      <c r="AB967" s="151"/>
      <c r="AC967" s="151"/>
      <c r="AD967" s="151"/>
      <c r="AE967" s="151"/>
      <c r="AF967" s="151"/>
      <c r="AG967" s="151" t="s">
        <v>190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3" x14ac:dyDescent="0.2">
      <c r="A968" s="158"/>
      <c r="B968" s="159"/>
      <c r="C968" s="189" t="s">
        <v>931</v>
      </c>
      <c r="D968" s="182"/>
      <c r="E968" s="183">
        <v>24</v>
      </c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  <c r="R968" s="161"/>
      <c r="S968" s="161"/>
      <c r="T968" s="161"/>
      <c r="U968" s="161"/>
      <c r="V968" s="161"/>
      <c r="W968" s="161"/>
      <c r="X968" s="161"/>
      <c r="Y968" s="161"/>
      <c r="Z968" s="151"/>
      <c r="AA968" s="151"/>
      <c r="AB968" s="151"/>
      <c r="AC968" s="151"/>
      <c r="AD968" s="151"/>
      <c r="AE968" s="151"/>
      <c r="AF968" s="151"/>
      <c r="AG968" s="151" t="s">
        <v>190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">
      <c r="A969" s="158"/>
      <c r="B969" s="159"/>
      <c r="C969" s="189" t="s">
        <v>932</v>
      </c>
      <c r="D969" s="182"/>
      <c r="E969" s="183">
        <v>60.8</v>
      </c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  <c r="R969" s="161"/>
      <c r="S969" s="161"/>
      <c r="T969" s="161"/>
      <c r="U969" s="161"/>
      <c r="V969" s="161"/>
      <c r="W969" s="161"/>
      <c r="X969" s="161"/>
      <c r="Y969" s="161"/>
      <c r="Z969" s="151"/>
      <c r="AA969" s="151"/>
      <c r="AB969" s="151"/>
      <c r="AC969" s="151"/>
      <c r="AD969" s="151"/>
      <c r="AE969" s="151"/>
      <c r="AF969" s="151"/>
      <c r="AG969" s="151" t="s">
        <v>190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 x14ac:dyDescent="0.2">
      <c r="A970" s="170">
        <v>157</v>
      </c>
      <c r="B970" s="171" t="s">
        <v>933</v>
      </c>
      <c r="C970" s="178" t="s">
        <v>934</v>
      </c>
      <c r="D970" s="172" t="s">
        <v>230</v>
      </c>
      <c r="E970" s="173">
        <v>33.6</v>
      </c>
      <c r="F970" s="174"/>
      <c r="G970" s="175">
        <f>ROUND(E970*F970,2)</f>
        <v>0</v>
      </c>
      <c r="H970" s="174"/>
      <c r="I970" s="175">
        <f>ROUND(E970*H970,2)</f>
        <v>0</v>
      </c>
      <c r="J970" s="174"/>
      <c r="K970" s="175">
        <f>ROUND(E970*J970,2)</f>
        <v>0</v>
      </c>
      <c r="L970" s="175">
        <v>21</v>
      </c>
      <c r="M970" s="175">
        <f>G970*(1+L970/100)</f>
        <v>0</v>
      </c>
      <c r="N970" s="173">
        <v>0</v>
      </c>
      <c r="O970" s="173">
        <f>ROUND(E970*N970,2)</f>
        <v>0</v>
      </c>
      <c r="P970" s="173">
        <v>0</v>
      </c>
      <c r="Q970" s="173">
        <f>ROUND(E970*P970,2)</f>
        <v>0</v>
      </c>
      <c r="R970" s="175" t="s">
        <v>184</v>
      </c>
      <c r="S970" s="175" t="s">
        <v>185</v>
      </c>
      <c r="T970" s="176" t="s">
        <v>185</v>
      </c>
      <c r="U970" s="161">
        <v>0.04</v>
      </c>
      <c r="V970" s="161">
        <f>ROUND(E970*U970,2)</f>
        <v>1.34</v>
      </c>
      <c r="W970" s="161"/>
      <c r="X970" s="161" t="s">
        <v>146</v>
      </c>
      <c r="Y970" s="161" t="s">
        <v>147</v>
      </c>
      <c r="Z970" s="151"/>
      <c r="AA970" s="151"/>
      <c r="AB970" s="151"/>
      <c r="AC970" s="151"/>
      <c r="AD970" s="151"/>
      <c r="AE970" s="151"/>
      <c r="AF970" s="151"/>
      <c r="AG970" s="151" t="s">
        <v>148</v>
      </c>
      <c r="AH970" s="151"/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2" x14ac:dyDescent="0.2">
      <c r="A971" s="158"/>
      <c r="B971" s="159"/>
      <c r="C971" s="261" t="s">
        <v>935</v>
      </c>
      <c r="D971" s="262"/>
      <c r="E971" s="262"/>
      <c r="F971" s="262"/>
      <c r="G971" s="262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  <c r="R971" s="161"/>
      <c r="S971" s="161"/>
      <c r="T971" s="161"/>
      <c r="U971" s="161"/>
      <c r="V971" s="161"/>
      <c r="W971" s="161"/>
      <c r="X971" s="161"/>
      <c r="Y971" s="161"/>
      <c r="Z971" s="151"/>
      <c r="AA971" s="151"/>
      <c r="AB971" s="151"/>
      <c r="AC971" s="151"/>
      <c r="AD971" s="151"/>
      <c r="AE971" s="151"/>
      <c r="AF971" s="151"/>
      <c r="AG971" s="151" t="s">
        <v>187</v>
      </c>
      <c r="AH971" s="151"/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2" x14ac:dyDescent="0.2">
      <c r="A972" s="158"/>
      <c r="B972" s="159"/>
      <c r="C972" s="189" t="s">
        <v>936</v>
      </c>
      <c r="D972" s="182"/>
      <c r="E972" s="183"/>
      <c r="F972" s="161"/>
      <c r="G972" s="161"/>
      <c r="H972" s="161"/>
      <c r="I972" s="161"/>
      <c r="J972" s="161"/>
      <c r="K972" s="161"/>
      <c r="L972" s="161"/>
      <c r="M972" s="161"/>
      <c r="N972" s="160"/>
      <c r="O972" s="160"/>
      <c r="P972" s="160"/>
      <c r="Q972" s="160"/>
      <c r="R972" s="161"/>
      <c r="S972" s="161"/>
      <c r="T972" s="161"/>
      <c r="U972" s="161"/>
      <c r="V972" s="161"/>
      <c r="W972" s="161"/>
      <c r="X972" s="161"/>
      <c r="Y972" s="161"/>
      <c r="Z972" s="151"/>
      <c r="AA972" s="151"/>
      <c r="AB972" s="151"/>
      <c r="AC972" s="151"/>
      <c r="AD972" s="151"/>
      <c r="AE972" s="151"/>
      <c r="AF972" s="151"/>
      <c r="AG972" s="151" t="s">
        <v>190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ht="22.5" outlineLevel="3" x14ac:dyDescent="0.2">
      <c r="A973" s="158"/>
      <c r="B973" s="159"/>
      <c r="C973" s="189" t="s">
        <v>937</v>
      </c>
      <c r="D973" s="182"/>
      <c r="E973" s="183">
        <v>3</v>
      </c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  <c r="R973" s="161"/>
      <c r="S973" s="161"/>
      <c r="T973" s="161"/>
      <c r="U973" s="161"/>
      <c r="V973" s="161"/>
      <c r="W973" s="161"/>
      <c r="X973" s="161"/>
      <c r="Y973" s="161"/>
      <c r="Z973" s="151"/>
      <c r="AA973" s="151"/>
      <c r="AB973" s="151"/>
      <c r="AC973" s="151"/>
      <c r="AD973" s="151"/>
      <c r="AE973" s="151"/>
      <c r="AF973" s="151"/>
      <c r="AG973" s="151" t="s">
        <v>190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3" x14ac:dyDescent="0.2">
      <c r="A974" s="158"/>
      <c r="B974" s="159"/>
      <c r="C974" s="189" t="s">
        <v>938</v>
      </c>
      <c r="D974" s="182"/>
      <c r="E974" s="183">
        <v>2.42</v>
      </c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  <c r="R974" s="161"/>
      <c r="S974" s="161"/>
      <c r="T974" s="161"/>
      <c r="U974" s="161"/>
      <c r="V974" s="161"/>
      <c r="W974" s="161"/>
      <c r="X974" s="161"/>
      <c r="Y974" s="161"/>
      <c r="Z974" s="151"/>
      <c r="AA974" s="151"/>
      <c r="AB974" s="151"/>
      <c r="AC974" s="151"/>
      <c r="AD974" s="151"/>
      <c r="AE974" s="151"/>
      <c r="AF974" s="151"/>
      <c r="AG974" s="151" t="s">
        <v>190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">
      <c r="A975" s="158"/>
      <c r="B975" s="159"/>
      <c r="C975" s="189" t="s">
        <v>939</v>
      </c>
      <c r="D975" s="182"/>
      <c r="E975" s="183">
        <v>11.38</v>
      </c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  <c r="R975" s="161"/>
      <c r="S975" s="161"/>
      <c r="T975" s="161"/>
      <c r="U975" s="161"/>
      <c r="V975" s="161"/>
      <c r="W975" s="161"/>
      <c r="X975" s="161"/>
      <c r="Y975" s="161"/>
      <c r="Z975" s="151"/>
      <c r="AA975" s="151"/>
      <c r="AB975" s="151"/>
      <c r="AC975" s="151"/>
      <c r="AD975" s="151"/>
      <c r="AE975" s="151"/>
      <c r="AF975" s="151"/>
      <c r="AG975" s="151" t="s">
        <v>190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">
      <c r="A976" s="158"/>
      <c r="B976" s="159"/>
      <c r="C976" s="189" t="s">
        <v>204</v>
      </c>
      <c r="D976" s="182"/>
      <c r="E976" s="183"/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  <c r="R976" s="161"/>
      <c r="S976" s="161"/>
      <c r="T976" s="161"/>
      <c r="U976" s="161"/>
      <c r="V976" s="161"/>
      <c r="W976" s="161"/>
      <c r="X976" s="161"/>
      <c r="Y976" s="161"/>
      <c r="Z976" s="151"/>
      <c r="AA976" s="151"/>
      <c r="AB976" s="151"/>
      <c r="AC976" s="151"/>
      <c r="AD976" s="151"/>
      <c r="AE976" s="151"/>
      <c r="AF976" s="151"/>
      <c r="AG976" s="151" t="s">
        <v>190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3" x14ac:dyDescent="0.2">
      <c r="A977" s="158"/>
      <c r="B977" s="159"/>
      <c r="C977" s="189" t="s">
        <v>940</v>
      </c>
      <c r="D977" s="182"/>
      <c r="E977" s="183"/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  <c r="R977" s="161"/>
      <c r="S977" s="161"/>
      <c r="T977" s="161"/>
      <c r="U977" s="161"/>
      <c r="V977" s="161"/>
      <c r="W977" s="161"/>
      <c r="X977" s="161"/>
      <c r="Y977" s="161"/>
      <c r="Z977" s="151"/>
      <c r="AA977" s="151"/>
      <c r="AB977" s="151"/>
      <c r="AC977" s="151"/>
      <c r="AD977" s="151"/>
      <c r="AE977" s="151"/>
      <c r="AF977" s="151"/>
      <c r="AG977" s="151" t="s">
        <v>190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ht="22.5" outlineLevel="3" x14ac:dyDescent="0.2">
      <c r="A978" s="158"/>
      <c r="B978" s="159"/>
      <c r="C978" s="189" t="s">
        <v>937</v>
      </c>
      <c r="D978" s="182"/>
      <c r="E978" s="183">
        <v>3</v>
      </c>
      <c r="F978" s="161"/>
      <c r="G978" s="161"/>
      <c r="H978" s="161"/>
      <c r="I978" s="161"/>
      <c r="J978" s="161"/>
      <c r="K978" s="161"/>
      <c r="L978" s="161"/>
      <c r="M978" s="161"/>
      <c r="N978" s="160"/>
      <c r="O978" s="160"/>
      <c r="P978" s="160"/>
      <c r="Q978" s="160"/>
      <c r="R978" s="161"/>
      <c r="S978" s="161"/>
      <c r="T978" s="161"/>
      <c r="U978" s="161"/>
      <c r="V978" s="161"/>
      <c r="W978" s="161"/>
      <c r="X978" s="161"/>
      <c r="Y978" s="161"/>
      <c r="Z978" s="151"/>
      <c r="AA978" s="151"/>
      <c r="AB978" s="151"/>
      <c r="AC978" s="151"/>
      <c r="AD978" s="151"/>
      <c r="AE978" s="151"/>
      <c r="AF978" s="151"/>
      <c r="AG978" s="151" t="s">
        <v>190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3" x14ac:dyDescent="0.2">
      <c r="A979" s="158"/>
      <c r="B979" s="159"/>
      <c r="C979" s="189" t="s">
        <v>938</v>
      </c>
      <c r="D979" s="182"/>
      <c r="E979" s="183">
        <v>2.42</v>
      </c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  <c r="R979" s="161"/>
      <c r="S979" s="161"/>
      <c r="T979" s="161"/>
      <c r="U979" s="161"/>
      <c r="V979" s="161"/>
      <c r="W979" s="161"/>
      <c r="X979" s="161"/>
      <c r="Y979" s="161"/>
      <c r="Z979" s="151"/>
      <c r="AA979" s="151"/>
      <c r="AB979" s="151"/>
      <c r="AC979" s="151"/>
      <c r="AD979" s="151"/>
      <c r="AE979" s="151"/>
      <c r="AF979" s="151"/>
      <c r="AG979" s="151" t="s">
        <v>190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3" x14ac:dyDescent="0.2">
      <c r="A980" s="158"/>
      <c r="B980" s="159"/>
      <c r="C980" s="189" t="s">
        <v>939</v>
      </c>
      <c r="D980" s="182"/>
      <c r="E980" s="183">
        <v>11.38</v>
      </c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  <c r="R980" s="161"/>
      <c r="S980" s="161"/>
      <c r="T980" s="161"/>
      <c r="U980" s="161"/>
      <c r="V980" s="161"/>
      <c r="W980" s="161"/>
      <c r="X980" s="161"/>
      <c r="Y980" s="161"/>
      <c r="Z980" s="151"/>
      <c r="AA980" s="151"/>
      <c r="AB980" s="151"/>
      <c r="AC980" s="151"/>
      <c r="AD980" s="151"/>
      <c r="AE980" s="151"/>
      <c r="AF980" s="151"/>
      <c r="AG980" s="151" t="s">
        <v>190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 x14ac:dyDescent="0.2">
      <c r="A981" s="170">
        <v>158</v>
      </c>
      <c r="B981" s="171" t="s">
        <v>941</v>
      </c>
      <c r="C981" s="178" t="s">
        <v>942</v>
      </c>
      <c r="D981" s="172" t="s">
        <v>183</v>
      </c>
      <c r="E981" s="173">
        <v>17.299199999999999</v>
      </c>
      <c r="F981" s="174"/>
      <c r="G981" s="175">
        <f>ROUND(E981*F981,2)</f>
        <v>0</v>
      </c>
      <c r="H981" s="174"/>
      <c r="I981" s="175">
        <f>ROUND(E981*H981,2)</f>
        <v>0</v>
      </c>
      <c r="J981" s="174"/>
      <c r="K981" s="175">
        <f>ROUND(E981*J981,2)</f>
        <v>0</v>
      </c>
      <c r="L981" s="175">
        <v>21</v>
      </c>
      <c r="M981" s="175">
        <f>G981*(1+L981/100)</f>
        <v>0</v>
      </c>
      <c r="N981" s="173">
        <v>0.2</v>
      </c>
      <c r="O981" s="173">
        <f>ROUND(E981*N981,2)</f>
        <v>3.46</v>
      </c>
      <c r="P981" s="173">
        <v>0</v>
      </c>
      <c r="Q981" s="173">
        <f>ROUND(E981*P981,2)</f>
        <v>0</v>
      </c>
      <c r="R981" s="175" t="s">
        <v>513</v>
      </c>
      <c r="S981" s="175" t="s">
        <v>185</v>
      </c>
      <c r="T981" s="176" t="s">
        <v>185</v>
      </c>
      <c r="U981" s="161">
        <v>0</v>
      </c>
      <c r="V981" s="161">
        <f>ROUND(E981*U981,2)</f>
        <v>0</v>
      </c>
      <c r="W981" s="161"/>
      <c r="X981" s="161" t="s">
        <v>514</v>
      </c>
      <c r="Y981" s="161" t="s">
        <v>147</v>
      </c>
      <c r="Z981" s="151"/>
      <c r="AA981" s="151"/>
      <c r="AB981" s="151"/>
      <c r="AC981" s="151"/>
      <c r="AD981" s="151"/>
      <c r="AE981" s="151"/>
      <c r="AF981" s="151"/>
      <c r="AG981" s="151" t="s">
        <v>515</v>
      </c>
      <c r="AH981" s="151"/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2" x14ac:dyDescent="0.2">
      <c r="A982" s="158"/>
      <c r="B982" s="159"/>
      <c r="C982" s="189" t="s">
        <v>943</v>
      </c>
      <c r="D982" s="182"/>
      <c r="E982" s="183">
        <v>17.299199999999999</v>
      </c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  <c r="R982" s="161"/>
      <c r="S982" s="161"/>
      <c r="T982" s="161"/>
      <c r="U982" s="161"/>
      <c r="V982" s="161"/>
      <c r="W982" s="161"/>
      <c r="X982" s="161"/>
      <c r="Y982" s="161"/>
      <c r="Z982" s="151"/>
      <c r="AA982" s="151"/>
      <c r="AB982" s="151"/>
      <c r="AC982" s="151"/>
      <c r="AD982" s="151"/>
      <c r="AE982" s="151"/>
      <c r="AF982" s="151"/>
      <c r="AG982" s="151" t="s">
        <v>190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x14ac:dyDescent="0.2">
      <c r="A983" s="163" t="s">
        <v>139</v>
      </c>
      <c r="B983" s="164" t="s">
        <v>100</v>
      </c>
      <c r="C983" s="177" t="s">
        <v>101</v>
      </c>
      <c r="D983" s="165"/>
      <c r="E983" s="166"/>
      <c r="F983" s="167"/>
      <c r="G983" s="167">
        <f>SUMIF(AG984:AG998,"&lt;&gt;NOR",G984:G998)</f>
        <v>0</v>
      </c>
      <c r="H983" s="167"/>
      <c r="I983" s="167">
        <f>SUM(I984:I998)</f>
        <v>0</v>
      </c>
      <c r="J983" s="167"/>
      <c r="K983" s="167">
        <f>SUM(K984:K998)</f>
        <v>0</v>
      </c>
      <c r="L983" s="167"/>
      <c r="M983" s="167">
        <f>SUM(M984:M998)</f>
        <v>0</v>
      </c>
      <c r="N983" s="166"/>
      <c r="O983" s="166">
        <f>SUM(O984:O998)</f>
        <v>0.23</v>
      </c>
      <c r="P983" s="166"/>
      <c r="Q983" s="166">
        <f>SUM(Q984:Q998)</f>
        <v>0</v>
      </c>
      <c r="R983" s="167"/>
      <c r="S983" s="167"/>
      <c r="T983" s="168"/>
      <c r="U983" s="162"/>
      <c r="V983" s="162">
        <f>SUM(V984:V998)</f>
        <v>5.8100000000000005</v>
      </c>
      <c r="W983" s="162"/>
      <c r="X983" s="162"/>
      <c r="Y983" s="162"/>
      <c r="AG983" t="s">
        <v>140</v>
      </c>
    </row>
    <row r="984" spans="1:60" outlineLevel="1" x14ac:dyDescent="0.2">
      <c r="A984" s="170">
        <v>159</v>
      </c>
      <c r="B984" s="171" t="s">
        <v>944</v>
      </c>
      <c r="C984" s="178" t="s">
        <v>945</v>
      </c>
      <c r="D984" s="172" t="s">
        <v>230</v>
      </c>
      <c r="E984" s="173">
        <v>6.35</v>
      </c>
      <c r="F984" s="174"/>
      <c r="G984" s="175">
        <f>ROUND(E984*F984,2)</f>
        <v>0</v>
      </c>
      <c r="H984" s="174"/>
      <c r="I984" s="175">
        <f>ROUND(E984*H984,2)</f>
        <v>0</v>
      </c>
      <c r="J984" s="174"/>
      <c r="K984" s="175">
        <f>ROUND(E984*J984,2)</f>
        <v>0</v>
      </c>
      <c r="L984" s="175">
        <v>21</v>
      </c>
      <c r="M984" s="175">
        <f>G984*(1+L984/100)</f>
        <v>0</v>
      </c>
      <c r="N984" s="173">
        <v>0</v>
      </c>
      <c r="O984" s="173">
        <f>ROUND(E984*N984,2)</f>
        <v>0</v>
      </c>
      <c r="P984" s="173">
        <v>0</v>
      </c>
      <c r="Q984" s="173">
        <f>ROUND(E984*P984,2)</f>
        <v>0</v>
      </c>
      <c r="R984" s="175"/>
      <c r="S984" s="175" t="s">
        <v>185</v>
      </c>
      <c r="T984" s="176" t="s">
        <v>185</v>
      </c>
      <c r="U984" s="161">
        <v>0.31</v>
      </c>
      <c r="V984" s="161">
        <f>ROUND(E984*U984,2)</f>
        <v>1.97</v>
      </c>
      <c r="W984" s="161"/>
      <c r="X984" s="161" t="s">
        <v>146</v>
      </c>
      <c r="Y984" s="161" t="s">
        <v>147</v>
      </c>
      <c r="Z984" s="151"/>
      <c r="AA984" s="151"/>
      <c r="AB984" s="151"/>
      <c r="AC984" s="151"/>
      <c r="AD984" s="151"/>
      <c r="AE984" s="151"/>
      <c r="AF984" s="151"/>
      <c r="AG984" s="151" t="s">
        <v>148</v>
      </c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2" x14ac:dyDescent="0.2">
      <c r="A985" s="158"/>
      <c r="B985" s="159"/>
      <c r="C985" s="189" t="s">
        <v>946</v>
      </c>
      <c r="D985" s="182"/>
      <c r="E985" s="183">
        <v>6.35</v>
      </c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  <c r="R985" s="161"/>
      <c r="S985" s="161"/>
      <c r="T985" s="161"/>
      <c r="U985" s="161"/>
      <c r="V985" s="161"/>
      <c r="W985" s="161"/>
      <c r="X985" s="161"/>
      <c r="Y985" s="161"/>
      <c r="Z985" s="151"/>
      <c r="AA985" s="151"/>
      <c r="AB985" s="151"/>
      <c r="AC985" s="151"/>
      <c r="AD985" s="151"/>
      <c r="AE985" s="151"/>
      <c r="AF985" s="151"/>
      <c r="AG985" s="151" t="s">
        <v>190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 x14ac:dyDescent="0.2">
      <c r="A986" s="170">
        <v>160</v>
      </c>
      <c r="B986" s="171" t="s">
        <v>947</v>
      </c>
      <c r="C986" s="178" t="s">
        <v>948</v>
      </c>
      <c r="D986" s="172" t="s">
        <v>230</v>
      </c>
      <c r="E986" s="173">
        <v>6.35</v>
      </c>
      <c r="F986" s="174"/>
      <c r="G986" s="175">
        <f>ROUND(E986*F986,2)</f>
        <v>0</v>
      </c>
      <c r="H986" s="174"/>
      <c r="I986" s="175">
        <f>ROUND(E986*H986,2)</f>
        <v>0</v>
      </c>
      <c r="J986" s="174"/>
      <c r="K986" s="175">
        <f>ROUND(E986*J986,2)</f>
        <v>0</v>
      </c>
      <c r="L986" s="175">
        <v>21</v>
      </c>
      <c r="M986" s="175">
        <f>G986*(1+L986/100)</f>
        <v>0</v>
      </c>
      <c r="N986" s="173">
        <v>2.6169999999999999E-2</v>
      </c>
      <c r="O986" s="173">
        <f>ROUND(E986*N986,2)</f>
        <v>0.17</v>
      </c>
      <c r="P986" s="173">
        <v>0</v>
      </c>
      <c r="Q986" s="173">
        <f>ROUND(E986*P986,2)</f>
        <v>0</v>
      </c>
      <c r="R986" s="175"/>
      <c r="S986" s="175" t="s">
        <v>185</v>
      </c>
      <c r="T986" s="176" t="s">
        <v>185</v>
      </c>
      <c r="U986" s="161">
        <v>0.46</v>
      </c>
      <c r="V986" s="161">
        <f>ROUND(E986*U986,2)</f>
        <v>2.92</v>
      </c>
      <c r="W986" s="161"/>
      <c r="X986" s="161" t="s">
        <v>146</v>
      </c>
      <c r="Y986" s="161" t="s">
        <v>147</v>
      </c>
      <c r="Z986" s="151"/>
      <c r="AA986" s="151"/>
      <c r="AB986" s="151"/>
      <c r="AC986" s="151"/>
      <c r="AD986" s="151"/>
      <c r="AE986" s="151"/>
      <c r="AF986" s="151"/>
      <c r="AG986" s="151" t="s">
        <v>148</v>
      </c>
      <c r="AH986" s="151"/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2" x14ac:dyDescent="0.2">
      <c r="A987" s="158"/>
      <c r="B987" s="159"/>
      <c r="C987" s="189" t="s">
        <v>949</v>
      </c>
      <c r="D987" s="182"/>
      <c r="E987" s="183">
        <v>6.35</v>
      </c>
      <c r="F987" s="161"/>
      <c r="G987" s="161"/>
      <c r="H987" s="161"/>
      <c r="I987" s="161"/>
      <c r="J987" s="161"/>
      <c r="K987" s="161"/>
      <c r="L987" s="161"/>
      <c r="M987" s="161"/>
      <c r="N987" s="160"/>
      <c r="O987" s="160"/>
      <c r="P987" s="160"/>
      <c r="Q987" s="160"/>
      <c r="R987" s="161"/>
      <c r="S987" s="161"/>
      <c r="T987" s="161"/>
      <c r="U987" s="161"/>
      <c r="V987" s="161"/>
      <c r="W987" s="161"/>
      <c r="X987" s="161"/>
      <c r="Y987" s="161"/>
      <c r="Z987" s="151"/>
      <c r="AA987" s="151"/>
      <c r="AB987" s="151"/>
      <c r="AC987" s="151"/>
      <c r="AD987" s="151"/>
      <c r="AE987" s="151"/>
      <c r="AF987" s="151"/>
      <c r="AG987" s="151" t="s">
        <v>190</v>
      </c>
      <c r="AH987" s="151">
        <v>5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 x14ac:dyDescent="0.2">
      <c r="A988" s="170">
        <v>161</v>
      </c>
      <c r="B988" s="171" t="s">
        <v>950</v>
      </c>
      <c r="C988" s="178" t="s">
        <v>951</v>
      </c>
      <c r="D988" s="172" t="s">
        <v>601</v>
      </c>
      <c r="E988" s="173">
        <v>2</v>
      </c>
      <c r="F988" s="174"/>
      <c r="G988" s="175">
        <f>ROUND(E988*F988,2)</f>
        <v>0</v>
      </c>
      <c r="H988" s="174"/>
      <c r="I988" s="175">
        <f>ROUND(E988*H988,2)</f>
        <v>0</v>
      </c>
      <c r="J988" s="174"/>
      <c r="K988" s="175">
        <f>ROUND(E988*J988,2)</f>
        <v>0</v>
      </c>
      <c r="L988" s="175">
        <v>21</v>
      </c>
      <c r="M988" s="175">
        <f>G988*(1+L988/100)</f>
        <v>0</v>
      </c>
      <c r="N988" s="173">
        <v>0</v>
      </c>
      <c r="O988" s="173">
        <f>ROUND(E988*N988,2)</f>
        <v>0</v>
      </c>
      <c r="P988" s="173">
        <v>0</v>
      </c>
      <c r="Q988" s="173">
        <f>ROUND(E988*P988,2)</f>
        <v>0</v>
      </c>
      <c r="R988" s="175"/>
      <c r="S988" s="175" t="s">
        <v>185</v>
      </c>
      <c r="T988" s="176" t="s">
        <v>185</v>
      </c>
      <c r="U988" s="161">
        <v>0.2</v>
      </c>
      <c r="V988" s="161">
        <f>ROUND(E988*U988,2)</f>
        <v>0.4</v>
      </c>
      <c r="W988" s="161"/>
      <c r="X988" s="161" t="s">
        <v>146</v>
      </c>
      <c r="Y988" s="161" t="s">
        <v>147</v>
      </c>
      <c r="Z988" s="151"/>
      <c r="AA988" s="151"/>
      <c r="AB988" s="151"/>
      <c r="AC988" s="151"/>
      <c r="AD988" s="151"/>
      <c r="AE988" s="151"/>
      <c r="AF988" s="151"/>
      <c r="AG988" s="151" t="s">
        <v>148</v>
      </c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2" x14ac:dyDescent="0.2">
      <c r="A989" s="158"/>
      <c r="B989" s="159"/>
      <c r="C989" s="189" t="s">
        <v>952</v>
      </c>
      <c r="D989" s="182"/>
      <c r="E989" s="183">
        <v>2</v>
      </c>
      <c r="F989" s="161"/>
      <c r="G989" s="161"/>
      <c r="H989" s="161"/>
      <c r="I989" s="161"/>
      <c r="J989" s="161"/>
      <c r="K989" s="161"/>
      <c r="L989" s="161"/>
      <c r="M989" s="161"/>
      <c r="N989" s="160"/>
      <c r="O989" s="160"/>
      <c r="P989" s="160"/>
      <c r="Q989" s="160"/>
      <c r="R989" s="161"/>
      <c r="S989" s="161"/>
      <c r="T989" s="161"/>
      <c r="U989" s="161"/>
      <c r="V989" s="161"/>
      <c r="W989" s="161"/>
      <c r="X989" s="161"/>
      <c r="Y989" s="161"/>
      <c r="Z989" s="151"/>
      <c r="AA989" s="151"/>
      <c r="AB989" s="151"/>
      <c r="AC989" s="151"/>
      <c r="AD989" s="151"/>
      <c r="AE989" s="151"/>
      <c r="AF989" s="151"/>
      <c r="AG989" s="151" t="s">
        <v>190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 x14ac:dyDescent="0.2">
      <c r="A990" s="170">
        <v>162</v>
      </c>
      <c r="B990" s="171" t="s">
        <v>953</v>
      </c>
      <c r="C990" s="178" t="s">
        <v>954</v>
      </c>
      <c r="D990" s="172" t="s">
        <v>601</v>
      </c>
      <c r="E990" s="173">
        <v>4</v>
      </c>
      <c r="F990" s="174"/>
      <c r="G990" s="175">
        <f>ROUND(E990*F990,2)</f>
        <v>0</v>
      </c>
      <c r="H990" s="174"/>
      <c r="I990" s="175">
        <f>ROUND(E990*H990,2)</f>
        <v>0</v>
      </c>
      <c r="J990" s="174"/>
      <c r="K990" s="175">
        <f>ROUND(E990*J990,2)</f>
        <v>0</v>
      </c>
      <c r="L990" s="175">
        <v>21</v>
      </c>
      <c r="M990" s="175">
        <f>G990*(1+L990/100)</f>
        <v>0</v>
      </c>
      <c r="N990" s="173">
        <v>0</v>
      </c>
      <c r="O990" s="173">
        <f>ROUND(E990*N990,2)</f>
        <v>0</v>
      </c>
      <c r="P990" s="173">
        <v>0</v>
      </c>
      <c r="Q990" s="173">
        <f>ROUND(E990*P990,2)</f>
        <v>0</v>
      </c>
      <c r="R990" s="175"/>
      <c r="S990" s="175" t="s">
        <v>185</v>
      </c>
      <c r="T990" s="176" t="s">
        <v>185</v>
      </c>
      <c r="U990" s="161">
        <v>0.13</v>
      </c>
      <c r="V990" s="161">
        <f>ROUND(E990*U990,2)</f>
        <v>0.52</v>
      </c>
      <c r="W990" s="161"/>
      <c r="X990" s="161" t="s">
        <v>146</v>
      </c>
      <c r="Y990" s="161" t="s">
        <v>147</v>
      </c>
      <c r="Z990" s="151"/>
      <c r="AA990" s="151"/>
      <c r="AB990" s="151"/>
      <c r="AC990" s="151"/>
      <c r="AD990" s="151"/>
      <c r="AE990" s="151"/>
      <c r="AF990" s="151"/>
      <c r="AG990" s="151" t="s">
        <v>148</v>
      </c>
      <c r="AH990" s="151"/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2" x14ac:dyDescent="0.2">
      <c r="A991" s="158"/>
      <c r="B991" s="159"/>
      <c r="C991" s="189" t="s">
        <v>955</v>
      </c>
      <c r="D991" s="182"/>
      <c r="E991" s="183">
        <v>4</v>
      </c>
      <c r="F991" s="161"/>
      <c r="G991" s="161"/>
      <c r="H991" s="161"/>
      <c r="I991" s="161"/>
      <c r="J991" s="161"/>
      <c r="K991" s="161"/>
      <c r="L991" s="161"/>
      <c r="M991" s="161"/>
      <c r="N991" s="160"/>
      <c r="O991" s="160"/>
      <c r="P991" s="160"/>
      <c r="Q991" s="160"/>
      <c r="R991" s="161"/>
      <c r="S991" s="161"/>
      <c r="T991" s="161"/>
      <c r="U991" s="161"/>
      <c r="V991" s="161"/>
      <c r="W991" s="161"/>
      <c r="X991" s="161"/>
      <c r="Y991" s="161"/>
      <c r="Z991" s="151"/>
      <c r="AA991" s="151"/>
      <c r="AB991" s="151"/>
      <c r="AC991" s="151"/>
      <c r="AD991" s="151"/>
      <c r="AE991" s="151"/>
      <c r="AF991" s="151"/>
      <c r="AG991" s="151" t="s">
        <v>190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ht="22.5" outlineLevel="1" x14ac:dyDescent="0.2">
      <c r="A992" s="170">
        <v>163</v>
      </c>
      <c r="B992" s="171" t="s">
        <v>956</v>
      </c>
      <c r="C992" s="178" t="s">
        <v>957</v>
      </c>
      <c r="D992" s="172" t="s">
        <v>601</v>
      </c>
      <c r="E992" s="173">
        <v>2</v>
      </c>
      <c r="F992" s="174"/>
      <c r="G992" s="175">
        <f>ROUND(E992*F992,2)</f>
        <v>0</v>
      </c>
      <c r="H992" s="174"/>
      <c r="I992" s="175">
        <f>ROUND(E992*H992,2)</f>
        <v>0</v>
      </c>
      <c r="J992" s="174"/>
      <c r="K992" s="175">
        <f>ROUND(E992*J992,2)</f>
        <v>0</v>
      </c>
      <c r="L992" s="175">
        <v>21</v>
      </c>
      <c r="M992" s="175">
        <f>G992*(1+L992/100)</f>
        <v>0</v>
      </c>
      <c r="N992" s="173">
        <v>1E-3</v>
      </c>
      <c r="O992" s="173">
        <f>ROUND(E992*N992,2)</f>
        <v>0</v>
      </c>
      <c r="P992" s="173">
        <v>0</v>
      </c>
      <c r="Q992" s="173">
        <f>ROUND(E992*P992,2)</f>
        <v>0</v>
      </c>
      <c r="R992" s="175" t="s">
        <v>513</v>
      </c>
      <c r="S992" s="175" t="s">
        <v>185</v>
      </c>
      <c r="T992" s="176" t="s">
        <v>185</v>
      </c>
      <c r="U992" s="161">
        <v>0</v>
      </c>
      <c r="V992" s="161">
        <f>ROUND(E992*U992,2)</f>
        <v>0</v>
      </c>
      <c r="W992" s="161"/>
      <c r="X992" s="161" t="s">
        <v>514</v>
      </c>
      <c r="Y992" s="161" t="s">
        <v>147</v>
      </c>
      <c r="Z992" s="151"/>
      <c r="AA992" s="151"/>
      <c r="AB992" s="151"/>
      <c r="AC992" s="151"/>
      <c r="AD992" s="151"/>
      <c r="AE992" s="151"/>
      <c r="AF992" s="151"/>
      <c r="AG992" s="151" t="s">
        <v>515</v>
      </c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2" x14ac:dyDescent="0.2">
      <c r="A993" s="158"/>
      <c r="B993" s="159"/>
      <c r="C993" s="251" t="s">
        <v>958</v>
      </c>
      <c r="D993" s="252"/>
      <c r="E993" s="252"/>
      <c r="F993" s="252"/>
      <c r="G993" s="252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  <c r="R993" s="161"/>
      <c r="S993" s="161"/>
      <c r="T993" s="161"/>
      <c r="U993" s="161"/>
      <c r="V993" s="161"/>
      <c r="W993" s="161"/>
      <c r="X993" s="161"/>
      <c r="Y993" s="161"/>
      <c r="Z993" s="151"/>
      <c r="AA993" s="151"/>
      <c r="AB993" s="151"/>
      <c r="AC993" s="151"/>
      <c r="AD993" s="151"/>
      <c r="AE993" s="151"/>
      <c r="AF993" s="151"/>
      <c r="AG993" s="151" t="s">
        <v>150</v>
      </c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2" x14ac:dyDescent="0.2">
      <c r="A994" s="158"/>
      <c r="B994" s="159"/>
      <c r="C994" s="189" t="s">
        <v>959</v>
      </c>
      <c r="D994" s="182"/>
      <c r="E994" s="183">
        <v>2</v>
      </c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  <c r="R994" s="161"/>
      <c r="S994" s="161"/>
      <c r="T994" s="161"/>
      <c r="U994" s="161"/>
      <c r="V994" s="161"/>
      <c r="W994" s="161"/>
      <c r="X994" s="161"/>
      <c r="Y994" s="161"/>
      <c r="Z994" s="151"/>
      <c r="AA994" s="151"/>
      <c r="AB994" s="151"/>
      <c r="AC994" s="151"/>
      <c r="AD994" s="151"/>
      <c r="AE994" s="151"/>
      <c r="AF994" s="151"/>
      <c r="AG994" s="151" t="s">
        <v>190</v>
      </c>
      <c r="AH994" s="151">
        <v>5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ht="22.5" outlineLevel="1" x14ac:dyDescent="0.2">
      <c r="A995" s="170">
        <v>164</v>
      </c>
      <c r="B995" s="171" t="s">
        <v>960</v>
      </c>
      <c r="C995" s="178" t="s">
        <v>961</v>
      </c>
      <c r="D995" s="172" t="s">
        <v>230</v>
      </c>
      <c r="E995" s="173">
        <v>6.4135</v>
      </c>
      <c r="F995" s="174"/>
      <c r="G995" s="175">
        <f>ROUND(E995*F995,2)</f>
        <v>0</v>
      </c>
      <c r="H995" s="174"/>
      <c r="I995" s="175">
        <f>ROUND(E995*H995,2)</f>
        <v>0</v>
      </c>
      <c r="J995" s="174"/>
      <c r="K995" s="175">
        <f>ROUND(E995*J995,2)</f>
        <v>0</v>
      </c>
      <c r="L995" s="175">
        <v>21</v>
      </c>
      <c r="M995" s="175">
        <f>G995*(1+L995/100)</f>
        <v>0</v>
      </c>
      <c r="N995" s="173">
        <v>9.0299999999999998E-3</v>
      </c>
      <c r="O995" s="173">
        <f>ROUND(E995*N995,2)</f>
        <v>0.06</v>
      </c>
      <c r="P995" s="173">
        <v>0</v>
      </c>
      <c r="Q995" s="173">
        <f>ROUND(E995*P995,2)</f>
        <v>0</v>
      </c>
      <c r="R995" s="175" t="s">
        <v>513</v>
      </c>
      <c r="S995" s="175" t="s">
        <v>185</v>
      </c>
      <c r="T995" s="176" t="s">
        <v>185</v>
      </c>
      <c r="U995" s="161">
        <v>0</v>
      </c>
      <c r="V995" s="161">
        <f>ROUND(E995*U995,2)</f>
        <v>0</v>
      </c>
      <c r="W995" s="161"/>
      <c r="X995" s="161" t="s">
        <v>514</v>
      </c>
      <c r="Y995" s="161" t="s">
        <v>147</v>
      </c>
      <c r="Z995" s="151"/>
      <c r="AA995" s="151"/>
      <c r="AB995" s="151"/>
      <c r="AC995" s="151"/>
      <c r="AD995" s="151"/>
      <c r="AE995" s="151"/>
      <c r="AF995" s="151"/>
      <c r="AG995" s="151" t="s">
        <v>515</v>
      </c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2" x14ac:dyDescent="0.2">
      <c r="A996" s="158"/>
      <c r="B996" s="159"/>
      <c r="C996" s="189" t="s">
        <v>962</v>
      </c>
      <c r="D996" s="182"/>
      <c r="E996" s="183">
        <v>6.4135</v>
      </c>
      <c r="F996" s="161"/>
      <c r="G996" s="161"/>
      <c r="H996" s="161"/>
      <c r="I996" s="161"/>
      <c r="J996" s="161"/>
      <c r="K996" s="161"/>
      <c r="L996" s="161"/>
      <c r="M996" s="161"/>
      <c r="N996" s="160"/>
      <c r="O996" s="160"/>
      <c r="P996" s="160"/>
      <c r="Q996" s="160"/>
      <c r="R996" s="161"/>
      <c r="S996" s="161"/>
      <c r="T996" s="161"/>
      <c r="U996" s="161"/>
      <c r="V996" s="161"/>
      <c r="W996" s="161"/>
      <c r="X996" s="161"/>
      <c r="Y996" s="161"/>
      <c r="Z996" s="151"/>
      <c r="AA996" s="151"/>
      <c r="AB996" s="151"/>
      <c r="AC996" s="151"/>
      <c r="AD996" s="151"/>
      <c r="AE996" s="151"/>
      <c r="AF996" s="151"/>
      <c r="AG996" s="151" t="s">
        <v>190</v>
      </c>
      <c r="AH996" s="151">
        <v>5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ht="22.5" outlineLevel="1" x14ac:dyDescent="0.2">
      <c r="A997" s="170">
        <v>165</v>
      </c>
      <c r="B997" s="171" t="s">
        <v>963</v>
      </c>
      <c r="C997" s="178" t="s">
        <v>964</v>
      </c>
      <c r="D997" s="172" t="s">
        <v>601</v>
      </c>
      <c r="E997" s="173">
        <v>4</v>
      </c>
      <c r="F997" s="174"/>
      <c r="G997" s="175">
        <f>ROUND(E997*F997,2)</f>
        <v>0</v>
      </c>
      <c r="H997" s="174"/>
      <c r="I997" s="175">
        <f>ROUND(E997*H997,2)</f>
        <v>0</v>
      </c>
      <c r="J997" s="174"/>
      <c r="K997" s="175">
        <f>ROUND(E997*J997,2)</f>
        <v>0</v>
      </c>
      <c r="L997" s="175">
        <v>21</v>
      </c>
      <c r="M997" s="175">
        <f>G997*(1+L997/100)</f>
        <v>0</v>
      </c>
      <c r="N997" s="173">
        <v>1.9000000000000001E-4</v>
      </c>
      <c r="O997" s="173">
        <f>ROUND(E997*N997,2)</f>
        <v>0</v>
      </c>
      <c r="P997" s="173">
        <v>0</v>
      </c>
      <c r="Q997" s="173">
        <f>ROUND(E997*P997,2)</f>
        <v>0</v>
      </c>
      <c r="R997" s="175"/>
      <c r="S997" s="175" t="s">
        <v>144</v>
      </c>
      <c r="T997" s="176" t="s">
        <v>185</v>
      </c>
      <c r="U997" s="161">
        <v>0</v>
      </c>
      <c r="V997" s="161">
        <f>ROUND(E997*U997,2)</f>
        <v>0</v>
      </c>
      <c r="W997" s="161"/>
      <c r="X997" s="161" t="s">
        <v>514</v>
      </c>
      <c r="Y997" s="161" t="s">
        <v>147</v>
      </c>
      <c r="Z997" s="151"/>
      <c r="AA997" s="151"/>
      <c r="AB997" s="151"/>
      <c r="AC997" s="151"/>
      <c r="AD997" s="151"/>
      <c r="AE997" s="151"/>
      <c r="AF997" s="151"/>
      <c r="AG997" s="151" t="s">
        <v>515</v>
      </c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2" x14ac:dyDescent="0.2">
      <c r="A998" s="158"/>
      <c r="B998" s="159"/>
      <c r="C998" s="189" t="s">
        <v>965</v>
      </c>
      <c r="D998" s="182"/>
      <c r="E998" s="183">
        <v>4</v>
      </c>
      <c r="F998" s="161"/>
      <c r="G998" s="161"/>
      <c r="H998" s="161"/>
      <c r="I998" s="161"/>
      <c r="J998" s="161"/>
      <c r="K998" s="161"/>
      <c r="L998" s="161"/>
      <c r="M998" s="161"/>
      <c r="N998" s="160"/>
      <c r="O998" s="160"/>
      <c r="P998" s="160"/>
      <c r="Q998" s="160"/>
      <c r="R998" s="161"/>
      <c r="S998" s="161"/>
      <c r="T998" s="161"/>
      <c r="U998" s="161"/>
      <c r="V998" s="161"/>
      <c r="W998" s="161"/>
      <c r="X998" s="161"/>
      <c r="Y998" s="161"/>
      <c r="Z998" s="151"/>
      <c r="AA998" s="151"/>
      <c r="AB998" s="151"/>
      <c r="AC998" s="151"/>
      <c r="AD998" s="151"/>
      <c r="AE998" s="151"/>
      <c r="AF998" s="151"/>
      <c r="AG998" s="151" t="s">
        <v>190</v>
      </c>
      <c r="AH998" s="151">
        <v>5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x14ac:dyDescent="0.2">
      <c r="A999" s="163" t="s">
        <v>139</v>
      </c>
      <c r="B999" s="164" t="s">
        <v>102</v>
      </c>
      <c r="C999" s="177" t="s">
        <v>103</v>
      </c>
      <c r="D999" s="165"/>
      <c r="E999" s="166"/>
      <c r="F999" s="167"/>
      <c r="G999" s="167">
        <f>SUMIF(AG1000:AG1022,"&lt;&gt;NOR",G1000:G1022)</f>
        <v>0</v>
      </c>
      <c r="H999" s="167"/>
      <c r="I999" s="167">
        <f>SUM(I1000:I1022)</f>
        <v>0</v>
      </c>
      <c r="J999" s="167"/>
      <c r="K999" s="167">
        <f>SUM(K1000:K1022)</f>
        <v>0</v>
      </c>
      <c r="L999" s="167"/>
      <c r="M999" s="167">
        <f>SUM(M1000:M1022)</f>
        <v>0</v>
      </c>
      <c r="N999" s="166"/>
      <c r="O999" s="166">
        <f>SUM(O1000:O1022)</f>
        <v>1.68</v>
      </c>
      <c r="P999" s="166"/>
      <c r="Q999" s="166">
        <f>SUM(Q1000:Q1022)</f>
        <v>0</v>
      </c>
      <c r="R999" s="167"/>
      <c r="S999" s="167"/>
      <c r="T999" s="168"/>
      <c r="U999" s="162"/>
      <c r="V999" s="162">
        <f>SUM(V1000:V1022)</f>
        <v>8.84</v>
      </c>
      <c r="W999" s="162"/>
      <c r="X999" s="162"/>
      <c r="Y999" s="162"/>
      <c r="AG999" t="s">
        <v>140</v>
      </c>
    </row>
    <row r="1000" spans="1:60" outlineLevel="1" x14ac:dyDescent="0.2">
      <c r="A1000" s="170">
        <v>166</v>
      </c>
      <c r="B1000" s="171" t="s">
        <v>966</v>
      </c>
      <c r="C1000" s="178" t="s">
        <v>967</v>
      </c>
      <c r="D1000" s="172" t="s">
        <v>230</v>
      </c>
      <c r="E1000" s="173">
        <v>21.55</v>
      </c>
      <c r="F1000" s="174"/>
      <c r="G1000" s="175">
        <f>ROUND(E1000*F1000,2)</f>
        <v>0</v>
      </c>
      <c r="H1000" s="174"/>
      <c r="I1000" s="175">
        <f>ROUND(E1000*H1000,2)</f>
        <v>0</v>
      </c>
      <c r="J1000" s="174"/>
      <c r="K1000" s="175">
        <f>ROUND(E1000*J1000,2)</f>
        <v>0</v>
      </c>
      <c r="L1000" s="175">
        <v>21</v>
      </c>
      <c r="M1000" s="175">
        <f>G1000*(1+L1000/100)</f>
        <v>0</v>
      </c>
      <c r="N1000" s="173">
        <v>7.8E-2</v>
      </c>
      <c r="O1000" s="173">
        <f>ROUND(E1000*N1000,2)</f>
        <v>1.68</v>
      </c>
      <c r="P1000" s="173">
        <v>0</v>
      </c>
      <c r="Q1000" s="173">
        <f>ROUND(E1000*P1000,2)</f>
        <v>0</v>
      </c>
      <c r="R1000" s="175"/>
      <c r="S1000" s="175" t="s">
        <v>185</v>
      </c>
      <c r="T1000" s="176" t="s">
        <v>185</v>
      </c>
      <c r="U1000" s="161">
        <v>0.41</v>
      </c>
      <c r="V1000" s="161">
        <f>ROUND(E1000*U1000,2)</f>
        <v>8.84</v>
      </c>
      <c r="W1000" s="161"/>
      <c r="X1000" s="161" t="s">
        <v>146</v>
      </c>
      <c r="Y1000" s="161" t="s">
        <v>147</v>
      </c>
      <c r="Z1000" s="151"/>
      <c r="AA1000" s="151"/>
      <c r="AB1000" s="151"/>
      <c r="AC1000" s="151"/>
      <c r="AD1000" s="151"/>
      <c r="AE1000" s="151"/>
      <c r="AF1000" s="151"/>
      <c r="AG1000" s="151" t="s">
        <v>968</v>
      </c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2" x14ac:dyDescent="0.2">
      <c r="A1001" s="158"/>
      <c r="B1001" s="159"/>
      <c r="C1001" s="189" t="s">
        <v>253</v>
      </c>
      <c r="D1001" s="182"/>
      <c r="E1001" s="183"/>
      <c r="F1001" s="161"/>
      <c r="G1001" s="161"/>
      <c r="H1001" s="161"/>
      <c r="I1001" s="161"/>
      <c r="J1001" s="161"/>
      <c r="K1001" s="161"/>
      <c r="L1001" s="161"/>
      <c r="M1001" s="161"/>
      <c r="N1001" s="160"/>
      <c r="O1001" s="160"/>
      <c r="P1001" s="160"/>
      <c r="Q1001" s="160"/>
      <c r="R1001" s="161"/>
      <c r="S1001" s="161"/>
      <c r="T1001" s="161"/>
      <c r="U1001" s="161"/>
      <c r="V1001" s="161"/>
      <c r="W1001" s="161"/>
      <c r="X1001" s="161"/>
      <c r="Y1001" s="161"/>
      <c r="Z1001" s="151"/>
      <c r="AA1001" s="151"/>
      <c r="AB1001" s="151"/>
      <c r="AC1001" s="151"/>
      <c r="AD1001" s="151"/>
      <c r="AE1001" s="151"/>
      <c r="AF1001" s="151"/>
      <c r="AG1001" s="151" t="s">
        <v>190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3" x14ac:dyDescent="0.2">
      <c r="A1002" s="158"/>
      <c r="B1002" s="159"/>
      <c r="C1002" s="189" t="s">
        <v>283</v>
      </c>
      <c r="D1002" s="182"/>
      <c r="E1002" s="183">
        <v>1.2</v>
      </c>
      <c r="F1002" s="161"/>
      <c r="G1002" s="161"/>
      <c r="H1002" s="161"/>
      <c r="I1002" s="161"/>
      <c r="J1002" s="161"/>
      <c r="K1002" s="161"/>
      <c r="L1002" s="161"/>
      <c r="M1002" s="161"/>
      <c r="N1002" s="160"/>
      <c r="O1002" s="160"/>
      <c r="P1002" s="160"/>
      <c r="Q1002" s="160"/>
      <c r="R1002" s="161"/>
      <c r="S1002" s="161"/>
      <c r="T1002" s="161"/>
      <c r="U1002" s="161"/>
      <c r="V1002" s="161"/>
      <c r="W1002" s="161"/>
      <c r="X1002" s="161"/>
      <c r="Y1002" s="161"/>
      <c r="Z1002" s="151"/>
      <c r="AA1002" s="151"/>
      <c r="AB1002" s="151"/>
      <c r="AC1002" s="151"/>
      <c r="AD1002" s="151"/>
      <c r="AE1002" s="151"/>
      <c r="AF1002" s="151"/>
      <c r="AG1002" s="151" t="s">
        <v>190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3" x14ac:dyDescent="0.2">
      <c r="A1003" s="158"/>
      <c r="B1003" s="159"/>
      <c r="C1003" s="189" t="s">
        <v>284</v>
      </c>
      <c r="D1003" s="182"/>
      <c r="E1003" s="183">
        <v>1.3</v>
      </c>
      <c r="F1003" s="161"/>
      <c r="G1003" s="161"/>
      <c r="H1003" s="161"/>
      <c r="I1003" s="161"/>
      <c r="J1003" s="161"/>
      <c r="K1003" s="161"/>
      <c r="L1003" s="161"/>
      <c r="M1003" s="161"/>
      <c r="N1003" s="160"/>
      <c r="O1003" s="160"/>
      <c r="P1003" s="160"/>
      <c r="Q1003" s="160"/>
      <c r="R1003" s="161"/>
      <c r="S1003" s="161"/>
      <c r="T1003" s="161"/>
      <c r="U1003" s="161"/>
      <c r="V1003" s="161"/>
      <c r="W1003" s="161"/>
      <c r="X1003" s="161"/>
      <c r="Y1003" s="161"/>
      <c r="Z1003" s="151"/>
      <c r="AA1003" s="151"/>
      <c r="AB1003" s="151"/>
      <c r="AC1003" s="151"/>
      <c r="AD1003" s="151"/>
      <c r="AE1003" s="151"/>
      <c r="AF1003" s="151"/>
      <c r="AG1003" s="151" t="s">
        <v>190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3" x14ac:dyDescent="0.2">
      <c r="A1004" s="158"/>
      <c r="B1004" s="159"/>
      <c r="C1004" s="189" t="s">
        <v>204</v>
      </c>
      <c r="D1004" s="182"/>
      <c r="E1004" s="183"/>
      <c r="F1004" s="161"/>
      <c r="G1004" s="161"/>
      <c r="H1004" s="161"/>
      <c r="I1004" s="161"/>
      <c r="J1004" s="161"/>
      <c r="K1004" s="161"/>
      <c r="L1004" s="161"/>
      <c r="M1004" s="161"/>
      <c r="N1004" s="160"/>
      <c r="O1004" s="160"/>
      <c r="P1004" s="160"/>
      <c r="Q1004" s="160"/>
      <c r="R1004" s="161"/>
      <c r="S1004" s="161"/>
      <c r="T1004" s="161"/>
      <c r="U1004" s="161"/>
      <c r="V1004" s="161"/>
      <c r="W1004" s="161"/>
      <c r="X1004" s="161"/>
      <c r="Y1004" s="161"/>
      <c r="Z1004" s="151"/>
      <c r="AA1004" s="151"/>
      <c r="AB1004" s="151"/>
      <c r="AC1004" s="151"/>
      <c r="AD1004" s="151"/>
      <c r="AE1004" s="151"/>
      <c r="AF1004" s="151"/>
      <c r="AG1004" s="151" t="s">
        <v>190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3" x14ac:dyDescent="0.2">
      <c r="A1005" s="158"/>
      <c r="B1005" s="159"/>
      <c r="C1005" s="189" t="s">
        <v>257</v>
      </c>
      <c r="D1005" s="182"/>
      <c r="E1005" s="183"/>
      <c r="F1005" s="161"/>
      <c r="G1005" s="161"/>
      <c r="H1005" s="161"/>
      <c r="I1005" s="161"/>
      <c r="J1005" s="161"/>
      <c r="K1005" s="161"/>
      <c r="L1005" s="161"/>
      <c r="M1005" s="161"/>
      <c r="N1005" s="160"/>
      <c r="O1005" s="160"/>
      <c r="P1005" s="160"/>
      <c r="Q1005" s="160"/>
      <c r="R1005" s="161"/>
      <c r="S1005" s="161"/>
      <c r="T1005" s="161"/>
      <c r="U1005" s="161"/>
      <c r="V1005" s="161"/>
      <c r="W1005" s="161"/>
      <c r="X1005" s="161"/>
      <c r="Y1005" s="161"/>
      <c r="Z1005" s="151"/>
      <c r="AA1005" s="151"/>
      <c r="AB1005" s="151"/>
      <c r="AC1005" s="151"/>
      <c r="AD1005" s="151"/>
      <c r="AE1005" s="151"/>
      <c r="AF1005" s="151"/>
      <c r="AG1005" s="151" t="s">
        <v>190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3" x14ac:dyDescent="0.2">
      <c r="A1006" s="158"/>
      <c r="B1006" s="159"/>
      <c r="C1006" s="189" t="s">
        <v>285</v>
      </c>
      <c r="D1006" s="182"/>
      <c r="E1006" s="183">
        <v>2.6</v>
      </c>
      <c r="F1006" s="161"/>
      <c r="G1006" s="161"/>
      <c r="H1006" s="161"/>
      <c r="I1006" s="161"/>
      <c r="J1006" s="161"/>
      <c r="K1006" s="161"/>
      <c r="L1006" s="161"/>
      <c r="M1006" s="161"/>
      <c r="N1006" s="160"/>
      <c r="O1006" s="160"/>
      <c r="P1006" s="160"/>
      <c r="Q1006" s="160"/>
      <c r="R1006" s="161"/>
      <c r="S1006" s="161"/>
      <c r="T1006" s="161"/>
      <c r="U1006" s="161"/>
      <c r="V1006" s="161"/>
      <c r="W1006" s="161"/>
      <c r="X1006" s="161"/>
      <c r="Y1006" s="161"/>
      <c r="Z1006" s="151"/>
      <c r="AA1006" s="151"/>
      <c r="AB1006" s="151"/>
      <c r="AC1006" s="151"/>
      <c r="AD1006" s="151"/>
      <c r="AE1006" s="151"/>
      <c r="AF1006" s="151"/>
      <c r="AG1006" s="151" t="s">
        <v>190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3" x14ac:dyDescent="0.2">
      <c r="A1007" s="158"/>
      <c r="B1007" s="159"/>
      <c r="C1007" s="189" t="s">
        <v>284</v>
      </c>
      <c r="D1007" s="182"/>
      <c r="E1007" s="183">
        <v>1.3</v>
      </c>
      <c r="F1007" s="161"/>
      <c r="G1007" s="161"/>
      <c r="H1007" s="161"/>
      <c r="I1007" s="161"/>
      <c r="J1007" s="161"/>
      <c r="K1007" s="161"/>
      <c r="L1007" s="161"/>
      <c r="M1007" s="161"/>
      <c r="N1007" s="160"/>
      <c r="O1007" s="160"/>
      <c r="P1007" s="160"/>
      <c r="Q1007" s="160"/>
      <c r="R1007" s="161"/>
      <c r="S1007" s="161"/>
      <c r="T1007" s="161"/>
      <c r="U1007" s="161"/>
      <c r="V1007" s="161"/>
      <c r="W1007" s="161"/>
      <c r="X1007" s="161"/>
      <c r="Y1007" s="161"/>
      <c r="Z1007" s="151"/>
      <c r="AA1007" s="151"/>
      <c r="AB1007" s="151"/>
      <c r="AC1007" s="151"/>
      <c r="AD1007" s="151"/>
      <c r="AE1007" s="151"/>
      <c r="AF1007" s="151"/>
      <c r="AG1007" s="151" t="s">
        <v>190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3" x14ac:dyDescent="0.2">
      <c r="A1008" s="158"/>
      <c r="B1008" s="159"/>
      <c r="C1008" s="189" t="s">
        <v>286</v>
      </c>
      <c r="D1008" s="182"/>
      <c r="E1008" s="183">
        <v>1.3</v>
      </c>
      <c r="F1008" s="161"/>
      <c r="G1008" s="161"/>
      <c r="H1008" s="161"/>
      <c r="I1008" s="161"/>
      <c r="J1008" s="161"/>
      <c r="K1008" s="161"/>
      <c r="L1008" s="161"/>
      <c r="M1008" s="161"/>
      <c r="N1008" s="160"/>
      <c r="O1008" s="160"/>
      <c r="P1008" s="160"/>
      <c r="Q1008" s="160"/>
      <c r="R1008" s="161"/>
      <c r="S1008" s="161"/>
      <c r="T1008" s="161"/>
      <c r="U1008" s="161"/>
      <c r="V1008" s="161"/>
      <c r="W1008" s="161"/>
      <c r="X1008" s="161"/>
      <c r="Y1008" s="161"/>
      <c r="Z1008" s="151"/>
      <c r="AA1008" s="151"/>
      <c r="AB1008" s="151"/>
      <c r="AC1008" s="151"/>
      <c r="AD1008" s="151"/>
      <c r="AE1008" s="151"/>
      <c r="AF1008" s="151"/>
      <c r="AG1008" s="151" t="s">
        <v>190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3" x14ac:dyDescent="0.2">
      <c r="A1009" s="158"/>
      <c r="B1009" s="159"/>
      <c r="C1009" s="189" t="s">
        <v>204</v>
      </c>
      <c r="D1009" s="182"/>
      <c r="E1009" s="183"/>
      <c r="F1009" s="161"/>
      <c r="G1009" s="161"/>
      <c r="H1009" s="161"/>
      <c r="I1009" s="161"/>
      <c r="J1009" s="161"/>
      <c r="K1009" s="161"/>
      <c r="L1009" s="161"/>
      <c r="M1009" s="161"/>
      <c r="N1009" s="160"/>
      <c r="O1009" s="160"/>
      <c r="P1009" s="160"/>
      <c r="Q1009" s="160"/>
      <c r="R1009" s="161"/>
      <c r="S1009" s="161"/>
      <c r="T1009" s="161"/>
      <c r="U1009" s="161"/>
      <c r="V1009" s="161"/>
      <c r="W1009" s="161"/>
      <c r="X1009" s="161"/>
      <c r="Y1009" s="161"/>
      <c r="Z1009" s="151"/>
      <c r="AA1009" s="151"/>
      <c r="AB1009" s="151"/>
      <c r="AC1009" s="151"/>
      <c r="AD1009" s="151"/>
      <c r="AE1009" s="151"/>
      <c r="AF1009" s="151"/>
      <c r="AG1009" s="151" t="s">
        <v>190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3" x14ac:dyDescent="0.2">
      <c r="A1010" s="158"/>
      <c r="B1010" s="159"/>
      <c r="C1010" s="189" t="s">
        <v>287</v>
      </c>
      <c r="D1010" s="182"/>
      <c r="E1010" s="183"/>
      <c r="F1010" s="161"/>
      <c r="G1010" s="161"/>
      <c r="H1010" s="161"/>
      <c r="I1010" s="161"/>
      <c r="J1010" s="161"/>
      <c r="K1010" s="161"/>
      <c r="L1010" s="161"/>
      <c r="M1010" s="161"/>
      <c r="N1010" s="160"/>
      <c r="O1010" s="160"/>
      <c r="P1010" s="160"/>
      <c r="Q1010" s="160"/>
      <c r="R1010" s="161"/>
      <c r="S1010" s="161"/>
      <c r="T1010" s="161"/>
      <c r="U1010" s="161"/>
      <c r="V1010" s="161"/>
      <c r="W1010" s="161"/>
      <c r="X1010" s="161"/>
      <c r="Y1010" s="161"/>
      <c r="Z1010" s="151"/>
      <c r="AA1010" s="151"/>
      <c r="AB1010" s="151"/>
      <c r="AC1010" s="151"/>
      <c r="AD1010" s="151"/>
      <c r="AE1010" s="151"/>
      <c r="AF1010" s="151"/>
      <c r="AG1010" s="151" t="s">
        <v>190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3" x14ac:dyDescent="0.2">
      <c r="A1011" s="158"/>
      <c r="B1011" s="159"/>
      <c r="C1011" s="189" t="s">
        <v>288</v>
      </c>
      <c r="D1011" s="182"/>
      <c r="E1011" s="183">
        <v>2.2999999999999998</v>
      </c>
      <c r="F1011" s="161"/>
      <c r="G1011" s="161"/>
      <c r="H1011" s="161"/>
      <c r="I1011" s="161"/>
      <c r="J1011" s="161"/>
      <c r="K1011" s="161"/>
      <c r="L1011" s="161"/>
      <c r="M1011" s="161"/>
      <c r="N1011" s="160"/>
      <c r="O1011" s="160"/>
      <c r="P1011" s="160"/>
      <c r="Q1011" s="160"/>
      <c r="R1011" s="161"/>
      <c r="S1011" s="161"/>
      <c r="T1011" s="161"/>
      <c r="U1011" s="161"/>
      <c r="V1011" s="161"/>
      <c r="W1011" s="161"/>
      <c r="X1011" s="161"/>
      <c r="Y1011" s="161"/>
      <c r="Z1011" s="151"/>
      <c r="AA1011" s="151"/>
      <c r="AB1011" s="151"/>
      <c r="AC1011" s="151"/>
      <c r="AD1011" s="151"/>
      <c r="AE1011" s="151"/>
      <c r="AF1011" s="151"/>
      <c r="AG1011" s="151" t="s">
        <v>190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3" x14ac:dyDescent="0.2">
      <c r="A1012" s="158"/>
      <c r="B1012" s="159"/>
      <c r="C1012" s="189" t="s">
        <v>289</v>
      </c>
      <c r="D1012" s="182"/>
      <c r="E1012" s="183">
        <v>3.45</v>
      </c>
      <c r="F1012" s="161"/>
      <c r="G1012" s="161"/>
      <c r="H1012" s="161"/>
      <c r="I1012" s="161"/>
      <c r="J1012" s="161"/>
      <c r="K1012" s="161"/>
      <c r="L1012" s="161"/>
      <c r="M1012" s="161"/>
      <c r="N1012" s="160"/>
      <c r="O1012" s="160"/>
      <c r="P1012" s="160"/>
      <c r="Q1012" s="160"/>
      <c r="R1012" s="161"/>
      <c r="S1012" s="161"/>
      <c r="T1012" s="161"/>
      <c r="U1012" s="161"/>
      <c r="V1012" s="161"/>
      <c r="W1012" s="161"/>
      <c r="X1012" s="161"/>
      <c r="Y1012" s="161"/>
      <c r="Z1012" s="151"/>
      <c r="AA1012" s="151"/>
      <c r="AB1012" s="151"/>
      <c r="AC1012" s="151"/>
      <c r="AD1012" s="151"/>
      <c r="AE1012" s="151"/>
      <c r="AF1012" s="151"/>
      <c r="AG1012" s="151" t="s">
        <v>190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3" x14ac:dyDescent="0.2">
      <c r="A1013" s="158"/>
      <c r="B1013" s="159"/>
      <c r="C1013" s="189" t="s">
        <v>204</v>
      </c>
      <c r="D1013" s="182"/>
      <c r="E1013" s="183"/>
      <c r="F1013" s="161"/>
      <c r="G1013" s="161"/>
      <c r="H1013" s="161"/>
      <c r="I1013" s="161"/>
      <c r="J1013" s="161"/>
      <c r="K1013" s="161"/>
      <c r="L1013" s="161"/>
      <c r="M1013" s="161"/>
      <c r="N1013" s="160"/>
      <c r="O1013" s="160"/>
      <c r="P1013" s="160"/>
      <c r="Q1013" s="160"/>
      <c r="R1013" s="161"/>
      <c r="S1013" s="161"/>
      <c r="T1013" s="161"/>
      <c r="U1013" s="161"/>
      <c r="V1013" s="161"/>
      <c r="W1013" s="161"/>
      <c r="X1013" s="161"/>
      <c r="Y1013" s="161"/>
      <c r="Z1013" s="151"/>
      <c r="AA1013" s="151"/>
      <c r="AB1013" s="151"/>
      <c r="AC1013" s="151"/>
      <c r="AD1013" s="151"/>
      <c r="AE1013" s="151"/>
      <c r="AF1013" s="151"/>
      <c r="AG1013" s="151" t="s">
        <v>190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3" x14ac:dyDescent="0.2">
      <c r="A1014" s="158"/>
      <c r="B1014" s="159"/>
      <c r="C1014" s="189" t="s">
        <v>261</v>
      </c>
      <c r="D1014" s="182"/>
      <c r="E1014" s="183"/>
      <c r="F1014" s="161"/>
      <c r="G1014" s="161"/>
      <c r="H1014" s="161"/>
      <c r="I1014" s="161"/>
      <c r="J1014" s="161"/>
      <c r="K1014" s="161"/>
      <c r="L1014" s="161"/>
      <c r="M1014" s="161"/>
      <c r="N1014" s="160"/>
      <c r="O1014" s="160"/>
      <c r="P1014" s="160"/>
      <c r="Q1014" s="160"/>
      <c r="R1014" s="161"/>
      <c r="S1014" s="161"/>
      <c r="T1014" s="161"/>
      <c r="U1014" s="161"/>
      <c r="V1014" s="161"/>
      <c r="W1014" s="161"/>
      <c r="X1014" s="161"/>
      <c r="Y1014" s="161"/>
      <c r="Z1014" s="151"/>
      <c r="AA1014" s="151"/>
      <c r="AB1014" s="151"/>
      <c r="AC1014" s="151"/>
      <c r="AD1014" s="151"/>
      <c r="AE1014" s="151"/>
      <c r="AF1014" s="151"/>
      <c r="AG1014" s="151" t="s">
        <v>190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3" x14ac:dyDescent="0.2">
      <c r="A1015" s="158"/>
      <c r="B1015" s="159"/>
      <c r="C1015" s="189" t="s">
        <v>290</v>
      </c>
      <c r="D1015" s="182"/>
      <c r="E1015" s="183">
        <v>1.1000000000000001</v>
      </c>
      <c r="F1015" s="161"/>
      <c r="G1015" s="161"/>
      <c r="H1015" s="161"/>
      <c r="I1015" s="161"/>
      <c r="J1015" s="161"/>
      <c r="K1015" s="161"/>
      <c r="L1015" s="161"/>
      <c r="M1015" s="161"/>
      <c r="N1015" s="160"/>
      <c r="O1015" s="160"/>
      <c r="P1015" s="160"/>
      <c r="Q1015" s="160"/>
      <c r="R1015" s="161"/>
      <c r="S1015" s="161"/>
      <c r="T1015" s="161"/>
      <c r="U1015" s="161"/>
      <c r="V1015" s="161"/>
      <c r="W1015" s="161"/>
      <c r="X1015" s="161"/>
      <c r="Y1015" s="161"/>
      <c r="Z1015" s="151"/>
      <c r="AA1015" s="151"/>
      <c r="AB1015" s="151"/>
      <c r="AC1015" s="151"/>
      <c r="AD1015" s="151"/>
      <c r="AE1015" s="151"/>
      <c r="AF1015" s="151"/>
      <c r="AG1015" s="151" t="s">
        <v>190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3" x14ac:dyDescent="0.2">
      <c r="A1016" s="158"/>
      <c r="B1016" s="159"/>
      <c r="C1016" s="189" t="s">
        <v>291</v>
      </c>
      <c r="D1016" s="182"/>
      <c r="E1016" s="183">
        <v>2.2000000000000002</v>
      </c>
      <c r="F1016" s="161"/>
      <c r="G1016" s="161"/>
      <c r="H1016" s="161"/>
      <c r="I1016" s="161"/>
      <c r="J1016" s="161"/>
      <c r="K1016" s="161"/>
      <c r="L1016" s="161"/>
      <c r="M1016" s="161"/>
      <c r="N1016" s="160"/>
      <c r="O1016" s="160"/>
      <c r="P1016" s="160"/>
      <c r="Q1016" s="160"/>
      <c r="R1016" s="161"/>
      <c r="S1016" s="161"/>
      <c r="T1016" s="161"/>
      <c r="U1016" s="161"/>
      <c r="V1016" s="161"/>
      <c r="W1016" s="161"/>
      <c r="X1016" s="161"/>
      <c r="Y1016" s="161"/>
      <c r="Z1016" s="151"/>
      <c r="AA1016" s="151"/>
      <c r="AB1016" s="151"/>
      <c r="AC1016" s="151"/>
      <c r="AD1016" s="151"/>
      <c r="AE1016" s="151"/>
      <c r="AF1016" s="151"/>
      <c r="AG1016" s="151" t="s">
        <v>190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3" x14ac:dyDescent="0.2">
      <c r="A1017" s="158"/>
      <c r="B1017" s="159"/>
      <c r="C1017" s="189" t="s">
        <v>204</v>
      </c>
      <c r="D1017" s="182"/>
      <c r="E1017" s="183"/>
      <c r="F1017" s="161"/>
      <c r="G1017" s="161"/>
      <c r="H1017" s="161"/>
      <c r="I1017" s="161"/>
      <c r="J1017" s="161"/>
      <c r="K1017" s="161"/>
      <c r="L1017" s="161"/>
      <c r="M1017" s="161"/>
      <c r="N1017" s="160"/>
      <c r="O1017" s="160"/>
      <c r="P1017" s="160"/>
      <c r="Q1017" s="160"/>
      <c r="R1017" s="161"/>
      <c r="S1017" s="161"/>
      <c r="T1017" s="161"/>
      <c r="U1017" s="161"/>
      <c r="V1017" s="161"/>
      <c r="W1017" s="161"/>
      <c r="X1017" s="161"/>
      <c r="Y1017" s="161"/>
      <c r="Z1017" s="151"/>
      <c r="AA1017" s="151"/>
      <c r="AB1017" s="151"/>
      <c r="AC1017" s="151"/>
      <c r="AD1017" s="151"/>
      <c r="AE1017" s="151"/>
      <c r="AF1017" s="151"/>
      <c r="AG1017" s="151" t="s">
        <v>190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3" x14ac:dyDescent="0.2">
      <c r="A1018" s="158"/>
      <c r="B1018" s="159"/>
      <c r="C1018" s="189" t="s">
        <v>265</v>
      </c>
      <c r="D1018" s="182"/>
      <c r="E1018" s="183"/>
      <c r="F1018" s="161"/>
      <c r="G1018" s="161"/>
      <c r="H1018" s="161"/>
      <c r="I1018" s="161"/>
      <c r="J1018" s="161"/>
      <c r="K1018" s="161"/>
      <c r="L1018" s="161"/>
      <c r="M1018" s="161"/>
      <c r="N1018" s="160"/>
      <c r="O1018" s="160"/>
      <c r="P1018" s="160"/>
      <c r="Q1018" s="160"/>
      <c r="R1018" s="161"/>
      <c r="S1018" s="161"/>
      <c r="T1018" s="161"/>
      <c r="U1018" s="161"/>
      <c r="V1018" s="161"/>
      <c r="W1018" s="161"/>
      <c r="X1018" s="161"/>
      <c r="Y1018" s="161"/>
      <c r="Z1018" s="151"/>
      <c r="AA1018" s="151"/>
      <c r="AB1018" s="151"/>
      <c r="AC1018" s="151"/>
      <c r="AD1018" s="151"/>
      <c r="AE1018" s="151"/>
      <c r="AF1018" s="151"/>
      <c r="AG1018" s="151" t="s">
        <v>190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3" x14ac:dyDescent="0.2">
      <c r="A1019" s="158"/>
      <c r="B1019" s="159"/>
      <c r="C1019" s="189" t="s">
        <v>292</v>
      </c>
      <c r="D1019" s="182"/>
      <c r="E1019" s="183">
        <v>1.2</v>
      </c>
      <c r="F1019" s="161"/>
      <c r="G1019" s="161"/>
      <c r="H1019" s="161"/>
      <c r="I1019" s="161"/>
      <c r="J1019" s="161"/>
      <c r="K1019" s="161"/>
      <c r="L1019" s="161"/>
      <c r="M1019" s="161"/>
      <c r="N1019" s="160"/>
      <c r="O1019" s="160"/>
      <c r="P1019" s="160"/>
      <c r="Q1019" s="160"/>
      <c r="R1019" s="161"/>
      <c r="S1019" s="161"/>
      <c r="T1019" s="161"/>
      <c r="U1019" s="161"/>
      <c r="V1019" s="161"/>
      <c r="W1019" s="161"/>
      <c r="X1019" s="161"/>
      <c r="Y1019" s="161"/>
      <c r="Z1019" s="151"/>
      <c r="AA1019" s="151"/>
      <c r="AB1019" s="151"/>
      <c r="AC1019" s="151"/>
      <c r="AD1019" s="151"/>
      <c r="AE1019" s="151"/>
      <c r="AF1019" s="151"/>
      <c r="AG1019" s="151" t="s">
        <v>190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3" x14ac:dyDescent="0.2">
      <c r="A1020" s="158"/>
      <c r="B1020" s="159"/>
      <c r="C1020" s="189" t="s">
        <v>283</v>
      </c>
      <c r="D1020" s="182"/>
      <c r="E1020" s="183">
        <v>1.2</v>
      </c>
      <c r="F1020" s="161"/>
      <c r="G1020" s="161"/>
      <c r="H1020" s="161"/>
      <c r="I1020" s="161"/>
      <c r="J1020" s="161"/>
      <c r="K1020" s="161"/>
      <c r="L1020" s="161"/>
      <c r="M1020" s="161"/>
      <c r="N1020" s="160"/>
      <c r="O1020" s="160"/>
      <c r="P1020" s="160"/>
      <c r="Q1020" s="160"/>
      <c r="R1020" s="161"/>
      <c r="S1020" s="161"/>
      <c r="T1020" s="161"/>
      <c r="U1020" s="161"/>
      <c r="V1020" s="161"/>
      <c r="W1020" s="161"/>
      <c r="X1020" s="161"/>
      <c r="Y1020" s="161"/>
      <c r="Z1020" s="151"/>
      <c r="AA1020" s="151"/>
      <c r="AB1020" s="151"/>
      <c r="AC1020" s="151"/>
      <c r="AD1020" s="151"/>
      <c r="AE1020" s="151"/>
      <c r="AF1020" s="151"/>
      <c r="AG1020" s="151" t="s">
        <v>190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3" x14ac:dyDescent="0.2">
      <c r="A1021" s="158"/>
      <c r="B1021" s="159"/>
      <c r="C1021" s="189" t="s">
        <v>293</v>
      </c>
      <c r="D1021" s="182"/>
      <c r="E1021" s="183">
        <v>1.2</v>
      </c>
      <c r="F1021" s="161"/>
      <c r="G1021" s="161"/>
      <c r="H1021" s="161"/>
      <c r="I1021" s="161"/>
      <c r="J1021" s="161"/>
      <c r="K1021" s="161"/>
      <c r="L1021" s="161"/>
      <c r="M1021" s="161"/>
      <c r="N1021" s="160"/>
      <c r="O1021" s="160"/>
      <c r="P1021" s="160"/>
      <c r="Q1021" s="160"/>
      <c r="R1021" s="161"/>
      <c r="S1021" s="161"/>
      <c r="T1021" s="161"/>
      <c r="U1021" s="161"/>
      <c r="V1021" s="161"/>
      <c r="W1021" s="161"/>
      <c r="X1021" s="161"/>
      <c r="Y1021" s="161"/>
      <c r="Z1021" s="151"/>
      <c r="AA1021" s="151"/>
      <c r="AB1021" s="151"/>
      <c r="AC1021" s="151"/>
      <c r="AD1021" s="151"/>
      <c r="AE1021" s="151"/>
      <c r="AF1021" s="151"/>
      <c r="AG1021" s="151" t="s">
        <v>190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3" x14ac:dyDescent="0.2">
      <c r="A1022" s="158"/>
      <c r="B1022" s="159"/>
      <c r="C1022" s="189" t="s">
        <v>294</v>
      </c>
      <c r="D1022" s="182"/>
      <c r="E1022" s="183">
        <v>1.2</v>
      </c>
      <c r="F1022" s="161"/>
      <c r="G1022" s="161"/>
      <c r="H1022" s="161"/>
      <c r="I1022" s="161"/>
      <c r="J1022" s="161"/>
      <c r="K1022" s="161"/>
      <c r="L1022" s="161"/>
      <c r="M1022" s="161"/>
      <c r="N1022" s="160"/>
      <c r="O1022" s="160"/>
      <c r="P1022" s="160"/>
      <c r="Q1022" s="160"/>
      <c r="R1022" s="161"/>
      <c r="S1022" s="161"/>
      <c r="T1022" s="161"/>
      <c r="U1022" s="161"/>
      <c r="V1022" s="161"/>
      <c r="W1022" s="161"/>
      <c r="X1022" s="161"/>
      <c r="Y1022" s="161"/>
      <c r="Z1022" s="151"/>
      <c r="AA1022" s="151"/>
      <c r="AB1022" s="151"/>
      <c r="AC1022" s="151"/>
      <c r="AD1022" s="151"/>
      <c r="AE1022" s="151"/>
      <c r="AF1022" s="151"/>
      <c r="AG1022" s="151" t="s">
        <v>190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x14ac:dyDescent="0.2">
      <c r="A1023" s="163" t="s">
        <v>139</v>
      </c>
      <c r="B1023" s="164" t="s">
        <v>104</v>
      </c>
      <c r="C1023" s="177" t="s">
        <v>105</v>
      </c>
      <c r="D1023" s="165"/>
      <c r="E1023" s="166"/>
      <c r="F1023" s="167"/>
      <c r="G1023" s="167">
        <f>SUMIF(AG1024:AG1028,"&lt;&gt;NOR",G1024:G1028)</f>
        <v>0</v>
      </c>
      <c r="H1023" s="167"/>
      <c r="I1023" s="167">
        <f>SUM(I1024:I1028)</f>
        <v>0</v>
      </c>
      <c r="J1023" s="167"/>
      <c r="K1023" s="167">
        <f>SUM(K1024:K1028)</f>
        <v>0</v>
      </c>
      <c r="L1023" s="167"/>
      <c r="M1023" s="167">
        <f>SUM(M1024:M1028)</f>
        <v>0</v>
      </c>
      <c r="N1023" s="166"/>
      <c r="O1023" s="166">
        <f>SUM(O1024:O1028)</f>
        <v>0</v>
      </c>
      <c r="P1023" s="166"/>
      <c r="Q1023" s="166">
        <f>SUM(Q1024:Q1028)</f>
        <v>0</v>
      </c>
      <c r="R1023" s="167"/>
      <c r="S1023" s="167"/>
      <c r="T1023" s="168"/>
      <c r="U1023" s="162"/>
      <c r="V1023" s="162">
        <f>SUM(V1024:V1028)</f>
        <v>0</v>
      </c>
      <c r="W1023" s="162"/>
      <c r="X1023" s="162"/>
      <c r="Y1023" s="162"/>
      <c r="AG1023" t="s">
        <v>140</v>
      </c>
    </row>
    <row r="1024" spans="1:60" outlineLevel="1" x14ac:dyDescent="0.2">
      <c r="A1024" s="170">
        <v>167</v>
      </c>
      <c r="B1024" s="171" t="s">
        <v>969</v>
      </c>
      <c r="C1024" s="178" t="s">
        <v>970</v>
      </c>
      <c r="D1024" s="172" t="s">
        <v>519</v>
      </c>
      <c r="E1024" s="173">
        <v>10.58046</v>
      </c>
      <c r="F1024" s="174"/>
      <c r="G1024" s="175">
        <f>ROUND(E1024*F1024,2)</f>
        <v>0</v>
      </c>
      <c r="H1024" s="174"/>
      <c r="I1024" s="175">
        <f>ROUND(E1024*H1024,2)</f>
        <v>0</v>
      </c>
      <c r="J1024" s="174"/>
      <c r="K1024" s="175">
        <f>ROUND(E1024*J1024,2)</f>
        <v>0</v>
      </c>
      <c r="L1024" s="175">
        <v>21</v>
      </c>
      <c r="M1024" s="175">
        <f>G1024*(1+L1024/100)</f>
        <v>0</v>
      </c>
      <c r="N1024" s="173">
        <v>0</v>
      </c>
      <c r="O1024" s="173">
        <f>ROUND(E1024*N1024,2)</f>
        <v>0</v>
      </c>
      <c r="P1024" s="173">
        <v>0</v>
      </c>
      <c r="Q1024" s="173">
        <f>ROUND(E1024*P1024,2)</f>
        <v>0</v>
      </c>
      <c r="R1024" s="175" t="s">
        <v>971</v>
      </c>
      <c r="S1024" s="175" t="s">
        <v>185</v>
      </c>
      <c r="T1024" s="176" t="s">
        <v>185</v>
      </c>
      <c r="U1024" s="161">
        <v>0</v>
      </c>
      <c r="V1024" s="161">
        <f>ROUND(E1024*U1024,2)</f>
        <v>0</v>
      </c>
      <c r="W1024" s="161"/>
      <c r="X1024" s="161" t="s">
        <v>146</v>
      </c>
      <c r="Y1024" s="161" t="s">
        <v>147</v>
      </c>
      <c r="Z1024" s="151"/>
      <c r="AA1024" s="151"/>
      <c r="AB1024" s="151"/>
      <c r="AC1024" s="151"/>
      <c r="AD1024" s="151"/>
      <c r="AE1024" s="151"/>
      <c r="AF1024" s="151"/>
      <c r="AG1024" s="151" t="s">
        <v>148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2" x14ac:dyDescent="0.2">
      <c r="A1025" s="158"/>
      <c r="B1025" s="159"/>
      <c r="C1025" s="189" t="s">
        <v>972</v>
      </c>
      <c r="D1025" s="182"/>
      <c r="E1025" s="183">
        <v>10.58046</v>
      </c>
      <c r="F1025" s="161"/>
      <c r="G1025" s="161"/>
      <c r="H1025" s="161"/>
      <c r="I1025" s="161"/>
      <c r="J1025" s="161"/>
      <c r="K1025" s="161"/>
      <c r="L1025" s="161"/>
      <c r="M1025" s="161"/>
      <c r="N1025" s="160"/>
      <c r="O1025" s="160"/>
      <c r="P1025" s="160"/>
      <c r="Q1025" s="160"/>
      <c r="R1025" s="161"/>
      <c r="S1025" s="161"/>
      <c r="T1025" s="161"/>
      <c r="U1025" s="161"/>
      <c r="V1025" s="161"/>
      <c r="W1025" s="161"/>
      <c r="X1025" s="161"/>
      <c r="Y1025" s="161"/>
      <c r="Z1025" s="151"/>
      <c r="AA1025" s="151"/>
      <c r="AB1025" s="151"/>
      <c r="AC1025" s="151"/>
      <c r="AD1025" s="151"/>
      <c r="AE1025" s="151"/>
      <c r="AF1025" s="151"/>
      <c r="AG1025" s="151" t="s">
        <v>190</v>
      </c>
      <c r="AH1025" s="151">
        <v>0</v>
      </c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ht="22.5" outlineLevel="1" x14ac:dyDescent="0.2">
      <c r="A1026" s="170">
        <v>168</v>
      </c>
      <c r="B1026" s="171" t="s">
        <v>973</v>
      </c>
      <c r="C1026" s="178" t="s">
        <v>974</v>
      </c>
      <c r="D1026" s="172" t="s">
        <v>519</v>
      </c>
      <c r="E1026" s="173">
        <v>4.0113700000000003</v>
      </c>
      <c r="F1026" s="174"/>
      <c r="G1026" s="175">
        <f>ROUND(E1026*F1026,2)</f>
        <v>0</v>
      </c>
      <c r="H1026" s="174"/>
      <c r="I1026" s="175">
        <f>ROUND(E1026*H1026,2)</f>
        <v>0</v>
      </c>
      <c r="J1026" s="174"/>
      <c r="K1026" s="175">
        <f>ROUND(E1026*J1026,2)</f>
        <v>0</v>
      </c>
      <c r="L1026" s="175">
        <v>21</v>
      </c>
      <c r="M1026" s="175">
        <f>G1026*(1+L1026/100)</f>
        <v>0</v>
      </c>
      <c r="N1026" s="173">
        <v>0</v>
      </c>
      <c r="O1026" s="173">
        <f>ROUND(E1026*N1026,2)</f>
        <v>0</v>
      </c>
      <c r="P1026" s="173">
        <v>0</v>
      </c>
      <c r="Q1026" s="173">
        <f>ROUND(E1026*P1026,2)</f>
        <v>0</v>
      </c>
      <c r="R1026" s="175" t="s">
        <v>971</v>
      </c>
      <c r="S1026" s="175" t="s">
        <v>185</v>
      </c>
      <c r="T1026" s="176" t="s">
        <v>185</v>
      </c>
      <c r="U1026" s="161">
        <v>0</v>
      </c>
      <c r="V1026" s="161">
        <f>ROUND(E1026*U1026,2)</f>
        <v>0</v>
      </c>
      <c r="W1026" s="161"/>
      <c r="X1026" s="161" t="s">
        <v>146</v>
      </c>
      <c r="Y1026" s="161" t="s">
        <v>147</v>
      </c>
      <c r="Z1026" s="151"/>
      <c r="AA1026" s="151"/>
      <c r="AB1026" s="151"/>
      <c r="AC1026" s="151"/>
      <c r="AD1026" s="151"/>
      <c r="AE1026" s="151"/>
      <c r="AF1026" s="151"/>
      <c r="AG1026" s="151" t="s">
        <v>148</v>
      </c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2" x14ac:dyDescent="0.2">
      <c r="A1027" s="158"/>
      <c r="B1027" s="159"/>
      <c r="C1027" s="251" t="s">
        <v>975</v>
      </c>
      <c r="D1027" s="252"/>
      <c r="E1027" s="252"/>
      <c r="F1027" s="252"/>
      <c r="G1027" s="252"/>
      <c r="H1027" s="161"/>
      <c r="I1027" s="161"/>
      <c r="J1027" s="161"/>
      <c r="K1027" s="161"/>
      <c r="L1027" s="161"/>
      <c r="M1027" s="161"/>
      <c r="N1027" s="160"/>
      <c r="O1027" s="160"/>
      <c r="P1027" s="160"/>
      <c r="Q1027" s="160"/>
      <c r="R1027" s="161"/>
      <c r="S1027" s="161"/>
      <c r="T1027" s="161"/>
      <c r="U1027" s="161"/>
      <c r="V1027" s="161"/>
      <c r="W1027" s="161"/>
      <c r="X1027" s="161"/>
      <c r="Y1027" s="161"/>
      <c r="Z1027" s="151"/>
      <c r="AA1027" s="151"/>
      <c r="AB1027" s="151"/>
      <c r="AC1027" s="151"/>
      <c r="AD1027" s="151"/>
      <c r="AE1027" s="151"/>
      <c r="AF1027" s="151"/>
      <c r="AG1027" s="151" t="s">
        <v>150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2" x14ac:dyDescent="0.2">
      <c r="A1028" s="158"/>
      <c r="B1028" s="159"/>
      <c r="C1028" s="189" t="s">
        <v>976</v>
      </c>
      <c r="D1028" s="182"/>
      <c r="E1028" s="183">
        <v>4.0113700000000003</v>
      </c>
      <c r="F1028" s="161"/>
      <c r="G1028" s="161"/>
      <c r="H1028" s="161"/>
      <c r="I1028" s="161"/>
      <c r="J1028" s="161"/>
      <c r="K1028" s="161"/>
      <c r="L1028" s="161"/>
      <c r="M1028" s="161"/>
      <c r="N1028" s="160"/>
      <c r="O1028" s="160"/>
      <c r="P1028" s="160"/>
      <c r="Q1028" s="160"/>
      <c r="R1028" s="161"/>
      <c r="S1028" s="161"/>
      <c r="T1028" s="161"/>
      <c r="U1028" s="161"/>
      <c r="V1028" s="161"/>
      <c r="W1028" s="161"/>
      <c r="X1028" s="161"/>
      <c r="Y1028" s="161"/>
      <c r="Z1028" s="151"/>
      <c r="AA1028" s="151"/>
      <c r="AB1028" s="151"/>
      <c r="AC1028" s="151"/>
      <c r="AD1028" s="151"/>
      <c r="AE1028" s="151"/>
      <c r="AF1028" s="151"/>
      <c r="AG1028" s="151" t="s">
        <v>190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x14ac:dyDescent="0.2">
      <c r="A1029" s="163" t="s">
        <v>139</v>
      </c>
      <c r="B1029" s="164" t="s">
        <v>107</v>
      </c>
      <c r="C1029" s="177" t="s">
        <v>108</v>
      </c>
      <c r="D1029" s="165"/>
      <c r="E1029" s="166"/>
      <c r="F1029" s="167"/>
      <c r="G1029" s="167">
        <f>SUMIF(AG1030:AG1054,"&lt;&gt;NOR",G1030:G1054)</f>
        <v>0</v>
      </c>
      <c r="H1029" s="167"/>
      <c r="I1029" s="167">
        <f>SUM(I1030:I1054)</f>
        <v>0</v>
      </c>
      <c r="J1029" s="167"/>
      <c r="K1029" s="167">
        <f>SUM(K1030:K1054)</f>
        <v>0</v>
      </c>
      <c r="L1029" s="167"/>
      <c r="M1029" s="167">
        <f>SUM(M1030:M1054)</f>
        <v>0</v>
      </c>
      <c r="N1029" s="166"/>
      <c r="O1029" s="166">
        <f>SUM(O1030:O1054)</f>
        <v>0</v>
      </c>
      <c r="P1029" s="166"/>
      <c r="Q1029" s="166">
        <f>SUM(Q1030:Q1054)</f>
        <v>0</v>
      </c>
      <c r="R1029" s="167"/>
      <c r="S1029" s="167"/>
      <c r="T1029" s="168"/>
      <c r="U1029" s="162"/>
      <c r="V1029" s="162">
        <f>SUM(V1030:V1054)</f>
        <v>20.36</v>
      </c>
      <c r="W1029" s="162"/>
      <c r="X1029" s="162"/>
      <c r="Y1029" s="162"/>
      <c r="AG1029" t="s">
        <v>140</v>
      </c>
    </row>
    <row r="1030" spans="1:60" ht="22.5" outlineLevel="1" x14ac:dyDescent="0.2">
      <c r="A1030" s="170">
        <v>169</v>
      </c>
      <c r="B1030" s="171" t="s">
        <v>977</v>
      </c>
      <c r="C1030" s="178" t="s">
        <v>978</v>
      </c>
      <c r="D1030" s="172" t="s">
        <v>519</v>
      </c>
      <c r="E1030" s="173">
        <v>14.59183</v>
      </c>
      <c r="F1030" s="174"/>
      <c r="G1030" s="175">
        <f>ROUND(E1030*F1030,2)</f>
        <v>0</v>
      </c>
      <c r="H1030" s="174"/>
      <c r="I1030" s="175">
        <f>ROUND(E1030*H1030,2)</f>
        <v>0</v>
      </c>
      <c r="J1030" s="174"/>
      <c r="K1030" s="175">
        <f>ROUND(E1030*J1030,2)</f>
        <v>0</v>
      </c>
      <c r="L1030" s="175">
        <v>21</v>
      </c>
      <c r="M1030" s="175">
        <f>G1030*(1+L1030/100)</f>
        <v>0</v>
      </c>
      <c r="N1030" s="173">
        <v>0</v>
      </c>
      <c r="O1030" s="173">
        <f>ROUND(E1030*N1030,2)</f>
        <v>0</v>
      </c>
      <c r="P1030" s="173">
        <v>0</v>
      </c>
      <c r="Q1030" s="173">
        <f>ROUND(E1030*P1030,2)</f>
        <v>0</v>
      </c>
      <c r="R1030" s="175" t="s">
        <v>184</v>
      </c>
      <c r="S1030" s="175" t="s">
        <v>185</v>
      </c>
      <c r="T1030" s="176" t="s">
        <v>185</v>
      </c>
      <c r="U1030" s="161">
        <v>0.01</v>
      </c>
      <c r="V1030" s="161">
        <f>ROUND(E1030*U1030,2)</f>
        <v>0.15</v>
      </c>
      <c r="W1030" s="161"/>
      <c r="X1030" s="161" t="s">
        <v>146</v>
      </c>
      <c r="Y1030" s="161" t="s">
        <v>147</v>
      </c>
      <c r="Z1030" s="151"/>
      <c r="AA1030" s="151"/>
      <c r="AB1030" s="151"/>
      <c r="AC1030" s="151"/>
      <c r="AD1030" s="151"/>
      <c r="AE1030" s="151"/>
      <c r="AF1030" s="151"/>
      <c r="AG1030" s="151" t="s">
        <v>148</v>
      </c>
      <c r="AH1030" s="151"/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2" x14ac:dyDescent="0.2">
      <c r="A1031" s="158"/>
      <c r="B1031" s="159"/>
      <c r="C1031" s="189" t="s">
        <v>972</v>
      </c>
      <c r="D1031" s="182"/>
      <c r="E1031" s="183">
        <v>10.58046</v>
      </c>
      <c r="F1031" s="161"/>
      <c r="G1031" s="161"/>
      <c r="H1031" s="161"/>
      <c r="I1031" s="161"/>
      <c r="J1031" s="161"/>
      <c r="K1031" s="161"/>
      <c r="L1031" s="161"/>
      <c r="M1031" s="161"/>
      <c r="N1031" s="160"/>
      <c r="O1031" s="160"/>
      <c r="P1031" s="160"/>
      <c r="Q1031" s="160"/>
      <c r="R1031" s="161"/>
      <c r="S1031" s="161"/>
      <c r="T1031" s="161"/>
      <c r="U1031" s="161"/>
      <c r="V1031" s="161"/>
      <c r="W1031" s="161"/>
      <c r="X1031" s="161"/>
      <c r="Y1031" s="161"/>
      <c r="Z1031" s="151"/>
      <c r="AA1031" s="151"/>
      <c r="AB1031" s="151"/>
      <c r="AC1031" s="151"/>
      <c r="AD1031" s="151"/>
      <c r="AE1031" s="151"/>
      <c r="AF1031" s="151"/>
      <c r="AG1031" s="151" t="s">
        <v>190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3" x14ac:dyDescent="0.2">
      <c r="A1032" s="158"/>
      <c r="B1032" s="159"/>
      <c r="C1032" s="189" t="s">
        <v>976</v>
      </c>
      <c r="D1032" s="182"/>
      <c r="E1032" s="183">
        <v>4.0113700000000003</v>
      </c>
      <c r="F1032" s="161"/>
      <c r="G1032" s="161"/>
      <c r="H1032" s="161"/>
      <c r="I1032" s="161"/>
      <c r="J1032" s="161"/>
      <c r="K1032" s="161"/>
      <c r="L1032" s="161"/>
      <c r="M1032" s="161"/>
      <c r="N1032" s="160"/>
      <c r="O1032" s="160"/>
      <c r="P1032" s="160"/>
      <c r="Q1032" s="160"/>
      <c r="R1032" s="161"/>
      <c r="S1032" s="161"/>
      <c r="T1032" s="161"/>
      <c r="U1032" s="161"/>
      <c r="V1032" s="161"/>
      <c r="W1032" s="161"/>
      <c r="X1032" s="161"/>
      <c r="Y1032" s="161"/>
      <c r="Z1032" s="151"/>
      <c r="AA1032" s="151"/>
      <c r="AB1032" s="151"/>
      <c r="AC1032" s="151"/>
      <c r="AD1032" s="151"/>
      <c r="AE1032" s="151"/>
      <c r="AF1032" s="151"/>
      <c r="AG1032" s="151" t="s">
        <v>190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ht="22.5" outlineLevel="1" x14ac:dyDescent="0.2">
      <c r="A1033" s="170">
        <v>170</v>
      </c>
      <c r="B1033" s="171" t="s">
        <v>979</v>
      </c>
      <c r="C1033" s="178" t="s">
        <v>980</v>
      </c>
      <c r="D1033" s="172" t="s">
        <v>519</v>
      </c>
      <c r="E1033" s="173">
        <v>364.79575</v>
      </c>
      <c r="F1033" s="174"/>
      <c r="G1033" s="175">
        <f>ROUND(E1033*F1033,2)</f>
        <v>0</v>
      </c>
      <c r="H1033" s="174"/>
      <c r="I1033" s="175">
        <f>ROUND(E1033*H1033,2)</f>
        <v>0</v>
      </c>
      <c r="J1033" s="174"/>
      <c r="K1033" s="175">
        <f>ROUND(E1033*J1033,2)</f>
        <v>0</v>
      </c>
      <c r="L1033" s="175">
        <v>21</v>
      </c>
      <c r="M1033" s="175">
        <f>G1033*(1+L1033/100)</f>
        <v>0</v>
      </c>
      <c r="N1033" s="173">
        <v>0</v>
      </c>
      <c r="O1033" s="173">
        <f>ROUND(E1033*N1033,2)</f>
        <v>0</v>
      </c>
      <c r="P1033" s="173">
        <v>0</v>
      </c>
      <c r="Q1033" s="173">
        <f>ROUND(E1033*P1033,2)</f>
        <v>0</v>
      </c>
      <c r="R1033" s="175" t="s">
        <v>184</v>
      </c>
      <c r="S1033" s="175" t="s">
        <v>185</v>
      </c>
      <c r="T1033" s="176" t="s">
        <v>185</v>
      </c>
      <c r="U1033" s="161">
        <v>0</v>
      </c>
      <c r="V1033" s="161">
        <f>ROUND(E1033*U1033,2)</f>
        <v>0</v>
      </c>
      <c r="W1033" s="161"/>
      <c r="X1033" s="161" t="s">
        <v>146</v>
      </c>
      <c r="Y1033" s="161" t="s">
        <v>147</v>
      </c>
      <c r="Z1033" s="151"/>
      <c r="AA1033" s="151"/>
      <c r="AB1033" s="151"/>
      <c r="AC1033" s="151"/>
      <c r="AD1033" s="151"/>
      <c r="AE1033" s="151"/>
      <c r="AF1033" s="151"/>
      <c r="AG1033" s="151" t="s">
        <v>148</v>
      </c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2" x14ac:dyDescent="0.2">
      <c r="A1034" s="158"/>
      <c r="B1034" s="159"/>
      <c r="C1034" s="189" t="s">
        <v>981</v>
      </c>
      <c r="D1034" s="182"/>
      <c r="E1034" s="183"/>
      <c r="F1034" s="161"/>
      <c r="G1034" s="161"/>
      <c r="H1034" s="161"/>
      <c r="I1034" s="161"/>
      <c r="J1034" s="161"/>
      <c r="K1034" s="161"/>
      <c r="L1034" s="161"/>
      <c r="M1034" s="161"/>
      <c r="N1034" s="160"/>
      <c r="O1034" s="160"/>
      <c r="P1034" s="160"/>
      <c r="Q1034" s="160"/>
      <c r="R1034" s="161"/>
      <c r="S1034" s="161"/>
      <c r="T1034" s="161"/>
      <c r="U1034" s="161"/>
      <c r="V1034" s="161"/>
      <c r="W1034" s="161"/>
      <c r="X1034" s="161"/>
      <c r="Y1034" s="161"/>
      <c r="Z1034" s="151"/>
      <c r="AA1034" s="151"/>
      <c r="AB1034" s="151"/>
      <c r="AC1034" s="151"/>
      <c r="AD1034" s="151"/>
      <c r="AE1034" s="151"/>
      <c r="AF1034" s="151"/>
      <c r="AG1034" s="151" t="s">
        <v>190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3" x14ac:dyDescent="0.2">
      <c r="A1035" s="158"/>
      <c r="B1035" s="159"/>
      <c r="C1035" s="189" t="s">
        <v>982</v>
      </c>
      <c r="D1035" s="182"/>
      <c r="E1035" s="183">
        <v>364.79575</v>
      </c>
      <c r="F1035" s="161"/>
      <c r="G1035" s="161"/>
      <c r="H1035" s="161"/>
      <c r="I1035" s="161"/>
      <c r="J1035" s="161"/>
      <c r="K1035" s="161"/>
      <c r="L1035" s="161"/>
      <c r="M1035" s="161"/>
      <c r="N1035" s="160"/>
      <c r="O1035" s="160"/>
      <c r="P1035" s="160"/>
      <c r="Q1035" s="160"/>
      <c r="R1035" s="161"/>
      <c r="S1035" s="161"/>
      <c r="T1035" s="161"/>
      <c r="U1035" s="161"/>
      <c r="V1035" s="161"/>
      <c r="W1035" s="161"/>
      <c r="X1035" s="161"/>
      <c r="Y1035" s="161"/>
      <c r="Z1035" s="151"/>
      <c r="AA1035" s="151"/>
      <c r="AB1035" s="151"/>
      <c r="AC1035" s="151"/>
      <c r="AD1035" s="151"/>
      <c r="AE1035" s="151"/>
      <c r="AF1035" s="151"/>
      <c r="AG1035" s="151" t="s">
        <v>190</v>
      </c>
      <c r="AH1035" s="151">
        <v>5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ht="22.5" outlineLevel="1" x14ac:dyDescent="0.2">
      <c r="A1036" s="170">
        <v>171</v>
      </c>
      <c r="B1036" s="171" t="s">
        <v>983</v>
      </c>
      <c r="C1036" s="178" t="s">
        <v>984</v>
      </c>
      <c r="D1036" s="172" t="s">
        <v>519</v>
      </c>
      <c r="E1036" s="173">
        <v>25.3766</v>
      </c>
      <c r="F1036" s="174"/>
      <c r="G1036" s="175">
        <f>ROUND(E1036*F1036,2)</f>
        <v>0</v>
      </c>
      <c r="H1036" s="174"/>
      <c r="I1036" s="175">
        <f>ROUND(E1036*H1036,2)</f>
        <v>0</v>
      </c>
      <c r="J1036" s="174"/>
      <c r="K1036" s="175">
        <f>ROUND(E1036*J1036,2)</f>
        <v>0</v>
      </c>
      <c r="L1036" s="175">
        <v>21</v>
      </c>
      <c r="M1036" s="175">
        <f>G1036*(1+L1036/100)</f>
        <v>0</v>
      </c>
      <c r="N1036" s="173">
        <v>0</v>
      </c>
      <c r="O1036" s="173">
        <f>ROUND(E1036*N1036,2)</f>
        <v>0</v>
      </c>
      <c r="P1036" s="173">
        <v>0</v>
      </c>
      <c r="Q1036" s="173">
        <f>ROUND(E1036*P1036,2)</f>
        <v>0</v>
      </c>
      <c r="R1036" s="175" t="s">
        <v>184</v>
      </c>
      <c r="S1036" s="175" t="s">
        <v>185</v>
      </c>
      <c r="T1036" s="176" t="s">
        <v>185</v>
      </c>
      <c r="U1036" s="161">
        <v>0.69</v>
      </c>
      <c r="V1036" s="161">
        <f>ROUND(E1036*U1036,2)</f>
        <v>17.510000000000002</v>
      </c>
      <c r="W1036" s="161"/>
      <c r="X1036" s="161" t="s">
        <v>146</v>
      </c>
      <c r="Y1036" s="161" t="s">
        <v>147</v>
      </c>
      <c r="Z1036" s="151"/>
      <c r="AA1036" s="151"/>
      <c r="AB1036" s="151"/>
      <c r="AC1036" s="151"/>
      <c r="AD1036" s="151"/>
      <c r="AE1036" s="151"/>
      <c r="AF1036" s="151"/>
      <c r="AG1036" s="151" t="s">
        <v>148</v>
      </c>
      <c r="AH1036" s="151"/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2" x14ac:dyDescent="0.2">
      <c r="A1037" s="158"/>
      <c r="B1037" s="159"/>
      <c r="C1037" s="190" t="s">
        <v>299</v>
      </c>
      <c r="D1037" s="184"/>
      <c r="E1037" s="185"/>
      <c r="F1037" s="161"/>
      <c r="G1037" s="161"/>
      <c r="H1037" s="161"/>
      <c r="I1037" s="161"/>
      <c r="J1037" s="161"/>
      <c r="K1037" s="161"/>
      <c r="L1037" s="161"/>
      <c r="M1037" s="161"/>
      <c r="N1037" s="160"/>
      <c r="O1037" s="160"/>
      <c r="P1037" s="160"/>
      <c r="Q1037" s="160"/>
      <c r="R1037" s="161"/>
      <c r="S1037" s="161"/>
      <c r="T1037" s="161"/>
      <c r="U1037" s="161"/>
      <c r="V1037" s="161"/>
      <c r="W1037" s="161"/>
      <c r="X1037" s="161"/>
      <c r="Y1037" s="161"/>
      <c r="Z1037" s="151"/>
      <c r="AA1037" s="151"/>
      <c r="AB1037" s="151"/>
      <c r="AC1037" s="151"/>
      <c r="AD1037" s="151"/>
      <c r="AE1037" s="151"/>
      <c r="AF1037" s="151"/>
      <c r="AG1037" s="151" t="s">
        <v>190</v>
      </c>
      <c r="AH1037" s="151"/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3" x14ac:dyDescent="0.2">
      <c r="A1038" s="158"/>
      <c r="B1038" s="159"/>
      <c r="C1038" s="191" t="s">
        <v>985</v>
      </c>
      <c r="D1038" s="184"/>
      <c r="E1038" s="185"/>
      <c r="F1038" s="161"/>
      <c r="G1038" s="161"/>
      <c r="H1038" s="161"/>
      <c r="I1038" s="161"/>
      <c r="J1038" s="161"/>
      <c r="K1038" s="161"/>
      <c r="L1038" s="161"/>
      <c r="M1038" s="161"/>
      <c r="N1038" s="160"/>
      <c r="O1038" s="160"/>
      <c r="P1038" s="160"/>
      <c r="Q1038" s="160"/>
      <c r="R1038" s="161"/>
      <c r="S1038" s="161"/>
      <c r="T1038" s="161"/>
      <c r="U1038" s="161"/>
      <c r="V1038" s="161"/>
      <c r="W1038" s="161"/>
      <c r="X1038" s="161"/>
      <c r="Y1038" s="161"/>
      <c r="Z1038" s="151"/>
      <c r="AA1038" s="151"/>
      <c r="AB1038" s="151"/>
      <c r="AC1038" s="151"/>
      <c r="AD1038" s="151"/>
      <c r="AE1038" s="151"/>
      <c r="AF1038" s="151"/>
      <c r="AG1038" s="151" t="s">
        <v>190</v>
      </c>
      <c r="AH1038" s="151">
        <v>2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3" x14ac:dyDescent="0.2">
      <c r="A1039" s="158"/>
      <c r="B1039" s="159"/>
      <c r="C1039" s="191" t="s">
        <v>986</v>
      </c>
      <c r="D1039" s="184"/>
      <c r="E1039" s="185">
        <v>0.47954999999999998</v>
      </c>
      <c r="F1039" s="161"/>
      <c r="G1039" s="161"/>
      <c r="H1039" s="161"/>
      <c r="I1039" s="161"/>
      <c r="J1039" s="161"/>
      <c r="K1039" s="161"/>
      <c r="L1039" s="161"/>
      <c r="M1039" s="161"/>
      <c r="N1039" s="160"/>
      <c r="O1039" s="160"/>
      <c r="P1039" s="160"/>
      <c r="Q1039" s="160"/>
      <c r="R1039" s="161"/>
      <c r="S1039" s="161"/>
      <c r="T1039" s="161"/>
      <c r="U1039" s="161"/>
      <c r="V1039" s="161"/>
      <c r="W1039" s="161"/>
      <c r="X1039" s="161"/>
      <c r="Y1039" s="161"/>
      <c r="Z1039" s="151"/>
      <c r="AA1039" s="151"/>
      <c r="AB1039" s="151"/>
      <c r="AC1039" s="151"/>
      <c r="AD1039" s="151"/>
      <c r="AE1039" s="151"/>
      <c r="AF1039" s="151"/>
      <c r="AG1039" s="151" t="s">
        <v>190</v>
      </c>
      <c r="AH1039" s="151">
        <v>2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3" x14ac:dyDescent="0.2">
      <c r="A1040" s="158"/>
      <c r="B1040" s="159"/>
      <c r="C1040" s="191" t="s">
        <v>987</v>
      </c>
      <c r="D1040" s="184"/>
      <c r="E1040" s="185">
        <v>2.74</v>
      </c>
      <c r="F1040" s="161"/>
      <c r="G1040" s="161"/>
      <c r="H1040" s="161"/>
      <c r="I1040" s="161"/>
      <c r="J1040" s="161"/>
      <c r="K1040" s="161"/>
      <c r="L1040" s="161"/>
      <c r="M1040" s="161"/>
      <c r="N1040" s="160"/>
      <c r="O1040" s="160"/>
      <c r="P1040" s="160"/>
      <c r="Q1040" s="160"/>
      <c r="R1040" s="161"/>
      <c r="S1040" s="161"/>
      <c r="T1040" s="161"/>
      <c r="U1040" s="161"/>
      <c r="V1040" s="161"/>
      <c r="W1040" s="161"/>
      <c r="X1040" s="161"/>
      <c r="Y1040" s="161"/>
      <c r="Z1040" s="151"/>
      <c r="AA1040" s="151"/>
      <c r="AB1040" s="151"/>
      <c r="AC1040" s="151"/>
      <c r="AD1040" s="151"/>
      <c r="AE1040" s="151"/>
      <c r="AF1040" s="151"/>
      <c r="AG1040" s="151" t="s">
        <v>190</v>
      </c>
      <c r="AH1040" s="151">
        <v>2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3" x14ac:dyDescent="0.2">
      <c r="A1041" s="158"/>
      <c r="B1041" s="159"/>
      <c r="C1041" s="191" t="s">
        <v>988</v>
      </c>
      <c r="D1041" s="184"/>
      <c r="E1041" s="185">
        <v>0.69</v>
      </c>
      <c r="F1041" s="161"/>
      <c r="G1041" s="161"/>
      <c r="H1041" s="161"/>
      <c r="I1041" s="161"/>
      <c r="J1041" s="161"/>
      <c r="K1041" s="161"/>
      <c r="L1041" s="161"/>
      <c r="M1041" s="161"/>
      <c r="N1041" s="160"/>
      <c r="O1041" s="160"/>
      <c r="P1041" s="160"/>
      <c r="Q1041" s="160"/>
      <c r="R1041" s="161"/>
      <c r="S1041" s="161"/>
      <c r="T1041" s="161"/>
      <c r="U1041" s="161"/>
      <c r="V1041" s="161"/>
      <c r="W1041" s="161"/>
      <c r="X1041" s="161"/>
      <c r="Y1041" s="161"/>
      <c r="Z1041" s="151"/>
      <c r="AA1041" s="151"/>
      <c r="AB1041" s="151"/>
      <c r="AC1041" s="151"/>
      <c r="AD1041" s="151"/>
      <c r="AE1041" s="151"/>
      <c r="AF1041" s="151"/>
      <c r="AG1041" s="151" t="s">
        <v>190</v>
      </c>
      <c r="AH1041" s="151">
        <v>2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3" x14ac:dyDescent="0.2">
      <c r="A1042" s="158"/>
      <c r="B1042" s="159"/>
      <c r="C1042" s="192" t="s">
        <v>309</v>
      </c>
      <c r="D1042" s="186"/>
      <c r="E1042" s="187">
        <v>3.9095499999999999</v>
      </c>
      <c r="F1042" s="161"/>
      <c r="G1042" s="161"/>
      <c r="H1042" s="161"/>
      <c r="I1042" s="161"/>
      <c r="J1042" s="161"/>
      <c r="K1042" s="161"/>
      <c r="L1042" s="161"/>
      <c r="M1042" s="161"/>
      <c r="N1042" s="160"/>
      <c r="O1042" s="160"/>
      <c r="P1042" s="160"/>
      <c r="Q1042" s="160"/>
      <c r="R1042" s="161"/>
      <c r="S1042" s="161"/>
      <c r="T1042" s="161"/>
      <c r="U1042" s="161"/>
      <c r="V1042" s="161"/>
      <c r="W1042" s="161"/>
      <c r="X1042" s="161"/>
      <c r="Y1042" s="161"/>
      <c r="Z1042" s="151"/>
      <c r="AA1042" s="151"/>
      <c r="AB1042" s="151"/>
      <c r="AC1042" s="151"/>
      <c r="AD1042" s="151"/>
      <c r="AE1042" s="151"/>
      <c r="AF1042" s="151"/>
      <c r="AG1042" s="151" t="s">
        <v>190</v>
      </c>
      <c r="AH1042" s="151">
        <v>3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3" x14ac:dyDescent="0.2">
      <c r="A1043" s="158"/>
      <c r="B1043" s="159"/>
      <c r="C1043" s="190" t="s">
        <v>310</v>
      </c>
      <c r="D1043" s="184"/>
      <c r="E1043" s="185"/>
      <c r="F1043" s="161"/>
      <c r="G1043" s="161"/>
      <c r="H1043" s="161"/>
      <c r="I1043" s="161"/>
      <c r="J1043" s="161"/>
      <c r="K1043" s="161"/>
      <c r="L1043" s="161"/>
      <c r="M1043" s="161"/>
      <c r="N1043" s="160"/>
      <c r="O1043" s="160"/>
      <c r="P1043" s="160"/>
      <c r="Q1043" s="160"/>
      <c r="R1043" s="161"/>
      <c r="S1043" s="161"/>
      <c r="T1043" s="161"/>
      <c r="U1043" s="161"/>
      <c r="V1043" s="161"/>
      <c r="W1043" s="161"/>
      <c r="X1043" s="161"/>
      <c r="Y1043" s="161"/>
      <c r="Z1043" s="151"/>
      <c r="AA1043" s="151"/>
      <c r="AB1043" s="151"/>
      <c r="AC1043" s="151"/>
      <c r="AD1043" s="151"/>
      <c r="AE1043" s="151"/>
      <c r="AF1043" s="151"/>
      <c r="AG1043" s="151" t="s">
        <v>190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3" x14ac:dyDescent="0.2">
      <c r="A1044" s="158"/>
      <c r="B1044" s="159"/>
      <c r="C1044" s="189" t="s">
        <v>989</v>
      </c>
      <c r="D1044" s="182"/>
      <c r="E1044" s="183">
        <v>7.8190999999999997</v>
      </c>
      <c r="F1044" s="161"/>
      <c r="G1044" s="161"/>
      <c r="H1044" s="161"/>
      <c r="I1044" s="161"/>
      <c r="J1044" s="161"/>
      <c r="K1044" s="161"/>
      <c r="L1044" s="161"/>
      <c r="M1044" s="161"/>
      <c r="N1044" s="160"/>
      <c r="O1044" s="160"/>
      <c r="P1044" s="160"/>
      <c r="Q1044" s="160"/>
      <c r="R1044" s="161"/>
      <c r="S1044" s="161"/>
      <c r="T1044" s="161"/>
      <c r="U1044" s="161"/>
      <c r="V1044" s="161"/>
      <c r="W1044" s="161"/>
      <c r="X1044" s="161"/>
      <c r="Y1044" s="161"/>
      <c r="Z1044" s="151"/>
      <c r="AA1044" s="151"/>
      <c r="AB1044" s="151"/>
      <c r="AC1044" s="151"/>
      <c r="AD1044" s="151"/>
      <c r="AE1044" s="151"/>
      <c r="AF1044" s="151"/>
      <c r="AG1044" s="151" t="s">
        <v>190</v>
      </c>
      <c r="AH1044" s="151">
        <v>0</v>
      </c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3" x14ac:dyDescent="0.2">
      <c r="A1045" s="158"/>
      <c r="B1045" s="159"/>
      <c r="C1045" s="189" t="s">
        <v>204</v>
      </c>
      <c r="D1045" s="182"/>
      <c r="E1045" s="183"/>
      <c r="F1045" s="161"/>
      <c r="G1045" s="161"/>
      <c r="H1045" s="161"/>
      <c r="I1045" s="161"/>
      <c r="J1045" s="161"/>
      <c r="K1045" s="161"/>
      <c r="L1045" s="161"/>
      <c r="M1045" s="161"/>
      <c r="N1045" s="160"/>
      <c r="O1045" s="160"/>
      <c r="P1045" s="160"/>
      <c r="Q1045" s="160"/>
      <c r="R1045" s="161"/>
      <c r="S1045" s="161"/>
      <c r="T1045" s="161"/>
      <c r="U1045" s="161"/>
      <c r="V1045" s="161"/>
      <c r="W1045" s="161"/>
      <c r="X1045" s="161"/>
      <c r="Y1045" s="161"/>
      <c r="Z1045" s="151"/>
      <c r="AA1045" s="151"/>
      <c r="AB1045" s="151"/>
      <c r="AC1045" s="151"/>
      <c r="AD1045" s="151"/>
      <c r="AE1045" s="151"/>
      <c r="AF1045" s="151"/>
      <c r="AG1045" s="151" t="s">
        <v>190</v>
      </c>
      <c r="AH1045" s="151">
        <v>0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3" x14ac:dyDescent="0.2">
      <c r="A1046" s="158"/>
      <c r="B1046" s="159"/>
      <c r="C1046" s="189" t="s">
        <v>990</v>
      </c>
      <c r="D1046" s="182"/>
      <c r="E1046" s="183"/>
      <c r="F1046" s="161"/>
      <c r="G1046" s="161"/>
      <c r="H1046" s="161"/>
      <c r="I1046" s="161"/>
      <c r="J1046" s="161"/>
      <c r="K1046" s="161"/>
      <c r="L1046" s="161"/>
      <c r="M1046" s="161"/>
      <c r="N1046" s="160"/>
      <c r="O1046" s="160"/>
      <c r="P1046" s="160"/>
      <c r="Q1046" s="160"/>
      <c r="R1046" s="161"/>
      <c r="S1046" s="161"/>
      <c r="T1046" s="161"/>
      <c r="U1046" s="161"/>
      <c r="V1046" s="161"/>
      <c r="W1046" s="161"/>
      <c r="X1046" s="161"/>
      <c r="Y1046" s="161"/>
      <c r="Z1046" s="151"/>
      <c r="AA1046" s="151"/>
      <c r="AB1046" s="151"/>
      <c r="AC1046" s="151"/>
      <c r="AD1046" s="151"/>
      <c r="AE1046" s="151"/>
      <c r="AF1046" s="151"/>
      <c r="AG1046" s="151" t="s">
        <v>190</v>
      </c>
      <c r="AH1046" s="151">
        <v>0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3" x14ac:dyDescent="0.2">
      <c r="A1047" s="158"/>
      <c r="B1047" s="159"/>
      <c r="C1047" s="189" t="s">
        <v>991</v>
      </c>
      <c r="D1047" s="182"/>
      <c r="E1047" s="183">
        <v>15.02</v>
      </c>
      <c r="F1047" s="161"/>
      <c r="G1047" s="161"/>
      <c r="H1047" s="161"/>
      <c r="I1047" s="161"/>
      <c r="J1047" s="161"/>
      <c r="K1047" s="161"/>
      <c r="L1047" s="161"/>
      <c r="M1047" s="161"/>
      <c r="N1047" s="160"/>
      <c r="O1047" s="160"/>
      <c r="P1047" s="160"/>
      <c r="Q1047" s="160"/>
      <c r="R1047" s="161"/>
      <c r="S1047" s="161"/>
      <c r="T1047" s="161"/>
      <c r="U1047" s="161"/>
      <c r="V1047" s="161"/>
      <c r="W1047" s="161"/>
      <c r="X1047" s="161"/>
      <c r="Y1047" s="161"/>
      <c r="Z1047" s="151"/>
      <c r="AA1047" s="151"/>
      <c r="AB1047" s="151"/>
      <c r="AC1047" s="151"/>
      <c r="AD1047" s="151"/>
      <c r="AE1047" s="151"/>
      <c r="AF1047" s="151"/>
      <c r="AG1047" s="151" t="s">
        <v>190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3" x14ac:dyDescent="0.2">
      <c r="A1048" s="158"/>
      <c r="B1048" s="159"/>
      <c r="C1048" s="189" t="s">
        <v>992</v>
      </c>
      <c r="D1048" s="182"/>
      <c r="E1048" s="183">
        <v>2.5375000000000001</v>
      </c>
      <c r="F1048" s="161"/>
      <c r="G1048" s="161"/>
      <c r="H1048" s="161"/>
      <c r="I1048" s="161"/>
      <c r="J1048" s="161"/>
      <c r="K1048" s="161"/>
      <c r="L1048" s="161"/>
      <c r="M1048" s="161"/>
      <c r="N1048" s="160"/>
      <c r="O1048" s="160"/>
      <c r="P1048" s="160"/>
      <c r="Q1048" s="160"/>
      <c r="R1048" s="161"/>
      <c r="S1048" s="161"/>
      <c r="T1048" s="161"/>
      <c r="U1048" s="161"/>
      <c r="V1048" s="161"/>
      <c r="W1048" s="161"/>
      <c r="X1048" s="161"/>
      <c r="Y1048" s="161"/>
      <c r="Z1048" s="151"/>
      <c r="AA1048" s="151"/>
      <c r="AB1048" s="151"/>
      <c r="AC1048" s="151"/>
      <c r="AD1048" s="151"/>
      <c r="AE1048" s="151"/>
      <c r="AF1048" s="151"/>
      <c r="AG1048" s="151" t="s">
        <v>190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 x14ac:dyDescent="0.2">
      <c r="A1049" s="170">
        <v>172</v>
      </c>
      <c r="B1049" s="171" t="s">
        <v>993</v>
      </c>
      <c r="C1049" s="178" t="s">
        <v>994</v>
      </c>
      <c r="D1049" s="172" t="s">
        <v>519</v>
      </c>
      <c r="E1049" s="173">
        <v>3.9095499999999999</v>
      </c>
      <c r="F1049" s="174"/>
      <c r="G1049" s="175">
        <f>ROUND(E1049*F1049,2)</f>
        <v>0</v>
      </c>
      <c r="H1049" s="174"/>
      <c r="I1049" s="175">
        <f>ROUND(E1049*H1049,2)</f>
        <v>0</v>
      </c>
      <c r="J1049" s="174"/>
      <c r="K1049" s="175">
        <f>ROUND(E1049*J1049,2)</f>
        <v>0</v>
      </c>
      <c r="L1049" s="175">
        <v>21</v>
      </c>
      <c r="M1049" s="175">
        <f>G1049*(1+L1049/100)</f>
        <v>0</v>
      </c>
      <c r="N1049" s="173">
        <v>0</v>
      </c>
      <c r="O1049" s="173">
        <f>ROUND(E1049*N1049,2)</f>
        <v>0</v>
      </c>
      <c r="P1049" s="173">
        <v>0</v>
      </c>
      <c r="Q1049" s="173">
        <f>ROUND(E1049*P1049,2)</f>
        <v>0</v>
      </c>
      <c r="R1049" s="175" t="s">
        <v>184</v>
      </c>
      <c r="S1049" s="175" t="s">
        <v>185</v>
      </c>
      <c r="T1049" s="176" t="s">
        <v>185</v>
      </c>
      <c r="U1049" s="161">
        <v>0.69</v>
      </c>
      <c r="V1049" s="161">
        <f>ROUND(E1049*U1049,2)</f>
        <v>2.7</v>
      </c>
      <c r="W1049" s="161"/>
      <c r="X1049" s="161" t="s">
        <v>146</v>
      </c>
      <c r="Y1049" s="161" t="s">
        <v>147</v>
      </c>
      <c r="Z1049" s="151"/>
      <c r="AA1049" s="151"/>
      <c r="AB1049" s="151"/>
      <c r="AC1049" s="151"/>
      <c r="AD1049" s="151"/>
      <c r="AE1049" s="151"/>
      <c r="AF1049" s="151"/>
      <c r="AG1049" s="151" t="s">
        <v>148</v>
      </c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2" x14ac:dyDescent="0.2">
      <c r="A1050" s="158"/>
      <c r="B1050" s="159"/>
      <c r="C1050" s="261" t="s">
        <v>995</v>
      </c>
      <c r="D1050" s="262"/>
      <c r="E1050" s="262"/>
      <c r="F1050" s="262"/>
      <c r="G1050" s="262"/>
      <c r="H1050" s="161"/>
      <c r="I1050" s="161"/>
      <c r="J1050" s="161"/>
      <c r="K1050" s="161"/>
      <c r="L1050" s="161"/>
      <c r="M1050" s="161"/>
      <c r="N1050" s="160"/>
      <c r="O1050" s="160"/>
      <c r="P1050" s="160"/>
      <c r="Q1050" s="160"/>
      <c r="R1050" s="161"/>
      <c r="S1050" s="161"/>
      <c r="T1050" s="161"/>
      <c r="U1050" s="161"/>
      <c r="V1050" s="161"/>
      <c r="W1050" s="161"/>
      <c r="X1050" s="161"/>
      <c r="Y1050" s="161"/>
      <c r="Z1050" s="151"/>
      <c r="AA1050" s="151"/>
      <c r="AB1050" s="151"/>
      <c r="AC1050" s="151"/>
      <c r="AD1050" s="151"/>
      <c r="AE1050" s="151"/>
      <c r="AF1050" s="151"/>
      <c r="AG1050" s="151" t="s">
        <v>187</v>
      </c>
      <c r="AH1050" s="151"/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2" x14ac:dyDescent="0.2">
      <c r="A1051" s="158"/>
      <c r="B1051" s="159"/>
      <c r="C1051" s="189" t="s">
        <v>996</v>
      </c>
      <c r="D1051" s="182"/>
      <c r="E1051" s="183"/>
      <c r="F1051" s="161"/>
      <c r="G1051" s="161"/>
      <c r="H1051" s="161"/>
      <c r="I1051" s="161"/>
      <c r="J1051" s="161"/>
      <c r="K1051" s="161"/>
      <c r="L1051" s="161"/>
      <c r="M1051" s="161"/>
      <c r="N1051" s="160"/>
      <c r="O1051" s="160"/>
      <c r="P1051" s="160"/>
      <c r="Q1051" s="160"/>
      <c r="R1051" s="161"/>
      <c r="S1051" s="161"/>
      <c r="T1051" s="161"/>
      <c r="U1051" s="161"/>
      <c r="V1051" s="161"/>
      <c r="W1051" s="161"/>
      <c r="X1051" s="161"/>
      <c r="Y1051" s="161"/>
      <c r="Z1051" s="151"/>
      <c r="AA1051" s="151"/>
      <c r="AB1051" s="151"/>
      <c r="AC1051" s="151"/>
      <c r="AD1051" s="151"/>
      <c r="AE1051" s="151"/>
      <c r="AF1051" s="151"/>
      <c r="AG1051" s="151" t="s">
        <v>190</v>
      </c>
      <c r="AH1051" s="151">
        <v>0</v>
      </c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3" x14ac:dyDescent="0.2">
      <c r="A1052" s="158"/>
      <c r="B1052" s="159"/>
      <c r="C1052" s="189" t="s">
        <v>997</v>
      </c>
      <c r="D1052" s="182"/>
      <c r="E1052" s="183">
        <v>0.47954999999999998</v>
      </c>
      <c r="F1052" s="161"/>
      <c r="G1052" s="161"/>
      <c r="H1052" s="161"/>
      <c r="I1052" s="161"/>
      <c r="J1052" s="161"/>
      <c r="K1052" s="161"/>
      <c r="L1052" s="161"/>
      <c r="M1052" s="161"/>
      <c r="N1052" s="160"/>
      <c r="O1052" s="160"/>
      <c r="P1052" s="160"/>
      <c r="Q1052" s="160"/>
      <c r="R1052" s="161"/>
      <c r="S1052" s="161"/>
      <c r="T1052" s="161"/>
      <c r="U1052" s="161"/>
      <c r="V1052" s="161"/>
      <c r="W1052" s="161"/>
      <c r="X1052" s="161"/>
      <c r="Y1052" s="161"/>
      <c r="Z1052" s="151"/>
      <c r="AA1052" s="151"/>
      <c r="AB1052" s="151"/>
      <c r="AC1052" s="151"/>
      <c r="AD1052" s="151"/>
      <c r="AE1052" s="151"/>
      <c r="AF1052" s="151"/>
      <c r="AG1052" s="151" t="s">
        <v>190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3" x14ac:dyDescent="0.2">
      <c r="A1053" s="158"/>
      <c r="B1053" s="159"/>
      <c r="C1053" s="189" t="s">
        <v>998</v>
      </c>
      <c r="D1053" s="182"/>
      <c r="E1053" s="183">
        <v>2.74</v>
      </c>
      <c r="F1053" s="161"/>
      <c r="G1053" s="161"/>
      <c r="H1053" s="161"/>
      <c r="I1053" s="161"/>
      <c r="J1053" s="161"/>
      <c r="K1053" s="161"/>
      <c r="L1053" s="161"/>
      <c r="M1053" s="161"/>
      <c r="N1053" s="160"/>
      <c r="O1053" s="160"/>
      <c r="P1053" s="160"/>
      <c r="Q1053" s="160"/>
      <c r="R1053" s="161"/>
      <c r="S1053" s="161"/>
      <c r="T1053" s="161"/>
      <c r="U1053" s="161"/>
      <c r="V1053" s="161"/>
      <c r="W1053" s="161"/>
      <c r="X1053" s="161"/>
      <c r="Y1053" s="161"/>
      <c r="Z1053" s="151"/>
      <c r="AA1053" s="151"/>
      <c r="AB1053" s="151"/>
      <c r="AC1053" s="151"/>
      <c r="AD1053" s="151"/>
      <c r="AE1053" s="151"/>
      <c r="AF1053" s="151"/>
      <c r="AG1053" s="151" t="s">
        <v>190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3" x14ac:dyDescent="0.2">
      <c r="A1054" s="158"/>
      <c r="B1054" s="159"/>
      <c r="C1054" s="189" t="s">
        <v>999</v>
      </c>
      <c r="D1054" s="182"/>
      <c r="E1054" s="183">
        <v>0.69</v>
      </c>
      <c r="F1054" s="161"/>
      <c r="G1054" s="161"/>
      <c r="H1054" s="161"/>
      <c r="I1054" s="161"/>
      <c r="J1054" s="161"/>
      <c r="K1054" s="161"/>
      <c r="L1054" s="161"/>
      <c r="M1054" s="161"/>
      <c r="N1054" s="160"/>
      <c r="O1054" s="160"/>
      <c r="P1054" s="160"/>
      <c r="Q1054" s="160"/>
      <c r="R1054" s="161"/>
      <c r="S1054" s="161"/>
      <c r="T1054" s="161"/>
      <c r="U1054" s="161"/>
      <c r="V1054" s="161"/>
      <c r="W1054" s="161"/>
      <c r="X1054" s="161"/>
      <c r="Y1054" s="161"/>
      <c r="Z1054" s="151"/>
      <c r="AA1054" s="151"/>
      <c r="AB1054" s="151"/>
      <c r="AC1054" s="151"/>
      <c r="AD1054" s="151"/>
      <c r="AE1054" s="151"/>
      <c r="AF1054" s="151"/>
      <c r="AG1054" s="151" t="s">
        <v>190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x14ac:dyDescent="0.2">
      <c r="A1055" s="3"/>
      <c r="B1055" s="4"/>
      <c r="C1055" s="179"/>
      <c r="D1055" s="6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AE1055">
        <v>12</v>
      </c>
      <c r="AF1055">
        <v>21</v>
      </c>
      <c r="AG1055" t="s">
        <v>125</v>
      </c>
    </row>
    <row r="1056" spans="1:60" x14ac:dyDescent="0.2">
      <c r="A1056" s="154"/>
      <c r="B1056" s="155" t="s">
        <v>29</v>
      </c>
      <c r="C1056" s="180"/>
      <c r="D1056" s="156"/>
      <c r="E1056" s="157"/>
      <c r="F1056" s="157"/>
      <c r="G1056" s="169">
        <f>G8+G423+G452+G493+G938+G950+G983+G999+G1023+G1029</f>
        <v>0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AE1056">
        <f>SUMIF(L7:L1054,AE1055,G7:G1054)</f>
        <v>0</v>
      </c>
      <c r="AF1056">
        <f>SUMIF(L7:L1054,AF1055,G7:G1054)</f>
        <v>0</v>
      </c>
      <c r="AG1056" t="s">
        <v>177</v>
      </c>
    </row>
    <row r="1057" spans="1:33" x14ac:dyDescent="0.2">
      <c r="A1057" s="260" t="s">
        <v>1000</v>
      </c>
      <c r="B1057" s="260"/>
      <c r="C1057" s="179"/>
      <c r="D1057" s="6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</row>
    <row r="1058" spans="1:33" x14ac:dyDescent="0.2">
      <c r="A1058" s="3"/>
      <c r="B1058" s="4" t="s">
        <v>1001</v>
      </c>
      <c r="C1058" s="179" t="s">
        <v>1002</v>
      </c>
      <c r="D1058" s="6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AG1058" t="s">
        <v>1003</v>
      </c>
    </row>
    <row r="1059" spans="1:33" x14ac:dyDescent="0.2">
      <c r="A1059" s="3"/>
      <c r="B1059" s="4" t="s">
        <v>1004</v>
      </c>
      <c r="C1059" s="179" t="s">
        <v>1005</v>
      </c>
      <c r="D1059" s="6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AG1059" t="s">
        <v>1006</v>
      </c>
    </row>
    <row r="1060" spans="1:33" x14ac:dyDescent="0.2">
      <c r="A1060" s="3"/>
      <c r="B1060" s="4"/>
      <c r="C1060" s="179" t="s">
        <v>1007</v>
      </c>
      <c r="D1060" s="6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AG1060" t="s">
        <v>1008</v>
      </c>
    </row>
    <row r="1061" spans="1:33" x14ac:dyDescent="0.2">
      <c r="A1061" s="3"/>
      <c r="B1061" s="4"/>
      <c r="C1061" s="179"/>
      <c r="D1061" s="6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</row>
    <row r="1062" spans="1:33" x14ac:dyDescent="0.2">
      <c r="C1062" s="181"/>
      <c r="D1062" s="10"/>
      <c r="AG1062" t="s">
        <v>178</v>
      </c>
    </row>
    <row r="1063" spans="1:33" x14ac:dyDescent="0.2">
      <c r="D1063" s="10"/>
    </row>
    <row r="1064" spans="1:33" x14ac:dyDescent="0.2">
      <c r="D1064" s="10"/>
    </row>
    <row r="1065" spans="1:33" x14ac:dyDescent="0.2">
      <c r="D1065" s="10"/>
    </row>
    <row r="1066" spans="1:33" x14ac:dyDescent="0.2">
      <c r="D1066" s="10"/>
    </row>
    <row r="1067" spans="1:33" x14ac:dyDescent="0.2">
      <c r="D1067" s="10"/>
    </row>
    <row r="1068" spans="1:33" x14ac:dyDescent="0.2">
      <c r="D1068" s="10"/>
    </row>
    <row r="1069" spans="1:33" x14ac:dyDescent="0.2">
      <c r="D1069" s="10"/>
    </row>
    <row r="1070" spans="1:33" x14ac:dyDescent="0.2">
      <c r="D1070" s="10"/>
    </row>
    <row r="1071" spans="1:33" x14ac:dyDescent="0.2">
      <c r="D1071" s="10"/>
    </row>
    <row r="1072" spans="1:33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hIwBNc5IgZsa+i+ocYK8zizvKn7jiqA/itIxjWUjmAbqRwzLE18LJWvkpXkeGFiGEW0Zq3JV0K4f8B16f91QQ==" saltValue="TN6s9R1FXQJtH/MM48UR9g==" spinCount="100000" sheet="1" formatRows="0"/>
  <mergeCells count="119">
    <mergeCell ref="C1050:G1050"/>
    <mergeCell ref="C957:G957"/>
    <mergeCell ref="C958:G958"/>
    <mergeCell ref="C962:G962"/>
    <mergeCell ref="C971:G971"/>
    <mergeCell ref="C993:G993"/>
    <mergeCell ref="C1027:G1027"/>
    <mergeCell ref="C928:G928"/>
    <mergeCell ref="C935:G935"/>
    <mergeCell ref="C940:G940"/>
    <mergeCell ref="C943:G943"/>
    <mergeCell ref="C948:G948"/>
    <mergeCell ref="C952:G952"/>
    <mergeCell ref="C899:G899"/>
    <mergeCell ref="C903:G903"/>
    <mergeCell ref="C908:G908"/>
    <mergeCell ref="C912:G912"/>
    <mergeCell ref="C920:G920"/>
    <mergeCell ref="C924:G924"/>
    <mergeCell ref="C873:G873"/>
    <mergeCell ref="C878:G878"/>
    <mergeCell ref="C882:G882"/>
    <mergeCell ref="C886:G886"/>
    <mergeCell ref="C891:G891"/>
    <mergeCell ref="C895:G895"/>
    <mergeCell ref="C845:G845"/>
    <mergeCell ref="C849:G849"/>
    <mergeCell ref="C854:G854"/>
    <mergeCell ref="C858:G858"/>
    <mergeCell ref="C863:G863"/>
    <mergeCell ref="C868:G868"/>
    <mergeCell ref="C817:G817"/>
    <mergeCell ref="C822:G822"/>
    <mergeCell ref="C827:G827"/>
    <mergeCell ref="C832:G832"/>
    <mergeCell ref="C836:G836"/>
    <mergeCell ref="C839:G839"/>
    <mergeCell ref="C790:G790"/>
    <mergeCell ref="C794:G794"/>
    <mergeCell ref="C799:G799"/>
    <mergeCell ref="C803:G803"/>
    <mergeCell ref="C808:G808"/>
    <mergeCell ref="C813:G813"/>
    <mergeCell ref="C768:G768"/>
    <mergeCell ref="C771:G771"/>
    <mergeCell ref="C774:G774"/>
    <mergeCell ref="C777:G777"/>
    <mergeCell ref="C780:G780"/>
    <mergeCell ref="C783:G783"/>
    <mergeCell ref="C678:G678"/>
    <mergeCell ref="C679:G679"/>
    <mergeCell ref="C687:G687"/>
    <mergeCell ref="C688:G688"/>
    <mergeCell ref="C689:G689"/>
    <mergeCell ref="C765:G765"/>
    <mergeCell ref="C651:G651"/>
    <mergeCell ref="C654:G654"/>
    <mergeCell ref="C659:G659"/>
    <mergeCell ref="C663:G663"/>
    <mergeCell ref="C670:G670"/>
    <mergeCell ref="C677:G677"/>
    <mergeCell ref="C512:G512"/>
    <mergeCell ref="C516:G516"/>
    <mergeCell ref="C634:G634"/>
    <mergeCell ref="C637:G637"/>
    <mergeCell ref="C642:G642"/>
    <mergeCell ref="C646:G646"/>
    <mergeCell ref="C488:G488"/>
    <mergeCell ref="C489:G489"/>
    <mergeCell ref="C495:G495"/>
    <mergeCell ref="C499:G499"/>
    <mergeCell ref="C503:G503"/>
    <mergeCell ref="C507:G507"/>
    <mergeCell ref="C393:G393"/>
    <mergeCell ref="C425:G425"/>
    <mergeCell ref="C429:G429"/>
    <mergeCell ref="C439:G439"/>
    <mergeCell ref="C446:G446"/>
    <mergeCell ref="C475:G475"/>
    <mergeCell ref="C322:G322"/>
    <mergeCell ref="C323:G323"/>
    <mergeCell ref="C343:G343"/>
    <mergeCell ref="C359:G359"/>
    <mergeCell ref="C362:G362"/>
    <mergeCell ref="C365:G365"/>
    <mergeCell ref="C301:G301"/>
    <mergeCell ref="C305:G305"/>
    <mergeCell ref="C308:G308"/>
    <mergeCell ref="C313:G313"/>
    <mergeCell ref="C171:G171"/>
    <mergeCell ref="C215:G215"/>
    <mergeCell ref="C219:G219"/>
    <mergeCell ref="C255:G255"/>
    <mergeCell ref="C258:G258"/>
    <mergeCell ref="C268:G268"/>
    <mergeCell ref="A1:G1"/>
    <mergeCell ref="C2:G2"/>
    <mergeCell ref="C3:G3"/>
    <mergeCell ref="C4:G4"/>
    <mergeCell ref="A1057:B1057"/>
    <mergeCell ref="C10:G10"/>
    <mergeCell ref="C11:G11"/>
    <mergeCell ref="C52:G52"/>
    <mergeCell ref="C66:G66"/>
    <mergeCell ref="C67:G67"/>
    <mergeCell ref="C104:G104"/>
    <mergeCell ref="C105:G105"/>
    <mergeCell ref="C120:G120"/>
    <mergeCell ref="C124:G124"/>
    <mergeCell ref="C129:G129"/>
    <mergeCell ref="C153:G153"/>
    <mergeCell ref="C71:G71"/>
    <mergeCell ref="C72:G72"/>
    <mergeCell ref="C77:G77"/>
    <mergeCell ref="C80:G80"/>
    <mergeCell ref="C83:G83"/>
    <mergeCell ref="C84:G84"/>
    <mergeCell ref="C271:G271"/>
    <mergeCell ref="C298:G298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&amp;RSoupis prací</oddHeader>
    <oddFooter>&amp;LZpracováno programem BUILDpower S,  © RTS, a.s.&amp;C&amp;P/&amp;N&amp;R06/2024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C2AFC-8E73-4189-8D8C-F6F61A72DD0A}">
  <sheetPr>
    <outlinePr summaryBelow="0"/>
  </sheetPr>
  <dimension ref="A1:BH5000"/>
  <sheetViews>
    <sheetView zoomScale="130" zoomScaleNormal="130" workbookViewId="0">
      <pane ySplit="7" topLeftCell="A520" activePane="bottomLeft" state="frozen"/>
      <selection pane="bottomLeft" activeCell="C479" sqref="C479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179</v>
      </c>
      <c r="B1" s="253"/>
      <c r="C1" s="253"/>
      <c r="D1" s="253"/>
      <c r="E1" s="253"/>
      <c r="F1" s="253"/>
      <c r="G1" s="253"/>
      <c r="AG1" t="s">
        <v>112</v>
      </c>
    </row>
    <row r="2" spans="1:60" ht="25.15" customHeight="1" x14ac:dyDescent="0.2">
      <c r="A2" s="143" t="s">
        <v>7</v>
      </c>
      <c r="B2" s="48" t="s">
        <v>43</v>
      </c>
      <c r="C2" s="254" t="s">
        <v>44</v>
      </c>
      <c r="D2" s="255"/>
      <c r="E2" s="255"/>
      <c r="F2" s="255"/>
      <c r="G2" s="256"/>
      <c r="AG2" t="s">
        <v>113</v>
      </c>
    </row>
    <row r="3" spans="1:60" ht="25.15" customHeight="1" x14ac:dyDescent="0.2">
      <c r="A3" s="143" t="s">
        <v>8</v>
      </c>
      <c r="B3" s="48" t="s">
        <v>66</v>
      </c>
      <c r="C3" s="254" t="s">
        <v>67</v>
      </c>
      <c r="D3" s="255"/>
      <c r="E3" s="255"/>
      <c r="F3" s="255"/>
      <c r="G3" s="256"/>
      <c r="AC3" s="124" t="s">
        <v>180</v>
      </c>
      <c r="AG3" t="s">
        <v>115</v>
      </c>
    </row>
    <row r="4" spans="1:60" ht="25.15" customHeight="1" x14ac:dyDescent="0.2">
      <c r="A4" s="144" t="s">
        <v>9</v>
      </c>
      <c r="B4" s="145" t="s">
        <v>68</v>
      </c>
      <c r="C4" s="257" t="s">
        <v>69</v>
      </c>
      <c r="D4" s="258"/>
      <c r="E4" s="258"/>
      <c r="F4" s="258"/>
      <c r="G4" s="259"/>
      <c r="AG4" t="s">
        <v>116</v>
      </c>
    </row>
    <row r="5" spans="1:60" x14ac:dyDescent="0.2">
      <c r="D5" s="10"/>
    </row>
    <row r="6" spans="1:60" ht="38.25" x14ac:dyDescent="0.2">
      <c r="A6" s="147" t="s">
        <v>117</v>
      </c>
      <c r="B6" s="149" t="s">
        <v>118</v>
      </c>
      <c r="C6" s="149" t="s">
        <v>119</v>
      </c>
      <c r="D6" s="148" t="s">
        <v>120</v>
      </c>
      <c r="E6" s="147" t="s">
        <v>121</v>
      </c>
      <c r="F6" s="146" t="s">
        <v>122</v>
      </c>
      <c r="G6" s="147" t="s">
        <v>29</v>
      </c>
      <c r="H6" s="150" t="s">
        <v>30</v>
      </c>
      <c r="I6" s="150" t="s">
        <v>123</v>
      </c>
      <c r="J6" s="150" t="s">
        <v>31</v>
      </c>
      <c r="K6" s="150" t="s">
        <v>124</v>
      </c>
      <c r="L6" s="150" t="s">
        <v>125</v>
      </c>
      <c r="M6" s="150" t="s">
        <v>126</v>
      </c>
      <c r="N6" s="150" t="s">
        <v>127</v>
      </c>
      <c r="O6" s="150" t="s">
        <v>128</v>
      </c>
      <c r="P6" s="150" t="s">
        <v>129</v>
      </c>
      <c r="Q6" s="150" t="s">
        <v>130</v>
      </c>
      <c r="R6" s="150" t="s">
        <v>131</v>
      </c>
      <c r="S6" s="150" t="s">
        <v>132</v>
      </c>
      <c r="T6" s="150" t="s">
        <v>133</v>
      </c>
      <c r="U6" s="150" t="s">
        <v>134</v>
      </c>
      <c r="V6" s="150" t="s">
        <v>135</v>
      </c>
      <c r="W6" s="150" t="s">
        <v>136</v>
      </c>
      <c r="X6" s="150" t="s">
        <v>137</v>
      </c>
      <c r="Y6" s="150" t="s">
        <v>138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3" t="s">
        <v>139</v>
      </c>
      <c r="B8" s="164" t="s">
        <v>84</v>
      </c>
      <c r="C8" s="177" t="s">
        <v>85</v>
      </c>
      <c r="D8" s="165"/>
      <c r="E8" s="166"/>
      <c r="F8" s="167"/>
      <c r="G8" s="167">
        <f>SUMIF(AG9:AG220,"&lt;&gt;NOR",G9:G220)</f>
        <v>0</v>
      </c>
      <c r="H8" s="167"/>
      <c r="I8" s="167">
        <f>SUM(I9:I220)</f>
        <v>0</v>
      </c>
      <c r="J8" s="167"/>
      <c r="K8" s="167">
        <f>SUM(K9:K220)</f>
        <v>0</v>
      </c>
      <c r="L8" s="167"/>
      <c r="M8" s="167">
        <f>SUM(M9:M220)</f>
        <v>0</v>
      </c>
      <c r="N8" s="166"/>
      <c r="O8" s="166">
        <f>SUM(O9:O220)</f>
        <v>195.75</v>
      </c>
      <c r="P8" s="166"/>
      <c r="Q8" s="166">
        <f>SUM(Q9:Q220)</f>
        <v>17.010000000000002</v>
      </c>
      <c r="R8" s="167"/>
      <c r="S8" s="167"/>
      <c r="T8" s="168"/>
      <c r="U8" s="162"/>
      <c r="V8" s="162">
        <f>SUM(V9:V220)</f>
        <v>937.2099999999997</v>
      </c>
      <c r="W8" s="162"/>
      <c r="X8" s="162"/>
      <c r="Y8" s="162"/>
      <c r="AG8" t="s">
        <v>140</v>
      </c>
    </row>
    <row r="9" spans="1:60" ht="22.5" outlineLevel="1" x14ac:dyDescent="0.2">
      <c r="A9" s="170">
        <v>1</v>
      </c>
      <c r="B9" s="171" t="s">
        <v>1009</v>
      </c>
      <c r="C9" s="178" t="s">
        <v>1010</v>
      </c>
      <c r="D9" s="172" t="s">
        <v>183</v>
      </c>
      <c r="E9" s="173">
        <v>25.0365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0.22500000000000001</v>
      </c>
      <c r="Q9" s="173">
        <f>ROUND(E9*P9,2)</f>
        <v>5.63</v>
      </c>
      <c r="R9" s="175" t="s">
        <v>184</v>
      </c>
      <c r="S9" s="175" t="s">
        <v>185</v>
      </c>
      <c r="T9" s="176" t="s">
        <v>185</v>
      </c>
      <c r="U9" s="161">
        <v>0.14000000000000001</v>
      </c>
      <c r="V9" s="161">
        <f>ROUND(E9*U9,2)</f>
        <v>3.51</v>
      </c>
      <c r="W9" s="161"/>
      <c r="X9" s="161" t="s">
        <v>146</v>
      </c>
      <c r="Y9" s="161" t="s">
        <v>147</v>
      </c>
      <c r="Z9" s="151"/>
      <c r="AA9" s="151"/>
      <c r="AB9" s="151"/>
      <c r="AC9" s="151"/>
      <c r="AD9" s="151"/>
      <c r="AE9" s="151"/>
      <c r="AF9" s="151"/>
      <c r="AG9" s="151" t="s">
        <v>148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1" t="s">
        <v>186</v>
      </c>
      <c r="D10" s="262"/>
      <c r="E10" s="262"/>
      <c r="F10" s="262"/>
      <c r="G10" s="262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187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2" x14ac:dyDescent="0.2">
      <c r="A11" s="158"/>
      <c r="B11" s="159"/>
      <c r="C11" s="263" t="s">
        <v>1011</v>
      </c>
      <c r="D11" s="264"/>
      <c r="E11" s="264"/>
      <c r="F11" s="264"/>
      <c r="G11" s="264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150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88" t="str">
        <f>C11</f>
        <v>zámková dlažba z 80% rozsahu dočasně uložena na meziskládce ke zpětnému použití, 20% rozsahu znehodnoceno a odvezeno na skládku s poplatkem - bude upřesněno dle skutečnosti</v>
      </c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89" t="s">
        <v>1012</v>
      </c>
      <c r="D12" s="182"/>
      <c r="E12" s="183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3" x14ac:dyDescent="0.2">
      <c r="A13" s="158"/>
      <c r="B13" s="159"/>
      <c r="C13" s="189" t="s">
        <v>1013</v>
      </c>
      <c r="D13" s="182"/>
      <c r="E13" s="183">
        <v>5.2130000000000001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190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89" t="s">
        <v>1014</v>
      </c>
      <c r="D14" s="182"/>
      <c r="E14" s="183">
        <v>1.1615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89" t="s">
        <v>1015</v>
      </c>
      <c r="D15" s="182"/>
      <c r="E15" s="183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190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89" t="s">
        <v>1016</v>
      </c>
      <c r="D16" s="182"/>
      <c r="E16" s="183">
        <v>6.6219999999999999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89" t="s">
        <v>1017</v>
      </c>
      <c r="D17" s="182"/>
      <c r="E17" s="183">
        <v>0.5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190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89" t="s">
        <v>204</v>
      </c>
      <c r="D18" s="182"/>
      <c r="E18" s="183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89" t="s">
        <v>1018</v>
      </c>
      <c r="D19" s="182"/>
      <c r="E19" s="183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190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89" t="s">
        <v>1012</v>
      </c>
      <c r="D20" s="182"/>
      <c r="E20" s="183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3" x14ac:dyDescent="0.2">
      <c r="A21" s="158"/>
      <c r="B21" s="159"/>
      <c r="C21" s="189" t="s">
        <v>1019</v>
      </c>
      <c r="D21" s="182"/>
      <c r="E21" s="183">
        <v>4.01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190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89" t="s">
        <v>1020</v>
      </c>
      <c r="D22" s="182"/>
      <c r="E22" s="183">
        <v>1.01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89" t="s">
        <v>1015</v>
      </c>
      <c r="D23" s="182"/>
      <c r="E23" s="183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190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89" t="s">
        <v>1021</v>
      </c>
      <c r="D24" s="182"/>
      <c r="E24" s="183">
        <v>6.02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89" t="s">
        <v>1022</v>
      </c>
      <c r="D25" s="182"/>
      <c r="E25" s="183">
        <v>0.5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0">
        <v>2</v>
      </c>
      <c r="B26" s="171" t="s">
        <v>193</v>
      </c>
      <c r="C26" s="178" t="s">
        <v>194</v>
      </c>
      <c r="D26" s="172" t="s">
        <v>183</v>
      </c>
      <c r="E26" s="173">
        <v>13.496499999999999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0.22</v>
      </c>
      <c r="Q26" s="173">
        <f>ROUND(E26*P26,2)</f>
        <v>2.97</v>
      </c>
      <c r="R26" s="175" t="s">
        <v>184</v>
      </c>
      <c r="S26" s="175" t="s">
        <v>185</v>
      </c>
      <c r="T26" s="176" t="s">
        <v>185</v>
      </c>
      <c r="U26" s="161">
        <v>0.42</v>
      </c>
      <c r="V26" s="161">
        <f>ROUND(E26*U26,2)</f>
        <v>5.67</v>
      </c>
      <c r="W26" s="161"/>
      <c r="X26" s="161" t="s">
        <v>146</v>
      </c>
      <c r="Y26" s="161" t="s">
        <v>147</v>
      </c>
      <c r="Z26" s="151"/>
      <c r="AA26" s="151"/>
      <c r="AB26" s="151"/>
      <c r="AC26" s="151"/>
      <c r="AD26" s="151"/>
      <c r="AE26" s="151"/>
      <c r="AF26" s="151"/>
      <c r="AG26" s="151" t="s">
        <v>148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89" t="s">
        <v>1012</v>
      </c>
      <c r="D27" s="182"/>
      <c r="E27" s="183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3" x14ac:dyDescent="0.2">
      <c r="A28" s="158"/>
      <c r="B28" s="159"/>
      <c r="C28" s="189" t="s">
        <v>1013</v>
      </c>
      <c r="D28" s="182"/>
      <c r="E28" s="183">
        <v>5.2130000000000001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89" t="s">
        <v>1014</v>
      </c>
      <c r="D29" s="182"/>
      <c r="E29" s="183">
        <v>1.1615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190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89" t="s">
        <v>204</v>
      </c>
      <c r="D30" s="182"/>
      <c r="E30" s="183"/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89" t="s">
        <v>1015</v>
      </c>
      <c r="D31" s="182"/>
      <c r="E31" s="183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89" t="s">
        <v>1016</v>
      </c>
      <c r="D32" s="182"/>
      <c r="E32" s="183">
        <v>6.6219999999999999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89" t="s">
        <v>1017</v>
      </c>
      <c r="D33" s="182"/>
      <c r="E33" s="183">
        <v>0.5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0">
        <v>3</v>
      </c>
      <c r="B34" s="171" t="s">
        <v>195</v>
      </c>
      <c r="C34" s="178" t="s">
        <v>196</v>
      </c>
      <c r="D34" s="172" t="s">
        <v>183</v>
      </c>
      <c r="E34" s="173">
        <v>13.496499999999999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0.33</v>
      </c>
      <c r="Q34" s="173">
        <f>ROUND(E34*P34,2)</f>
        <v>4.45</v>
      </c>
      <c r="R34" s="175" t="s">
        <v>184</v>
      </c>
      <c r="S34" s="175" t="s">
        <v>185</v>
      </c>
      <c r="T34" s="176" t="s">
        <v>185</v>
      </c>
      <c r="U34" s="161">
        <v>0.53</v>
      </c>
      <c r="V34" s="161">
        <f>ROUND(E34*U34,2)</f>
        <v>7.15</v>
      </c>
      <c r="W34" s="161"/>
      <c r="X34" s="161" t="s">
        <v>146</v>
      </c>
      <c r="Y34" s="161" t="s">
        <v>147</v>
      </c>
      <c r="Z34" s="151"/>
      <c r="AA34" s="151"/>
      <c r="AB34" s="151"/>
      <c r="AC34" s="151"/>
      <c r="AD34" s="151"/>
      <c r="AE34" s="151"/>
      <c r="AF34" s="151"/>
      <c r="AG34" s="151" t="s">
        <v>148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89" t="s">
        <v>1012</v>
      </c>
      <c r="D35" s="182"/>
      <c r="E35" s="183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190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3" x14ac:dyDescent="0.2">
      <c r="A36" s="158"/>
      <c r="B36" s="159"/>
      <c r="C36" s="189" t="s">
        <v>1013</v>
      </c>
      <c r="D36" s="182"/>
      <c r="E36" s="183">
        <v>5.2130000000000001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89" t="s">
        <v>1014</v>
      </c>
      <c r="D37" s="182"/>
      <c r="E37" s="183">
        <v>1.1615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89" t="s">
        <v>204</v>
      </c>
      <c r="D38" s="182"/>
      <c r="E38" s="183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190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89" t="s">
        <v>1015</v>
      </c>
      <c r="D39" s="182"/>
      <c r="E39" s="183"/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89" t="s">
        <v>1016</v>
      </c>
      <c r="D40" s="182"/>
      <c r="E40" s="183">
        <v>6.6219999999999999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89" t="s">
        <v>1017</v>
      </c>
      <c r="D41" s="182"/>
      <c r="E41" s="183">
        <v>0.5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4</v>
      </c>
      <c r="B42" s="171" t="s">
        <v>1023</v>
      </c>
      <c r="C42" s="178" t="s">
        <v>1024</v>
      </c>
      <c r="D42" s="172" t="s">
        <v>230</v>
      </c>
      <c r="E42" s="173">
        <v>18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0.22</v>
      </c>
      <c r="Q42" s="173">
        <f>ROUND(E42*P42,2)</f>
        <v>3.96</v>
      </c>
      <c r="R42" s="175" t="s">
        <v>184</v>
      </c>
      <c r="S42" s="175" t="s">
        <v>185</v>
      </c>
      <c r="T42" s="176" t="s">
        <v>185</v>
      </c>
      <c r="U42" s="161">
        <v>0.14000000000000001</v>
      </c>
      <c r="V42" s="161">
        <f>ROUND(E42*U42,2)</f>
        <v>2.52</v>
      </c>
      <c r="W42" s="161"/>
      <c r="X42" s="161" t="s">
        <v>146</v>
      </c>
      <c r="Y42" s="161" t="s">
        <v>147</v>
      </c>
      <c r="Z42" s="151"/>
      <c r="AA42" s="151"/>
      <c r="AB42" s="151"/>
      <c r="AC42" s="151"/>
      <c r="AD42" s="151"/>
      <c r="AE42" s="151"/>
      <c r="AF42" s="151"/>
      <c r="AG42" s="151" t="s">
        <v>148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261" t="s">
        <v>231</v>
      </c>
      <c r="D43" s="262"/>
      <c r="E43" s="262"/>
      <c r="F43" s="262"/>
      <c r="G43" s="262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187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88" t="str">
        <f>C43</f>
        <v>s vybouráním lože, s přemístěním hmot na skládku na vzdálenost do 3 m nebo naložením na dopravní prostředek</v>
      </c>
      <c r="BB43" s="151"/>
      <c r="BC43" s="151"/>
      <c r="BD43" s="151"/>
      <c r="BE43" s="151"/>
      <c r="BF43" s="151"/>
      <c r="BG43" s="151"/>
      <c r="BH43" s="151"/>
    </row>
    <row r="44" spans="1:60" ht="22.5" outlineLevel="2" x14ac:dyDescent="0.2">
      <c r="A44" s="158"/>
      <c r="B44" s="159"/>
      <c r="C44" s="263" t="s">
        <v>1025</v>
      </c>
      <c r="D44" s="264"/>
      <c r="E44" s="264"/>
      <c r="F44" s="264"/>
      <c r="G44" s="264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150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88" t="str">
        <f>C44</f>
        <v>chodníkové obruby z 80% rozsahu dočasně uloženy na meziskládce ke zpětnému použití, 20% rozsahu znehodnoceno a odvezeno na skládku s poplatkem - bude upřesněno dle skutečnosti</v>
      </c>
      <c r="BB44" s="151"/>
      <c r="BC44" s="151"/>
      <c r="BD44" s="151"/>
      <c r="BE44" s="151"/>
      <c r="BF44" s="151"/>
      <c r="BG44" s="151"/>
      <c r="BH44" s="151"/>
    </row>
    <row r="45" spans="1:60" ht="22.5" outlineLevel="2" x14ac:dyDescent="0.2">
      <c r="A45" s="158"/>
      <c r="B45" s="159"/>
      <c r="C45" s="189" t="s">
        <v>1026</v>
      </c>
      <c r="D45" s="182"/>
      <c r="E45" s="183">
        <v>18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0">
        <v>5</v>
      </c>
      <c r="B46" s="171" t="s">
        <v>238</v>
      </c>
      <c r="C46" s="178" t="s">
        <v>239</v>
      </c>
      <c r="D46" s="172" t="s">
        <v>240</v>
      </c>
      <c r="E46" s="173">
        <v>80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 t="s">
        <v>241</v>
      </c>
      <c r="S46" s="175" t="s">
        <v>185</v>
      </c>
      <c r="T46" s="176" t="s">
        <v>185</v>
      </c>
      <c r="U46" s="161">
        <v>0.2</v>
      </c>
      <c r="V46" s="161">
        <f>ROUND(E46*U46,2)</f>
        <v>16</v>
      </c>
      <c r="W46" s="161"/>
      <c r="X46" s="161" t="s">
        <v>146</v>
      </c>
      <c r="Y46" s="161" t="s">
        <v>147</v>
      </c>
      <c r="Z46" s="151"/>
      <c r="AA46" s="151"/>
      <c r="AB46" s="151"/>
      <c r="AC46" s="151"/>
      <c r="AD46" s="151"/>
      <c r="AE46" s="151"/>
      <c r="AF46" s="151"/>
      <c r="AG46" s="151" t="s">
        <v>148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2" x14ac:dyDescent="0.2">
      <c r="A47" s="158"/>
      <c r="B47" s="159"/>
      <c r="C47" s="261" t="s">
        <v>242</v>
      </c>
      <c r="D47" s="262"/>
      <c r="E47" s="262"/>
      <c r="F47" s="262"/>
      <c r="G47" s="262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187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88" t="str">
        <f>C47</f>
        <v>na vzdálenost od hladiny vody v jímce po výšku roviny proložené osou nejvyššího bodu výtlačného potrubí. Včetně odpadní potrubí v délce do 20 m.</v>
      </c>
      <c r="BB47" s="151"/>
      <c r="BC47" s="151"/>
      <c r="BD47" s="151"/>
      <c r="BE47" s="151"/>
      <c r="BF47" s="151"/>
      <c r="BG47" s="151"/>
      <c r="BH47" s="151"/>
    </row>
    <row r="48" spans="1:60" ht="22.5" outlineLevel="2" x14ac:dyDescent="0.2">
      <c r="A48" s="158"/>
      <c r="B48" s="159"/>
      <c r="C48" s="189" t="s">
        <v>1027</v>
      </c>
      <c r="D48" s="182"/>
      <c r="E48" s="183">
        <v>80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70">
        <v>6</v>
      </c>
      <c r="B49" s="171" t="s">
        <v>244</v>
      </c>
      <c r="C49" s="178" t="s">
        <v>245</v>
      </c>
      <c r="D49" s="172" t="s">
        <v>246</v>
      </c>
      <c r="E49" s="173">
        <v>20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 t="s">
        <v>241</v>
      </c>
      <c r="S49" s="175" t="s">
        <v>185</v>
      </c>
      <c r="T49" s="176" t="s">
        <v>185</v>
      </c>
      <c r="U49" s="161">
        <v>0</v>
      </c>
      <c r="V49" s="161">
        <f>ROUND(E49*U49,2)</f>
        <v>0</v>
      </c>
      <c r="W49" s="161"/>
      <c r="X49" s="161" t="s">
        <v>146</v>
      </c>
      <c r="Y49" s="161" t="s">
        <v>147</v>
      </c>
      <c r="Z49" s="151"/>
      <c r="AA49" s="151"/>
      <c r="AB49" s="151"/>
      <c r="AC49" s="151"/>
      <c r="AD49" s="151"/>
      <c r="AE49" s="151"/>
      <c r="AF49" s="151"/>
      <c r="AG49" s="151" t="s">
        <v>148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2" x14ac:dyDescent="0.2">
      <c r="A50" s="158"/>
      <c r="B50" s="159"/>
      <c r="C50" s="261" t="s">
        <v>247</v>
      </c>
      <c r="D50" s="262"/>
      <c r="E50" s="262"/>
      <c r="F50" s="262"/>
      <c r="G50" s="262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8" t="str">
        <f>C50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50" s="151"/>
      <c r="BC50" s="151"/>
      <c r="BD50" s="151"/>
      <c r="BE50" s="151"/>
      <c r="BF50" s="151"/>
      <c r="BG50" s="151"/>
      <c r="BH50" s="151"/>
    </row>
    <row r="51" spans="1:60" ht="22.5" outlineLevel="2" x14ac:dyDescent="0.2">
      <c r="A51" s="158"/>
      <c r="B51" s="159"/>
      <c r="C51" s="189" t="s">
        <v>1028</v>
      </c>
      <c r="D51" s="182"/>
      <c r="E51" s="183">
        <v>20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0">
        <v>7</v>
      </c>
      <c r="B52" s="171" t="s">
        <v>249</v>
      </c>
      <c r="C52" s="178" t="s">
        <v>250</v>
      </c>
      <c r="D52" s="172" t="s">
        <v>230</v>
      </c>
      <c r="E52" s="173">
        <v>4.9000000000000004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8.6800000000000002E-3</v>
      </c>
      <c r="O52" s="173">
        <f>ROUND(E52*N52,2)</f>
        <v>0.04</v>
      </c>
      <c r="P52" s="173">
        <v>0</v>
      </c>
      <c r="Q52" s="173">
        <f>ROUND(E52*P52,2)</f>
        <v>0</v>
      </c>
      <c r="R52" s="175" t="s">
        <v>241</v>
      </c>
      <c r="S52" s="175" t="s">
        <v>185</v>
      </c>
      <c r="T52" s="176" t="s">
        <v>185</v>
      </c>
      <c r="U52" s="161">
        <v>0.7</v>
      </c>
      <c r="V52" s="161">
        <f>ROUND(E52*U52,2)</f>
        <v>3.43</v>
      </c>
      <c r="W52" s="161"/>
      <c r="X52" s="161" t="s">
        <v>146</v>
      </c>
      <c r="Y52" s="161" t="s">
        <v>147</v>
      </c>
      <c r="Z52" s="151"/>
      <c r="AA52" s="151"/>
      <c r="AB52" s="151"/>
      <c r="AC52" s="151"/>
      <c r="AD52" s="151"/>
      <c r="AE52" s="151"/>
      <c r="AF52" s="151"/>
      <c r="AG52" s="151" t="s">
        <v>148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2" x14ac:dyDescent="0.2">
      <c r="A53" s="158"/>
      <c r="B53" s="159"/>
      <c r="C53" s="261" t="s">
        <v>251</v>
      </c>
      <c r="D53" s="262"/>
      <c r="E53" s="262"/>
      <c r="F53" s="262"/>
      <c r="G53" s="262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187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88" t="str">
        <f>C53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63" t="s">
        <v>252</v>
      </c>
      <c r="D54" s="264"/>
      <c r="E54" s="264"/>
      <c r="F54" s="264"/>
      <c r="G54" s="264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150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89" t="s">
        <v>1012</v>
      </c>
      <c r="D55" s="182"/>
      <c r="E55" s="183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190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89" t="s">
        <v>1029</v>
      </c>
      <c r="D56" s="182"/>
      <c r="E56" s="183">
        <v>2.2999999999999998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89" t="s">
        <v>259</v>
      </c>
      <c r="D57" s="182"/>
      <c r="E57" s="183">
        <v>1.3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190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89" t="s">
        <v>260</v>
      </c>
      <c r="D58" s="182"/>
      <c r="E58" s="183">
        <v>1.3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190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0">
        <v>8</v>
      </c>
      <c r="B59" s="171" t="s">
        <v>267</v>
      </c>
      <c r="C59" s="178" t="s">
        <v>268</v>
      </c>
      <c r="D59" s="172" t="s">
        <v>230</v>
      </c>
      <c r="E59" s="173">
        <v>1.3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1.269E-2</v>
      </c>
      <c r="O59" s="173">
        <f>ROUND(E59*N59,2)</f>
        <v>0.02</v>
      </c>
      <c r="P59" s="173">
        <v>0</v>
      </c>
      <c r="Q59" s="173">
        <f>ROUND(E59*P59,2)</f>
        <v>0</v>
      </c>
      <c r="R59" s="175" t="s">
        <v>241</v>
      </c>
      <c r="S59" s="175" t="s">
        <v>185</v>
      </c>
      <c r="T59" s="176" t="s">
        <v>185</v>
      </c>
      <c r="U59" s="161">
        <v>1.1499999999999999</v>
      </c>
      <c r="V59" s="161">
        <f>ROUND(E59*U59,2)</f>
        <v>1.5</v>
      </c>
      <c r="W59" s="161"/>
      <c r="X59" s="161" t="s">
        <v>146</v>
      </c>
      <c r="Y59" s="161" t="s">
        <v>147</v>
      </c>
      <c r="Z59" s="151"/>
      <c r="AA59" s="151"/>
      <c r="AB59" s="151"/>
      <c r="AC59" s="151"/>
      <c r="AD59" s="151"/>
      <c r="AE59" s="151"/>
      <c r="AF59" s="151"/>
      <c r="AG59" s="151" t="s">
        <v>148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2" x14ac:dyDescent="0.2">
      <c r="A60" s="158"/>
      <c r="B60" s="159"/>
      <c r="C60" s="261" t="s">
        <v>251</v>
      </c>
      <c r="D60" s="262"/>
      <c r="E60" s="262"/>
      <c r="F60" s="262"/>
      <c r="G60" s="262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187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88" t="str">
        <f>C60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263" t="s">
        <v>252</v>
      </c>
      <c r="D61" s="264"/>
      <c r="E61" s="264"/>
      <c r="F61" s="264"/>
      <c r="G61" s="264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150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89" t="s">
        <v>1012</v>
      </c>
      <c r="D62" s="182"/>
      <c r="E62" s="183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89" t="s">
        <v>270</v>
      </c>
      <c r="D63" s="182"/>
      <c r="E63" s="183">
        <v>1.3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0">
        <v>9</v>
      </c>
      <c r="B64" s="171" t="s">
        <v>281</v>
      </c>
      <c r="C64" s="178" t="s">
        <v>282</v>
      </c>
      <c r="D64" s="172" t="s">
        <v>230</v>
      </c>
      <c r="E64" s="173">
        <v>52.9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2.478E-2</v>
      </c>
      <c r="O64" s="173">
        <f>ROUND(E64*N64,2)</f>
        <v>1.31</v>
      </c>
      <c r="P64" s="173">
        <v>0</v>
      </c>
      <c r="Q64" s="173">
        <f>ROUND(E64*P64,2)</f>
        <v>0</v>
      </c>
      <c r="R64" s="175" t="s">
        <v>241</v>
      </c>
      <c r="S64" s="175" t="s">
        <v>185</v>
      </c>
      <c r="T64" s="176" t="s">
        <v>185</v>
      </c>
      <c r="U64" s="161">
        <v>0.55000000000000004</v>
      </c>
      <c r="V64" s="161">
        <f>ROUND(E64*U64,2)</f>
        <v>29.1</v>
      </c>
      <c r="W64" s="161"/>
      <c r="X64" s="161" t="s">
        <v>146</v>
      </c>
      <c r="Y64" s="161" t="s">
        <v>147</v>
      </c>
      <c r="Z64" s="151"/>
      <c r="AA64" s="151"/>
      <c r="AB64" s="151"/>
      <c r="AC64" s="151"/>
      <c r="AD64" s="151"/>
      <c r="AE64" s="151"/>
      <c r="AF64" s="151"/>
      <c r="AG64" s="151" t="s">
        <v>148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2" x14ac:dyDescent="0.2">
      <c r="A65" s="158"/>
      <c r="B65" s="159"/>
      <c r="C65" s="261" t="s">
        <v>251</v>
      </c>
      <c r="D65" s="262"/>
      <c r="E65" s="262"/>
      <c r="F65" s="262"/>
      <c r="G65" s="262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187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88" t="str">
        <f>C65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89" t="s">
        <v>1012</v>
      </c>
      <c r="D66" s="182"/>
      <c r="E66" s="183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190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89" t="s">
        <v>1030</v>
      </c>
      <c r="D67" s="182"/>
      <c r="E67" s="183">
        <v>1.3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89" t="s">
        <v>1031</v>
      </c>
      <c r="D68" s="182"/>
      <c r="E68" s="183">
        <v>2.6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89" t="s">
        <v>204</v>
      </c>
      <c r="D69" s="182"/>
      <c r="E69" s="183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190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89" t="s">
        <v>1032</v>
      </c>
      <c r="D70" s="182"/>
      <c r="E70" s="183"/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89" t="s">
        <v>1033</v>
      </c>
      <c r="D71" s="182"/>
      <c r="E71" s="183">
        <v>12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190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89" t="s">
        <v>1034</v>
      </c>
      <c r="D72" s="182"/>
      <c r="E72" s="183">
        <v>21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89" t="s">
        <v>1035</v>
      </c>
      <c r="D73" s="182"/>
      <c r="E73" s="183">
        <v>16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190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0">
        <v>10</v>
      </c>
      <c r="B74" s="171" t="s">
        <v>295</v>
      </c>
      <c r="C74" s="178" t="s">
        <v>296</v>
      </c>
      <c r="D74" s="172" t="s">
        <v>297</v>
      </c>
      <c r="E74" s="173">
        <v>4.82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 t="s">
        <v>241</v>
      </c>
      <c r="S74" s="175" t="s">
        <v>185</v>
      </c>
      <c r="T74" s="176" t="s">
        <v>185</v>
      </c>
      <c r="U74" s="161">
        <v>0.1</v>
      </c>
      <c r="V74" s="161">
        <f>ROUND(E74*U74,2)</f>
        <v>0.48</v>
      </c>
      <c r="W74" s="161"/>
      <c r="X74" s="161" t="s">
        <v>146</v>
      </c>
      <c r="Y74" s="161" t="s">
        <v>147</v>
      </c>
      <c r="Z74" s="151"/>
      <c r="AA74" s="151"/>
      <c r="AB74" s="151"/>
      <c r="AC74" s="151"/>
      <c r="AD74" s="151"/>
      <c r="AE74" s="151"/>
      <c r="AF74" s="151"/>
      <c r="AG74" s="151" t="s">
        <v>148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261" t="s">
        <v>298</v>
      </c>
      <c r="D75" s="262"/>
      <c r="E75" s="262"/>
      <c r="F75" s="262"/>
      <c r="G75" s="262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187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88" t="str">
        <f>C75</f>
        <v>nebo lesní půdy, s vodorovným přemístěním na hromady v místě upotřebení nebo na dočasné či trvalé skládky se složením</v>
      </c>
      <c r="BB75" s="151"/>
      <c r="BC75" s="151"/>
      <c r="BD75" s="151"/>
      <c r="BE75" s="151"/>
      <c r="BF75" s="151"/>
      <c r="BG75" s="151"/>
      <c r="BH75" s="151"/>
    </row>
    <row r="76" spans="1:60" outlineLevel="2" x14ac:dyDescent="0.2">
      <c r="A76" s="158"/>
      <c r="B76" s="159"/>
      <c r="C76" s="190" t="s">
        <v>299</v>
      </c>
      <c r="D76" s="184"/>
      <c r="E76" s="185"/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190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1" t="s">
        <v>1036</v>
      </c>
      <c r="D77" s="184"/>
      <c r="E77" s="185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190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1037</v>
      </c>
      <c r="D78" s="184"/>
      <c r="E78" s="185">
        <v>0.22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>
        <v>2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1038</v>
      </c>
      <c r="D79" s="184"/>
      <c r="E79" s="185">
        <v>1.4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190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2" t="s">
        <v>309</v>
      </c>
      <c r="D80" s="186"/>
      <c r="E80" s="187">
        <v>1.62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>
        <v>3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0" t="s">
        <v>310</v>
      </c>
      <c r="D81" s="184"/>
      <c r="E81" s="185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190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3" x14ac:dyDescent="0.2">
      <c r="A82" s="158"/>
      <c r="B82" s="159"/>
      <c r="C82" s="189" t="s">
        <v>1039</v>
      </c>
      <c r="D82" s="182"/>
      <c r="E82" s="183">
        <v>0.62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89" t="s">
        <v>1040</v>
      </c>
      <c r="D83" s="182"/>
      <c r="E83" s="183">
        <v>4.2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190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0">
        <v>11</v>
      </c>
      <c r="B84" s="171" t="s">
        <v>1041</v>
      </c>
      <c r="C84" s="178" t="s">
        <v>1042</v>
      </c>
      <c r="D84" s="172" t="s">
        <v>297</v>
      </c>
      <c r="E84" s="173">
        <v>82.408320000000003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 t="s">
        <v>241</v>
      </c>
      <c r="S84" s="175" t="s">
        <v>185</v>
      </c>
      <c r="T84" s="176" t="s">
        <v>185</v>
      </c>
      <c r="U84" s="161">
        <v>2.335</v>
      </c>
      <c r="V84" s="161">
        <f>ROUND(E84*U84,2)</f>
        <v>192.42</v>
      </c>
      <c r="W84" s="161"/>
      <c r="X84" s="161" t="s">
        <v>146</v>
      </c>
      <c r="Y84" s="161" t="s">
        <v>147</v>
      </c>
      <c r="Z84" s="151"/>
      <c r="AA84" s="151"/>
      <c r="AB84" s="151"/>
      <c r="AC84" s="151"/>
      <c r="AD84" s="151"/>
      <c r="AE84" s="151"/>
      <c r="AF84" s="151"/>
      <c r="AG84" s="151" t="s">
        <v>148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261" t="s">
        <v>1043</v>
      </c>
      <c r="D85" s="262"/>
      <c r="E85" s="262"/>
      <c r="F85" s="262"/>
      <c r="G85" s="262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187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189" t="s">
        <v>1044</v>
      </c>
      <c r="D86" s="182"/>
      <c r="E86" s="183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89" t="s">
        <v>1045</v>
      </c>
      <c r="D87" s="182"/>
      <c r="E87" s="183">
        <v>82.408320000000003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190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0">
        <v>12</v>
      </c>
      <c r="B88" s="171" t="s">
        <v>1046</v>
      </c>
      <c r="C88" s="178" t="s">
        <v>1047</v>
      </c>
      <c r="D88" s="172" t="s">
        <v>297</v>
      </c>
      <c r="E88" s="173">
        <v>82.408320000000003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 t="s">
        <v>241</v>
      </c>
      <c r="S88" s="175" t="s">
        <v>185</v>
      </c>
      <c r="T88" s="176" t="s">
        <v>185</v>
      </c>
      <c r="U88" s="161">
        <v>3.53</v>
      </c>
      <c r="V88" s="161">
        <f>ROUND(E88*U88,2)</f>
        <v>290.89999999999998</v>
      </c>
      <c r="W88" s="161"/>
      <c r="X88" s="161" t="s">
        <v>146</v>
      </c>
      <c r="Y88" s="161" t="s">
        <v>147</v>
      </c>
      <c r="Z88" s="151"/>
      <c r="AA88" s="151"/>
      <c r="AB88" s="151"/>
      <c r="AC88" s="151"/>
      <c r="AD88" s="151"/>
      <c r="AE88" s="151"/>
      <c r="AF88" s="151"/>
      <c r="AG88" s="151" t="s">
        <v>148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61" t="s">
        <v>1043</v>
      </c>
      <c r="D89" s="262"/>
      <c r="E89" s="262"/>
      <c r="F89" s="262"/>
      <c r="G89" s="262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187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0" t="s">
        <v>299</v>
      </c>
      <c r="D90" s="184"/>
      <c r="E90" s="185"/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190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1" t="s">
        <v>1048</v>
      </c>
      <c r="D91" s="184"/>
      <c r="E91" s="185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190</v>
      </c>
      <c r="AH91" s="151">
        <v>2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301</v>
      </c>
      <c r="D92" s="184"/>
      <c r="E92" s="185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>
        <v>2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1049</v>
      </c>
      <c r="D93" s="184"/>
      <c r="E93" s="185"/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190</v>
      </c>
      <c r="AH93" s="151">
        <v>2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91" t="s">
        <v>1050</v>
      </c>
      <c r="D94" s="184"/>
      <c r="E94" s="185">
        <v>18.603000000000002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190</v>
      </c>
      <c r="AH94" s="151">
        <v>2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3" x14ac:dyDescent="0.2">
      <c r="A95" s="158"/>
      <c r="B95" s="159"/>
      <c r="C95" s="191" t="s">
        <v>1051</v>
      </c>
      <c r="D95" s="184"/>
      <c r="E95" s="185">
        <v>10.21748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>
        <v>2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91" t="s">
        <v>1052</v>
      </c>
      <c r="D96" s="184"/>
      <c r="E96" s="185">
        <v>1.9280900000000001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>
        <v>2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304</v>
      </c>
      <c r="D97" s="184"/>
      <c r="E97" s="185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>
        <v>2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1" t="s">
        <v>1036</v>
      </c>
      <c r="D98" s="184"/>
      <c r="E98" s="185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190</v>
      </c>
      <c r="AH98" s="151">
        <v>2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1" t="s">
        <v>1053</v>
      </c>
      <c r="D99" s="184"/>
      <c r="E99" s="185">
        <v>26.647500000000001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190</v>
      </c>
      <c r="AH99" s="151">
        <v>2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91" t="s">
        <v>1054</v>
      </c>
      <c r="D100" s="184"/>
      <c r="E100" s="185">
        <v>217.65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>
        <v>2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1" t="s">
        <v>1055</v>
      </c>
      <c r="D101" s="184"/>
      <c r="E101" s="185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190</v>
      </c>
      <c r="AH101" s="151">
        <v>2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1056</v>
      </c>
      <c r="D102" s="184"/>
      <c r="E102" s="185">
        <v>-7.6015499999999996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190</v>
      </c>
      <c r="AH102" s="151">
        <v>2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1" t="s">
        <v>1057</v>
      </c>
      <c r="D103" s="184"/>
      <c r="E103" s="185">
        <v>-36.592500000000001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190</v>
      </c>
      <c r="AH103" s="151">
        <v>2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1" t="s">
        <v>1058</v>
      </c>
      <c r="D104" s="184"/>
      <c r="E104" s="185">
        <v>-53.711500000000001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>
        <v>2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1" t="s">
        <v>1059</v>
      </c>
      <c r="D105" s="184"/>
      <c r="E105" s="185">
        <v>-2.2514799999999999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190</v>
      </c>
      <c r="AH105" s="151">
        <v>2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191" t="s">
        <v>1060</v>
      </c>
      <c r="D106" s="184"/>
      <c r="E106" s="185">
        <v>-8.2824000000000009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>
        <v>2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1" t="s">
        <v>1061</v>
      </c>
      <c r="D107" s="184"/>
      <c r="E107" s="185">
        <v>-0.17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190</v>
      </c>
      <c r="AH107" s="151">
        <v>2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191" t="s">
        <v>1062</v>
      </c>
      <c r="D108" s="184"/>
      <c r="E108" s="185">
        <v>-0.22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190</v>
      </c>
      <c r="AH108" s="151">
        <v>2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191" t="s">
        <v>1063</v>
      </c>
      <c r="D109" s="184"/>
      <c r="E109" s="185">
        <v>-1.4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190</v>
      </c>
      <c r="AH109" s="151">
        <v>2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2" t="s">
        <v>309</v>
      </c>
      <c r="D110" s="186"/>
      <c r="E110" s="187">
        <v>164.81664000000001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190</v>
      </c>
      <c r="AH110" s="151">
        <v>3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0" t="s">
        <v>310</v>
      </c>
      <c r="D111" s="184"/>
      <c r="E111" s="185"/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190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89" t="s">
        <v>1064</v>
      </c>
      <c r="D112" s="182"/>
      <c r="E112" s="183">
        <v>82.408320000000003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190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0">
        <v>13</v>
      </c>
      <c r="B113" s="171" t="s">
        <v>390</v>
      </c>
      <c r="C113" s="178" t="s">
        <v>391</v>
      </c>
      <c r="D113" s="172" t="s">
        <v>183</v>
      </c>
      <c r="E113" s="173">
        <v>340.42700000000002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1.99E-3</v>
      </c>
      <c r="O113" s="173">
        <f>ROUND(E113*N113,2)</f>
        <v>0.68</v>
      </c>
      <c r="P113" s="173">
        <v>0</v>
      </c>
      <c r="Q113" s="173">
        <f>ROUND(E113*P113,2)</f>
        <v>0</v>
      </c>
      <c r="R113" s="175" t="s">
        <v>241</v>
      </c>
      <c r="S113" s="175" t="s">
        <v>185</v>
      </c>
      <c r="T113" s="176" t="s">
        <v>185</v>
      </c>
      <c r="U113" s="161">
        <v>0.4</v>
      </c>
      <c r="V113" s="161">
        <f>ROUND(E113*U113,2)</f>
        <v>136.16999999999999</v>
      </c>
      <c r="W113" s="161"/>
      <c r="X113" s="161" t="s">
        <v>146</v>
      </c>
      <c r="Y113" s="161" t="s">
        <v>147</v>
      </c>
      <c r="Z113" s="151"/>
      <c r="AA113" s="151"/>
      <c r="AB113" s="151"/>
      <c r="AC113" s="151"/>
      <c r="AD113" s="151"/>
      <c r="AE113" s="151"/>
      <c r="AF113" s="151"/>
      <c r="AG113" s="151" t="s">
        <v>148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261" t="s">
        <v>392</v>
      </c>
      <c r="D114" s="262"/>
      <c r="E114" s="262"/>
      <c r="F114" s="262"/>
      <c r="G114" s="262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187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89" t="s">
        <v>1044</v>
      </c>
      <c r="D115" s="182"/>
      <c r="E115" s="183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190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89" t="s">
        <v>393</v>
      </c>
      <c r="D116" s="182"/>
      <c r="E116" s="183"/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190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89" t="s">
        <v>1012</v>
      </c>
      <c r="D117" s="182"/>
      <c r="E117" s="183"/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190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89" t="s">
        <v>1065</v>
      </c>
      <c r="D118" s="182"/>
      <c r="E118" s="183">
        <v>28.62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190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3" x14ac:dyDescent="0.2">
      <c r="A119" s="158"/>
      <c r="B119" s="159"/>
      <c r="C119" s="189" t="s">
        <v>1066</v>
      </c>
      <c r="D119" s="182"/>
      <c r="E119" s="183">
        <v>18.446000000000002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190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89" t="s">
        <v>1067</v>
      </c>
      <c r="D120" s="182"/>
      <c r="E120" s="183">
        <v>4.04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190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89" t="s">
        <v>204</v>
      </c>
      <c r="D121" s="182"/>
      <c r="E121" s="183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190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89" t="s">
        <v>1015</v>
      </c>
      <c r="D122" s="182"/>
      <c r="E122" s="183"/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190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89" t="s">
        <v>1068</v>
      </c>
      <c r="D123" s="182"/>
      <c r="E123" s="183">
        <v>48.45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190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89" t="s">
        <v>1069</v>
      </c>
      <c r="D124" s="182"/>
      <c r="E124" s="183">
        <v>435.3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190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89" t="s">
        <v>1070</v>
      </c>
      <c r="D125" s="182"/>
      <c r="E125" s="183">
        <v>-13.821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190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89" t="s">
        <v>1071</v>
      </c>
      <c r="D126" s="182"/>
      <c r="E126" s="183">
        <v>-73.185000000000002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190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">
      <c r="A127" s="158"/>
      <c r="B127" s="159"/>
      <c r="C127" s="189" t="s">
        <v>1072</v>
      </c>
      <c r="D127" s="182"/>
      <c r="E127" s="183">
        <v>-107.423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190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0">
        <v>14</v>
      </c>
      <c r="B128" s="171" t="s">
        <v>412</v>
      </c>
      <c r="C128" s="178" t="s">
        <v>413</v>
      </c>
      <c r="D128" s="172" t="s">
        <v>183</v>
      </c>
      <c r="E128" s="173">
        <v>340.42700000000002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 t="s">
        <v>241</v>
      </c>
      <c r="S128" s="175" t="s">
        <v>185</v>
      </c>
      <c r="T128" s="176" t="s">
        <v>185</v>
      </c>
      <c r="U128" s="161">
        <v>0.18</v>
      </c>
      <c r="V128" s="161">
        <f>ROUND(E128*U128,2)</f>
        <v>61.28</v>
      </c>
      <c r="W128" s="161"/>
      <c r="X128" s="161" t="s">
        <v>146</v>
      </c>
      <c r="Y128" s="161" t="s">
        <v>147</v>
      </c>
      <c r="Z128" s="151"/>
      <c r="AA128" s="151"/>
      <c r="AB128" s="151"/>
      <c r="AC128" s="151"/>
      <c r="AD128" s="151"/>
      <c r="AE128" s="151"/>
      <c r="AF128" s="151"/>
      <c r="AG128" s="151" t="s">
        <v>148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">
      <c r="A129" s="158"/>
      <c r="B129" s="159"/>
      <c r="C129" s="261" t="s">
        <v>414</v>
      </c>
      <c r="D129" s="262"/>
      <c r="E129" s="262"/>
      <c r="F129" s="262"/>
      <c r="G129" s="262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187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189" t="s">
        <v>1073</v>
      </c>
      <c r="D130" s="182"/>
      <c r="E130" s="183">
        <v>340.42700000000002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190</v>
      </c>
      <c r="AH130" s="151">
        <v>5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0">
        <v>15</v>
      </c>
      <c r="B131" s="171" t="s">
        <v>416</v>
      </c>
      <c r="C131" s="178" t="s">
        <v>417</v>
      </c>
      <c r="D131" s="172" t="s">
        <v>297</v>
      </c>
      <c r="E131" s="173">
        <v>82.408320000000003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5" t="s">
        <v>241</v>
      </c>
      <c r="S131" s="175" t="s">
        <v>185</v>
      </c>
      <c r="T131" s="176" t="s">
        <v>185</v>
      </c>
      <c r="U131" s="161">
        <v>0.35</v>
      </c>
      <c r="V131" s="161">
        <f>ROUND(E131*U131,2)</f>
        <v>28.84</v>
      </c>
      <c r="W131" s="161"/>
      <c r="X131" s="161" t="s">
        <v>146</v>
      </c>
      <c r="Y131" s="161" t="s">
        <v>147</v>
      </c>
      <c r="Z131" s="151"/>
      <c r="AA131" s="151"/>
      <c r="AB131" s="151"/>
      <c r="AC131" s="151"/>
      <c r="AD131" s="151"/>
      <c r="AE131" s="151"/>
      <c r="AF131" s="151"/>
      <c r="AG131" s="151" t="s">
        <v>148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261" t="s">
        <v>418</v>
      </c>
      <c r="D132" s="262"/>
      <c r="E132" s="262"/>
      <c r="F132" s="262"/>
      <c r="G132" s="262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187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88" t="str">
        <f>C132</f>
        <v>bez naložení do dopravní nádoby, ale s vyprázdněním dopravní nádoby na hromadu nebo na dopravní prostředek,</v>
      </c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189" t="s">
        <v>1074</v>
      </c>
      <c r="D133" s="182"/>
      <c r="E133" s="183">
        <v>82.408320000000003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190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0">
        <v>16</v>
      </c>
      <c r="B134" s="171" t="s">
        <v>421</v>
      </c>
      <c r="C134" s="178" t="s">
        <v>422</v>
      </c>
      <c r="D134" s="172" t="s">
        <v>297</v>
      </c>
      <c r="E134" s="173">
        <v>91.700819999999993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5" t="s">
        <v>241</v>
      </c>
      <c r="S134" s="175" t="s">
        <v>185</v>
      </c>
      <c r="T134" s="176" t="s">
        <v>185</v>
      </c>
      <c r="U134" s="161">
        <v>0.01</v>
      </c>
      <c r="V134" s="161">
        <f>ROUND(E134*U134,2)</f>
        <v>0.92</v>
      </c>
      <c r="W134" s="161"/>
      <c r="X134" s="161" t="s">
        <v>146</v>
      </c>
      <c r="Y134" s="161" t="s">
        <v>147</v>
      </c>
      <c r="Z134" s="151"/>
      <c r="AA134" s="151"/>
      <c r="AB134" s="151"/>
      <c r="AC134" s="151"/>
      <c r="AD134" s="151"/>
      <c r="AE134" s="151"/>
      <c r="AF134" s="151"/>
      <c r="AG134" s="151" t="s">
        <v>148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261" t="s">
        <v>423</v>
      </c>
      <c r="D135" s="262"/>
      <c r="E135" s="262"/>
      <c r="F135" s="262"/>
      <c r="G135" s="262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187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189" t="s">
        <v>1075</v>
      </c>
      <c r="D136" s="182"/>
      <c r="E136" s="183"/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190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89" t="s">
        <v>1076</v>
      </c>
      <c r="D137" s="182"/>
      <c r="E137" s="183">
        <v>91.700819999999993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190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70">
        <v>17</v>
      </c>
      <c r="B138" s="171" t="s">
        <v>425</v>
      </c>
      <c r="C138" s="178" t="s">
        <v>426</v>
      </c>
      <c r="D138" s="172" t="s">
        <v>297</v>
      </c>
      <c r="E138" s="173">
        <v>118.96623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5" t="s">
        <v>241</v>
      </c>
      <c r="S138" s="175" t="s">
        <v>185</v>
      </c>
      <c r="T138" s="176" t="s">
        <v>185</v>
      </c>
      <c r="U138" s="161">
        <v>1.0999999999999999E-2</v>
      </c>
      <c r="V138" s="161">
        <f>ROUND(E138*U138,2)</f>
        <v>1.31</v>
      </c>
      <c r="W138" s="161"/>
      <c r="X138" s="161" t="s">
        <v>146</v>
      </c>
      <c r="Y138" s="161" t="s">
        <v>147</v>
      </c>
      <c r="Z138" s="151"/>
      <c r="AA138" s="151"/>
      <c r="AB138" s="151"/>
      <c r="AC138" s="151"/>
      <c r="AD138" s="151"/>
      <c r="AE138" s="151"/>
      <c r="AF138" s="151"/>
      <c r="AG138" s="151" t="s">
        <v>148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61" t="s">
        <v>423</v>
      </c>
      <c r="D139" s="262"/>
      <c r="E139" s="262"/>
      <c r="F139" s="262"/>
      <c r="G139" s="262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187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89" t="s">
        <v>1077</v>
      </c>
      <c r="D140" s="182"/>
      <c r="E140" s="183">
        <v>164.81664000000001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190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89" t="s">
        <v>1078</v>
      </c>
      <c r="D141" s="182"/>
      <c r="E141" s="183">
        <v>-45.850409999999997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190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70">
        <v>18</v>
      </c>
      <c r="B142" s="171" t="s">
        <v>430</v>
      </c>
      <c r="C142" s="178" t="s">
        <v>431</v>
      </c>
      <c r="D142" s="172" t="s">
        <v>297</v>
      </c>
      <c r="E142" s="173">
        <v>1903.4596799999999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3">
        <v>0</v>
      </c>
      <c r="O142" s="173">
        <f>ROUND(E142*N142,2)</f>
        <v>0</v>
      </c>
      <c r="P142" s="173">
        <v>0</v>
      </c>
      <c r="Q142" s="173">
        <f>ROUND(E142*P142,2)</f>
        <v>0</v>
      </c>
      <c r="R142" s="175" t="s">
        <v>241</v>
      </c>
      <c r="S142" s="175" t="s">
        <v>185</v>
      </c>
      <c r="T142" s="176" t="s">
        <v>185</v>
      </c>
      <c r="U142" s="161">
        <v>0</v>
      </c>
      <c r="V142" s="161">
        <f>ROUND(E142*U142,2)</f>
        <v>0</v>
      </c>
      <c r="W142" s="161"/>
      <c r="X142" s="161" t="s">
        <v>146</v>
      </c>
      <c r="Y142" s="161" t="s">
        <v>147</v>
      </c>
      <c r="Z142" s="151"/>
      <c r="AA142" s="151"/>
      <c r="AB142" s="151"/>
      <c r="AC142" s="151"/>
      <c r="AD142" s="151"/>
      <c r="AE142" s="151"/>
      <c r="AF142" s="151"/>
      <c r="AG142" s="151" t="s">
        <v>148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261" t="s">
        <v>423</v>
      </c>
      <c r="D143" s="262"/>
      <c r="E143" s="262"/>
      <c r="F143" s="262"/>
      <c r="G143" s="262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187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">
      <c r="A144" s="158"/>
      <c r="B144" s="159"/>
      <c r="C144" s="189" t="s">
        <v>1079</v>
      </c>
      <c r="D144" s="182"/>
      <c r="E144" s="183">
        <v>1903.4596799999999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190</v>
      </c>
      <c r="AH144" s="151">
        <v>5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0">
        <v>19</v>
      </c>
      <c r="B145" s="171" t="s">
        <v>434</v>
      </c>
      <c r="C145" s="178" t="s">
        <v>435</v>
      </c>
      <c r="D145" s="172" t="s">
        <v>297</v>
      </c>
      <c r="E145" s="173">
        <v>45.850409999999997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 t="s">
        <v>241</v>
      </c>
      <c r="S145" s="175" t="s">
        <v>185</v>
      </c>
      <c r="T145" s="176" t="s">
        <v>185</v>
      </c>
      <c r="U145" s="161">
        <v>0.05</v>
      </c>
      <c r="V145" s="161">
        <f>ROUND(E145*U145,2)</f>
        <v>2.29</v>
      </c>
      <c r="W145" s="161"/>
      <c r="X145" s="161" t="s">
        <v>146</v>
      </c>
      <c r="Y145" s="161" t="s">
        <v>147</v>
      </c>
      <c r="Z145" s="151"/>
      <c r="AA145" s="151"/>
      <c r="AB145" s="151"/>
      <c r="AC145" s="151"/>
      <c r="AD145" s="151"/>
      <c r="AE145" s="151"/>
      <c r="AF145" s="151"/>
      <c r="AG145" s="151" t="s">
        <v>148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89" t="s">
        <v>1080</v>
      </c>
      <c r="D146" s="182"/>
      <c r="E146" s="183">
        <v>45.850409999999997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190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70">
        <v>20</v>
      </c>
      <c r="B147" s="171" t="s">
        <v>437</v>
      </c>
      <c r="C147" s="178" t="s">
        <v>438</v>
      </c>
      <c r="D147" s="172" t="s">
        <v>297</v>
      </c>
      <c r="E147" s="173">
        <v>164.81664000000001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5" t="s">
        <v>241</v>
      </c>
      <c r="S147" s="175" t="s">
        <v>185</v>
      </c>
      <c r="T147" s="176" t="s">
        <v>185</v>
      </c>
      <c r="U147" s="161">
        <v>0.01</v>
      </c>
      <c r="V147" s="161">
        <f>ROUND(E147*U147,2)</f>
        <v>1.65</v>
      </c>
      <c r="W147" s="161"/>
      <c r="X147" s="161" t="s">
        <v>146</v>
      </c>
      <c r="Y147" s="161" t="s">
        <v>147</v>
      </c>
      <c r="Z147" s="151"/>
      <c r="AA147" s="151"/>
      <c r="AB147" s="151"/>
      <c r="AC147" s="151"/>
      <c r="AD147" s="151"/>
      <c r="AE147" s="151"/>
      <c r="AF147" s="151"/>
      <c r="AG147" s="151" t="s">
        <v>148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189" t="s">
        <v>1081</v>
      </c>
      <c r="D148" s="182"/>
      <c r="E148" s="183">
        <v>118.96623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190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89" t="s">
        <v>1080</v>
      </c>
      <c r="D149" s="182"/>
      <c r="E149" s="183">
        <v>45.850409999999997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190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70">
        <v>21</v>
      </c>
      <c r="B150" s="171" t="s">
        <v>441</v>
      </c>
      <c r="C150" s="178" t="s">
        <v>442</v>
      </c>
      <c r="D150" s="172" t="s">
        <v>297</v>
      </c>
      <c r="E150" s="173">
        <v>104.40021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5" t="s">
        <v>241</v>
      </c>
      <c r="S150" s="175" t="s">
        <v>185</v>
      </c>
      <c r="T150" s="176" t="s">
        <v>185</v>
      </c>
      <c r="U150" s="161">
        <v>0.2</v>
      </c>
      <c r="V150" s="161">
        <f>ROUND(E150*U150,2)</f>
        <v>20.88</v>
      </c>
      <c r="W150" s="161"/>
      <c r="X150" s="161" t="s">
        <v>146</v>
      </c>
      <c r="Y150" s="161" t="s">
        <v>147</v>
      </c>
      <c r="Z150" s="151"/>
      <c r="AA150" s="151"/>
      <c r="AB150" s="151"/>
      <c r="AC150" s="151"/>
      <c r="AD150" s="151"/>
      <c r="AE150" s="151"/>
      <c r="AF150" s="151"/>
      <c r="AG150" s="151" t="s">
        <v>148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">
      <c r="A151" s="158"/>
      <c r="B151" s="159"/>
      <c r="C151" s="261" t="s">
        <v>443</v>
      </c>
      <c r="D151" s="262"/>
      <c r="E151" s="262"/>
      <c r="F151" s="262"/>
      <c r="G151" s="262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187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263" t="s">
        <v>444</v>
      </c>
      <c r="D152" s="264"/>
      <c r="E152" s="264"/>
      <c r="F152" s="264"/>
      <c r="G152" s="264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150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">
      <c r="A153" s="158"/>
      <c r="B153" s="159"/>
      <c r="C153" s="189" t="s">
        <v>1082</v>
      </c>
      <c r="D153" s="182"/>
      <c r="E153" s="183">
        <v>164.81664000000001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190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89" t="s">
        <v>445</v>
      </c>
      <c r="D154" s="182"/>
      <c r="E154" s="183"/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190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89" t="s">
        <v>1083</v>
      </c>
      <c r="D155" s="182"/>
      <c r="E155" s="183">
        <v>-0.77203999999999995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190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89" t="s">
        <v>1084</v>
      </c>
      <c r="D156" s="182"/>
      <c r="E156" s="183">
        <v>-2.291E-2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190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89" t="s">
        <v>1085</v>
      </c>
      <c r="D157" s="182"/>
      <c r="E157" s="183">
        <v>-6.3710000000000003E-2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190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89" t="s">
        <v>1086</v>
      </c>
      <c r="D158" s="182"/>
      <c r="E158" s="183">
        <v>-6.7449999999999996E-2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190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3" x14ac:dyDescent="0.2">
      <c r="A159" s="158"/>
      <c r="B159" s="159"/>
      <c r="C159" s="189" t="s">
        <v>1087</v>
      </c>
      <c r="D159" s="182"/>
      <c r="E159" s="183">
        <v>-9.1490000000000002E-2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190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89" t="s">
        <v>1088</v>
      </c>
      <c r="D160" s="182"/>
      <c r="E160" s="183">
        <v>-1.031E-2</v>
      </c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190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189" t="s">
        <v>1089</v>
      </c>
      <c r="D161" s="182"/>
      <c r="E161" s="183">
        <v>-1.5939999999999999E-2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190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189" t="s">
        <v>1090</v>
      </c>
      <c r="D162" s="182"/>
      <c r="E162" s="183">
        <v>-45.850409999999997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190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189" t="s">
        <v>1091</v>
      </c>
      <c r="D163" s="182"/>
      <c r="E163" s="183">
        <v>-12.45215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190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89" t="s">
        <v>1092</v>
      </c>
      <c r="D164" s="182"/>
      <c r="E164" s="183">
        <v>-0.82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190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89" t="s">
        <v>1093</v>
      </c>
      <c r="D165" s="182"/>
      <c r="E165" s="183">
        <v>-0.25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190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70">
        <v>22</v>
      </c>
      <c r="B166" s="171" t="s">
        <v>459</v>
      </c>
      <c r="C166" s="178" t="s">
        <v>460</v>
      </c>
      <c r="D166" s="172" t="s">
        <v>297</v>
      </c>
      <c r="E166" s="173">
        <v>45.850409999999997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5" t="s">
        <v>241</v>
      </c>
      <c r="S166" s="175" t="s">
        <v>185</v>
      </c>
      <c r="T166" s="176" t="s">
        <v>185</v>
      </c>
      <c r="U166" s="161">
        <v>1.59</v>
      </c>
      <c r="V166" s="161">
        <f>ROUND(E166*U166,2)</f>
        <v>72.900000000000006</v>
      </c>
      <c r="W166" s="161"/>
      <c r="X166" s="161" t="s">
        <v>146</v>
      </c>
      <c r="Y166" s="161" t="s">
        <v>147</v>
      </c>
      <c r="Z166" s="151"/>
      <c r="AA166" s="151"/>
      <c r="AB166" s="151"/>
      <c r="AC166" s="151"/>
      <c r="AD166" s="151"/>
      <c r="AE166" s="151"/>
      <c r="AF166" s="151"/>
      <c r="AG166" s="151" t="s">
        <v>148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2" x14ac:dyDescent="0.2">
      <c r="A167" s="158"/>
      <c r="B167" s="159"/>
      <c r="C167" s="261" t="s">
        <v>461</v>
      </c>
      <c r="D167" s="262"/>
      <c r="E167" s="262"/>
      <c r="F167" s="262"/>
      <c r="G167" s="262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187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88" t="str">
        <f>C167</f>
        <v>sypaninou z vhodných hornin tř. 1 - 4 nebo materiálem připraveným podél výkopu ve vzdálenosti do 3 m od jeho kraje, pro jakoukoliv hloubku výkopu a jakoukoliv míru zhutnění,</v>
      </c>
      <c r="BB167" s="151"/>
      <c r="BC167" s="151"/>
      <c r="BD167" s="151"/>
      <c r="BE167" s="151"/>
      <c r="BF167" s="151"/>
      <c r="BG167" s="151"/>
      <c r="BH167" s="151"/>
    </row>
    <row r="168" spans="1:60" outlineLevel="2" x14ac:dyDescent="0.2">
      <c r="A168" s="158"/>
      <c r="B168" s="159"/>
      <c r="C168" s="189" t="s">
        <v>1044</v>
      </c>
      <c r="D168" s="182"/>
      <c r="E168" s="183"/>
      <c r="F168" s="161"/>
      <c r="G168" s="161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190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189" t="s">
        <v>393</v>
      </c>
      <c r="D169" s="182"/>
      <c r="E169" s="183"/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190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189" t="s">
        <v>1094</v>
      </c>
      <c r="D170" s="182"/>
      <c r="E170" s="183">
        <v>8.8896599999999992</v>
      </c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190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189" t="s">
        <v>1095</v>
      </c>
      <c r="D171" s="182"/>
      <c r="E171" s="183">
        <v>0.54591000000000001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190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89" t="s">
        <v>1096</v>
      </c>
      <c r="D172" s="182"/>
      <c r="E172" s="183">
        <v>3.9077999999999999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190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3" x14ac:dyDescent="0.2">
      <c r="A173" s="158"/>
      <c r="B173" s="159"/>
      <c r="C173" s="189" t="s">
        <v>1097</v>
      </c>
      <c r="D173" s="182"/>
      <c r="E173" s="183">
        <v>7.8589500000000001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190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3" x14ac:dyDescent="0.2">
      <c r="A174" s="158"/>
      <c r="B174" s="159"/>
      <c r="C174" s="189" t="s">
        <v>1098</v>
      </c>
      <c r="D174" s="182"/>
      <c r="E174" s="183">
        <v>16.317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190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89" t="s">
        <v>1099</v>
      </c>
      <c r="D175" s="182"/>
      <c r="E175" s="183">
        <v>2.7913999999999999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190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89" t="s">
        <v>1100</v>
      </c>
      <c r="D176" s="182"/>
      <c r="E176" s="183">
        <v>6.5835600000000003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190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89" t="s">
        <v>445</v>
      </c>
      <c r="D177" s="182"/>
      <c r="E177" s="183"/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190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189" t="s">
        <v>1083</v>
      </c>
      <c r="D178" s="182"/>
      <c r="E178" s="183">
        <v>-0.77203999999999995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190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89" t="s">
        <v>1084</v>
      </c>
      <c r="D179" s="182"/>
      <c r="E179" s="183">
        <v>-2.291E-2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190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89" t="s">
        <v>1085</v>
      </c>
      <c r="D180" s="182"/>
      <c r="E180" s="183">
        <v>-6.3710000000000003E-2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190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89" t="s">
        <v>1086</v>
      </c>
      <c r="D181" s="182"/>
      <c r="E181" s="183">
        <v>-6.7449999999999996E-2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190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3" x14ac:dyDescent="0.2">
      <c r="A182" s="158"/>
      <c r="B182" s="159"/>
      <c r="C182" s="189" t="s">
        <v>1087</v>
      </c>
      <c r="D182" s="182"/>
      <c r="E182" s="183">
        <v>-9.1490000000000002E-2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190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89" t="s">
        <v>1088</v>
      </c>
      <c r="D183" s="182"/>
      <c r="E183" s="183">
        <v>-1.031E-2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190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89" t="s">
        <v>1089</v>
      </c>
      <c r="D184" s="182"/>
      <c r="E184" s="183">
        <v>-1.5939999999999999E-2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190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70">
        <v>23</v>
      </c>
      <c r="B185" s="171" t="s">
        <v>468</v>
      </c>
      <c r="C185" s="178" t="s">
        <v>469</v>
      </c>
      <c r="D185" s="172" t="s">
        <v>297</v>
      </c>
      <c r="E185" s="173">
        <v>45.850409999999997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 t="s">
        <v>241</v>
      </c>
      <c r="S185" s="175" t="s">
        <v>185</v>
      </c>
      <c r="T185" s="176" t="s">
        <v>185</v>
      </c>
      <c r="U185" s="161">
        <v>0.94</v>
      </c>
      <c r="V185" s="161">
        <f>ROUND(E185*U185,2)</f>
        <v>43.1</v>
      </c>
      <c r="W185" s="161"/>
      <c r="X185" s="161" t="s">
        <v>146</v>
      </c>
      <c r="Y185" s="161" t="s">
        <v>147</v>
      </c>
      <c r="Z185" s="151"/>
      <c r="AA185" s="151"/>
      <c r="AB185" s="151"/>
      <c r="AC185" s="151"/>
      <c r="AD185" s="151"/>
      <c r="AE185" s="151"/>
      <c r="AF185" s="151"/>
      <c r="AG185" s="151" t="s">
        <v>148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2" x14ac:dyDescent="0.2">
      <c r="A186" s="158"/>
      <c r="B186" s="159"/>
      <c r="C186" s="261" t="s">
        <v>461</v>
      </c>
      <c r="D186" s="262"/>
      <c r="E186" s="262"/>
      <c r="F186" s="262"/>
      <c r="G186" s="262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187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88" t="str">
        <f>C186</f>
        <v>sypaninou z vhodných hornin tř. 1 - 4 nebo materiálem připraveným podél výkopu ve vzdálenosti do 3 m od jeho kraje, pro jakoukoliv hloubku výkopu a jakoukoliv míru zhutnění,</v>
      </c>
      <c r="BB186" s="151"/>
      <c r="BC186" s="151"/>
      <c r="BD186" s="151"/>
      <c r="BE186" s="151"/>
      <c r="BF186" s="151"/>
      <c r="BG186" s="151"/>
      <c r="BH186" s="151"/>
    </row>
    <row r="187" spans="1:60" outlineLevel="2" x14ac:dyDescent="0.2">
      <c r="A187" s="158"/>
      <c r="B187" s="159"/>
      <c r="C187" s="189" t="s">
        <v>1101</v>
      </c>
      <c r="D187" s="182"/>
      <c r="E187" s="183">
        <v>45.850409999999997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190</v>
      </c>
      <c r="AH187" s="151">
        <v>5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0">
        <v>24</v>
      </c>
      <c r="B188" s="171" t="s">
        <v>471</v>
      </c>
      <c r="C188" s="178" t="s">
        <v>472</v>
      </c>
      <c r="D188" s="172" t="s">
        <v>183</v>
      </c>
      <c r="E188" s="173">
        <v>48.2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3">
        <v>0</v>
      </c>
      <c r="O188" s="173">
        <f>ROUND(E188*N188,2)</f>
        <v>0</v>
      </c>
      <c r="P188" s="173">
        <v>0</v>
      </c>
      <c r="Q188" s="173">
        <f>ROUND(E188*P188,2)</f>
        <v>0</v>
      </c>
      <c r="R188" s="175" t="s">
        <v>473</v>
      </c>
      <c r="S188" s="175" t="s">
        <v>185</v>
      </c>
      <c r="T188" s="176" t="s">
        <v>185</v>
      </c>
      <c r="U188" s="161">
        <v>0.06</v>
      </c>
      <c r="V188" s="161">
        <f>ROUND(E188*U188,2)</f>
        <v>2.89</v>
      </c>
      <c r="W188" s="161"/>
      <c r="X188" s="161" t="s">
        <v>146</v>
      </c>
      <c r="Y188" s="161" t="s">
        <v>147</v>
      </c>
      <c r="Z188" s="151"/>
      <c r="AA188" s="151"/>
      <c r="AB188" s="151"/>
      <c r="AC188" s="151"/>
      <c r="AD188" s="151"/>
      <c r="AE188" s="151"/>
      <c r="AF188" s="151"/>
      <c r="AG188" s="151" t="s">
        <v>148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261" t="s">
        <v>474</v>
      </c>
      <c r="D189" s="262"/>
      <c r="E189" s="262"/>
      <c r="F189" s="262"/>
      <c r="G189" s="262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187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2" x14ac:dyDescent="0.2">
      <c r="A190" s="158"/>
      <c r="B190" s="159"/>
      <c r="C190" s="189" t="s">
        <v>1102</v>
      </c>
      <c r="D190" s="182"/>
      <c r="E190" s="183">
        <v>48.2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190</v>
      </c>
      <c r="AH190" s="151">
        <v>5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0">
        <v>25</v>
      </c>
      <c r="B191" s="171" t="s">
        <v>476</v>
      </c>
      <c r="C191" s="178" t="s">
        <v>477</v>
      </c>
      <c r="D191" s="172" t="s">
        <v>183</v>
      </c>
      <c r="E191" s="173">
        <v>180.93950000000001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 t="s">
        <v>241</v>
      </c>
      <c r="S191" s="175" t="s">
        <v>185</v>
      </c>
      <c r="T191" s="176" t="s">
        <v>185</v>
      </c>
      <c r="U191" s="161">
        <v>0.02</v>
      </c>
      <c r="V191" s="161">
        <f>ROUND(E191*U191,2)</f>
        <v>3.62</v>
      </c>
      <c r="W191" s="161"/>
      <c r="X191" s="161" t="s">
        <v>146</v>
      </c>
      <c r="Y191" s="161" t="s">
        <v>147</v>
      </c>
      <c r="Z191" s="151"/>
      <c r="AA191" s="151"/>
      <c r="AB191" s="151"/>
      <c r="AC191" s="151"/>
      <c r="AD191" s="151"/>
      <c r="AE191" s="151"/>
      <c r="AF191" s="151"/>
      <c r="AG191" s="151" t="s">
        <v>148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">
      <c r="A192" s="158"/>
      <c r="B192" s="159"/>
      <c r="C192" s="261" t="s">
        <v>478</v>
      </c>
      <c r="D192" s="262"/>
      <c r="E192" s="262"/>
      <c r="F192" s="262"/>
      <c r="G192" s="262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187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2" x14ac:dyDescent="0.2">
      <c r="A193" s="158"/>
      <c r="B193" s="159"/>
      <c r="C193" s="189" t="s">
        <v>1103</v>
      </c>
      <c r="D193" s="182"/>
      <c r="E193" s="183"/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190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189" t="s">
        <v>1044</v>
      </c>
      <c r="D194" s="182"/>
      <c r="E194" s="183"/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190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189" t="s">
        <v>393</v>
      </c>
      <c r="D195" s="182"/>
      <c r="E195" s="183"/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190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189" t="s">
        <v>1012</v>
      </c>
      <c r="D196" s="182"/>
      <c r="E196" s="183"/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190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89" t="s">
        <v>1104</v>
      </c>
      <c r="D197" s="182"/>
      <c r="E197" s="183">
        <v>11.7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190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3" x14ac:dyDescent="0.2">
      <c r="A198" s="158"/>
      <c r="B198" s="159"/>
      <c r="C198" s="189" t="s">
        <v>1013</v>
      </c>
      <c r="D198" s="182"/>
      <c r="E198" s="183">
        <v>5.2130000000000001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190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89" t="s">
        <v>1014</v>
      </c>
      <c r="D199" s="182"/>
      <c r="E199" s="183">
        <v>1.1615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190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89" t="s">
        <v>204</v>
      </c>
      <c r="D200" s="182"/>
      <c r="E200" s="183"/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190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89" t="s">
        <v>1015</v>
      </c>
      <c r="D201" s="182"/>
      <c r="E201" s="183"/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190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89" t="s">
        <v>1105</v>
      </c>
      <c r="D202" s="182"/>
      <c r="E202" s="183">
        <v>17.765000000000001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190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89" t="s">
        <v>1106</v>
      </c>
      <c r="D203" s="182"/>
      <c r="E203" s="183">
        <v>145.1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190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170">
        <v>26</v>
      </c>
      <c r="B204" s="171" t="s">
        <v>492</v>
      </c>
      <c r="C204" s="178" t="s">
        <v>493</v>
      </c>
      <c r="D204" s="172" t="s">
        <v>183</v>
      </c>
      <c r="E204" s="173">
        <v>48.2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5" t="s">
        <v>241</v>
      </c>
      <c r="S204" s="175" t="s">
        <v>185</v>
      </c>
      <c r="T204" s="176" t="s">
        <v>185</v>
      </c>
      <c r="U204" s="161">
        <v>0.18</v>
      </c>
      <c r="V204" s="161">
        <f>ROUND(E204*U204,2)</f>
        <v>8.68</v>
      </c>
      <c r="W204" s="161"/>
      <c r="X204" s="161" t="s">
        <v>146</v>
      </c>
      <c r="Y204" s="161" t="s">
        <v>147</v>
      </c>
      <c r="Z204" s="151"/>
      <c r="AA204" s="151"/>
      <c r="AB204" s="151"/>
      <c r="AC204" s="151"/>
      <c r="AD204" s="151"/>
      <c r="AE204" s="151"/>
      <c r="AF204" s="151"/>
      <c r="AG204" s="151" t="s">
        <v>148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2" x14ac:dyDescent="0.2">
      <c r="A205" s="158"/>
      <c r="B205" s="159"/>
      <c r="C205" s="261" t="s">
        <v>494</v>
      </c>
      <c r="D205" s="262"/>
      <c r="E205" s="262"/>
      <c r="F205" s="262"/>
      <c r="G205" s="262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187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88" t="str">
        <f>C205</f>
        <v>s případným nutným přemístěním hromad nebo dočasných skládek na místo potřeby ze vzdálenosti do 30 m, v rovině nebo ve svahu do 1 : 5,</v>
      </c>
      <c r="BB205" s="151"/>
      <c r="BC205" s="151"/>
      <c r="BD205" s="151"/>
      <c r="BE205" s="151"/>
      <c r="BF205" s="151"/>
      <c r="BG205" s="151"/>
      <c r="BH205" s="151"/>
    </row>
    <row r="206" spans="1:60" outlineLevel="2" x14ac:dyDescent="0.2">
      <c r="A206" s="158"/>
      <c r="B206" s="159"/>
      <c r="C206" s="190" t="s">
        <v>299</v>
      </c>
      <c r="D206" s="184"/>
      <c r="E206" s="185"/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190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191" t="s">
        <v>1036</v>
      </c>
      <c r="D207" s="184"/>
      <c r="E207" s="185"/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190</v>
      </c>
      <c r="AH207" s="151">
        <v>2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191" t="s">
        <v>1107</v>
      </c>
      <c r="D208" s="184"/>
      <c r="E208" s="185">
        <v>2.2000000000000002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190</v>
      </c>
      <c r="AH208" s="151">
        <v>2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91" t="s">
        <v>1108</v>
      </c>
      <c r="D209" s="184"/>
      <c r="E209" s="185">
        <v>14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190</v>
      </c>
      <c r="AH209" s="151">
        <v>2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2" t="s">
        <v>309</v>
      </c>
      <c r="D210" s="186"/>
      <c r="E210" s="187">
        <v>16.2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190</v>
      </c>
      <c r="AH210" s="151">
        <v>3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90" t="s">
        <v>310</v>
      </c>
      <c r="D211" s="184"/>
      <c r="E211" s="185"/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190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89" t="s">
        <v>1109</v>
      </c>
      <c r="D212" s="182"/>
      <c r="E212" s="183">
        <v>6.2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190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89" t="s">
        <v>1110</v>
      </c>
      <c r="D213" s="182"/>
      <c r="E213" s="183">
        <v>42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190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0">
        <v>27</v>
      </c>
      <c r="B214" s="171" t="s">
        <v>498</v>
      </c>
      <c r="C214" s="178" t="s">
        <v>499</v>
      </c>
      <c r="D214" s="172" t="s">
        <v>297</v>
      </c>
      <c r="E214" s="173">
        <v>118.96623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3">
        <v>0</v>
      </c>
      <c r="O214" s="173">
        <f>ROUND(E214*N214,2)</f>
        <v>0</v>
      </c>
      <c r="P214" s="173">
        <v>0</v>
      </c>
      <c r="Q214" s="173">
        <f>ROUND(E214*P214,2)</f>
        <v>0</v>
      </c>
      <c r="R214" s="175" t="s">
        <v>241</v>
      </c>
      <c r="S214" s="175" t="s">
        <v>185</v>
      </c>
      <c r="T214" s="176" t="s">
        <v>185</v>
      </c>
      <c r="U214" s="161">
        <v>0</v>
      </c>
      <c r="V214" s="161">
        <f>ROUND(E214*U214,2)</f>
        <v>0</v>
      </c>
      <c r="W214" s="161"/>
      <c r="X214" s="161" t="s">
        <v>146</v>
      </c>
      <c r="Y214" s="161" t="s">
        <v>147</v>
      </c>
      <c r="Z214" s="151"/>
      <c r="AA214" s="151"/>
      <c r="AB214" s="151"/>
      <c r="AC214" s="151"/>
      <c r="AD214" s="151"/>
      <c r="AE214" s="151"/>
      <c r="AF214" s="151"/>
      <c r="AG214" s="151" t="s">
        <v>148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2" x14ac:dyDescent="0.2">
      <c r="A215" s="158"/>
      <c r="B215" s="159"/>
      <c r="C215" s="251" t="s">
        <v>1111</v>
      </c>
      <c r="D215" s="252"/>
      <c r="E215" s="252"/>
      <c r="F215" s="252"/>
      <c r="G215" s="252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150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189" t="s">
        <v>1112</v>
      </c>
      <c r="D216" s="182"/>
      <c r="E216" s="183">
        <v>118.96623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190</v>
      </c>
      <c r="AH216" s="151">
        <v>5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70">
        <v>28</v>
      </c>
      <c r="B217" s="171" t="s">
        <v>510</v>
      </c>
      <c r="C217" s="178" t="s">
        <v>511</v>
      </c>
      <c r="D217" s="172" t="s">
        <v>512</v>
      </c>
      <c r="E217" s="173">
        <v>1.9954799999999999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21</v>
      </c>
      <c r="M217" s="175">
        <f>G217*(1+L217/100)</f>
        <v>0</v>
      </c>
      <c r="N217" s="173">
        <v>1E-3</v>
      </c>
      <c r="O217" s="173">
        <f>ROUND(E217*N217,2)</f>
        <v>0</v>
      </c>
      <c r="P217" s="173">
        <v>0</v>
      </c>
      <c r="Q217" s="173">
        <f>ROUND(E217*P217,2)</f>
        <v>0</v>
      </c>
      <c r="R217" s="175" t="s">
        <v>513</v>
      </c>
      <c r="S217" s="175" t="s">
        <v>185</v>
      </c>
      <c r="T217" s="176" t="s">
        <v>185</v>
      </c>
      <c r="U217" s="161">
        <v>0</v>
      </c>
      <c r="V217" s="161">
        <f>ROUND(E217*U217,2)</f>
        <v>0</v>
      </c>
      <c r="W217" s="161"/>
      <c r="X217" s="161" t="s">
        <v>514</v>
      </c>
      <c r="Y217" s="161" t="s">
        <v>147</v>
      </c>
      <c r="Z217" s="151"/>
      <c r="AA217" s="151"/>
      <c r="AB217" s="151"/>
      <c r="AC217" s="151"/>
      <c r="AD217" s="151"/>
      <c r="AE217" s="151"/>
      <c r="AF217" s="151"/>
      <c r="AG217" s="151" t="s">
        <v>515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2" x14ac:dyDescent="0.2">
      <c r="A218" s="158"/>
      <c r="B218" s="159"/>
      <c r="C218" s="189" t="s">
        <v>1113</v>
      </c>
      <c r="D218" s="182"/>
      <c r="E218" s="183">
        <v>1.9954799999999999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190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70">
        <v>29</v>
      </c>
      <c r="B219" s="171" t="s">
        <v>517</v>
      </c>
      <c r="C219" s="178" t="s">
        <v>518</v>
      </c>
      <c r="D219" s="172" t="s">
        <v>519</v>
      </c>
      <c r="E219" s="173">
        <v>193.70102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3">
        <v>1</v>
      </c>
      <c r="O219" s="173">
        <f>ROUND(E219*N219,2)</f>
        <v>193.7</v>
      </c>
      <c r="P219" s="173">
        <v>0</v>
      </c>
      <c r="Q219" s="173">
        <f>ROUND(E219*P219,2)</f>
        <v>0</v>
      </c>
      <c r="R219" s="175"/>
      <c r="S219" s="175" t="s">
        <v>144</v>
      </c>
      <c r="T219" s="176" t="s">
        <v>185</v>
      </c>
      <c r="U219" s="161">
        <v>0</v>
      </c>
      <c r="V219" s="161">
        <f>ROUND(E219*U219,2)</f>
        <v>0</v>
      </c>
      <c r="W219" s="161"/>
      <c r="X219" s="161" t="s">
        <v>514</v>
      </c>
      <c r="Y219" s="161" t="s">
        <v>147</v>
      </c>
      <c r="Z219" s="151"/>
      <c r="AA219" s="151"/>
      <c r="AB219" s="151"/>
      <c r="AC219" s="151"/>
      <c r="AD219" s="151"/>
      <c r="AE219" s="151"/>
      <c r="AF219" s="151"/>
      <c r="AG219" s="151" t="s">
        <v>515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89" t="s">
        <v>1114</v>
      </c>
      <c r="D220" s="182"/>
      <c r="E220" s="183">
        <v>193.70102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190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x14ac:dyDescent="0.2">
      <c r="A221" s="163" t="s">
        <v>139</v>
      </c>
      <c r="B221" s="164" t="s">
        <v>86</v>
      </c>
      <c r="C221" s="177" t="s">
        <v>87</v>
      </c>
      <c r="D221" s="165"/>
      <c r="E221" s="166"/>
      <c r="F221" s="167"/>
      <c r="G221" s="167">
        <f>SUMIF(AG222:AG248,"&lt;&gt;NOR",G222:G248)</f>
        <v>0</v>
      </c>
      <c r="H221" s="167"/>
      <c r="I221" s="167">
        <f>SUM(I222:I248)</f>
        <v>0</v>
      </c>
      <c r="J221" s="167"/>
      <c r="K221" s="167">
        <f>SUM(K222:K248)</f>
        <v>0</v>
      </c>
      <c r="L221" s="167"/>
      <c r="M221" s="167">
        <f>SUM(M222:M248)</f>
        <v>0</v>
      </c>
      <c r="N221" s="166"/>
      <c r="O221" s="166">
        <f>SUM(O222:O248)</f>
        <v>26.040000000000003</v>
      </c>
      <c r="P221" s="166"/>
      <c r="Q221" s="166">
        <f>SUM(Q222:Q248)</f>
        <v>0</v>
      </c>
      <c r="R221" s="167"/>
      <c r="S221" s="167"/>
      <c r="T221" s="168"/>
      <c r="U221" s="162"/>
      <c r="V221" s="162">
        <f>SUM(V222:V248)</f>
        <v>28.020000000000003</v>
      </c>
      <c r="W221" s="162"/>
      <c r="X221" s="162"/>
      <c r="Y221" s="162"/>
      <c r="AG221" t="s">
        <v>140</v>
      </c>
    </row>
    <row r="222" spans="1:60" outlineLevel="1" x14ac:dyDescent="0.2">
      <c r="A222" s="170">
        <v>30</v>
      </c>
      <c r="B222" s="171" t="s">
        <v>521</v>
      </c>
      <c r="C222" s="178" t="s">
        <v>522</v>
      </c>
      <c r="D222" s="172" t="s">
        <v>297</v>
      </c>
      <c r="E222" s="173">
        <v>0.25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1.665</v>
      </c>
      <c r="O222" s="173">
        <f>ROUND(E222*N222,2)</f>
        <v>0.42</v>
      </c>
      <c r="P222" s="173">
        <v>0</v>
      </c>
      <c r="Q222" s="173">
        <f>ROUND(E222*P222,2)</f>
        <v>0</v>
      </c>
      <c r="R222" s="175" t="s">
        <v>523</v>
      </c>
      <c r="S222" s="175" t="s">
        <v>185</v>
      </c>
      <c r="T222" s="176" t="s">
        <v>185</v>
      </c>
      <c r="U222" s="161">
        <v>0.92</v>
      </c>
      <c r="V222" s="161">
        <f>ROUND(E222*U222,2)</f>
        <v>0.23</v>
      </c>
      <c r="W222" s="161"/>
      <c r="X222" s="161" t="s">
        <v>146</v>
      </c>
      <c r="Y222" s="161" t="s">
        <v>147</v>
      </c>
      <c r="Z222" s="151"/>
      <c r="AA222" s="151"/>
      <c r="AB222" s="151"/>
      <c r="AC222" s="151"/>
      <c r="AD222" s="151"/>
      <c r="AE222" s="151"/>
      <c r="AF222" s="151"/>
      <c r="AG222" s="151" t="s">
        <v>148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2" x14ac:dyDescent="0.2">
      <c r="A223" s="158"/>
      <c r="B223" s="159"/>
      <c r="C223" s="261" t="s">
        <v>524</v>
      </c>
      <c r="D223" s="262"/>
      <c r="E223" s="262"/>
      <c r="F223" s="262"/>
      <c r="G223" s="262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187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">
      <c r="A224" s="158"/>
      <c r="B224" s="159"/>
      <c r="C224" s="189" t="s">
        <v>525</v>
      </c>
      <c r="D224" s="182"/>
      <c r="E224" s="183"/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190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">
      <c r="A225" s="158"/>
      <c r="B225" s="159"/>
      <c r="C225" s="189" t="s">
        <v>1115</v>
      </c>
      <c r="D225" s="182"/>
      <c r="E225" s="183">
        <v>0.25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190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70">
        <v>31</v>
      </c>
      <c r="B226" s="171" t="s">
        <v>527</v>
      </c>
      <c r="C226" s="178" t="s">
        <v>528</v>
      </c>
      <c r="D226" s="172" t="s">
        <v>297</v>
      </c>
      <c r="E226" s="173">
        <v>12.45215</v>
      </c>
      <c r="F226" s="174"/>
      <c r="G226" s="175">
        <f>ROUND(E226*F226,2)</f>
        <v>0</v>
      </c>
      <c r="H226" s="174"/>
      <c r="I226" s="175">
        <f>ROUND(E226*H226,2)</f>
        <v>0</v>
      </c>
      <c r="J226" s="174"/>
      <c r="K226" s="175">
        <f>ROUND(E226*J226,2)</f>
        <v>0</v>
      </c>
      <c r="L226" s="175">
        <v>21</v>
      </c>
      <c r="M226" s="175">
        <f>G226*(1+L226/100)</f>
        <v>0</v>
      </c>
      <c r="N226" s="173">
        <v>1.8907700000000001</v>
      </c>
      <c r="O226" s="173">
        <f>ROUND(E226*N226,2)</f>
        <v>23.54</v>
      </c>
      <c r="P226" s="173">
        <v>0</v>
      </c>
      <c r="Q226" s="173">
        <f>ROUND(E226*P226,2)</f>
        <v>0</v>
      </c>
      <c r="R226" s="175" t="s">
        <v>529</v>
      </c>
      <c r="S226" s="175" t="s">
        <v>185</v>
      </c>
      <c r="T226" s="176" t="s">
        <v>185</v>
      </c>
      <c r="U226" s="161">
        <v>1.7</v>
      </c>
      <c r="V226" s="161">
        <f>ROUND(E226*U226,2)</f>
        <v>21.17</v>
      </c>
      <c r="W226" s="161"/>
      <c r="X226" s="161" t="s">
        <v>146</v>
      </c>
      <c r="Y226" s="161" t="s">
        <v>147</v>
      </c>
      <c r="Z226" s="151"/>
      <c r="AA226" s="151"/>
      <c r="AB226" s="151"/>
      <c r="AC226" s="151"/>
      <c r="AD226" s="151"/>
      <c r="AE226" s="151"/>
      <c r="AF226" s="151"/>
      <c r="AG226" s="151" t="s">
        <v>148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2" x14ac:dyDescent="0.2">
      <c r="A227" s="158"/>
      <c r="B227" s="159"/>
      <c r="C227" s="261" t="s">
        <v>530</v>
      </c>
      <c r="D227" s="262"/>
      <c r="E227" s="262"/>
      <c r="F227" s="262"/>
      <c r="G227" s="262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187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2" x14ac:dyDescent="0.2">
      <c r="A228" s="158"/>
      <c r="B228" s="159"/>
      <c r="C228" s="189" t="s">
        <v>1044</v>
      </c>
      <c r="D228" s="182"/>
      <c r="E228" s="183"/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190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89" t="s">
        <v>393</v>
      </c>
      <c r="D229" s="182"/>
      <c r="E229" s="183"/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190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89" t="s">
        <v>1116</v>
      </c>
      <c r="D230" s="182"/>
      <c r="E230" s="183">
        <v>1.7030000000000001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190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89" t="s">
        <v>1117</v>
      </c>
      <c r="D231" s="182"/>
      <c r="E231" s="183">
        <v>0.11615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190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89" t="s">
        <v>1118</v>
      </c>
      <c r="D232" s="182"/>
      <c r="E232" s="183">
        <v>1.002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190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3" x14ac:dyDescent="0.2">
      <c r="A233" s="158"/>
      <c r="B233" s="159"/>
      <c r="C233" s="189" t="s">
        <v>1119</v>
      </c>
      <c r="D233" s="182"/>
      <c r="E233" s="183">
        <v>2.165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190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ht="22.5" outlineLevel="3" x14ac:dyDescent="0.2">
      <c r="A234" s="158"/>
      <c r="B234" s="159"/>
      <c r="C234" s="189" t="s">
        <v>1120</v>
      </c>
      <c r="D234" s="182"/>
      <c r="E234" s="183">
        <v>4.6619999999999999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190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89" t="s">
        <v>1121</v>
      </c>
      <c r="D235" s="182"/>
      <c r="E235" s="183">
        <v>0.82099999999999995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190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89" t="s">
        <v>1122</v>
      </c>
      <c r="D236" s="182"/>
      <c r="E236" s="183">
        <v>1.9830000000000001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190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ht="22.5" outlineLevel="1" x14ac:dyDescent="0.2">
      <c r="A237" s="170">
        <v>32</v>
      </c>
      <c r="B237" s="171" t="s">
        <v>537</v>
      </c>
      <c r="C237" s="178" t="s">
        <v>538</v>
      </c>
      <c r="D237" s="172" t="s">
        <v>297</v>
      </c>
      <c r="E237" s="173">
        <v>0.82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3">
        <v>2.5</v>
      </c>
      <c r="O237" s="173">
        <f>ROUND(E237*N237,2)</f>
        <v>2.0499999999999998</v>
      </c>
      <c r="P237" s="173">
        <v>0</v>
      </c>
      <c r="Q237" s="173">
        <f>ROUND(E237*P237,2)</f>
        <v>0</v>
      </c>
      <c r="R237" s="175" t="s">
        <v>529</v>
      </c>
      <c r="S237" s="175" t="s">
        <v>185</v>
      </c>
      <c r="T237" s="176" t="s">
        <v>185</v>
      </c>
      <c r="U237" s="161">
        <v>1.19</v>
      </c>
      <c r="V237" s="161">
        <f>ROUND(E237*U237,2)</f>
        <v>0.98</v>
      </c>
      <c r="W237" s="161"/>
      <c r="X237" s="161" t="s">
        <v>146</v>
      </c>
      <c r="Y237" s="161" t="s">
        <v>147</v>
      </c>
      <c r="Z237" s="151"/>
      <c r="AA237" s="151"/>
      <c r="AB237" s="151"/>
      <c r="AC237" s="151"/>
      <c r="AD237" s="151"/>
      <c r="AE237" s="151"/>
      <c r="AF237" s="151"/>
      <c r="AG237" s="151" t="s">
        <v>148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2" x14ac:dyDescent="0.2">
      <c r="A238" s="158"/>
      <c r="B238" s="159"/>
      <c r="C238" s="261" t="s">
        <v>539</v>
      </c>
      <c r="D238" s="262"/>
      <c r="E238" s="262"/>
      <c r="F238" s="262"/>
      <c r="G238" s="262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187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2" x14ac:dyDescent="0.2">
      <c r="A239" s="158"/>
      <c r="B239" s="159"/>
      <c r="C239" s="189" t="s">
        <v>540</v>
      </c>
      <c r="D239" s="182"/>
      <c r="E239" s="183"/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190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3" x14ac:dyDescent="0.2">
      <c r="A240" s="158"/>
      <c r="B240" s="159"/>
      <c r="C240" s="189" t="s">
        <v>1123</v>
      </c>
      <c r="D240" s="182"/>
      <c r="E240" s="183">
        <v>0.49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190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">
      <c r="A241" s="158"/>
      <c r="B241" s="159"/>
      <c r="C241" s="189" t="s">
        <v>1124</v>
      </c>
      <c r="D241" s="182"/>
      <c r="E241" s="183">
        <v>0.06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190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89" t="s">
        <v>1125</v>
      </c>
      <c r="D242" s="182"/>
      <c r="E242" s="183">
        <v>0.27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190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70">
        <v>33</v>
      </c>
      <c r="B243" s="171" t="s">
        <v>545</v>
      </c>
      <c r="C243" s="178" t="s">
        <v>546</v>
      </c>
      <c r="D243" s="172" t="s">
        <v>183</v>
      </c>
      <c r="E243" s="173">
        <v>6.7931999999999997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3">
        <v>4.5100000000000001E-3</v>
      </c>
      <c r="O243" s="173">
        <f>ROUND(E243*N243,2)</f>
        <v>0.03</v>
      </c>
      <c r="P243" s="173">
        <v>0</v>
      </c>
      <c r="Q243" s="173">
        <f>ROUND(E243*P243,2)</f>
        <v>0</v>
      </c>
      <c r="R243" s="175" t="s">
        <v>529</v>
      </c>
      <c r="S243" s="175" t="s">
        <v>185</v>
      </c>
      <c r="T243" s="176" t="s">
        <v>185</v>
      </c>
      <c r="U243" s="161">
        <v>0.83</v>
      </c>
      <c r="V243" s="161">
        <f>ROUND(E243*U243,2)</f>
        <v>5.64</v>
      </c>
      <c r="W243" s="161"/>
      <c r="X243" s="161" t="s">
        <v>146</v>
      </c>
      <c r="Y243" s="161" t="s">
        <v>147</v>
      </c>
      <c r="Z243" s="151"/>
      <c r="AA243" s="151"/>
      <c r="AB243" s="151"/>
      <c r="AC243" s="151"/>
      <c r="AD243" s="151"/>
      <c r="AE243" s="151"/>
      <c r="AF243" s="151"/>
      <c r="AG243" s="151" t="s">
        <v>148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">
      <c r="A244" s="158"/>
      <c r="B244" s="159"/>
      <c r="C244" s="261" t="s">
        <v>530</v>
      </c>
      <c r="D244" s="262"/>
      <c r="E244" s="262"/>
      <c r="F244" s="262"/>
      <c r="G244" s="262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187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89" t="s">
        <v>540</v>
      </c>
      <c r="D245" s="182"/>
      <c r="E245" s="183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190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3" x14ac:dyDescent="0.2">
      <c r="A246" s="158"/>
      <c r="B246" s="159"/>
      <c r="C246" s="189" t="s">
        <v>1126</v>
      </c>
      <c r="D246" s="182"/>
      <c r="E246" s="183">
        <v>3.8592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190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89" t="s">
        <v>1127</v>
      </c>
      <c r="D247" s="182"/>
      <c r="E247" s="183">
        <v>0.73919999999999997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190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">
      <c r="A248" s="158"/>
      <c r="B248" s="159"/>
      <c r="C248" s="189" t="s">
        <v>1128</v>
      </c>
      <c r="D248" s="182"/>
      <c r="E248" s="183">
        <v>2.1947999999999999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190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x14ac:dyDescent="0.2">
      <c r="A249" s="163" t="s">
        <v>139</v>
      </c>
      <c r="B249" s="164" t="s">
        <v>88</v>
      </c>
      <c r="C249" s="177" t="s">
        <v>89</v>
      </c>
      <c r="D249" s="165"/>
      <c r="E249" s="166"/>
      <c r="F249" s="167"/>
      <c r="G249" s="167">
        <f>SUMIF(AG250:AG289,"&lt;&gt;NOR",G250:G289)</f>
        <v>0</v>
      </c>
      <c r="H249" s="167"/>
      <c r="I249" s="167">
        <f>SUM(I250:I289)</f>
        <v>0</v>
      </c>
      <c r="J249" s="167"/>
      <c r="K249" s="167">
        <f>SUM(K250:K289)</f>
        <v>0</v>
      </c>
      <c r="L249" s="167"/>
      <c r="M249" s="167">
        <f>SUM(M250:M289)</f>
        <v>0</v>
      </c>
      <c r="N249" s="166"/>
      <c r="O249" s="166">
        <f>SUM(O250:O289)</f>
        <v>9.9</v>
      </c>
      <c r="P249" s="166"/>
      <c r="Q249" s="166">
        <f>SUM(Q250:Q289)</f>
        <v>0</v>
      </c>
      <c r="R249" s="167"/>
      <c r="S249" s="167"/>
      <c r="T249" s="168"/>
      <c r="U249" s="162"/>
      <c r="V249" s="162">
        <f>SUM(V250:V289)</f>
        <v>11.69</v>
      </c>
      <c r="W249" s="162"/>
      <c r="X249" s="162"/>
      <c r="Y249" s="162"/>
      <c r="AG249" t="s">
        <v>140</v>
      </c>
    </row>
    <row r="250" spans="1:60" ht="22.5" outlineLevel="1" x14ac:dyDescent="0.2">
      <c r="A250" s="170">
        <v>34</v>
      </c>
      <c r="B250" s="171" t="s">
        <v>551</v>
      </c>
      <c r="C250" s="178" t="s">
        <v>552</v>
      </c>
      <c r="D250" s="172" t="s">
        <v>183</v>
      </c>
      <c r="E250" s="173">
        <v>13.496499999999999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3">
        <v>0.23</v>
      </c>
      <c r="O250" s="173">
        <f>ROUND(E250*N250,2)</f>
        <v>3.1</v>
      </c>
      <c r="P250" s="173">
        <v>0</v>
      </c>
      <c r="Q250" s="173">
        <f>ROUND(E250*P250,2)</f>
        <v>0</v>
      </c>
      <c r="R250" s="175" t="s">
        <v>184</v>
      </c>
      <c r="S250" s="175" t="s">
        <v>185</v>
      </c>
      <c r="T250" s="176" t="s">
        <v>185</v>
      </c>
      <c r="U250" s="161">
        <v>0.02</v>
      </c>
      <c r="V250" s="161">
        <f>ROUND(E250*U250,2)</f>
        <v>0.27</v>
      </c>
      <c r="W250" s="161"/>
      <c r="X250" s="161" t="s">
        <v>146</v>
      </c>
      <c r="Y250" s="161" t="s">
        <v>147</v>
      </c>
      <c r="Z250" s="151"/>
      <c r="AA250" s="151"/>
      <c r="AB250" s="151"/>
      <c r="AC250" s="151"/>
      <c r="AD250" s="151"/>
      <c r="AE250" s="151"/>
      <c r="AF250" s="151"/>
      <c r="AG250" s="151" t="s">
        <v>148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2" x14ac:dyDescent="0.2">
      <c r="A251" s="158"/>
      <c r="B251" s="159"/>
      <c r="C251" s="189" t="s">
        <v>1012</v>
      </c>
      <c r="D251" s="182"/>
      <c r="E251" s="183"/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190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3" x14ac:dyDescent="0.2">
      <c r="A252" s="158"/>
      <c r="B252" s="159"/>
      <c r="C252" s="189" t="s">
        <v>1013</v>
      </c>
      <c r="D252" s="182"/>
      <c r="E252" s="183">
        <v>5.2130000000000001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190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89" t="s">
        <v>1014</v>
      </c>
      <c r="D253" s="182"/>
      <c r="E253" s="183">
        <v>1.1615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190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89" t="s">
        <v>204</v>
      </c>
      <c r="D254" s="182"/>
      <c r="E254" s="183"/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190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89" t="s">
        <v>1015</v>
      </c>
      <c r="D255" s="182"/>
      <c r="E255" s="183"/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190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89" t="s">
        <v>1016</v>
      </c>
      <c r="D256" s="182"/>
      <c r="E256" s="183">
        <v>6.6219999999999999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190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89" t="s">
        <v>1017</v>
      </c>
      <c r="D257" s="182"/>
      <c r="E257" s="183">
        <v>0.5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190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22.5" outlineLevel="1" x14ac:dyDescent="0.2">
      <c r="A258" s="170">
        <v>35</v>
      </c>
      <c r="B258" s="171" t="s">
        <v>553</v>
      </c>
      <c r="C258" s="178" t="s">
        <v>554</v>
      </c>
      <c r="D258" s="172" t="s">
        <v>183</v>
      </c>
      <c r="E258" s="173">
        <v>13.496499999999999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0.34499999999999997</v>
      </c>
      <c r="O258" s="173">
        <f>ROUND(E258*N258,2)</f>
        <v>4.66</v>
      </c>
      <c r="P258" s="173">
        <v>0</v>
      </c>
      <c r="Q258" s="173">
        <f>ROUND(E258*P258,2)</f>
        <v>0</v>
      </c>
      <c r="R258" s="175" t="s">
        <v>184</v>
      </c>
      <c r="S258" s="175" t="s">
        <v>185</v>
      </c>
      <c r="T258" s="176" t="s">
        <v>185</v>
      </c>
      <c r="U258" s="161">
        <v>0.03</v>
      </c>
      <c r="V258" s="161">
        <f>ROUND(E258*U258,2)</f>
        <v>0.4</v>
      </c>
      <c r="W258" s="161"/>
      <c r="X258" s="161" t="s">
        <v>146</v>
      </c>
      <c r="Y258" s="161" t="s">
        <v>147</v>
      </c>
      <c r="Z258" s="151"/>
      <c r="AA258" s="151"/>
      <c r="AB258" s="151"/>
      <c r="AC258" s="151"/>
      <c r="AD258" s="151"/>
      <c r="AE258" s="151"/>
      <c r="AF258" s="151"/>
      <c r="AG258" s="151" t="s">
        <v>148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2" x14ac:dyDescent="0.2">
      <c r="A259" s="158"/>
      <c r="B259" s="159"/>
      <c r="C259" s="189" t="s">
        <v>1012</v>
      </c>
      <c r="D259" s="182"/>
      <c r="E259" s="183"/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190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3" x14ac:dyDescent="0.2">
      <c r="A260" s="158"/>
      <c r="B260" s="159"/>
      <c r="C260" s="189" t="s">
        <v>1013</v>
      </c>
      <c r="D260" s="182"/>
      <c r="E260" s="183">
        <v>5.2130000000000001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190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89" t="s">
        <v>1014</v>
      </c>
      <c r="D261" s="182"/>
      <c r="E261" s="183">
        <v>1.1615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190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89" t="s">
        <v>204</v>
      </c>
      <c r="D262" s="182"/>
      <c r="E262" s="183"/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190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89" t="s">
        <v>1015</v>
      </c>
      <c r="D263" s="182"/>
      <c r="E263" s="183"/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190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89" t="s">
        <v>1016</v>
      </c>
      <c r="D264" s="182"/>
      <c r="E264" s="183">
        <v>6.6219999999999999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190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89" t="s">
        <v>1017</v>
      </c>
      <c r="D265" s="182"/>
      <c r="E265" s="183">
        <v>0.5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190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70">
        <v>36</v>
      </c>
      <c r="B266" s="171" t="s">
        <v>1129</v>
      </c>
      <c r="C266" s="178" t="s">
        <v>1130</v>
      </c>
      <c r="D266" s="172" t="s">
        <v>183</v>
      </c>
      <c r="E266" s="173">
        <v>25.0365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3">
        <v>5.5449999999999999E-2</v>
      </c>
      <c r="O266" s="173">
        <f>ROUND(E266*N266,2)</f>
        <v>1.39</v>
      </c>
      <c r="P266" s="173">
        <v>0</v>
      </c>
      <c r="Q266" s="173">
        <f>ROUND(E266*P266,2)</f>
        <v>0</v>
      </c>
      <c r="R266" s="175" t="s">
        <v>184</v>
      </c>
      <c r="S266" s="175" t="s">
        <v>185</v>
      </c>
      <c r="T266" s="176" t="s">
        <v>185</v>
      </c>
      <c r="U266" s="161">
        <v>0.44</v>
      </c>
      <c r="V266" s="161">
        <f>ROUND(E266*U266,2)</f>
        <v>11.02</v>
      </c>
      <c r="W266" s="161"/>
      <c r="X266" s="161" t="s">
        <v>146</v>
      </c>
      <c r="Y266" s="161" t="s">
        <v>147</v>
      </c>
      <c r="Z266" s="151"/>
      <c r="AA266" s="151"/>
      <c r="AB266" s="151"/>
      <c r="AC266" s="151"/>
      <c r="AD266" s="151"/>
      <c r="AE266" s="151"/>
      <c r="AF266" s="151"/>
      <c r="AG266" s="151" t="s">
        <v>148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22.5" outlineLevel="2" x14ac:dyDescent="0.2">
      <c r="A267" s="158"/>
      <c r="B267" s="159"/>
      <c r="C267" s="261" t="s">
        <v>1131</v>
      </c>
      <c r="D267" s="262"/>
      <c r="E267" s="262"/>
      <c r="F267" s="262"/>
      <c r="G267" s="262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187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88" t="str">
        <f>C267</f>
        <v>s provedením lože z kameniva drceného, s vyplněním spár, s dvojitým hutněním a se smetením přebytečného materiálu na krajnici. S dodáním hmot pro lože a výplň spár.</v>
      </c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189" t="s">
        <v>1012</v>
      </c>
      <c r="D268" s="182"/>
      <c r="E268" s="183"/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190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3" x14ac:dyDescent="0.2">
      <c r="A269" s="158"/>
      <c r="B269" s="159"/>
      <c r="C269" s="189" t="s">
        <v>1013</v>
      </c>
      <c r="D269" s="182"/>
      <c r="E269" s="183">
        <v>5.2130000000000001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190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89" t="s">
        <v>1014</v>
      </c>
      <c r="D270" s="182"/>
      <c r="E270" s="183">
        <v>1.1615</v>
      </c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190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">
      <c r="A271" s="158"/>
      <c r="B271" s="159"/>
      <c r="C271" s="189" t="s">
        <v>1015</v>
      </c>
      <c r="D271" s="182"/>
      <c r="E271" s="183"/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190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89" t="s">
        <v>1016</v>
      </c>
      <c r="D272" s="182"/>
      <c r="E272" s="183">
        <v>6.6219999999999999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190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89" t="s">
        <v>1017</v>
      </c>
      <c r="D273" s="182"/>
      <c r="E273" s="183">
        <v>0.5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190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89" t="s">
        <v>204</v>
      </c>
      <c r="D274" s="182"/>
      <c r="E274" s="183"/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190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89" t="s">
        <v>1018</v>
      </c>
      <c r="D275" s="182"/>
      <c r="E275" s="183"/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190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89" t="s">
        <v>1012</v>
      </c>
      <c r="D276" s="182"/>
      <c r="E276" s="183"/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190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3" x14ac:dyDescent="0.2">
      <c r="A277" s="158"/>
      <c r="B277" s="159"/>
      <c r="C277" s="189" t="s">
        <v>1019</v>
      </c>
      <c r="D277" s="182"/>
      <c r="E277" s="183">
        <v>4.01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190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89" t="s">
        <v>1020</v>
      </c>
      <c r="D278" s="182"/>
      <c r="E278" s="183">
        <v>1.01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190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89" t="s">
        <v>1015</v>
      </c>
      <c r="D279" s="182"/>
      <c r="E279" s="183"/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190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89" t="s">
        <v>1021</v>
      </c>
      <c r="D280" s="182"/>
      <c r="E280" s="183">
        <v>6.02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190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89" t="s">
        <v>1022</v>
      </c>
      <c r="D281" s="182"/>
      <c r="E281" s="183">
        <v>0.5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190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70">
        <v>37</v>
      </c>
      <c r="B282" s="171" t="s">
        <v>1132</v>
      </c>
      <c r="C282" s="178" t="s">
        <v>1133</v>
      </c>
      <c r="D282" s="172" t="s">
        <v>183</v>
      </c>
      <c r="E282" s="173">
        <v>5</v>
      </c>
      <c r="F282" s="174"/>
      <c r="G282" s="175">
        <f>ROUND(E282*F282,2)</f>
        <v>0</v>
      </c>
      <c r="H282" s="174"/>
      <c r="I282" s="175">
        <f>ROUND(E282*H282,2)</f>
        <v>0</v>
      </c>
      <c r="J282" s="174"/>
      <c r="K282" s="175">
        <f>ROUND(E282*J282,2)</f>
        <v>0</v>
      </c>
      <c r="L282" s="175">
        <v>21</v>
      </c>
      <c r="M282" s="175">
        <f>G282*(1+L282/100)</f>
        <v>0</v>
      </c>
      <c r="N282" s="173">
        <v>0.13100000000000001</v>
      </c>
      <c r="O282" s="173">
        <f>ROUND(E282*N282,2)</f>
        <v>0.66</v>
      </c>
      <c r="P282" s="173">
        <v>0</v>
      </c>
      <c r="Q282" s="173">
        <f>ROUND(E282*P282,2)</f>
        <v>0</v>
      </c>
      <c r="R282" s="175" t="s">
        <v>513</v>
      </c>
      <c r="S282" s="175" t="s">
        <v>185</v>
      </c>
      <c r="T282" s="176" t="s">
        <v>185</v>
      </c>
      <c r="U282" s="161">
        <v>0</v>
      </c>
      <c r="V282" s="161">
        <f>ROUND(E282*U282,2)</f>
        <v>0</v>
      </c>
      <c r="W282" s="161"/>
      <c r="X282" s="161" t="s">
        <v>514</v>
      </c>
      <c r="Y282" s="161" t="s">
        <v>147</v>
      </c>
      <c r="Z282" s="151"/>
      <c r="AA282" s="151"/>
      <c r="AB282" s="151"/>
      <c r="AC282" s="151"/>
      <c r="AD282" s="151"/>
      <c r="AE282" s="151"/>
      <c r="AF282" s="151"/>
      <c r="AG282" s="151" t="s">
        <v>515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2" x14ac:dyDescent="0.2">
      <c r="A283" s="158"/>
      <c r="B283" s="159"/>
      <c r="C283" s="190" t="s">
        <v>299</v>
      </c>
      <c r="D283" s="184"/>
      <c r="E283" s="185"/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190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91" t="s">
        <v>1134</v>
      </c>
      <c r="D284" s="184"/>
      <c r="E284" s="185">
        <v>5.0072999999999999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190</v>
      </c>
      <c r="AH284" s="151">
        <v>2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92" t="s">
        <v>309</v>
      </c>
      <c r="D285" s="186"/>
      <c r="E285" s="187">
        <v>5.0072999999999999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190</v>
      </c>
      <c r="AH285" s="151">
        <v>3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90" t="s">
        <v>310</v>
      </c>
      <c r="D286" s="184"/>
      <c r="E286" s="185"/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190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89" t="s">
        <v>1135</v>
      </c>
      <c r="D287" s="182"/>
      <c r="E287" s="183">
        <v>5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190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ht="22.5" outlineLevel="1" x14ac:dyDescent="0.2">
      <c r="A288" s="170">
        <v>38</v>
      </c>
      <c r="B288" s="171" t="s">
        <v>1136</v>
      </c>
      <c r="C288" s="178" t="s">
        <v>1137</v>
      </c>
      <c r="D288" s="172" t="s">
        <v>183</v>
      </c>
      <c r="E288" s="173">
        <v>0.65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21</v>
      </c>
      <c r="M288" s="175">
        <f>G288*(1+L288/100)</f>
        <v>0</v>
      </c>
      <c r="N288" s="173">
        <v>0.13100000000000001</v>
      </c>
      <c r="O288" s="173">
        <f>ROUND(E288*N288,2)</f>
        <v>0.09</v>
      </c>
      <c r="P288" s="173">
        <v>0</v>
      </c>
      <c r="Q288" s="173">
        <f>ROUND(E288*P288,2)</f>
        <v>0</v>
      </c>
      <c r="R288" s="175" t="s">
        <v>513</v>
      </c>
      <c r="S288" s="175" t="s">
        <v>185</v>
      </c>
      <c r="T288" s="176" t="s">
        <v>185</v>
      </c>
      <c r="U288" s="161">
        <v>0</v>
      </c>
      <c r="V288" s="161">
        <f>ROUND(E288*U288,2)</f>
        <v>0</v>
      </c>
      <c r="W288" s="161"/>
      <c r="X288" s="161" t="s">
        <v>514</v>
      </c>
      <c r="Y288" s="161" t="s">
        <v>147</v>
      </c>
      <c r="Z288" s="151"/>
      <c r="AA288" s="151"/>
      <c r="AB288" s="151"/>
      <c r="AC288" s="151"/>
      <c r="AD288" s="151"/>
      <c r="AE288" s="151"/>
      <c r="AF288" s="151"/>
      <c r="AG288" s="151" t="s">
        <v>515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2" x14ac:dyDescent="0.2">
      <c r="A289" s="158"/>
      <c r="B289" s="159"/>
      <c r="C289" s="189" t="s">
        <v>1138</v>
      </c>
      <c r="D289" s="182"/>
      <c r="E289" s="183">
        <v>0.65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190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x14ac:dyDescent="0.2">
      <c r="A290" s="163" t="s">
        <v>139</v>
      </c>
      <c r="B290" s="164" t="s">
        <v>90</v>
      </c>
      <c r="C290" s="177" t="s">
        <v>91</v>
      </c>
      <c r="D290" s="165"/>
      <c r="E290" s="166"/>
      <c r="F290" s="167"/>
      <c r="G290" s="167">
        <f>SUMIF(AG291:AG599,"&lt;&gt;NOR",G291:G599)</f>
        <v>0</v>
      </c>
      <c r="H290" s="167"/>
      <c r="I290" s="167">
        <f>SUM(I291:I599)</f>
        <v>0</v>
      </c>
      <c r="J290" s="167"/>
      <c r="K290" s="167">
        <f>SUM(K291:K599)</f>
        <v>0</v>
      </c>
      <c r="L290" s="167"/>
      <c r="M290" s="167">
        <f>SUM(M291:M599)</f>
        <v>0</v>
      </c>
      <c r="N290" s="166"/>
      <c r="O290" s="166">
        <f>SUM(O291:O599)</f>
        <v>4.6799999999999979</v>
      </c>
      <c r="P290" s="166"/>
      <c r="Q290" s="166">
        <f>SUM(Q291:Q599)</f>
        <v>0</v>
      </c>
      <c r="R290" s="167"/>
      <c r="S290" s="167"/>
      <c r="T290" s="168"/>
      <c r="U290" s="162"/>
      <c r="V290" s="162">
        <f>SUM(V291:V599)</f>
        <v>278.51</v>
      </c>
      <c r="W290" s="162"/>
      <c r="X290" s="162"/>
      <c r="Y290" s="162"/>
      <c r="AG290" t="s">
        <v>140</v>
      </c>
    </row>
    <row r="291" spans="1:60" outlineLevel="1" x14ac:dyDescent="0.2">
      <c r="A291" s="170">
        <v>39</v>
      </c>
      <c r="B291" s="171" t="s">
        <v>592</v>
      </c>
      <c r="C291" s="178" t="s">
        <v>593</v>
      </c>
      <c r="D291" s="172" t="s">
        <v>230</v>
      </c>
      <c r="E291" s="173">
        <v>10.41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21</v>
      </c>
      <c r="M291" s="175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5" t="s">
        <v>529</v>
      </c>
      <c r="S291" s="175" t="s">
        <v>185</v>
      </c>
      <c r="T291" s="176" t="s">
        <v>185</v>
      </c>
      <c r="U291" s="161">
        <v>0.65</v>
      </c>
      <c r="V291" s="161">
        <f>ROUND(E291*U291,2)</f>
        <v>6.77</v>
      </c>
      <c r="W291" s="161"/>
      <c r="X291" s="161" t="s">
        <v>146</v>
      </c>
      <c r="Y291" s="161" t="s">
        <v>147</v>
      </c>
      <c r="Z291" s="151"/>
      <c r="AA291" s="151"/>
      <c r="AB291" s="151"/>
      <c r="AC291" s="151"/>
      <c r="AD291" s="151"/>
      <c r="AE291" s="151"/>
      <c r="AF291" s="151"/>
      <c r="AG291" s="151" t="s">
        <v>148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2" x14ac:dyDescent="0.2">
      <c r="A292" s="158"/>
      <c r="B292" s="159"/>
      <c r="C292" s="261" t="s">
        <v>579</v>
      </c>
      <c r="D292" s="262"/>
      <c r="E292" s="262"/>
      <c r="F292" s="262"/>
      <c r="G292" s="262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187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189" t="s">
        <v>1139</v>
      </c>
      <c r="D293" s="182"/>
      <c r="E293" s="183"/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190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89" t="s">
        <v>1140</v>
      </c>
      <c r="D294" s="182"/>
      <c r="E294" s="183">
        <v>10.41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190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1" x14ac:dyDescent="0.2">
      <c r="A295" s="170">
        <v>40</v>
      </c>
      <c r="B295" s="171" t="s">
        <v>599</v>
      </c>
      <c r="C295" s="178" t="s">
        <v>600</v>
      </c>
      <c r="D295" s="172" t="s">
        <v>601</v>
      </c>
      <c r="E295" s="173">
        <v>2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3">
        <v>0</v>
      </c>
      <c r="O295" s="173">
        <f>ROUND(E295*N295,2)</f>
        <v>0</v>
      </c>
      <c r="P295" s="173">
        <v>0</v>
      </c>
      <c r="Q295" s="173">
        <f>ROUND(E295*P295,2)</f>
        <v>0</v>
      </c>
      <c r="R295" s="175" t="s">
        <v>529</v>
      </c>
      <c r="S295" s="175" t="s">
        <v>185</v>
      </c>
      <c r="T295" s="176" t="s">
        <v>185</v>
      </c>
      <c r="U295" s="161">
        <v>1.22</v>
      </c>
      <c r="V295" s="161">
        <f>ROUND(E295*U295,2)</f>
        <v>2.44</v>
      </c>
      <c r="W295" s="161"/>
      <c r="X295" s="161" t="s">
        <v>146</v>
      </c>
      <c r="Y295" s="161" t="s">
        <v>147</v>
      </c>
      <c r="Z295" s="151"/>
      <c r="AA295" s="151"/>
      <c r="AB295" s="151"/>
      <c r="AC295" s="151"/>
      <c r="AD295" s="151"/>
      <c r="AE295" s="151"/>
      <c r="AF295" s="151"/>
      <c r="AG295" s="151" t="s">
        <v>148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2" x14ac:dyDescent="0.2">
      <c r="A296" s="158"/>
      <c r="B296" s="159"/>
      <c r="C296" s="189" t="s">
        <v>1139</v>
      </c>
      <c r="D296" s="182"/>
      <c r="E296" s="183"/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190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89" t="s">
        <v>602</v>
      </c>
      <c r="D297" s="182"/>
      <c r="E297" s="183"/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190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89" t="s">
        <v>261</v>
      </c>
      <c r="D298" s="182"/>
      <c r="E298" s="183"/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190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89" t="s">
        <v>1141</v>
      </c>
      <c r="D299" s="182"/>
      <c r="E299" s="183">
        <v>1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190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89" t="s">
        <v>606</v>
      </c>
      <c r="D300" s="182"/>
      <c r="E300" s="183">
        <v>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190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22.5" outlineLevel="1" x14ac:dyDescent="0.2">
      <c r="A301" s="170">
        <v>41</v>
      </c>
      <c r="B301" s="171" t="s">
        <v>616</v>
      </c>
      <c r="C301" s="178" t="s">
        <v>617</v>
      </c>
      <c r="D301" s="172" t="s">
        <v>601</v>
      </c>
      <c r="E301" s="173">
        <v>3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3">
        <v>0</v>
      </c>
      <c r="O301" s="173">
        <f>ROUND(E301*N301,2)</f>
        <v>0</v>
      </c>
      <c r="P301" s="173">
        <v>0</v>
      </c>
      <c r="Q301" s="173">
        <f>ROUND(E301*P301,2)</f>
        <v>0</v>
      </c>
      <c r="R301" s="175" t="s">
        <v>529</v>
      </c>
      <c r="S301" s="175" t="s">
        <v>185</v>
      </c>
      <c r="T301" s="176" t="s">
        <v>185</v>
      </c>
      <c r="U301" s="161">
        <v>1.61</v>
      </c>
      <c r="V301" s="161">
        <f>ROUND(E301*U301,2)</f>
        <v>4.83</v>
      </c>
      <c r="W301" s="161"/>
      <c r="X301" s="161" t="s">
        <v>146</v>
      </c>
      <c r="Y301" s="161" t="s">
        <v>147</v>
      </c>
      <c r="Z301" s="151"/>
      <c r="AA301" s="151"/>
      <c r="AB301" s="151"/>
      <c r="AC301" s="151"/>
      <c r="AD301" s="151"/>
      <c r="AE301" s="151"/>
      <c r="AF301" s="151"/>
      <c r="AG301" s="151" t="s">
        <v>148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2" x14ac:dyDescent="0.2">
      <c r="A302" s="158"/>
      <c r="B302" s="159"/>
      <c r="C302" s="189" t="s">
        <v>1139</v>
      </c>
      <c r="D302" s="182"/>
      <c r="E302" s="183"/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190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3" x14ac:dyDescent="0.2">
      <c r="A303" s="158"/>
      <c r="B303" s="159"/>
      <c r="C303" s="189" t="s">
        <v>618</v>
      </c>
      <c r="D303" s="182"/>
      <c r="E303" s="183"/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190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3" x14ac:dyDescent="0.2">
      <c r="A304" s="158"/>
      <c r="B304" s="159"/>
      <c r="C304" s="189" t="s">
        <v>1012</v>
      </c>
      <c r="D304" s="182"/>
      <c r="E304" s="183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190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89" t="s">
        <v>613</v>
      </c>
      <c r="D305" s="182"/>
      <c r="E305" s="183">
        <v>2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190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89" t="s">
        <v>606</v>
      </c>
      <c r="D306" s="182"/>
      <c r="E306" s="183">
        <v>1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190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ht="22.5" outlineLevel="1" x14ac:dyDescent="0.2">
      <c r="A307" s="170">
        <v>42</v>
      </c>
      <c r="B307" s="171" t="s">
        <v>620</v>
      </c>
      <c r="C307" s="178" t="s">
        <v>621</v>
      </c>
      <c r="D307" s="172" t="s">
        <v>601</v>
      </c>
      <c r="E307" s="173">
        <v>2</v>
      </c>
      <c r="F307" s="174"/>
      <c r="G307" s="175">
        <f>ROUND(E307*F307,2)</f>
        <v>0</v>
      </c>
      <c r="H307" s="174"/>
      <c r="I307" s="175">
        <f>ROUND(E307*H307,2)</f>
        <v>0</v>
      </c>
      <c r="J307" s="174"/>
      <c r="K307" s="175">
        <f>ROUND(E307*J307,2)</f>
        <v>0</v>
      </c>
      <c r="L307" s="175">
        <v>21</v>
      </c>
      <c r="M307" s="175">
        <f>G307*(1+L307/100)</f>
        <v>0</v>
      </c>
      <c r="N307" s="173">
        <v>0</v>
      </c>
      <c r="O307" s="173">
        <f>ROUND(E307*N307,2)</f>
        <v>0</v>
      </c>
      <c r="P307" s="173">
        <v>0</v>
      </c>
      <c r="Q307" s="173">
        <f>ROUND(E307*P307,2)</f>
        <v>0</v>
      </c>
      <c r="R307" s="175" t="s">
        <v>529</v>
      </c>
      <c r="S307" s="175" t="s">
        <v>185</v>
      </c>
      <c r="T307" s="176" t="s">
        <v>185</v>
      </c>
      <c r="U307" s="161">
        <v>1.85</v>
      </c>
      <c r="V307" s="161">
        <f>ROUND(E307*U307,2)</f>
        <v>3.7</v>
      </c>
      <c r="W307" s="161"/>
      <c r="X307" s="161" t="s">
        <v>146</v>
      </c>
      <c r="Y307" s="161" t="s">
        <v>147</v>
      </c>
      <c r="Z307" s="151"/>
      <c r="AA307" s="151"/>
      <c r="AB307" s="151"/>
      <c r="AC307" s="151"/>
      <c r="AD307" s="151"/>
      <c r="AE307" s="151"/>
      <c r="AF307" s="151"/>
      <c r="AG307" s="151" t="s">
        <v>148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2" x14ac:dyDescent="0.2">
      <c r="A308" s="158"/>
      <c r="B308" s="159"/>
      <c r="C308" s="189" t="s">
        <v>1139</v>
      </c>
      <c r="D308" s="182"/>
      <c r="E308" s="183"/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190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89" t="s">
        <v>622</v>
      </c>
      <c r="D309" s="182"/>
      <c r="E309" s="183"/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190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89" t="s">
        <v>1012</v>
      </c>
      <c r="D310" s="182"/>
      <c r="E310" s="183"/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190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89" t="s">
        <v>613</v>
      </c>
      <c r="D311" s="182"/>
      <c r="E311" s="183">
        <v>2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190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22.5" outlineLevel="1" x14ac:dyDescent="0.2">
      <c r="A312" s="170">
        <v>43</v>
      </c>
      <c r="B312" s="171" t="s">
        <v>627</v>
      </c>
      <c r="C312" s="178" t="s">
        <v>628</v>
      </c>
      <c r="D312" s="172" t="s">
        <v>601</v>
      </c>
      <c r="E312" s="173">
        <v>6</v>
      </c>
      <c r="F312" s="174"/>
      <c r="G312" s="175">
        <f>ROUND(E312*F312,2)</f>
        <v>0</v>
      </c>
      <c r="H312" s="174"/>
      <c r="I312" s="175">
        <f>ROUND(E312*H312,2)</f>
        <v>0</v>
      </c>
      <c r="J312" s="174"/>
      <c r="K312" s="175">
        <f>ROUND(E312*J312,2)</f>
        <v>0</v>
      </c>
      <c r="L312" s="175">
        <v>21</v>
      </c>
      <c r="M312" s="175">
        <f>G312*(1+L312/100)</f>
        <v>0</v>
      </c>
      <c r="N312" s="173">
        <v>0</v>
      </c>
      <c r="O312" s="173">
        <f>ROUND(E312*N312,2)</f>
        <v>0</v>
      </c>
      <c r="P312" s="173">
        <v>0</v>
      </c>
      <c r="Q312" s="173">
        <f>ROUND(E312*P312,2)</f>
        <v>0</v>
      </c>
      <c r="R312" s="175" t="s">
        <v>529</v>
      </c>
      <c r="S312" s="175" t="s">
        <v>185</v>
      </c>
      <c r="T312" s="176" t="s">
        <v>185</v>
      </c>
      <c r="U312" s="161">
        <v>2.4500000000000002</v>
      </c>
      <c r="V312" s="161">
        <f>ROUND(E312*U312,2)</f>
        <v>14.7</v>
      </c>
      <c r="W312" s="161"/>
      <c r="X312" s="161" t="s">
        <v>146</v>
      </c>
      <c r="Y312" s="161" t="s">
        <v>147</v>
      </c>
      <c r="Z312" s="151"/>
      <c r="AA312" s="151"/>
      <c r="AB312" s="151"/>
      <c r="AC312" s="151"/>
      <c r="AD312" s="151"/>
      <c r="AE312" s="151"/>
      <c r="AF312" s="151"/>
      <c r="AG312" s="151" t="s">
        <v>148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189" t="s">
        <v>594</v>
      </c>
      <c r="D313" s="182"/>
      <c r="E313" s="183"/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190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189" t="s">
        <v>629</v>
      </c>
      <c r="D314" s="182"/>
      <c r="E314" s="183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190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89" t="s">
        <v>603</v>
      </c>
      <c r="D315" s="182"/>
      <c r="E315" s="183">
        <v>1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190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89" t="s">
        <v>612</v>
      </c>
      <c r="D316" s="182"/>
      <c r="E316" s="183">
        <v>1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190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89" t="s">
        <v>1141</v>
      </c>
      <c r="D317" s="182"/>
      <c r="E317" s="183">
        <v>1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190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89" t="s">
        <v>1142</v>
      </c>
      <c r="D318" s="182"/>
      <c r="E318" s="183">
        <v>2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190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89" t="s">
        <v>1143</v>
      </c>
      <c r="D319" s="182"/>
      <c r="E319" s="183">
        <v>1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190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70">
        <v>44</v>
      </c>
      <c r="B320" s="171" t="s">
        <v>642</v>
      </c>
      <c r="C320" s="178" t="s">
        <v>643</v>
      </c>
      <c r="D320" s="172" t="s">
        <v>601</v>
      </c>
      <c r="E320" s="173">
        <v>1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21</v>
      </c>
      <c r="M320" s="175">
        <f>G320*(1+L320/100)</f>
        <v>0</v>
      </c>
      <c r="N320" s="173">
        <v>1.39E-3</v>
      </c>
      <c r="O320" s="173">
        <f>ROUND(E320*N320,2)</f>
        <v>0</v>
      </c>
      <c r="P320" s="173">
        <v>0</v>
      </c>
      <c r="Q320" s="173">
        <f>ROUND(E320*P320,2)</f>
        <v>0</v>
      </c>
      <c r="R320" s="175" t="s">
        <v>529</v>
      </c>
      <c r="S320" s="175" t="s">
        <v>185</v>
      </c>
      <c r="T320" s="176" t="s">
        <v>185</v>
      </c>
      <c r="U320" s="161">
        <v>2.12</v>
      </c>
      <c r="V320" s="161">
        <f>ROUND(E320*U320,2)</f>
        <v>2.12</v>
      </c>
      <c r="W320" s="161"/>
      <c r="X320" s="161" t="s">
        <v>146</v>
      </c>
      <c r="Y320" s="161" t="s">
        <v>147</v>
      </c>
      <c r="Z320" s="151"/>
      <c r="AA320" s="151"/>
      <c r="AB320" s="151"/>
      <c r="AC320" s="151"/>
      <c r="AD320" s="151"/>
      <c r="AE320" s="151"/>
      <c r="AF320" s="151"/>
      <c r="AG320" s="151" t="s">
        <v>148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2" x14ac:dyDescent="0.2">
      <c r="A321" s="158"/>
      <c r="B321" s="159"/>
      <c r="C321" s="189" t="s">
        <v>1139</v>
      </c>
      <c r="D321" s="182"/>
      <c r="E321" s="183"/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190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89" t="s">
        <v>1144</v>
      </c>
      <c r="D322" s="182"/>
      <c r="E322" s="183"/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190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89" t="s">
        <v>1145</v>
      </c>
      <c r="D323" s="182"/>
      <c r="E323" s="183">
        <v>1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190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ht="22.5" outlineLevel="1" x14ac:dyDescent="0.2">
      <c r="A324" s="170">
        <v>45</v>
      </c>
      <c r="B324" s="171" t="s">
        <v>646</v>
      </c>
      <c r="C324" s="178" t="s">
        <v>647</v>
      </c>
      <c r="D324" s="172" t="s">
        <v>601</v>
      </c>
      <c r="E324" s="173">
        <v>1</v>
      </c>
      <c r="F324" s="174"/>
      <c r="G324" s="175">
        <f>ROUND(E324*F324,2)</f>
        <v>0</v>
      </c>
      <c r="H324" s="174"/>
      <c r="I324" s="175">
        <f>ROUND(E324*H324,2)</f>
        <v>0</v>
      </c>
      <c r="J324" s="174"/>
      <c r="K324" s="175">
        <f>ROUND(E324*J324,2)</f>
        <v>0</v>
      </c>
      <c r="L324" s="175">
        <v>21</v>
      </c>
      <c r="M324" s="175">
        <f>G324*(1+L324/100)</f>
        <v>0</v>
      </c>
      <c r="N324" s="173">
        <v>1.41E-3</v>
      </c>
      <c r="O324" s="173">
        <f>ROUND(E324*N324,2)</f>
        <v>0</v>
      </c>
      <c r="P324" s="173">
        <v>0</v>
      </c>
      <c r="Q324" s="173">
        <f>ROUND(E324*P324,2)</f>
        <v>0</v>
      </c>
      <c r="R324" s="175" t="s">
        <v>529</v>
      </c>
      <c r="S324" s="175" t="s">
        <v>185</v>
      </c>
      <c r="T324" s="176" t="s">
        <v>185</v>
      </c>
      <c r="U324" s="161">
        <v>2.37</v>
      </c>
      <c r="V324" s="161">
        <f>ROUND(E324*U324,2)</f>
        <v>2.37</v>
      </c>
      <c r="W324" s="161"/>
      <c r="X324" s="161" t="s">
        <v>146</v>
      </c>
      <c r="Y324" s="161" t="s">
        <v>147</v>
      </c>
      <c r="Z324" s="151"/>
      <c r="AA324" s="151"/>
      <c r="AB324" s="151"/>
      <c r="AC324" s="151"/>
      <c r="AD324" s="151"/>
      <c r="AE324" s="151"/>
      <c r="AF324" s="151"/>
      <c r="AG324" s="151" t="s">
        <v>148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2" x14ac:dyDescent="0.2">
      <c r="A325" s="158"/>
      <c r="B325" s="159"/>
      <c r="C325" s="189" t="s">
        <v>1139</v>
      </c>
      <c r="D325" s="182"/>
      <c r="E325" s="183"/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190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89" t="s">
        <v>622</v>
      </c>
      <c r="D326" s="182"/>
      <c r="E326" s="183"/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190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89" t="s">
        <v>1012</v>
      </c>
      <c r="D327" s="182"/>
      <c r="E327" s="183"/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190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89" t="s">
        <v>1146</v>
      </c>
      <c r="D328" s="182"/>
      <c r="E328" s="183">
        <v>1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190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22.5" outlineLevel="1" x14ac:dyDescent="0.2">
      <c r="A329" s="170">
        <v>46</v>
      </c>
      <c r="B329" s="171" t="s">
        <v>1147</v>
      </c>
      <c r="C329" s="178" t="s">
        <v>1148</v>
      </c>
      <c r="D329" s="172" t="s">
        <v>601</v>
      </c>
      <c r="E329" s="173">
        <v>1</v>
      </c>
      <c r="F329" s="174"/>
      <c r="G329" s="175">
        <f>ROUND(E329*F329,2)</f>
        <v>0</v>
      </c>
      <c r="H329" s="174"/>
      <c r="I329" s="175">
        <f>ROUND(E329*H329,2)</f>
        <v>0</v>
      </c>
      <c r="J329" s="174"/>
      <c r="K329" s="175">
        <f>ROUND(E329*J329,2)</f>
        <v>0</v>
      </c>
      <c r="L329" s="175">
        <v>21</v>
      </c>
      <c r="M329" s="175">
        <f>G329*(1+L329/100)</f>
        <v>0</v>
      </c>
      <c r="N329" s="173">
        <v>2.5300000000000001E-3</v>
      </c>
      <c r="O329" s="173">
        <f>ROUND(E329*N329,2)</f>
        <v>0</v>
      </c>
      <c r="P329" s="173">
        <v>0</v>
      </c>
      <c r="Q329" s="173">
        <f>ROUND(E329*P329,2)</f>
        <v>0</v>
      </c>
      <c r="R329" s="175" t="s">
        <v>529</v>
      </c>
      <c r="S329" s="175" t="s">
        <v>185</v>
      </c>
      <c r="T329" s="176" t="s">
        <v>185</v>
      </c>
      <c r="U329" s="161">
        <v>3.05</v>
      </c>
      <c r="V329" s="161">
        <f>ROUND(E329*U329,2)</f>
        <v>3.05</v>
      </c>
      <c r="W329" s="161"/>
      <c r="X329" s="161" t="s">
        <v>146</v>
      </c>
      <c r="Y329" s="161" t="s">
        <v>147</v>
      </c>
      <c r="Z329" s="151"/>
      <c r="AA329" s="151"/>
      <c r="AB329" s="151"/>
      <c r="AC329" s="151"/>
      <c r="AD329" s="151"/>
      <c r="AE329" s="151"/>
      <c r="AF329" s="151"/>
      <c r="AG329" s="151" t="s">
        <v>148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2" x14ac:dyDescent="0.2">
      <c r="A330" s="158"/>
      <c r="B330" s="159"/>
      <c r="C330" s="189" t="s">
        <v>1139</v>
      </c>
      <c r="D330" s="182"/>
      <c r="E330" s="183"/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190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89" t="s">
        <v>629</v>
      </c>
      <c r="D331" s="182"/>
      <c r="E331" s="183"/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190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89" t="s">
        <v>1012</v>
      </c>
      <c r="D332" s="182"/>
      <c r="E332" s="183"/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190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89" t="s">
        <v>1149</v>
      </c>
      <c r="D333" s="182"/>
      <c r="E333" s="183">
        <v>1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190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ht="22.5" outlineLevel="1" x14ac:dyDescent="0.2">
      <c r="A334" s="170">
        <v>47</v>
      </c>
      <c r="B334" s="171" t="s">
        <v>1150</v>
      </c>
      <c r="C334" s="178" t="s">
        <v>1151</v>
      </c>
      <c r="D334" s="172" t="s">
        <v>230</v>
      </c>
      <c r="E334" s="173">
        <v>19.829999999999998</v>
      </c>
      <c r="F334" s="174"/>
      <c r="G334" s="175">
        <f>ROUND(E334*F334,2)</f>
        <v>0</v>
      </c>
      <c r="H334" s="174"/>
      <c r="I334" s="175">
        <f>ROUND(E334*H334,2)</f>
        <v>0</v>
      </c>
      <c r="J334" s="174"/>
      <c r="K334" s="175">
        <f>ROUND(E334*J334,2)</f>
        <v>0</v>
      </c>
      <c r="L334" s="175">
        <v>21</v>
      </c>
      <c r="M334" s="175">
        <f>G334*(1+L334/100)</f>
        <v>0</v>
      </c>
      <c r="N334" s="173">
        <v>0</v>
      </c>
      <c r="O334" s="173">
        <f>ROUND(E334*N334,2)</f>
        <v>0</v>
      </c>
      <c r="P334" s="173">
        <v>0</v>
      </c>
      <c r="Q334" s="173">
        <f>ROUND(E334*P334,2)</f>
        <v>0</v>
      </c>
      <c r="R334" s="175" t="s">
        <v>529</v>
      </c>
      <c r="S334" s="175" t="s">
        <v>185</v>
      </c>
      <c r="T334" s="176" t="s">
        <v>185</v>
      </c>
      <c r="U334" s="161">
        <v>0.03</v>
      </c>
      <c r="V334" s="161">
        <f>ROUND(E334*U334,2)</f>
        <v>0.59</v>
      </c>
      <c r="W334" s="161"/>
      <c r="X334" s="161" t="s">
        <v>146</v>
      </c>
      <c r="Y334" s="161" t="s">
        <v>147</v>
      </c>
      <c r="Z334" s="151"/>
      <c r="AA334" s="151"/>
      <c r="AB334" s="151"/>
      <c r="AC334" s="151"/>
      <c r="AD334" s="151"/>
      <c r="AE334" s="151"/>
      <c r="AF334" s="151"/>
      <c r="AG334" s="151" t="s">
        <v>148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2" x14ac:dyDescent="0.2">
      <c r="A335" s="158"/>
      <c r="B335" s="159"/>
      <c r="C335" s="261" t="s">
        <v>530</v>
      </c>
      <c r="D335" s="262"/>
      <c r="E335" s="262"/>
      <c r="F335" s="262"/>
      <c r="G335" s="262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187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2" x14ac:dyDescent="0.2">
      <c r="A336" s="158"/>
      <c r="B336" s="159"/>
      <c r="C336" s="189" t="s">
        <v>1152</v>
      </c>
      <c r="D336" s="182"/>
      <c r="E336" s="183">
        <v>19.829999999999998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190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ht="22.5" outlineLevel="1" x14ac:dyDescent="0.2">
      <c r="A337" s="170">
        <v>48</v>
      </c>
      <c r="B337" s="171" t="s">
        <v>1153</v>
      </c>
      <c r="C337" s="178" t="s">
        <v>1154</v>
      </c>
      <c r="D337" s="172" t="s">
        <v>230</v>
      </c>
      <c r="E337" s="173">
        <v>14.34</v>
      </c>
      <c r="F337" s="174"/>
      <c r="G337" s="175">
        <f>ROUND(E337*F337,2)</f>
        <v>0</v>
      </c>
      <c r="H337" s="174"/>
      <c r="I337" s="175">
        <f>ROUND(E337*H337,2)</f>
        <v>0</v>
      </c>
      <c r="J337" s="174"/>
      <c r="K337" s="175">
        <f>ROUND(E337*J337,2)</f>
        <v>0</v>
      </c>
      <c r="L337" s="175">
        <v>21</v>
      </c>
      <c r="M337" s="175">
        <f>G337*(1+L337/100)</f>
        <v>0</v>
      </c>
      <c r="N337" s="173">
        <v>0</v>
      </c>
      <c r="O337" s="173">
        <f>ROUND(E337*N337,2)</f>
        <v>0</v>
      </c>
      <c r="P337" s="173">
        <v>0</v>
      </c>
      <c r="Q337" s="173">
        <f>ROUND(E337*P337,2)</f>
        <v>0</v>
      </c>
      <c r="R337" s="175" t="s">
        <v>529</v>
      </c>
      <c r="S337" s="175" t="s">
        <v>185</v>
      </c>
      <c r="T337" s="176" t="s">
        <v>185</v>
      </c>
      <c r="U337" s="161">
        <v>0.04</v>
      </c>
      <c r="V337" s="161">
        <f>ROUND(E337*U337,2)</f>
        <v>0.56999999999999995</v>
      </c>
      <c r="W337" s="161"/>
      <c r="X337" s="161" t="s">
        <v>146</v>
      </c>
      <c r="Y337" s="161" t="s">
        <v>147</v>
      </c>
      <c r="Z337" s="151"/>
      <c r="AA337" s="151"/>
      <c r="AB337" s="151"/>
      <c r="AC337" s="151"/>
      <c r="AD337" s="151"/>
      <c r="AE337" s="151"/>
      <c r="AF337" s="151"/>
      <c r="AG337" s="151" t="s">
        <v>148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2" x14ac:dyDescent="0.2">
      <c r="A338" s="158"/>
      <c r="B338" s="159"/>
      <c r="C338" s="261" t="s">
        <v>530</v>
      </c>
      <c r="D338" s="262"/>
      <c r="E338" s="262"/>
      <c r="F338" s="262"/>
      <c r="G338" s="262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187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2" x14ac:dyDescent="0.2">
      <c r="A339" s="158"/>
      <c r="B339" s="159"/>
      <c r="C339" s="189" t="s">
        <v>1155</v>
      </c>
      <c r="D339" s="182"/>
      <c r="E339" s="183">
        <v>14.34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190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ht="22.5" outlineLevel="1" x14ac:dyDescent="0.2">
      <c r="A340" s="170">
        <v>49</v>
      </c>
      <c r="B340" s="171" t="s">
        <v>1156</v>
      </c>
      <c r="C340" s="178" t="s">
        <v>1157</v>
      </c>
      <c r="D340" s="172" t="s">
        <v>230</v>
      </c>
      <c r="E340" s="173">
        <v>76.89</v>
      </c>
      <c r="F340" s="174"/>
      <c r="G340" s="175">
        <f>ROUND(E340*F340,2)</f>
        <v>0</v>
      </c>
      <c r="H340" s="174"/>
      <c r="I340" s="175">
        <f>ROUND(E340*H340,2)</f>
        <v>0</v>
      </c>
      <c r="J340" s="174"/>
      <c r="K340" s="175">
        <f>ROUND(E340*J340,2)</f>
        <v>0</v>
      </c>
      <c r="L340" s="175">
        <v>21</v>
      </c>
      <c r="M340" s="175">
        <f>G340*(1+L340/100)</f>
        <v>0</v>
      </c>
      <c r="N340" s="173">
        <v>0</v>
      </c>
      <c r="O340" s="173">
        <f>ROUND(E340*N340,2)</f>
        <v>0</v>
      </c>
      <c r="P340" s="173">
        <v>0</v>
      </c>
      <c r="Q340" s="173">
        <f>ROUND(E340*P340,2)</f>
        <v>0</v>
      </c>
      <c r="R340" s="175" t="s">
        <v>529</v>
      </c>
      <c r="S340" s="175" t="s">
        <v>185</v>
      </c>
      <c r="T340" s="176" t="s">
        <v>185</v>
      </c>
      <c r="U340" s="161">
        <v>0.04</v>
      </c>
      <c r="V340" s="161">
        <f>ROUND(E340*U340,2)</f>
        <v>3.08</v>
      </c>
      <c r="W340" s="161"/>
      <c r="X340" s="161" t="s">
        <v>146</v>
      </c>
      <c r="Y340" s="161" t="s">
        <v>147</v>
      </c>
      <c r="Z340" s="151"/>
      <c r="AA340" s="151"/>
      <c r="AB340" s="151"/>
      <c r="AC340" s="151"/>
      <c r="AD340" s="151"/>
      <c r="AE340" s="151"/>
      <c r="AF340" s="151"/>
      <c r="AG340" s="151" t="s">
        <v>148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2" x14ac:dyDescent="0.2">
      <c r="A341" s="158"/>
      <c r="B341" s="159"/>
      <c r="C341" s="261" t="s">
        <v>530</v>
      </c>
      <c r="D341" s="262"/>
      <c r="E341" s="262"/>
      <c r="F341" s="262"/>
      <c r="G341" s="262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187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2" x14ac:dyDescent="0.2">
      <c r="A342" s="158"/>
      <c r="B342" s="159"/>
      <c r="C342" s="189" t="s">
        <v>1158</v>
      </c>
      <c r="D342" s="182"/>
      <c r="E342" s="183">
        <v>76.89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190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ht="22.5" outlineLevel="1" x14ac:dyDescent="0.2">
      <c r="A343" s="170">
        <v>50</v>
      </c>
      <c r="B343" s="171" t="s">
        <v>1159</v>
      </c>
      <c r="C343" s="178" t="s">
        <v>1160</v>
      </c>
      <c r="D343" s="172" t="s">
        <v>230</v>
      </c>
      <c r="E343" s="173">
        <v>34.04</v>
      </c>
      <c r="F343" s="174"/>
      <c r="G343" s="175">
        <f>ROUND(E343*F343,2)</f>
        <v>0</v>
      </c>
      <c r="H343" s="174"/>
      <c r="I343" s="175">
        <f>ROUND(E343*H343,2)</f>
        <v>0</v>
      </c>
      <c r="J343" s="174"/>
      <c r="K343" s="175">
        <f>ROUND(E343*J343,2)</f>
        <v>0</v>
      </c>
      <c r="L343" s="175">
        <v>21</v>
      </c>
      <c r="M343" s="175">
        <f>G343*(1+L343/100)</f>
        <v>0</v>
      </c>
      <c r="N343" s="173">
        <v>0</v>
      </c>
      <c r="O343" s="173">
        <f>ROUND(E343*N343,2)</f>
        <v>0</v>
      </c>
      <c r="P343" s="173">
        <v>0</v>
      </c>
      <c r="Q343" s="173">
        <f>ROUND(E343*P343,2)</f>
        <v>0</v>
      </c>
      <c r="R343" s="175" t="s">
        <v>529</v>
      </c>
      <c r="S343" s="175" t="s">
        <v>185</v>
      </c>
      <c r="T343" s="176" t="s">
        <v>185</v>
      </c>
      <c r="U343" s="161">
        <v>0.05</v>
      </c>
      <c r="V343" s="161">
        <f>ROUND(E343*U343,2)</f>
        <v>1.7</v>
      </c>
      <c r="W343" s="161"/>
      <c r="X343" s="161" t="s">
        <v>146</v>
      </c>
      <c r="Y343" s="161" t="s">
        <v>147</v>
      </c>
      <c r="Z343" s="151"/>
      <c r="AA343" s="151"/>
      <c r="AB343" s="151"/>
      <c r="AC343" s="151"/>
      <c r="AD343" s="151"/>
      <c r="AE343" s="151"/>
      <c r="AF343" s="151"/>
      <c r="AG343" s="151" t="s">
        <v>148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2" x14ac:dyDescent="0.2">
      <c r="A344" s="158"/>
      <c r="B344" s="159"/>
      <c r="C344" s="261" t="s">
        <v>530</v>
      </c>
      <c r="D344" s="262"/>
      <c r="E344" s="262"/>
      <c r="F344" s="262"/>
      <c r="G344" s="262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187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2" x14ac:dyDescent="0.2">
      <c r="A345" s="158"/>
      <c r="B345" s="159"/>
      <c r="C345" s="189" t="s">
        <v>1161</v>
      </c>
      <c r="D345" s="182"/>
      <c r="E345" s="183">
        <v>34.04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190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ht="22.5" outlineLevel="1" x14ac:dyDescent="0.2">
      <c r="A346" s="170">
        <v>51</v>
      </c>
      <c r="B346" s="171" t="s">
        <v>1162</v>
      </c>
      <c r="C346" s="178" t="s">
        <v>1163</v>
      </c>
      <c r="D346" s="172" t="s">
        <v>230</v>
      </c>
      <c r="E346" s="173">
        <v>16.149999999999999</v>
      </c>
      <c r="F346" s="174"/>
      <c r="G346" s="175">
        <f>ROUND(E346*F346,2)</f>
        <v>0</v>
      </c>
      <c r="H346" s="174"/>
      <c r="I346" s="175">
        <f>ROUND(E346*H346,2)</f>
        <v>0</v>
      </c>
      <c r="J346" s="174"/>
      <c r="K346" s="175">
        <f>ROUND(E346*J346,2)</f>
        <v>0</v>
      </c>
      <c r="L346" s="175">
        <v>21</v>
      </c>
      <c r="M346" s="175">
        <f>G346*(1+L346/100)</f>
        <v>0</v>
      </c>
      <c r="N346" s="173">
        <v>0</v>
      </c>
      <c r="O346" s="173">
        <f>ROUND(E346*N346,2)</f>
        <v>0</v>
      </c>
      <c r="P346" s="173">
        <v>0</v>
      </c>
      <c r="Q346" s="173">
        <f>ROUND(E346*P346,2)</f>
        <v>0</v>
      </c>
      <c r="R346" s="175" t="s">
        <v>529</v>
      </c>
      <c r="S346" s="175" t="s">
        <v>185</v>
      </c>
      <c r="T346" s="176" t="s">
        <v>185</v>
      </c>
      <c r="U346" s="161">
        <v>0.13</v>
      </c>
      <c r="V346" s="161">
        <f>ROUND(E346*U346,2)</f>
        <v>2.1</v>
      </c>
      <c r="W346" s="161"/>
      <c r="X346" s="161" t="s">
        <v>146</v>
      </c>
      <c r="Y346" s="161" t="s">
        <v>147</v>
      </c>
      <c r="Z346" s="151"/>
      <c r="AA346" s="151"/>
      <c r="AB346" s="151"/>
      <c r="AC346" s="151"/>
      <c r="AD346" s="151"/>
      <c r="AE346" s="151"/>
      <c r="AF346" s="151"/>
      <c r="AG346" s="151" t="s">
        <v>148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2" x14ac:dyDescent="0.2">
      <c r="A347" s="158"/>
      <c r="B347" s="159"/>
      <c r="C347" s="261" t="s">
        <v>530</v>
      </c>
      <c r="D347" s="262"/>
      <c r="E347" s="262"/>
      <c r="F347" s="262"/>
      <c r="G347" s="262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187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2" x14ac:dyDescent="0.2">
      <c r="A348" s="158"/>
      <c r="B348" s="159"/>
      <c r="C348" s="189" t="s">
        <v>1164</v>
      </c>
      <c r="D348" s="182"/>
      <c r="E348" s="183">
        <v>16.149999999999999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190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70">
        <v>52</v>
      </c>
      <c r="B349" s="171" t="s">
        <v>1165</v>
      </c>
      <c r="C349" s="178" t="s">
        <v>1166</v>
      </c>
      <c r="D349" s="172" t="s">
        <v>601</v>
      </c>
      <c r="E349" s="173">
        <v>4</v>
      </c>
      <c r="F349" s="174"/>
      <c r="G349" s="175">
        <f>ROUND(E349*F349,2)</f>
        <v>0</v>
      </c>
      <c r="H349" s="174"/>
      <c r="I349" s="175">
        <f>ROUND(E349*H349,2)</f>
        <v>0</v>
      </c>
      <c r="J349" s="174"/>
      <c r="K349" s="175">
        <f>ROUND(E349*J349,2)</f>
        <v>0</v>
      </c>
      <c r="L349" s="175">
        <v>21</v>
      </c>
      <c r="M349" s="175">
        <f>G349*(1+L349/100)</f>
        <v>0</v>
      </c>
      <c r="N349" s="173">
        <v>0</v>
      </c>
      <c r="O349" s="173">
        <f>ROUND(E349*N349,2)</f>
        <v>0</v>
      </c>
      <c r="P349" s="173">
        <v>0</v>
      </c>
      <c r="Q349" s="173">
        <f>ROUND(E349*P349,2)</f>
        <v>0</v>
      </c>
      <c r="R349" s="175" t="s">
        <v>529</v>
      </c>
      <c r="S349" s="175" t="s">
        <v>185</v>
      </c>
      <c r="T349" s="176" t="s">
        <v>185</v>
      </c>
      <c r="U349" s="161">
        <v>0.17</v>
      </c>
      <c r="V349" s="161">
        <f>ROUND(E349*U349,2)</f>
        <v>0.68</v>
      </c>
      <c r="W349" s="161"/>
      <c r="X349" s="161" t="s">
        <v>146</v>
      </c>
      <c r="Y349" s="161" t="s">
        <v>147</v>
      </c>
      <c r="Z349" s="151"/>
      <c r="AA349" s="151"/>
      <c r="AB349" s="151"/>
      <c r="AC349" s="151"/>
      <c r="AD349" s="151"/>
      <c r="AE349" s="151"/>
      <c r="AF349" s="151"/>
      <c r="AG349" s="151" t="s">
        <v>148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2" x14ac:dyDescent="0.2">
      <c r="A350" s="158"/>
      <c r="B350" s="159"/>
      <c r="C350" s="261" t="s">
        <v>530</v>
      </c>
      <c r="D350" s="262"/>
      <c r="E350" s="262"/>
      <c r="F350" s="262"/>
      <c r="G350" s="262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187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189" t="s">
        <v>1167</v>
      </c>
      <c r="D351" s="182"/>
      <c r="E351" s="183">
        <v>4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190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70">
        <v>53</v>
      </c>
      <c r="B352" s="171" t="s">
        <v>1168</v>
      </c>
      <c r="C352" s="178" t="s">
        <v>1169</v>
      </c>
      <c r="D352" s="172" t="s">
        <v>601</v>
      </c>
      <c r="E352" s="173">
        <v>1</v>
      </c>
      <c r="F352" s="174"/>
      <c r="G352" s="175">
        <f>ROUND(E352*F352,2)</f>
        <v>0</v>
      </c>
      <c r="H352" s="174"/>
      <c r="I352" s="175">
        <f>ROUND(E352*H352,2)</f>
        <v>0</v>
      </c>
      <c r="J352" s="174"/>
      <c r="K352" s="175">
        <f>ROUND(E352*J352,2)</f>
        <v>0</v>
      </c>
      <c r="L352" s="175">
        <v>21</v>
      </c>
      <c r="M352" s="175">
        <f>G352*(1+L352/100)</f>
        <v>0</v>
      </c>
      <c r="N352" s="173">
        <v>0</v>
      </c>
      <c r="O352" s="173">
        <f>ROUND(E352*N352,2)</f>
        <v>0</v>
      </c>
      <c r="P352" s="173">
        <v>0</v>
      </c>
      <c r="Q352" s="173">
        <f>ROUND(E352*P352,2)</f>
        <v>0</v>
      </c>
      <c r="R352" s="175" t="s">
        <v>529</v>
      </c>
      <c r="S352" s="175" t="s">
        <v>185</v>
      </c>
      <c r="T352" s="176" t="s">
        <v>185</v>
      </c>
      <c r="U352" s="161">
        <v>0.18</v>
      </c>
      <c r="V352" s="161">
        <f>ROUND(E352*U352,2)</f>
        <v>0.18</v>
      </c>
      <c r="W352" s="161"/>
      <c r="X352" s="161" t="s">
        <v>146</v>
      </c>
      <c r="Y352" s="161" t="s">
        <v>147</v>
      </c>
      <c r="Z352" s="151"/>
      <c r="AA352" s="151"/>
      <c r="AB352" s="151"/>
      <c r="AC352" s="151"/>
      <c r="AD352" s="151"/>
      <c r="AE352" s="151"/>
      <c r="AF352" s="151"/>
      <c r="AG352" s="151" t="s">
        <v>148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2" x14ac:dyDescent="0.2">
      <c r="A353" s="158"/>
      <c r="B353" s="159"/>
      <c r="C353" s="261" t="s">
        <v>530</v>
      </c>
      <c r="D353" s="262"/>
      <c r="E353" s="262"/>
      <c r="F353" s="262"/>
      <c r="G353" s="262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187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2" x14ac:dyDescent="0.2">
      <c r="A354" s="158"/>
      <c r="B354" s="159"/>
      <c r="C354" s="189" t="s">
        <v>1170</v>
      </c>
      <c r="D354" s="182"/>
      <c r="E354" s="183">
        <v>1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190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70">
        <v>54</v>
      </c>
      <c r="B355" s="171" t="s">
        <v>1171</v>
      </c>
      <c r="C355" s="178" t="s">
        <v>1172</v>
      </c>
      <c r="D355" s="172" t="s">
        <v>601</v>
      </c>
      <c r="E355" s="173">
        <v>8</v>
      </c>
      <c r="F355" s="174"/>
      <c r="G355" s="175">
        <f>ROUND(E355*F355,2)</f>
        <v>0</v>
      </c>
      <c r="H355" s="174"/>
      <c r="I355" s="175">
        <f>ROUND(E355*H355,2)</f>
        <v>0</v>
      </c>
      <c r="J355" s="174"/>
      <c r="K355" s="175">
        <f>ROUND(E355*J355,2)</f>
        <v>0</v>
      </c>
      <c r="L355" s="175">
        <v>21</v>
      </c>
      <c r="M355" s="175">
        <f>G355*(1+L355/100)</f>
        <v>0</v>
      </c>
      <c r="N355" s="173">
        <v>0</v>
      </c>
      <c r="O355" s="173">
        <f>ROUND(E355*N355,2)</f>
        <v>0</v>
      </c>
      <c r="P355" s="173">
        <v>0</v>
      </c>
      <c r="Q355" s="173">
        <f>ROUND(E355*P355,2)</f>
        <v>0</v>
      </c>
      <c r="R355" s="175" t="s">
        <v>529</v>
      </c>
      <c r="S355" s="175" t="s">
        <v>185</v>
      </c>
      <c r="T355" s="176" t="s">
        <v>185</v>
      </c>
      <c r="U355" s="161">
        <v>0.2</v>
      </c>
      <c r="V355" s="161">
        <f>ROUND(E355*U355,2)</f>
        <v>1.6</v>
      </c>
      <c r="W355" s="161"/>
      <c r="X355" s="161" t="s">
        <v>146</v>
      </c>
      <c r="Y355" s="161" t="s">
        <v>147</v>
      </c>
      <c r="Z355" s="151"/>
      <c r="AA355" s="151"/>
      <c r="AB355" s="151"/>
      <c r="AC355" s="151"/>
      <c r="AD355" s="151"/>
      <c r="AE355" s="151"/>
      <c r="AF355" s="151"/>
      <c r="AG355" s="151" t="s">
        <v>148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">
      <c r="A356" s="158"/>
      <c r="B356" s="159"/>
      <c r="C356" s="261" t="s">
        <v>530</v>
      </c>
      <c r="D356" s="262"/>
      <c r="E356" s="262"/>
      <c r="F356" s="262"/>
      <c r="G356" s="262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187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ht="22.5" outlineLevel="2" x14ac:dyDescent="0.2">
      <c r="A357" s="158"/>
      <c r="B357" s="159"/>
      <c r="C357" s="189" t="s">
        <v>1173</v>
      </c>
      <c r="D357" s="182"/>
      <c r="E357" s="183">
        <v>8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190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70">
        <v>55</v>
      </c>
      <c r="B358" s="171" t="s">
        <v>1174</v>
      </c>
      <c r="C358" s="178" t="s">
        <v>1175</v>
      </c>
      <c r="D358" s="172" t="s">
        <v>601</v>
      </c>
      <c r="E358" s="173">
        <v>4</v>
      </c>
      <c r="F358" s="174"/>
      <c r="G358" s="175">
        <f>ROUND(E358*F358,2)</f>
        <v>0</v>
      </c>
      <c r="H358" s="174"/>
      <c r="I358" s="175">
        <f>ROUND(E358*H358,2)</f>
        <v>0</v>
      </c>
      <c r="J358" s="174"/>
      <c r="K358" s="175">
        <f>ROUND(E358*J358,2)</f>
        <v>0</v>
      </c>
      <c r="L358" s="175">
        <v>21</v>
      </c>
      <c r="M358" s="175">
        <f>G358*(1+L358/100)</f>
        <v>0</v>
      </c>
      <c r="N358" s="173">
        <v>0</v>
      </c>
      <c r="O358" s="173">
        <f>ROUND(E358*N358,2)</f>
        <v>0</v>
      </c>
      <c r="P358" s="173">
        <v>0</v>
      </c>
      <c r="Q358" s="173">
        <f>ROUND(E358*P358,2)</f>
        <v>0</v>
      </c>
      <c r="R358" s="175" t="s">
        <v>529</v>
      </c>
      <c r="S358" s="175" t="s">
        <v>185</v>
      </c>
      <c r="T358" s="176" t="s">
        <v>185</v>
      </c>
      <c r="U358" s="161">
        <v>0.22</v>
      </c>
      <c r="V358" s="161">
        <f>ROUND(E358*U358,2)</f>
        <v>0.88</v>
      </c>
      <c r="W358" s="161"/>
      <c r="X358" s="161" t="s">
        <v>146</v>
      </c>
      <c r="Y358" s="161" t="s">
        <v>147</v>
      </c>
      <c r="Z358" s="151"/>
      <c r="AA358" s="151"/>
      <c r="AB358" s="151"/>
      <c r="AC358" s="151"/>
      <c r="AD358" s="151"/>
      <c r="AE358" s="151"/>
      <c r="AF358" s="151"/>
      <c r="AG358" s="151" t="s">
        <v>148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">
      <c r="A359" s="158"/>
      <c r="B359" s="159"/>
      <c r="C359" s="261" t="s">
        <v>530</v>
      </c>
      <c r="D359" s="262"/>
      <c r="E359" s="262"/>
      <c r="F359" s="262"/>
      <c r="G359" s="262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187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2" x14ac:dyDescent="0.2">
      <c r="A360" s="158"/>
      <c r="B360" s="159"/>
      <c r="C360" s="189" t="s">
        <v>1176</v>
      </c>
      <c r="D360" s="182"/>
      <c r="E360" s="183">
        <v>4</v>
      </c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190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70">
        <v>56</v>
      </c>
      <c r="B361" s="171" t="s">
        <v>1177</v>
      </c>
      <c r="C361" s="178" t="s">
        <v>1178</v>
      </c>
      <c r="D361" s="172" t="s">
        <v>601</v>
      </c>
      <c r="E361" s="173">
        <v>1</v>
      </c>
      <c r="F361" s="174"/>
      <c r="G361" s="175">
        <f>ROUND(E361*F361,2)</f>
        <v>0</v>
      </c>
      <c r="H361" s="174"/>
      <c r="I361" s="175">
        <f>ROUND(E361*H361,2)</f>
        <v>0</v>
      </c>
      <c r="J361" s="174"/>
      <c r="K361" s="175">
        <f>ROUND(E361*J361,2)</f>
        <v>0</v>
      </c>
      <c r="L361" s="175">
        <v>21</v>
      </c>
      <c r="M361" s="175">
        <f>G361*(1+L361/100)</f>
        <v>0</v>
      </c>
      <c r="N361" s="173">
        <v>0</v>
      </c>
      <c r="O361" s="173">
        <f>ROUND(E361*N361,2)</f>
        <v>0</v>
      </c>
      <c r="P361" s="173">
        <v>0</v>
      </c>
      <c r="Q361" s="173">
        <f>ROUND(E361*P361,2)</f>
        <v>0</v>
      </c>
      <c r="R361" s="175" t="s">
        <v>529</v>
      </c>
      <c r="S361" s="175" t="s">
        <v>185</v>
      </c>
      <c r="T361" s="176" t="s">
        <v>185</v>
      </c>
      <c r="U361" s="161">
        <v>0.28000000000000003</v>
      </c>
      <c r="V361" s="161">
        <f>ROUND(E361*U361,2)</f>
        <v>0.28000000000000003</v>
      </c>
      <c r="W361" s="161"/>
      <c r="X361" s="161" t="s">
        <v>146</v>
      </c>
      <c r="Y361" s="161" t="s">
        <v>147</v>
      </c>
      <c r="Z361" s="151"/>
      <c r="AA361" s="151"/>
      <c r="AB361" s="151"/>
      <c r="AC361" s="151"/>
      <c r="AD361" s="151"/>
      <c r="AE361" s="151"/>
      <c r="AF361" s="151"/>
      <c r="AG361" s="151" t="s">
        <v>148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2" x14ac:dyDescent="0.2">
      <c r="A362" s="158"/>
      <c r="B362" s="159"/>
      <c r="C362" s="261" t="s">
        <v>530</v>
      </c>
      <c r="D362" s="262"/>
      <c r="E362" s="262"/>
      <c r="F362" s="262"/>
      <c r="G362" s="262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187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2" x14ac:dyDescent="0.2">
      <c r="A363" s="158"/>
      <c r="B363" s="159"/>
      <c r="C363" s="189" t="s">
        <v>1179</v>
      </c>
      <c r="D363" s="182"/>
      <c r="E363" s="183">
        <v>1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190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70">
        <v>57</v>
      </c>
      <c r="B364" s="171" t="s">
        <v>1180</v>
      </c>
      <c r="C364" s="178" t="s">
        <v>1181</v>
      </c>
      <c r="D364" s="172" t="s">
        <v>601</v>
      </c>
      <c r="E364" s="173">
        <v>4</v>
      </c>
      <c r="F364" s="174"/>
      <c r="G364" s="175">
        <f>ROUND(E364*F364,2)</f>
        <v>0</v>
      </c>
      <c r="H364" s="174"/>
      <c r="I364" s="175">
        <f>ROUND(E364*H364,2)</f>
        <v>0</v>
      </c>
      <c r="J364" s="174"/>
      <c r="K364" s="175">
        <f>ROUND(E364*J364,2)</f>
        <v>0</v>
      </c>
      <c r="L364" s="175">
        <v>21</v>
      </c>
      <c r="M364" s="175">
        <f>G364*(1+L364/100)</f>
        <v>0</v>
      </c>
      <c r="N364" s="173">
        <v>2.0000000000000002E-5</v>
      </c>
      <c r="O364" s="173">
        <f>ROUND(E364*N364,2)</f>
        <v>0</v>
      </c>
      <c r="P364" s="173">
        <v>0</v>
      </c>
      <c r="Q364" s="173">
        <f>ROUND(E364*P364,2)</f>
        <v>0</v>
      </c>
      <c r="R364" s="175" t="s">
        <v>529</v>
      </c>
      <c r="S364" s="175" t="s">
        <v>185</v>
      </c>
      <c r="T364" s="176" t="s">
        <v>185</v>
      </c>
      <c r="U364" s="161">
        <v>0.38</v>
      </c>
      <c r="V364" s="161">
        <f>ROUND(E364*U364,2)</f>
        <v>1.52</v>
      </c>
      <c r="W364" s="161"/>
      <c r="X364" s="161" t="s">
        <v>146</v>
      </c>
      <c r="Y364" s="161" t="s">
        <v>147</v>
      </c>
      <c r="Z364" s="151"/>
      <c r="AA364" s="151"/>
      <c r="AB364" s="151"/>
      <c r="AC364" s="151"/>
      <c r="AD364" s="151"/>
      <c r="AE364" s="151"/>
      <c r="AF364" s="151"/>
      <c r="AG364" s="151" t="s">
        <v>148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2" x14ac:dyDescent="0.2">
      <c r="A365" s="158"/>
      <c r="B365" s="159"/>
      <c r="C365" s="189" t="s">
        <v>1182</v>
      </c>
      <c r="D365" s="182"/>
      <c r="E365" s="183">
        <v>4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190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70">
        <v>58</v>
      </c>
      <c r="B366" s="171" t="s">
        <v>1183</v>
      </c>
      <c r="C366" s="178" t="s">
        <v>1184</v>
      </c>
      <c r="D366" s="172" t="s">
        <v>601</v>
      </c>
      <c r="E366" s="173">
        <v>1</v>
      </c>
      <c r="F366" s="174"/>
      <c r="G366" s="175">
        <f>ROUND(E366*F366,2)</f>
        <v>0</v>
      </c>
      <c r="H366" s="174"/>
      <c r="I366" s="175">
        <f>ROUND(E366*H366,2)</f>
        <v>0</v>
      </c>
      <c r="J366" s="174"/>
      <c r="K366" s="175">
        <f>ROUND(E366*J366,2)</f>
        <v>0</v>
      </c>
      <c r="L366" s="175">
        <v>21</v>
      </c>
      <c r="M366" s="175">
        <f>G366*(1+L366/100)</f>
        <v>0</v>
      </c>
      <c r="N366" s="173">
        <v>2.0000000000000002E-5</v>
      </c>
      <c r="O366" s="173">
        <f>ROUND(E366*N366,2)</f>
        <v>0</v>
      </c>
      <c r="P366" s="173">
        <v>0</v>
      </c>
      <c r="Q366" s="173">
        <f>ROUND(E366*P366,2)</f>
        <v>0</v>
      </c>
      <c r="R366" s="175" t="s">
        <v>529</v>
      </c>
      <c r="S366" s="175" t="s">
        <v>185</v>
      </c>
      <c r="T366" s="176" t="s">
        <v>185</v>
      </c>
      <c r="U366" s="161">
        <v>0.43</v>
      </c>
      <c r="V366" s="161">
        <f>ROUND(E366*U366,2)</f>
        <v>0.43</v>
      </c>
      <c r="W366" s="161"/>
      <c r="X366" s="161" t="s">
        <v>146</v>
      </c>
      <c r="Y366" s="161" t="s">
        <v>147</v>
      </c>
      <c r="Z366" s="151"/>
      <c r="AA366" s="151"/>
      <c r="AB366" s="151"/>
      <c r="AC366" s="151"/>
      <c r="AD366" s="151"/>
      <c r="AE366" s="151"/>
      <c r="AF366" s="151"/>
      <c r="AG366" s="151" t="s">
        <v>148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2" x14ac:dyDescent="0.2">
      <c r="A367" s="158"/>
      <c r="B367" s="159"/>
      <c r="C367" s="189" t="s">
        <v>1185</v>
      </c>
      <c r="D367" s="182"/>
      <c r="E367" s="183">
        <v>1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190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70">
        <v>59</v>
      </c>
      <c r="B368" s="171" t="s">
        <v>1186</v>
      </c>
      <c r="C368" s="178" t="s">
        <v>1187</v>
      </c>
      <c r="D368" s="172" t="s">
        <v>601</v>
      </c>
      <c r="E368" s="173">
        <v>8</v>
      </c>
      <c r="F368" s="174"/>
      <c r="G368" s="175">
        <f>ROUND(E368*F368,2)</f>
        <v>0</v>
      </c>
      <c r="H368" s="174"/>
      <c r="I368" s="175">
        <f>ROUND(E368*H368,2)</f>
        <v>0</v>
      </c>
      <c r="J368" s="174"/>
      <c r="K368" s="175">
        <f>ROUND(E368*J368,2)</f>
        <v>0</v>
      </c>
      <c r="L368" s="175">
        <v>21</v>
      </c>
      <c r="M368" s="175">
        <f>G368*(1+L368/100)</f>
        <v>0</v>
      </c>
      <c r="N368" s="173">
        <v>2.0000000000000002E-5</v>
      </c>
      <c r="O368" s="173">
        <f>ROUND(E368*N368,2)</f>
        <v>0</v>
      </c>
      <c r="P368" s="173">
        <v>0</v>
      </c>
      <c r="Q368" s="173">
        <f>ROUND(E368*P368,2)</f>
        <v>0</v>
      </c>
      <c r="R368" s="175" t="s">
        <v>529</v>
      </c>
      <c r="S368" s="175" t="s">
        <v>185</v>
      </c>
      <c r="T368" s="176" t="s">
        <v>185</v>
      </c>
      <c r="U368" s="161">
        <v>0.53</v>
      </c>
      <c r="V368" s="161">
        <f>ROUND(E368*U368,2)</f>
        <v>4.24</v>
      </c>
      <c r="W368" s="161"/>
      <c r="X368" s="161" t="s">
        <v>146</v>
      </c>
      <c r="Y368" s="161" t="s">
        <v>147</v>
      </c>
      <c r="Z368" s="151"/>
      <c r="AA368" s="151"/>
      <c r="AB368" s="151"/>
      <c r="AC368" s="151"/>
      <c r="AD368" s="151"/>
      <c r="AE368" s="151"/>
      <c r="AF368" s="151"/>
      <c r="AG368" s="151" t="s">
        <v>148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2" x14ac:dyDescent="0.2">
      <c r="A369" s="158"/>
      <c r="B369" s="159"/>
      <c r="C369" s="189" t="s">
        <v>1188</v>
      </c>
      <c r="D369" s="182"/>
      <c r="E369" s="183">
        <v>8</v>
      </c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190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70">
        <v>60</v>
      </c>
      <c r="B370" s="171" t="s">
        <v>1189</v>
      </c>
      <c r="C370" s="178" t="s">
        <v>1190</v>
      </c>
      <c r="D370" s="172" t="s">
        <v>601</v>
      </c>
      <c r="E370" s="173">
        <v>4</v>
      </c>
      <c r="F370" s="174"/>
      <c r="G370" s="175">
        <f>ROUND(E370*F370,2)</f>
        <v>0</v>
      </c>
      <c r="H370" s="174"/>
      <c r="I370" s="175">
        <f>ROUND(E370*H370,2)</f>
        <v>0</v>
      </c>
      <c r="J370" s="174"/>
      <c r="K370" s="175">
        <f>ROUND(E370*J370,2)</f>
        <v>0</v>
      </c>
      <c r="L370" s="175">
        <v>21</v>
      </c>
      <c r="M370" s="175">
        <f>G370*(1+L370/100)</f>
        <v>0</v>
      </c>
      <c r="N370" s="173">
        <v>2.0000000000000002E-5</v>
      </c>
      <c r="O370" s="173">
        <f>ROUND(E370*N370,2)</f>
        <v>0</v>
      </c>
      <c r="P370" s="173">
        <v>0</v>
      </c>
      <c r="Q370" s="173">
        <f>ROUND(E370*P370,2)</f>
        <v>0</v>
      </c>
      <c r="R370" s="175" t="s">
        <v>529</v>
      </c>
      <c r="S370" s="175" t="s">
        <v>185</v>
      </c>
      <c r="T370" s="176" t="s">
        <v>185</v>
      </c>
      <c r="U370" s="161">
        <v>0.61</v>
      </c>
      <c r="V370" s="161">
        <f>ROUND(E370*U370,2)</f>
        <v>2.44</v>
      </c>
      <c r="W370" s="161"/>
      <c r="X370" s="161" t="s">
        <v>146</v>
      </c>
      <c r="Y370" s="161" t="s">
        <v>147</v>
      </c>
      <c r="Z370" s="151"/>
      <c r="AA370" s="151"/>
      <c r="AB370" s="151"/>
      <c r="AC370" s="151"/>
      <c r="AD370" s="151"/>
      <c r="AE370" s="151"/>
      <c r="AF370" s="151"/>
      <c r="AG370" s="151" t="s">
        <v>148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2" x14ac:dyDescent="0.2">
      <c r="A371" s="158"/>
      <c r="B371" s="159"/>
      <c r="C371" s="189" t="s">
        <v>1191</v>
      </c>
      <c r="D371" s="182"/>
      <c r="E371" s="183">
        <v>4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190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22.5" outlineLevel="1" x14ac:dyDescent="0.2">
      <c r="A372" s="170">
        <v>61</v>
      </c>
      <c r="B372" s="171" t="s">
        <v>657</v>
      </c>
      <c r="C372" s="178" t="s">
        <v>658</v>
      </c>
      <c r="D372" s="172" t="s">
        <v>601</v>
      </c>
      <c r="E372" s="173">
        <v>2</v>
      </c>
      <c r="F372" s="174"/>
      <c r="G372" s="175">
        <f>ROUND(E372*F372,2)</f>
        <v>0</v>
      </c>
      <c r="H372" s="174"/>
      <c r="I372" s="175">
        <f>ROUND(E372*H372,2)</f>
        <v>0</v>
      </c>
      <c r="J372" s="174"/>
      <c r="K372" s="175">
        <f>ROUND(E372*J372,2)</f>
        <v>0</v>
      </c>
      <c r="L372" s="175">
        <v>21</v>
      </c>
      <c r="M372" s="175">
        <f>G372*(1+L372/100)</f>
        <v>0</v>
      </c>
      <c r="N372" s="173">
        <v>2.2000000000000001E-4</v>
      </c>
      <c r="O372" s="173">
        <f>ROUND(E372*N372,2)</f>
        <v>0</v>
      </c>
      <c r="P372" s="173">
        <v>0</v>
      </c>
      <c r="Q372" s="173">
        <f>ROUND(E372*P372,2)</f>
        <v>0</v>
      </c>
      <c r="R372" s="175" t="s">
        <v>529</v>
      </c>
      <c r="S372" s="175" t="s">
        <v>185</v>
      </c>
      <c r="T372" s="176" t="s">
        <v>185</v>
      </c>
      <c r="U372" s="161">
        <v>1.55</v>
      </c>
      <c r="V372" s="161">
        <f>ROUND(E372*U372,2)</f>
        <v>3.1</v>
      </c>
      <c r="W372" s="161"/>
      <c r="X372" s="161" t="s">
        <v>146</v>
      </c>
      <c r="Y372" s="161" t="s">
        <v>147</v>
      </c>
      <c r="Z372" s="151"/>
      <c r="AA372" s="151"/>
      <c r="AB372" s="151"/>
      <c r="AC372" s="151"/>
      <c r="AD372" s="151"/>
      <c r="AE372" s="151"/>
      <c r="AF372" s="151"/>
      <c r="AG372" s="151" t="s">
        <v>148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">
      <c r="A373" s="158"/>
      <c r="B373" s="159"/>
      <c r="C373" s="189" t="s">
        <v>1139</v>
      </c>
      <c r="D373" s="182"/>
      <c r="E373" s="183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190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89" t="s">
        <v>1192</v>
      </c>
      <c r="D374" s="182"/>
      <c r="E374" s="183">
        <v>1</v>
      </c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190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89" t="s">
        <v>204</v>
      </c>
      <c r="D375" s="182"/>
      <c r="E375" s="183"/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190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3" x14ac:dyDescent="0.2">
      <c r="A376" s="158"/>
      <c r="B376" s="159"/>
      <c r="C376" s="189" t="s">
        <v>1193</v>
      </c>
      <c r="D376" s="182"/>
      <c r="E376" s="183">
        <v>1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190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ht="22.5" outlineLevel="1" x14ac:dyDescent="0.2">
      <c r="A377" s="170">
        <v>62</v>
      </c>
      <c r="B377" s="171" t="s">
        <v>663</v>
      </c>
      <c r="C377" s="178" t="s">
        <v>664</v>
      </c>
      <c r="D377" s="172" t="s">
        <v>601</v>
      </c>
      <c r="E377" s="173">
        <v>1</v>
      </c>
      <c r="F377" s="174"/>
      <c r="G377" s="175">
        <f>ROUND(E377*F377,2)</f>
        <v>0</v>
      </c>
      <c r="H377" s="174"/>
      <c r="I377" s="175">
        <f>ROUND(E377*H377,2)</f>
        <v>0</v>
      </c>
      <c r="J377" s="174"/>
      <c r="K377" s="175">
        <f>ROUND(E377*J377,2)</f>
        <v>0</v>
      </c>
      <c r="L377" s="175">
        <v>21</v>
      </c>
      <c r="M377" s="175">
        <f>G377*(1+L377/100)</f>
        <v>0</v>
      </c>
      <c r="N377" s="173">
        <v>1.1E-4</v>
      </c>
      <c r="O377" s="173">
        <f>ROUND(E377*N377,2)</f>
        <v>0</v>
      </c>
      <c r="P377" s="173">
        <v>0</v>
      </c>
      <c r="Q377" s="173">
        <f>ROUND(E377*P377,2)</f>
        <v>0</v>
      </c>
      <c r="R377" s="175" t="s">
        <v>529</v>
      </c>
      <c r="S377" s="175" t="s">
        <v>185</v>
      </c>
      <c r="T377" s="176" t="s">
        <v>185</v>
      </c>
      <c r="U377" s="161">
        <v>0.71</v>
      </c>
      <c r="V377" s="161">
        <f>ROUND(E377*U377,2)</f>
        <v>0.71</v>
      </c>
      <c r="W377" s="161"/>
      <c r="X377" s="161" t="s">
        <v>146</v>
      </c>
      <c r="Y377" s="161" t="s">
        <v>147</v>
      </c>
      <c r="Z377" s="151"/>
      <c r="AA377" s="151"/>
      <c r="AB377" s="151"/>
      <c r="AC377" s="151"/>
      <c r="AD377" s="151"/>
      <c r="AE377" s="151"/>
      <c r="AF377" s="151"/>
      <c r="AG377" s="151" t="s">
        <v>148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2" x14ac:dyDescent="0.2">
      <c r="A378" s="158"/>
      <c r="B378" s="159"/>
      <c r="C378" s="189" t="s">
        <v>1139</v>
      </c>
      <c r="D378" s="182"/>
      <c r="E378" s="183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190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89" t="s">
        <v>1192</v>
      </c>
      <c r="D379" s="182"/>
      <c r="E379" s="183">
        <v>1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190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ht="22.5" outlineLevel="1" x14ac:dyDescent="0.2">
      <c r="A380" s="170">
        <v>63</v>
      </c>
      <c r="B380" s="171" t="s">
        <v>666</v>
      </c>
      <c r="C380" s="178" t="s">
        <v>667</v>
      </c>
      <c r="D380" s="172" t="s">
        <v>601</v>
      </c>
      <c r="E380" s="173">
        <v>2</v>
      </c>
      <c r="F380" s="174"/>
      <c r="G380" s="175">
        <f>ROUND(E380*F380,2)</f>
        <v>0</v>
      </c>
      <c r="H380" s="174"/>
      <c r="I380" s="175">
        <f>ROUND(E380*H380,2)</f>
        <v>0</v>
      </c>
      <c r="J380" s="174"/>
      <c r="K380" s="175">
        <f>ROUND(E380*J380,2)</f>
        <v>0</v>
      </c>
      <c r="L380" s="175">
        <v>21</v>
      </c>
      <c r="M380" s="175">
        <f>G380*(1+L380/100)</f>
        <v>0</v>
      </c>
      <c r="N380" s="173">
        <v>2.7799999999999999E-3</v>
      </c>
      <c r="O380" s="173">
        <f>ROUND(E380*N380,2)</f>
        <v>0.01</v>
      </c>
      <c r="P380" s="173">
        <v>0</v>
      </c>
      <c r="Q380" s="173">
        <f>ROUND(E380*P380,2)</f>
        <v>0</v>
      </c>
      <c r="R380" s="175" t="s">
        <v>529</v>
      </c>
      <c r="S380" s="175" t="s">
        <v>185</v>
      </c>
      <c r="T380" s="176" t="s">
        <v>185</v>
      </c>
      <c r="U380" s="161">
        <v>2.13</v>
      </c>
      <c r="V380" s="161">
        <f>ROUND(E380*U380,2)</f>
        <v>4.26</v>
      </c>
      <c r="W380" s="161"/>
      <c r="X380" s="161" t="s">
        <v>146</v>
      </c>
      <c r="Y380" s="161" t="s">
        <v>147</v>
      </c>
      <c r="Z380" s="151"/>
      <c r="AA380" s="151"/>
      <c r="AB380" s="151"/>
      <c r="AC380" s="151"/>
      <c r="AD380" s="151"/>
      <c r="AE380" s="151"/>
      <c r="AF380" s="151"/>
      <c r="AG380" s="151" t="s">
        <v>148</v>
      </c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2" x14ac:dyDescent="0.2">
      <c r="A381" s="158"/>
      <c r="B381" s="159"/>
      <c r="C381" s="189" t="s">
        <v>1139</v>
      </c>
      <c r="D381" s="182"/>
      <c r="E381" s="183"/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190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89" t="s">
        <v>1194</v>
      </c>
      <c r="D382" s="182"/>
      <c r="E382" s="183">
        <v>2</v>
      </c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190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ht="22.5" outlineLevel="1" x14ac:dyDescent="0.2">
      <c r="A383" s="170">
        <v>64</v>
      </c>
      <c r="B383" s="171" t="s">
        <v>669</v>
      </c>
      <c r="C383" s="178" t="s">
        <v>670</v>
      </c>
      <c r="D383" s="172" t="s">
        <v>601</v>
      </c>
      <c r="E383" s="173">
        <v>3</v>
      </c>
      <c r="F383" s="174"/>
      <c r="G383" s="175">
        <f>ROUND(E383*F383,2)</f>
        <v>0</v>
      </c>
      <c r="H383" s="174"/>
      <c r="I383" s="175">
        <f>ROUND(E383*H383,2)</f>
        <v>0</v>
      </c>
      <c r="J383" s="174"/>
      <c r="K383" s="175">
        <f>ROUND(E383*J383,2)</f>
        <v>0</v>
      </c>
      <c r="L383" s="175">
        <v>21</v>
      </c>
      <c r="M383" s="175">
        <f>G383*(1+L383/100)</f>
        <v>0</v>
      </c>
      <c r="N383" s="173">
        <v>2.81E-3</v>
      </c>
      <c r="O383" s="173">
        <f>ROUND(E383*N383,2)</f>
        <v>0.01</v>
      </c>
      <c r="P383" s="173">
        <v>0</v>
      </c>
      <c r="Q383" s="173">
        <f>ROUND(E383*P383,2)</f>
        <v>0</v>
      </c>
      <c r="R383" s="175" t="s">
        <v>529</v>
      </c>
      <c r="S383" s="175" t="s">
        <v>185</v>
      </c>
      <c r="T383" s="176" t="s">
        <v>185</v>
      </c>
      <c r="U383" s="161">
        <v>2.72</v>
      </c>
      <c r="V383" s="161">
        <f>ROUND(E383*U383,2)</f>
        <v>8.16</v>
      </c>
      <c r="W383" s="161"/>
      <c r="X383" s="161" t="s">
        <v>146</v>
      </c>
      <c r="Y383" s="161" t="s">
        <v>147</v>
      </c>
      <c r="Z383" s="151"/>
      <c r="AA383" s="151"/>
      <c r="AB383" s="151"/>
      <c r="AC383" s="151"/>
      <c r="AD383" s="151"/>
      <c r="AE383" s="151"/>
      <c r="AF383" s="151"/>
      <c r="AG383" s="151" t="s">
        <v>148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2" x14ac:dyDescent="0.2">
      <c r="A384" s="158"/>
      <c r="B384" s="159"/>
      <c r="C384" s="189" t="s">
        <v>1139</v>
      </c>
      <c r="D384" s="182"/>
      <c r="E384" s="183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190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89" t="s">
        <v>1195</v>
      </c>
      <c r="D385" s="182"/>
      <c r="E385" s="183">
        <v>3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190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ht="33.75" outlineLevel="1" x14ac:dyDescent="0.2">
      <c r="A386" s="170">
        <v>65</v>
      </c>
      <c r="B386" s="171" t="s">
        <v>1196</v>
      </c>
      <c r="C386" s="178" t="s">
        <v>1197</v>
      </c>
      <c r="D386" s="172" t="s">
        <v>601</v>
      </c>
      <c r="E386" s="173">
        <v>10</v>
      </c>
      <c r="F386" s="174"/>
      <c r="G386" s="175">
        <f>ROUND(E386*F386,2)</f>
        <v>0</v>
      </c>
      <c r="H386" s="174"/>
      <c r="I386" s="175">
        <f>ROUND(E386*H386,2)</f>
        <v>0</v>
      </c>
      <c r="J386" s="174"/>
      <c r="K386" s="175">
        <f>ROUND(E386*J386,2)</f>
        <v>0</v>
      </c>
      <c r="L386" s="175">
        <v>21</v>
      </c>
      <c r="M386" s="175">
        <f>G386*(1+L386/100)</f>
        <v>0</v>
      </c>
      <c r="N386" s="173">
        <v>0</v>
      </c>
      <c r="O386" s="173">
        <f>ROUND(E386*N386,2)</f>
        <v>0</v>
      </c>
      <c r="P386" s="173">
        <v>0</v>
      </c>
      <c r="Q386" s="173">
        <f>ROUND(E386*P386,2)</f>
        <v>0</v>
      </c>
      <c r="R386" s="175" t="s">
        <v>529</v>
      </c>
      <c r="S386" s="175" t="s">
        <v>185</v>
      </c>
      <c r="T386" s="176" t="s">
        <v>185</v>
      </c>
      <c r="U386" s="161">
        <v>3.82</v>
      </c>
      <c r="V386" s="161">
        <f>ROUND(E386*U386,2)</f>
        <v>38.200000000000003</v>
      </c>
      <c r="W386" s="161"/>
      <c r="X386" s="161" t="s">
        <v>146</v>
      </c>
      <c r="Y386" s="161" t="s">
        <v>147</v>
      </c>
      <c r="Z386" s="151"/>
      <c r="AA386" s="151"/>
      <c r="AB386" s="151"/>
      <c r="AC386" s="151"/>
      <c r="AD386" s="151"/>
      <c r="AE386" s="151"/>
      <c r="AF386" s="151"/>
      <c r="AG386" s="151" t="s">
        <v>148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2" x14ac:dyDescent="0.2">
      <c r="A387" s="158"/>
      <c r="B387" s="159"/>
      <c r="C387" s="189" t="s">
        <v>1198</v>
      </c>
      <c r="D387" s="182"/>
      <c r="E387" s="183"/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190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89" t="s">
        <v>1199</v>
      </c>
      <c r="D388" s="182"/>
      <c r="E388" s="183">
        <v>2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190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89" t="s">
        <v>1200</v>
      </c>
      <c r="D389" s="182"/>
      <c r="E389" s="183">
        <v>5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190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3" x14ac:dyDescent="0.2">
      <c r="A390" s="158"/>
      <c r="B390" s="159"/>
      <c r="C390" s="189" t="s">
        <v>1201</v>
      </c>
      <c r="D390" s="182"/>
      <c r="E390" s="183">
        <v>3</v>
      </c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61"/>
      <c r="Z390" s="151"/>
      <c r="AA390" s="151"/>
      <c r="AB390" s="151"/>
      <c r="AC390" s="151"/>
      <c r="AD390" s="151"/>
      <c r="AE390" s="151"/>
      <c r="AF390" s="151"/>
      <c r="AG390" s="151" t="s">
        <v>190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ht="22.5" outlineLevel="1" x14ac:dyDescent="0.2">
      <c r="A391" s="170">
        <v>66</v>
      </c>
      <c r="B391" s="171" t="s">
        <v>1202</v>
      </c>
      <c r="C391" s="178" t="s">
        <v>1203</v>
      </c>
      <c r="D391" s="172" t="s">
        <v>601</v>
      </c>
      <c r="E391" s="173">
        <v>1</v>
      </c>
      <c r="F391" s="174"/>
      <c r="G391" s="175">
        <f>ROUND(E391*F391,2)</f>
        <v>0</v>
      </c>
      <c r="H391" s="174"/>
      <c r="I391" s="175">
        <f>ROUND(E391*H391,2)</f>
        <v>0</v>
      </c>
      <c r="J391" s="174"/>
      <c r="K391" s="175">
        <f>ROUND(E391*J391,2)</f>
        <v>0</v>
      </c>
      <c r="L391" s="175">
        <v>21</v>
      </c>
      <c r="M391" s="175">
        <f>G391*(1+L391/100)</f>
        <v>0</v>
      </c>
      <c r="N391" s="173">
        <v>5.0499999999999998E-3</v>
      </c>
      <c r="O391" s="173">
        <f>ROUND(E391*N391,2)</f>
        <v>0.01</v>
      </c>
      <c r="P391" s="173">
        <v>0</v>
      </c>
      <c r="Q391" s="173">
        <f>ROUND(E391*P391,2)</f>
        <v>0</v>
      </c>
      <c r="R391" s="175" t="s">
        <v>529</v>
      </c>
      <c r="S391" s="175" t="s">
        <v>185</v>
      </c>
      <c r="T391" s="176" t="s">
        <v>185</v>
      </c>
      <c r="U391" s="161">
        <v>3.262</v>
      </c>
      <c r="V391" s="161">
        <f>ROUND(E391*U391,2)</f>
        <v>3.26</v>
      </c>
      <c r="W391" s="161"/>
      <c r="X391" s="161" t="s">
        <v>146</v>
      </c>
      <c r="Y391" s="161" t="s">
        <v>147</v>
      </c>
      <c r="Z391" s="151"/>
      <c r="AA391" s="151"/>
      <c r="AB391" s="151"/>
      <c r="AC391" s="151"/>
      <c r="AD391" s="151"/>
      <c r="AE391" s="151"/>
      <c r="AF391" s="151"/>
      <c r="AG391" s="151" t="s">
        <v>148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">
      <c r="A392" s="158"/>
      <c r="B392" s="159"/>
      <c r="C392" s="189" t="s">
        <v>1139</v>
      </c>
      <c r="D392" s="182"/>
      <c r="E392" s="183"/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190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89" t="s">
        <v>1192</v>
      </c>
      <c r="D393" s="182"/>
      <c r="E393" s="183">
        <v>1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190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ht="33.75" outlineLevel="1" x14ac:dyDescent="0.2">
      <c r="A394" s="170">
        <v>67</v>
      </c>
      <c r="B394" s="171" t="s">
        <v>1204</v>
      </c>
      <c r="C394" s="178" t="s">
        <v>1205</v>
      </c>
      <c r="D394" s="172" t="s">
        <v>601</v>
      </c>
      <c r="E394" s="173">
        <v>8</v>
      </c>
      <c r="F394" s="174"/>
      <c r="G394" s="175">
        <f>ROUND(E394*F394,2)</f>
        <v>0</v>
      </c>
      <c r="H394" s="174"/>
      <c r="I394" s="175">
        <f>ROUND(E394*H394,2)</f>
        <v>0</v>
      </c>
      <c r="J394" s="174"/>
      <c r="K394" s="175">
        <f>ROUND(E394*J394,2)</f>
        <v>0</v>
      </c>
      <c r="L394" s="175">
        <v>21</v>
      </c>
      <c r="M394" s="175">
        <f>G394*(1+L394/100)</f>
        <v>0</v>
      </c>
      <c r="N394" s="173">
        <v>0</v>
      </c>
      <c r="O394" s="173">
        <f>ROUND(E394*N394,2)</f>
        <v>0</v>
      </c>
      <c r="P394" s="173">
        <v>0</v>
      </c>
      <c r="Q394" s="173">
        <f>ROUND(E394*P394,2)</f>
        <v>0</v>
      </c>
      <c r="R394" s="175" t="s">
        <v>529</v>
      </c>
      <c r="S394" s="175" t="s">
        <v>185</v>
      </c>
      <c r="T394" s="176" t="s">
        <v>185</v>
      </c>
      <c r="U394" s="161">
        <v>3.8559999999999999</v>
      </c>
      <c r="V394" s="161">
        <f>ROUND(E394*U394,2)</f>
        <v>30.85</v>
      </c>
      <c r="W394" s="161"/>
      <c r="X394" s="161" t="s">
        <v>146</v>
      </c>
      <c r="Y394" s="161" t="s">
        <v>147</v>
      </c>
      <c r="Z394" s="151"/>
      <c r="AA394" s="151"/>
      <c r="AB394" s="151"/>
      <c r="AC394" s="151"/>
      <c r="AD394" s="151"/>
      <c r="AE394" s="151"/>
      <c r="AF394" s="151"/>
      <c r="AG394" s="151" t="s">
        <v>148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2" x14ac:dyDescent="0.2">
      <c r="A395" s="158"/>
      <c r="B395" s="159"/>
      <c r="C395" s="189" t="s">
        <v>1206</v>
      </c>
      <c r="D395" s="182"/>
      <c r="E395" s="183"/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1"/>
      <c r="AA395" s="151"/>
      <c r="AB395" s="151"/>
      <c r="AC395" s="151"/>
      <c r="AD395" s="151"/>
      <c r="AE395" s="151"/>
      <c r="AF395" s="151"/>
      <c r="AG395" s="151" t="s">
        <v>190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3" x14ac:dyDescent="0.2">
      <c r="A396" s="158"/>
      <c r="B396" s="159"/>
      <c r="C396" s="189" t="s">
        <v>1199</v>
      </c>
      <c r="D396" s="182"/>
      <c r="E396" s="183">
        <v>2</v>
      </c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190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3" x14ac:dyDescent="0.2">
      <c r="A397" s="158"/>
      <c r="B397" s="159"/>
      <c r="C397" s="189" t="s">
        <v>1207</v>
      </c>
      <c r="D397" s="182"/>
      <c r="E397" s="183">
        <v>1</v>
      </c>
      <c r="F397" s="161"/>
      <c r="G397" s="161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1"/>
      <c r="AA397" s="151"/>
      <c r="AB397" s="151"/>
      <c r="AC397" s="151"/>
      <c r="AD397" s="151"/>
      <c r="AE397" s="151"/>
      <c r="AF397" s="151"/>
      <c r="AG397" s="151" t="s">
        <v>190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189" t="s">
        <v>1208</v>
      </c>
      <c r="D398" s="182"/>
      <c r="E398" s="183">
        <v>3</v>
      </c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190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189" t="s">
        <v>1209</v>
      </c>
      <c r="D399" s="182"/>
      <c r="E399" s="183">
        <v>1</v>
      </c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190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189" t="s">
        <v>1210</v>
      </c>
      <c r="D400" s="182"/>
      <c r="E400" s="183">
        <v>1</v>
      </c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190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70">
        <v>68</v>
      </c>
      <c r="B401" s="171" t="s">
        <v>675</v>
      </c>
      <c r="C401" s="178" t="s">
        <v>676</v>
      </c>
      <c r="D401" s="172" t="s">
        <v>230</v>
      </c>
      <c r="E401" s="173">
        <v>161.25</v>
      </c>
      <c r="F401" s="174"/>
      <c r="G401" s="175">
        <f>ROUND(E401*F401,2)</f>
        <v>0</v>
      </c>
      <c r="H401" s="174"/>
      <c r="I401" s="175">
        <f>ROUND(E401*H401,2)</f>
        <v>0</v>
      </c>
      <c r="J401" s="174"/>
      <c r="K401" s="175">
        <f>ROUND(E401*J401,2)</f>
        <v>0</v>
      </c>
      <c r="L401" s="175">
        <v>21</v>
      </c>
      <c r="M401" s="175">
        <f>G401*(1+L401/100)</f>
        <v>0</v>
      </c>
      <c r="N401" s="173">
        <v>0</v>
      </c>
      <c r="O401" s="173">
        <f>ROUND(E401*N401,2)</f>
        <v>0</v>
      </c>
      <c r="P401" s="173">
        <v>0</v>
      </c>
      <c r="Q401" s="173">
        <f>ROUND(E401*P401,2)</f>
        <v>0</v>
      </c>
      <c r="R401" s="175" t="s">
        <v>529</v>
      </c>
      <c r="S401" s="175" t="s">
        <v>185</v>
      </c>
      <c r="T401" s="176" t="s">
        <v>185</v>
      </c>
      <c r="U401" s="161">
        <v>0.04</v>
      </c>
      <c r="V401" s="161">
        <f>ROUND(E401*U401,2)</f>
        <v>6.45</v>
      </c>
      <c r="W401" s="161"/>
      <c r="X401" s="161" t="s">
        <v>146</v>
      </c>
      <c r="Y401" s="161" t="s">
        <v>147</v>
      </c>
      <c r="Z401" s="151"/>
      <c r="AA401" s="151"/>
      <c r="AB401" s="151"/>
      <c r="AC401" s="151"/>
      <c r="AD401" s="151"/>
      <c r="AE401" s="151"/>
      <c r="AF401" s="151"/>
      <c r="AG401" s="151" t="s">
        <v>148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261" t="s">
        <v>677</v>
      </c>
      <c r="D402" s="262"/>
      <c r="E402" s="262"/>
      <c r="F402" s="262"/>
      <c r="G402" s="262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187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88" t="str">
        <f>C402</f>
        <v>přísun, montáže, demontáže a odsunu zkoušecího čerpadla, napuštění tlakovou vodou a dodání vody pro tlakovou zkoušku,</v>
      </c>
      <c r="BB402" s="151"/>
      <c r="BC402" s="151"/>
      <c r="BD402" s="151"/>
      <c r="BE402" s="151"/>
      <c r="BF402" s="151"/>
      <c r="BG402" s="151"/>
      <c r="BH402" s="151"/>
    </row>
    <row r="403" spans="1:60" outlineLevel="2" x14ac:dyDescent="0.2">
      <c r="A403" s="158"/>
      <c r="B403" s="159"/>
      <c r="C403" s="189" t="s">
        <v>1211</v>
      </c>
      <c r="D403" s="182"/>
      <c r="E403" s="183">
        <v>19.829999999999998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190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189" t="s">
        <v>1212</v>
      </c>
      <c r="D404" s="182"/>
      <c r="E404" s="183">
        <v>14.34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190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22.5" outlineLevel="3" x14ac:dyDescent="0.2">
      <c r="A405" s="158"/>
      <c r="B405" s="159"/>
      <c r="C405" s="189" t="s">
        <v>1213</v>
      </c>
      <c r="D405" s="182"/>
      <c r="E405" s="183">
        <v>76.89</v>
      </c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190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189" t="s">
        <v>1214</v>
      </c>
      <c r="D406" s="182"/>
      <c r="E406" s="183">
        <v>34.04</v>
      </c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190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3" x14ac:dyDescent="0.2">
      <c r="A407" s="158"/>
      <c r="B407" s="159"/>
      <c r="C407" s="189" t="s">
        <v>1215</v>
      </c>
      <c r="D407" s="182"/>
      <c r="E407" s="183">
        <v>16.149999999999999</v>
      </c>
      <c r="F407" s="161"/>
      <c r="G407" s="161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1"/>
      <c r="AA407" s="151"/>
      <c r="AB407" s="151"/>
      <c r="AC407" s="151"/>
      <c r="AD407" s="151"/>
      <c r="AE407" s="151"/>
      <c r="AF407" s="151"/>
      <c r="AG407" s="151" t="s">
        <v>190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70">
        <v>69</v>
      </c>
      <c r="B408" s="171" t="s">
        <v>679</v>
      </c>
      <c r="C408" s="178" t="s">
        <v>680</v>
      </c>
      <c r="D408" s="172" t="s">
        <v>230</v>
      </c>
      <c r="E408" s="173">
        <v>1.01</v>
      </c>
      <c r="F408" s="174"/>
      <c r="G408" s="175">
        <f>ROUND(E408*F408,2)</f>
        <v>0</v>
      </c>
      <c r="H408" s="174"/>
      <c r="I408" s="175">
        <f>ROUND(E408*H408,2)</f>
        <v>0</v>
      </c>
      <c r="J408" s="174"/>
      <c r="K408" s="175">
        <f>ROUND(E408*J408,2)</f>
        <v>0</v>
      </c>
      <c r="L408" s="175">
        <v>21</v>
      </c>
      <c r="M408" s="175">
        <f>G408*(1+L408/100)</f>
        <v>0</v>
      </c>
      <c r="N408" s="173">
        <v>0</v>
      </c>
      <c r="O408" s="173">
        <f>ROUND(E408*N408,2)</f>
        <v>0</v>
      </c>
      <c r="P408" s="173">
        <v>0</v>
      </c>
      <c r="Q408" s="173">
        <f>ROUND(E408*P408,2)</f>
        <v>0</v>
      </c>
      <c r="R408" s="175" t="s">
        <v>529</v>
      </c>
      <c r="S408" s="175" t="s">
        <v>185</v>
      </c>
      <c r="T408" s="176" t="s">
        <v>185</v>
      </c>
      <c r="U408" s="161">
        <v>0.06</v>
      </c>
      <c r="V408" s="161">
        <f>ROUND(E408*U408,2)</f>
        <v>0.06</v>
      </c>
      <c r="W408" s="161"/>
      <c r="X408" s="161" t="s">
        <v>146</v>
      </c>
      <c r="Y408" s="161" t="s">
        <v>147</v>
      </c>
      <c r="Z408" s="151"/>
      <c r="AA408" s="151"/>
      <c r="AB408" s="151"/>
      <c r="AC408" s="151"/>
      <c r="AD408" s="151"/>
      <c r="AE408" s="151"/>
      <c r="AF408" s="151"/>
      <c r="AG408" s="151" t="s">
        <v>148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2" x14ac:dyDescent="0.2">
      <c r="A409" s="158"/>
      <c r="B409" s="159"/>
      <c r="C409" s="261" t="s">
        <v>677</v>
      </c>
      <c r="D409" s="262"/>
      <c r="E409" s="262"/>
      <c r="F409" s="262"/>
      <c r="G409" s="262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187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88" t="str">
        <f>C409</f>
        <v>přísun, montáže, demontáže a odsunu zkoušecího čerpadla, napuštění tlakovou vodou a dodání vody pro tlakovou zkoušku,</v>
      </c>
      <c r="BB409" s="151"/>
      <c r="BC409" s="151"/>
      <c r="BD409" s="151"/>
      <c r="BE409" s="151"/>
      <c r="BF409" s="151"/>
      <c r="BG409" s="151"/>
      <c r="BH409" s="151"/>
    </row>
    <row r="410" spans="1:60" outlineLevel="2" x14ac:dyDescent="0.2">
      <c r="A410" s="158"/>
      <c r="B410" s="159"/>
      <c r="C410" s="189" t="s">
        <v>1216</v>
      </c>
      <c r="D410" s="182"/>
      <c r="E410" s="183">
        <v>1.01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190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70">
        <v>70</v>
      </c>
      <c r="B411" s="171" t="s">
        <v>684</v>
      </c>
      <c r="C411" s="178" t="s">
        <v>685</v>
      </c>
      <c r="D411" s="172" t="s">
        <v>230</v>
      </c>
      <c r="E411" s="173">
        <v>13.1</v>
      </c>
      <c r="F411" s="174"/>
      <c r="G411" s="175">
        <f>ROUND(E411*F411,2)</f>
        <v>0</v>
      </c>
      <c r="H411" s="174"/>
      <c r="I411" s="175">
        <f>ROUND(E411*H411,2)</f>
        <v>0</v>
      </c>
      <c r="J411" s="174"/>
      <c r="K411" s="175">
        <f>ROUND(E411*J411,2)</f>
        <v>0</v>
      </c>
      <c r="L411" s="175">
        <v>21</v>
      </c>
      <c r="M411" s="175">
        <f>G411*(1+L411/100)</f>
        <v>0</v>
      </c>
      <c r="N411" s="173">
        <v>0</v>
      </c>
      <c r="O411" s="173">
        <f>ROUND(E411*N411,2)</f>
        <v>0</v>
      </c>
      <c r="P411" s="173">
        <v>0</v>
      </c>
      <c r="Q411" s="173">
        <f>ROUND(E411*P411,2)</f>
        <v>0</v>
      </c>
      <c r="R411" s="175" t="s">
        <v>529</v>
      </c>
      <c r="S411" s="175" t="s">
        <v>185</v>
      </c>
      <c r="T411" s="176" t="s">
        <v>185</v>
      </c>
      <c r="U411" s="161">
        <v>6.6000000000000003E-2</v>
      </c>
      <c r="V411" s="161">
        <f>ROUND(E411*U411,2)</f>
        <v>0.86</v>
      </c>
      <c r="W411" s="161"/>
      <c r="X411" s="161" t="s">
        <v>146</v>
      </c>
      <c r="Y411" s="161" t="s">
        <v>147</v>
      </c>
      <c r="Z411" s="151"/>
      <c r="AA411" s="151"/>
      <c r="AB411" s="151"/>
      <c r="AC411" s="151"/>
      <c r="AD411" s="151"/>
      <c r="AE411" s="151"/>
      <c r="AF411" s="151"/>
      <c r="AG411" s="151" t="s">
        <v>148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2" x14ac:dyDescent="0.2">
      <c r="A412" s="158"/>
      <c r="B412" s="159"/>
      <c r="C412" s="261" t="s">
        <v>677</v>
      </c>
      <c r="D412" s="262"/>
      <c r="E412" s="262"/>
      <c r="F412" s="262"/>
      <c r="G412" s="262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187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88" t="str">
        <f>C412</f>
        <v>přísun, montáže, demontáže a odsunu zkoušecího čerpadla, napuštění tlakovou vodou a dodání vody pro tlakovou zkoušku,</v>
      </c>
      <c r="BB412" s="151"/>
      <c r="BC412" s="151"/>
      <c r="BD412" s="151"/>
      <c r="BE412" s="151"/>
      <c r="BF412" s="151"/>
      <c r="BG412" s="151"/>
      <c r="BH412" s="151"/>
    </row>
    <row r="413" spans="1:60" outlineLevel="2" x14ac:dyDescent="0.2">
      <c r="A413" s="158"/>
      <c r="B413" s="159"/>
      <c r="C413" s="189" t="s">
        <v>1217</v>
      </c>
      <c r="D413" s="182"/>
      <c r="E413" s="183">
        <v>13.1</v>
      </c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190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70">
        <v>71</v>
      </c>
      <c r="B414" s="171" t="s">
        <v>688</v>
      </c>
      <c r="C414" s="178" t="s">
        <v>689</v>
      </c>
      <c r="D414" s="172" t="s">
        <v>690</v>
      </c>
      <c r="E414" s="173">
        <v>1</v>
      </c>
      <c r="F414" s="174"/>
      <c r="G414" s="175">
        <f>ROUND(E414*F414,2)</f>
        <v>0</v>
      </c>
      <c r="H414" s="174"/>
      <c r="I414" s="175">
        <f>ROUND(E414*H414,2)</f>
        <v>0</v>
      </c>
      <c r="J414" s="174"/>
      <c r="K414" s="175">
        <f>ROUND(E414*J414,2)</f>
        <v>0</v>
      </c>
      <c r="L414" s="175">
        <v>21</v>
      </c>
      <c r="M414" s="175">
        <f>G414*(1+L414/100)</f>
        <v>0</v>
      </c>
      <c r="N414" s="173">
        <v>3.4369999999999998E-2</v>
      </c>
      <c r="O414" s="173">
        <f>ROUND(E414*N414,2)</f>
        <v>0.03</v>
      </c>
      <c r="P414" s="173">
        <v>0</v>
      </c>
      <c r="Q414" s="173">
        <f>ROUND(E414*P414,2)</f>
        <v>0</v>
      </c>
      <c r="R414" s="175" t="s">
        <v>529</v>
      </c>
      <c r="S414" s="175" t="s">
        <v>185</v>
      </c>
      <c r="T414" s="176" t="s">
        <v>185</v>
      </c>
      <c r="U414" s="161">
        <v>10.130000000000001</v>
      </c>
      <c r="V414" s="161">
        <f>ROUND(E414*U414,2)</f>
        <v>10.130000000000001</v>
      </c>
      <c r="W414" s="161"/>
      <c r="X414" s="161" t="s">
        <v>146</v>
      </c>
      <c r="Y414" s="161" t="s">
        <v>147</v>
      </c>
      <c r="Z414" s="151"/>
      <c r="AA414" s="151"/>
      <c r="AB414" s="151"/>
      <c r="AC414" s="151"/>
      <c r="AD414" s="151"/>
      <c r="AE414" s="151"/>
      <c r="AF414" s="151"/>
      <c r="AG414" s="151" t="s">
        <v>148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ht="33.75" outlineLevel="2" x14ac:dyDescent="0.2">
      <c r="A415" s="158"/>
      <c r="B415" s="159"/>
      <c r="C415" s="261" t="s">
        <v>691</v>
      </c>
      <c r="D415" s="262"/>
      <c r="E415" s="262"/>
      <c r="F415" s="262"/>
      <c r="G415" s="262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187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88" t="str">
        <f>C415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415" s="151"/>
      <c r="BC415" s="151"/>
      <c r="BD415" s="151"/>
      <c r="BE415" s="151"/>
      <c r="BF415" s="151"/>
      <c r="BG415" s="151"/>
      <c r="BH415" s="151"/>
    </row>
    <row r="416" spans="1:60" outlineLevel="2" x14ac:dyDescent="0.2">
      <c r="A416" s="158"/>
      <c r="B416" s="159"/>
      <c r="C416" s="189" t="s">
        <v>1192</v>
      </c>
      <c r="D416" s="182"/>
      <c r="E416" s="183">
        <v>1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190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70">
        <v>72</v>
      </c>
      <c r="B417" s="171" t="s">
        <v>1218</v>
      </c>
      <c r="C417" s="178" t="s">
        <v>1219</v>
      </c>
      <c r="D417" s="172" t="s">
        <v>230</v>
      </c>
      <c r="E417" s="173">
        <v>145.1</v>
      </c>
      <c r="F417" s="174"/>
      <c r="G417" s="175">
        <f>ROUND(E417*F417,2)</f>
        <v>0</v>
      </c>
      <c r="H417" s="174"/>
      <c r="I417" s="175">
        <f>ROUND(E417*H417,2)</f>
        <v>0</v>
      </c>
      <c r="J417" s="174"/>
      <c r="K417" s="175">
        <f>ROUND(E417*J417,2)</f>
        <v>0</v>
      </c>
      <c r="L417" s="175">
        <v>21</v>
      </c>
      <c r="M417" s="175">
        <f>G417*(1+L417/100)</f>
        <v>0</v>
      </c>
      <c r="N417" s="173">
        <v>0</v>
      </c>
      <c r="O417" s="173">
        <f>ROUND(E417*N417,2)</f>
        <v>0</v>
      </c>
      <c r="P417" s="173">
        <v>0</v>
      </c>
      <c r="Q417" s="173">
        <f>ROUND(E417*P417,2)</f>
        <v>0</v>
      </c>
      <c r="R417" s="175" t="s">
        <v>529</v>
      </c>
      <c r="S417" s="175" t="s">
        <v>185</v>
      </c>
      <c r="T417" s="176" t="s">
        <v>185</v>
      </c>
      <c r="U417" s="161">
        <v>0.15</v>
      </c>
      <c r="V417" s="161">
        <f>ROUND(E417*U417,2)</f>
        <v>21.77</v>
      </c>
      <c r="W417" s="161"/>
      <c r="X417" s="161" t="s">
        <v>146</v>
      </c>
      <c r="Y417" s="161" t="s">
        <v>147</v>
      </c>
      <c r="Z417" s="151"/>
      <c r="AA417" s="151"/>
      <c r="AB417" s="151"/>
      <c r="AC417" s="151"/>
      <c r="AD417" s="151"/>
      <c r="AE417" s="151"/>
      <c r="AF417" s="151"/>
      <c r="AG417" s="151" t="s">
        <v>148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">
      <c r="A418" s="158"/>
      <c r="B418" s="159"/>
      <c r="C418" s="261" t="s">
        <v>697</v>
      </c>
      <c r="D418" s="262"/>
      <c r="E418" s="262"/>
      <c r="F418" s="262"/>
      <c r="G418" s="262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187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88" t="str">
        <f>C418</f>
        <v>napuštění a vypuštění vody, dodání vody a desinfekčního prostředku, náklady na bakteriologický rozbor vody,</v>
      </c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">
      <c r="A419" s="158"/>
      <c r="B419" s="159"/>
      <c r="C419" s="189" t="s">
        <v>1211</v>
      </c>
      <c r="D419" s="182"/>
      <c r="E419" s="183">
        <v>19.829999999999998</v>
      </c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190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3" x14ac:dyDescent="0.2">
      <c r="A420" s="158"/>
      <c r="B420" s="159"/>
      <c r="C420" s="189" t="s">
        <v>1212</v>
      </c>
      <c r="D420" s="182"/>
      <c r="E420" s="183">
        <v>14.34</v>
      </c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61"/>
      <c r="Z420" s="151"/>
      <c r="AA420" s="151"/>
      <c r="AB420" s="151"/>
      <c r="AC420" s="151"/>
      <c r="AD420" s="151"/>
      <c r="AE420" s="151"/>
      <c r="AF420" s="151"/>
      <c r="AG420" s="151" t="s">
        <v>190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ht="22.5" outlineLevel="3" x14ac:dyDescent="0.2">
      <c r="A421" s="158"/>
      <c r="B421" s="159"/>
      <c r="C421" s="189" t="s">
        <v>1213</v>
      </c>
      <c r="D421" s="182"/>
      <c r="E421" s="183">
        <v>76.89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190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89" t="s">
        <v>1214</v>
      </c>
      <c r="D422" s="182"/>
      <c r="E422" s="183">
        <v>34.04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190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70">
        <v>73</v>
      </c>
      <c r="B423" s="171" t="s">
        <v>695</v>
      </c>
      <c r="C423" s="178" t="s">
        <v>696</v>
      </c>
      <c r="D423" s="172" t="s">
        <v>230</v>
      </c>
      <c r="E423" s="173">
        <v>16.149999999999999</v>
      </c>
      <c r="F423" s="174"/>
      <c r="G423" s="175">
        <f>ROUND(E423*F423,2)</f>
        <v>0</v>
      </c>
      <c r="H423" s="174"/>
      <c r="I423" s="175">
        <f>ROUND(E423*H423,2)</f>
        <v>0</v>
      </c>
      <c r="J423" s="174"/>
      <c r="K423" s="175">
        <f>ROUND(E423*J423,2)</f>
        <v>0</v>
      </c>
      <c r="L423" s="175">
        <v>21</v>
      </c>
      <c r="M423" s="175">
        <f>G423*(1+L423/100)</f>
        <v>0</v>
      </c>
      <c r="N423" s="173">
        <v>0</v>
      </c>
      <c r="O423" s="173">
        <f>ROUND(E423*N423,2)</f>
        <v>0</v>
      </c>
      <c r="P423" s="173">
        <v>0</v>
      </c>
      <c r="Q423" s="173">
        <f>ROUND(E423*P423,2)</f>
        <v>0</v>
      </c>
      <c r="R423" s="175" t="s">
        <v>529</v>
      </c>
      <c r="S423" s="175" t="s">
        <v>185</v>
      </c>
      <c r="T423" s="176" t="s">
        <v>185</v>
      </c>
      <c r="U423" s="161">
        <v>0.21</v>
      </c>
      <c r="V423" s="161">
        <f>ROUND(E423*U423,2)</f>
        <v>3.39</v>
      </c>
      <c r="W423" s="161"/>
      <c r="X423" s="161" t="s">
        <v>146</v>
      </c>
      <c r="Y423" s="161" t="s">
        <v>147</v>
      </c>
      <c r="Z423" s="151"/>
      <c r="AA423" s="151"/>
      <c r="AB423" s="151"/>
      <c r="AC423" s="151"/>
      <c r="AD423" s="151"/>
      <c r="AE423" s="151"/>
      <c r="AF423" s="151"/>
      <c r="AG423" s="151" t="s">
        <v>148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261" t="s">
        <v>697</v>
      </c>
      <c r="D424" s="262"/>
      <c r="E424" s="262"/>
      <c r="F424" s="262"/>
      <c r="G424" s="262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187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88" t="str">
        <f>C424</f>
        <v>napuštění a vypuštění vody, dodání vody a desinfekčního prostředku, náklady na bakteriologický rozbor vody,</v>
      </c>
      <c r="BB424" s="151"/>
      <c r="BC424" s="151"/>
      <c r="BD424" s="151"/>
      <c r="BE424" s="151"/>
      <c r="BF424" s="151"/>
      <c r="BG424" s="151"/>
      <c r="BH424" s="151"/>
    </row>
    <row r="425" spans="1:60" outlineLevel="2" x14ac:dyDescent="0.2">
      <c r="A425" s="158"/>
      <c r="B425" s="159"/>
      <c r="C425" s="189" t="s">
        <v>1215</v>
      </c>
      <c r="D425" s="182"/>
      <c r="E425" s="183">
        <v>16.149999999999999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190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70">
        <v>74</v>
      </c>
      <c r="B426" s="171" t="s">
        <v>698</v>
      </c>
      <c r="C426" s="178" t="s">
        <v>699</v>
      </c>
      <c r="D426" s="172" t="s">
        <v>230</v>
      </c>
      <c r="E426" s="173">
        <v>1.01</v>
      </c>
      <c r="F426" s="174"/>
      <c r="G426" s="175">
        <f>ROUND(E426*F426,2)</f>
        <v>0</v>
      </c>
      <c r="H426" s="174"/>
      <c r="I426" s="175">
        <f>ROUND(E426*H426,2)</f>
        <v>0</v>
      </c>
      <c r="J426" s="174"/>
      <c r="K426" s="175">
        <f>ROUND(E426*J426,2)</f>
        <v>0</v>
      </c>
      <c r="L426" s="175">
        <v>21</v>
      </c>
      <c r="M426" s="175">
        <f>G426*(1+L426/100)</f>
        <v>0</v>
      </c>
      <c r="N426" s="173">
        <v>0</v>
      </c>
      <c r="O426" s="173">
        <f>ROUND(E426*N426,2)</f>
        <v>0</v>
      </c>
      <c r="P426" s="173">
        <v>0</v>
      </c>
      <c r="Q426" s="173">
        <f>ROUND(E426*P426,2)</f>
        <v>0</v>
      </c>
      <c r="R426" s="175" t="s">
        <v>529</v>
      </c>
      <c r="S426" s="175" t="s">
        <v>185</v>
      </c>
      <c r="T426" s="176" t="s">
        <v>185</v>
      </c>
      <c r="U426" s="161">
        <v>0.4</v>
      </c>
      <c r="V426" s="161">
        <f>ROUND(E426*U426,2)</f>
        <v>0.4</v>
      </c>
      <c r="W426" s="161"/>
      <c r="X426" s="161" t="s">
        <v>146</v>
      </c>
      <c r="Y426" s="161" t="s">
        <v>147</v>
      </c>
      <c r="Z426" s="151"/>
      <c r="AA426" s="151"/>
      <c r="AB426" s="151"/>
      <c r="AC426" s="151"/>
      <c r="AD426" s="151"/>
      <c r="AE426" s="151"/>
      <c r="AF426" s="151"/>
      <c r="AG426" s="151" t="s">
        <v>148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">
      <c r="A427" s="158"/>
      <c r="B427" s="159"/>
      <c r="C427" s="261" t="s">
        <v>697</v>
      </c>
      <c r="D427" s="262"/>
      <c r="E427" s="262"/>
      <c r="F427" s="262"/>
      <c r="G427" s="262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187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88" t="str">
        <f>C427</f>
        <v>napuštění a vypuštění vody, dodání vody a desinfekčního prostředku, náklady na bakteriologický rozbor vody,</v>
      </c>
      <c r="BB427" s="151"/>
      <c r="BC427" s="151"/>
      <c r="BD427" s="151"/>
      <c r="BE427" s="151"/>
      <c r="BF427" s="151"/>
      <c r="BG427" s="151"/>
      <c r="BH427" s="151"/>
    </row>
    <row r="428" spans="1:60" outlineLevel="2" x14ac:dyDescent="0.2">
      <c r="A428" s="158"/>
      <c r="B428" s="159"/>
      <c r="C428" s="189" t="s">
        <v>1216</v>
      </c>
      <c r="D428" s="182"/>
      <c r="E428" s="183">
        <v>1.01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190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70">
        <v>75</v>
      </c>
      <c r="B429" s="171" t="s">
        <v>700</v>
      </c>
      <c r="C429" s="178" t="s">
        <v>701</v>
      </c>
      <c r="D429" s="172" t="s">
        <v>230</v>
      </c>
      <c r="E429" s="173">
        <v>13.1</v>
      </c>
      <c r="F429" s="174"/>
      <c r="G429" s="175">
        <f>ROUND(E429*F429,2)</f>
        <v>0</v>
      </c>
      <c r="H429" s="174"/>
      <c r="I429" s="175">
        <f>ROUND(E429*H429,2)</f>
        <v>0</v>
      </c>
      <c r="J429" s="174"/>
      <c r="K429" s="175">
        <f>ROUND(E429*J429,2)</f>
        <v>0</v>
      </c>
      <c r="L429" s="175">
        <v>21</v>
      </c>
      <c r="M429" s="175">
        <f>G429*(1+L429/100)</f>
        <v>0</v>
      </c>
      <c r="N429" s="173">
        <v>0</v>
      </c>
      <c r="O429" s="173">
        <f>ROUND(E429*N429,2)</f>
        <v>0</v>
      </c>
      <c r="P429" s="173">
        <v>0</v>
      </c>
      <c r="Q429" s="173">
        <f>ROUND(E429*P429,2)</f>
        <v>0</v>
      </c>
      <c r="R429" s="175" t="s">
        <v>529</v>
      </c>
      <c r="S429" s="175" t="s">
        <v>185</v>
      </c>
      <c r="T429" s="176" t="s">
        <v>185</v>
      </c>
      <c r="U429" s="161">
        <v>0.57999999999999996</v>
      </c>
      <c r="V429" s="161">
        <f>ROUND(E429*U429,2)</f>
        <v>7.6</v>
      </c>
      <c r="W429" s="161"/>
      <c r="X429" s="161" t="s">
        <v>146</v>
      </c>
      <c r="Y429" s="161" t="s">
        <v>147</v>
      </c>
      <c r="Z429" s="151"/>
      <c r="AA429" s="151"/>
      <c r="AB429" s="151"/>
      <c r="AC429" s="151"/>
      <c r="AD429" s="151"/>
      <c r="AE429" s="151"/>
      <c r="AF429" s="151"/>
      <c r="AG429" s="151" t="s">
        <v>148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2" x14ac:dyDescent="0.2">
      <c r="A430" s="158"/>
      <c r="B430" s="159"/>
      <c r="C430" s="261" t="s">
        <v>697</v>
      </c>
      <c r="D430" s="262"/>
      <c r="E430" s="262"/>
      <c r="F430" s="262"/>
      <c r="G430" s="262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187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88" t="str">
        <f>C430</f>
        <v>napuštění a vypuštění vody, dodání vody a desinfekčního prostředku, náklady na bakteriologický rozbor vody,</v>
      </c>
      <c r="BB430" s="151"/>
      <c r="BC430" s="151"/>
      <c r="BD430" s="151"/>
      <c r="BE430" s="151"/>
      <c r="BF430" s="151"/>
      <c r="BG430" s="151"/>
      <c r="BH430" s="151"/>
    </row>
    <row r="431" spans="1:60" outlineLevel="2" x14ac:dyDescent="0.2">
      <c r="A431" s="158"/>
      <c r="B431" s="159"/>
      <c r="C431" s="189" t="s">
        <v>1217</v>
      </c>
      <c r="D431" s="182"/>
      <c r="E431" s="183">
        <v>13.1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190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70">
        <v>76</v>
      </c>
      <c r="B432" s="171" t="s">
        <v>1220</v>
      </c>
      <c r="C432" s="178" t="s">
        <v>1221</v>
      </c>
      <c r="D432" s="172" t="s">
        <v>601</v>
      </c>
      <c r="E432" s="173">
        <v>18</v>
      </c>
      <c r="F432" s="174"/>
      <c r="G432" s="175">
        <f>ROUND(E432*F432,2)</f>
        <v>0</v>
      </c>
      <c r="H432" s="174"/>
      <c r="I432" s="175">
        <f>ROUND(E432*H432,2)</f>
        <v>0</v>
      </c>
      <c r="J432" s="174"/>
      <c r="K432" s="175">
        <f>ROUND(E432*J432,2)</f>
        <v>0</v>
      </c>
      <c r="L432" s="175">
        <v>21</v>
      </c>
      <c r="M432" s="175">
        <f>G432*(1+L432/100)</f>
        <v>0</v>
      </c>
      <c r="N432" s="173">
        <v>6.3829999999999998E-2</v>
      </c>
      <c r="O432" s="173">
        <f>ROUND(E432*N432,2)</f>
        <v>1.1499999999999999</v>
      </c>
      <c r="P432" s="173">
        <v>0</v>
      </c>
      <c r="Q432" s="173">
        <f>ROUND(E432*P432,2)</f>
        <v>0</v>
      </c>
      <c r="R432" s="175" t="s">
        <v>529</v>
      </c>
      <c r="S432" s="175" t="s">
        <v>185</v>
      </c>
      <c r="T432" s="176" t="s">
        <v>185</v>
      </c>
      <c r="U432" s="161">
        <v>0.77200000000000002</v>
      </c>
      <c r="V432" s="161">
        <f>ROUND(E432*U432,2)</f>
        <v>13.9</v>
      </c>
      <c r="W432" s="161"/>
      <c r="X432" s="161" t="s">
        <v>146</v>
      </c>
      <c r="Y432" s="161" t="s">
        <v>147</v>
      </c>
      <c r="Z432" s="151"/>
      <c r="AA432" s="151"/>
      <c r="AB432" s="151"/>
      <c r="AC432" s="151"/>
      <c r="AD432" s="151"/>
      <c r="AE432" s="151"/>
      <c r="AF432" s="151"/>
      <c r="AG432" s="151" t="s">
        <v>148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">
      <c r="A433" s="158"/>
      <c r="B433" s="159"/>
      <c r="C433" s="261" t="s">
        <v>704</v>
      </c>
      <c r="D433" s="262"/>
      <c r="E433" s="262"/>
      <c r="F433" s="262"/>
      <c r="G433" s="262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187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2" x14ac:dyDescent="0.2">
      <c r="A434" s="158"/>
      <c r="B434" s="159"/>
      <c r="C434" s="189" t="s">
        <v>1222</v>
      </c>
      <c r="D434" s="182"/>
      <c r="E434" s="183">
        <v>18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190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70">
        <v>77</v>
      </c>
      <c r="B435" s="171" t="s">
        <v>702</v>
      </c>
      <c r="C435" s="178" t="s">
        <v>703</v>
      </c>
      <c r="D435" s="172" t="s">
        <v>601</v>
      </c>
      <c r="E435" s="173">
        <v>7</v>
      </c>
      <c r="F435" s="174"/>
      <c r="G435" s="175">
        <f>ROUND(E435*F435,2)</f>
        <v>0</v>
      </c>
      <c r="H435" s="174"/>
      <c r="I435" s="175">
        <f>ROUND(E435*H435,2)</f>
        <v>0</v>
      </c>
      <c r="J435" s="174"/>
      <c r="K435" s="175">
        <f>ROUND(E435*J435,2)</f>
        <v>0</v>
      </c>
      <c r="L435" s="175">
        <v>21</v>
      </c>
      <c r="M435" s="175">
        <f>G435*(1+L435/100)</f>
        <v>0</v>
      </c>
      <c r="N435" s="173">
        <v>0.12303</v>
      </c>
      <c r="O435" s="173">
        <f>ROUND(E435*N435,2)</f>
        <v>0.86</v>
      </c>
      <c r="P435" s="173">
        <v>0</v>
      </c>
      <c r="Q435" s="173">
        <f>ROUND(E435*P435,2)</f>
        <v>0</v>
      </c>
      <c r="R435" s="175" t="s">
        <v>529</v>
      </c>
      <c r="S435" s="175" t="s">
        <v>185</v>
      </c>
      <c r="T435" s="176" t="s">
        <v>185</v>
      </c>
      <c r="U435" s="161">
        <v>0.86</v>
      </c>
      <c r="V435" s="161">
        <f>ROUND(E435*U435,2)</f>
        <v>6.02</v>
      </c>
      <c r="W435" s="161"/>
      <c r="X435" s="161" t="s">
        <v>146</v>
      </c>
      <c r="Y435" s="161" t="s">
        <v>147</v>
      </c>
      <c r="Z435" s="151"/>
      <c r="AA435" s="151"/>
      <c r="AB435" s="151"/>
      <c r="AC435" s="151"/>
      <c r="AD435" s="151"/>
      <c r="AE435" s="151"/>
      <c r="AF435" s="151"/>
      <c r="AG435" s="151" t="s">
        <v>148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2" x14ac:dyDescent="0.2">
      <c r="A436" s="158"/>
      <c r="B436" s="159"/>
      <c r="C436" s="261" t="s">
        <v>704</v>
      </c>
      <c r="D436" s="262"/>
      <c r="E436" s="262"/>
      <c r="F436" s="262"/>
      <c r="G436" s="262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1"/>
      <c r="AA436" s="151"/>
      <c r="AB436" s="151"/>
      <c r="AC436" s="151"/>
      <c r="AD436" s="151"/>
      <c r="AE436" s="151"/>
      <c r="AF436" s="151"/>
      <c r="AG436" s="151" t="s">
        <v>187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2" x14ac:dyDescent="0.2">
      <c r="A437" s="158"/>
      <c r="B437" s="159"/>
      <c r="C437" s="189" t="s">
        <v>1139</v>
      </c>
      <c r="D437" s="182"/>
      <c r="E437" s="183"/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190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189" t="s">
        <v>1223</v>
      </c>
      <c r="D438" s="182"/>
      <c r="E438" s="183">
        <v>7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190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70">
        <v>78</v>
      </c>
      <c r="B439" s="171" t="s">
        <v>708</v>
      </c>
      <c r="C439" s="178" t="s">
        <v>709</v>
      </c>
      <c r="D439" s="172" t="s">
        <v>601</v>
      </c>
      <c r="E439" s="173">
        <v>1</v>
      </c>
      <c r="F439" s="174"/>
      <c r="G439" s="175">
        <f>ROUND(E439*F439,2)</f>
        <v>0</v>
      </c>
      <c r="H439" s="174"/>
      <c r="I439" s="175">
        <f>ROUND(E439*H439,2)</f>
        <v>0</v>
      </c>
      <c r="J439" s="174"/>
      <c r="K439" s="175">
        <f>ROUND(E439*J439,2)</f>
        <v>0</v>
      </c>
      <c r="L439" s="175">
        <v>21</v>
      </c>
      <c r="M439" s="175">
        <f>G439*(1+L439/100)</f>
        <v>0</v>
      </c>
      <c r="N439" s="173">
        <v>0.32906000000000002</v>
      </c>
      <c r="O439" s="173">
        <f>ROUND(E439*N439,2)</f>
        <v>0.33</v>
      </c>
      <c r="P439" s="173">
        <v>0</v>
      </c>
      <c r="Q439" s="173">
        <f>ROUND(E439*P439,2)</f>
        <v>0</v>
      </c>
      <c r="R439" s="175" t="s">
        <v>529</v>
      </c>
      <c r="S439" s="175" t="s">
        <v>185</v>
      </c>
      <c r="T439" s="176" t="s">
        <v>185</v>
      </c>
      <c r="U439" s="161">
        <v>1.18</v>
      </c>
      <c r="V439" s="161">
        <f>ROUND(E439*U439,2)</f>
        <v>1.18</v>
      </c>
      <c r="W439" s="161"/>
      <c r="X439" s="161" t="s">
        <v>146</v>
      </c>
      <c r="Y439" s="161" t="s">
        <v>147</v>
      </c>
      <c r="Z439" s="151"/>
      <c r="AA439" s="151"/>
      <c r="AB439" s="151"/>
      <c r="AC439" s="151"/>
      <c r="AD439" s="151"/>
      <c r="AE439" s="151"/>
      <c r="AF439" s="151"/>
      <c r="AG439" s="151" t="s">
        <v>148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2" x14ac:dyDescent="0.2">
      <c r="A440" s="158"/>
      <c r="B440" s="159"/>
      <c r="C440" s="261" t="s">
        <v>704</v>
      </c>
      <c r="D440" s="262"/>
      <c r="E440" s="262"/>
      <c r="F440" s="262"/>
      <c r="G440" s="262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187</v>
      </c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2" x14ac:dyDescent="0.2">
      <c r="A441" s="158"/>
      <c r="B441" s="159"/>
      <c r="C441" s="189" t="s">
        <v>1139</v>
      </c>
      <c r="D441" s="182"/>
      <c r="E441" s="183"/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190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89" t="s">
        <v>1192</v>
      </c>
      <c r="D442" s="182"/>
      <c r="E442" s="183">
        <v>1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190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70">
        <v>79</v>
      </c>
      <c r="B443" s="171" t="s">
        <v>710</v>
      </c>
      <c r="C443" s="178" t="s">
        <v>711</v>
      </c>
      <c r="D443" s="172" t="s">
        <v>601</v>
      </c>
      <c r="E443" s="173">
        <v>4</v>
      </c>
      <c r="F443" s="174"/>
      <c r="G443" s="175">
        <f>ROUND(E443*F443,2)</f>
        <v>0</v>
      </c>
      <c r="H443" s="174"/>
      <c r="I443" s="175">
        <f>ROUND(E443*H443,2)</f>
        <v>0</v>
      </c>
      <c r="J443" s="174"/>
      <c r="K443" s="175">
        <f>ROUND(E443*J443,2)</f>
        <v>0</v>
      </c>
      <c r="L443" s="175">
        <v>21</v>
      </c>
      <c r="M443" s="175">
        <f>G443*(1+L443/100)</f>
        <v>0</v>
      </c>
      <c r="N443" s="173">
        <v>2.1000000000000001E-4</v>
      </c>
      <c r="O443" s="173">
        <f>ROUND(E443*N443,2)</f>
        <v>0</v>
      </c>
      <c r="P443" s="173">
        <v>0</v>
      </c>
      <c r="Q443" s="173">
        <f>ROUND(E443*P443,2)</f>
        <v>0</v>
      </c>
      <c r="R443" s="175" t="s">
        <v>529</v>
      </c>
      <c r="S443" s="175" t="s">
        <v>185</v>
      </c>
      <c r="T443" s="176" t="s">
        <v>185</v>
      </c>
      <c r="U443" s="161">
        <v>0.34</v>
      </c>
      <c r="V443" s="161">
        <f>ROUND(E443*U443,2)</f>
        <v>1.36</v>
      </c>
      <c r="W443" s="161"/>
      <c r="X443" s="161" t="s">
        <v>146</v>
      </c>
      <c r="Y443" s="161" t="s">
        <v>147</v>
      </c>
      <c r="Z443" s="151"/>
      <c r="AA443" s="151"/>
      <c r="AB443" s="151"/>
      <c r="AC443" s="151"/>
      <c r="AD443" s="151"/>
      <c r="AE443" s="151"/>
      <c r="AF443" s="151"/>
      <c r="AG443" s="151" t="s">
        <v>148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">
      <c r="A444" s="158"/>
      <c r="B444" s="159"/>
      <c r="C444" s="251" t="s">
        <v>712</v>
      </c>
      <c r="D444" s="252"/>
      <c r="E444" s="252"/>
      <c r="F444" s="252"/>
      <c r="G444" s="252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150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3" x14ac:dyDescent="0.2">
      <c r="A445" s="158"/>
      <c r="B445" s="159"/>
      <c r="C445" s="263" t="s">
        <v>713</v>
      </c>
      <c r="D445" s="264"/>
      <c r="E445" s="264"/>
      <c r="F445" s="264"/>
      <c r="G445" s="264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61"/>
      <c r="Z445" s="151"/>
      <c r="AA445" s="151"/>
      <c r="AB445" s="151"/>
      <c r="AC445" s="151"/>
      <c r="AD445" s="151"/>
      <c r="AE445" s="151"/>
      <c r="AF445" s="151"/>
      <c r="AG445" s="151" t="s">
        <v>150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3" x14ac:dyDescent="0.2">
      <c r="A446" s="158"/>
      <c r="B446" s="159"/>
      <c r="C446" s="263" t="s">
        <v>714</v>
      </c>
      <c r="D446" s="264"/>
      <c r="E446" s="264"/>
      <c r="F446" s="264"/>
      <c r="G446" s="264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150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190" t="s">
        <v>299</v>
      </c>
      <c r="D447" s="184"/>
      <c r="E447" s="185"/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190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3" x14ac:dyDescent="0.2">
      <c r="A448" s="158"/>
      <c r="B448" s="159"/>
      <c r="C448" s="191" t="s">
        <v>1224</v>
      </c>
      <c r="D448" s="184"/>
      <c r="E448" s="185">
        <v>7</v>
      </c>
      <c r="F448" s="161"/>
      <c r="G448" s="161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190</v>
      </c>
      <c r="AH448" s="151">
        <v>2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3" x14ac:dyDescent="0.2">
      <c r="A449" s="158"/>
      <c r="B449" s="159"/>
      <c r="C449" s="191" t="s">
        <v>1225</v>
      </c>
      <c r="D449" s="184"/>
      <c r="E449" s="185">
        <v>1</v>
      </c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190</v>
      </c>
      <c r="AH449" s="151">
        <v>2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3" x14ac:dyDescent="0.2">
      <c r="A450" s="158"/>
      <c r="B450" s="159"/>
      <c r="C450" s="192" t="s">
        <v>309</v>
      </c>
      <c r="D450" s="186"/>
      <c r="E450" s="187">
        <v>8</v>
      </c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190</v>
      </c>
      <c r="AH450" s="151">
        <v>3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0" t="s">
        <v>310</v>
      </c>
      <c r="D451" s="184"/>
      <c r="E451" s="185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190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89" t="s">
        <v>1226</v>
      </c>
      <c r="D452" s="182"/>
      <c r="E452" s="183">
        <v>4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190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ht="22.5" outlineLevel="1" x14ac:dyDescent="0.2">
      <c r="A453" s="170">
        <v>80</v>
      </c>
      <c r="B453" s="171" t="s">
        <v>718</v>
      </c>
      <c r="C453" s="178" t="s">
        <v>719</v>
      </c>
      <c r="D453" s="172" t="s">
        <v>601</v>
      </c>
      <c r="E453" s="173">
        <v>4</v>
      </c>
      <c r="F453" s="174"/>
      <c r="G453" s="175">
        <f>ROUND(E453*F453,2)</f>
        <v>0</v>
      </c>
      <c r="H453" s="174"/>
      <c r="I453" s="175">
        <f>ROUND(E453*H453,2)</f>
        <v>0</v>
      </c>
      <c r="J453" s="174"/>
      <c r="K453" s="175">
        <f>ROUND(E453*J453,2)</f>
        <v>0</v>
      </c>
      <c r="L453" s="175">
        <v>21</v>
      </c>
      <c r="M453" s="175">
        <f>G453*(1+L453/100)</f>
        <v>0</v>
      </c>
      <c r="N453" s="173">
        <v>2.4000000000000001E-4</v>
      </c>
      <c r="O453" s="173">
        <f>ROUND(E453*N453,2)</f>
        <v>0</v>
      </c>
      <c r="P453" s="173">
        <v>0</v>
      </c>
      <c r="Q453" s="173">
        <f>ROUND(E453*P453,2)</f>
        <v>0</v>
      </c>
      <c r="R453" s="175" t="s">
        <v>529</v>
      </c>
      <c r="S453" s="175" t="s">
        <v>185</v>
      </c>
      <c r="T453" s="176" t="s">
        <v>185</v>
      </c>
      <c r="U453" s="161">
        <v>0.4</v>
      </c>
      <c r="V453" s="161">
        <f>ROUND(E453*U453,2)</f>
        <v>1.6</v>
      </c>
      <c r="W453" s="161"/>
      <c r="X453" s="161" t="s">
        <v>146</v>
      </c>
      <c r="Y453" s="161" t="s">
        <v>147</v>
      </c>
      <c r="Z453" s="151"/>
      <c r="AA453" s="151"/>
      <c r="AB453" s="151"/>
      <c r="AC453" s="151"/>
      <c r="AD453" s="151"/>
      <c r="AE453" s="151"/>
      <c r="AF453" s="151"/>
      <c r="AG453" s="151" t="s">
        <v>148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2" x14ac:dyDescent="0.2">
      <c r="A454" s="158"/>
      <c r="B454" s="159"/>
      <c r="C454" s="251" t="s">
        <v>712</v>
      </c>
      <c r="D454" s="252"/>
      <c r="E454" s="252"/>
      <c r="F454" s="252"/>
      <c r="G454" s="252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150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263" t="s">
        <v>720</v>
      </c>
      <c r="D455" s="264"/>
      <c r="E455" s="264"/>
      <c r="F455" s="264"/>
      <c r="G455" s="264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150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88" t="str">
        <f>C455</f>
        <v>Včetně povrchových úprav, dodání a připevnění tabulky. Veškeré tabulky budou osazeny na stávající sloupy nebo objekty</v>
      </c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263" t="s">
        <v>714</v>
      </c>
      <c r="D456" s="264"/>
      <c r="E456" s="264"/>
      <c r="F456" s="264"/>
      <c r="G456" s="264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150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2" x14ac:dyDescent="0.2">
      <c r="A457" s="158"/>
      <c r="B457" s="159"/>
      <c r="C457" s="190" t="s">
        <v>299</v>
      </c>
      <c r="D457" s="184"/>
      <c r="E457" s="185"/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190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91" t="s">
        <v>1224</v>
      </c>
      <c r="D458" s="184"/>
      <c r="E458" s="185">
        <v>7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190</v>
      </c>
      <c r="AH458" s="151">
        <v>2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191" t="s">
        <v>1225</v>
      </c>
      <c r="D459" s="184"/>
      <c r="E459" s="185">
        <v>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190</v>
      </c>
      <c r="AH459" s="151">
        <v>2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92" t="s">
        <v>309</v>
      </c>
      <c r="D460" s="186"/>
      <c r="E460" s="187">
        <v>8</v>
      </c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190</v>
      </c>
      <c r="AH460" s="151">
        <v>3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0" t="s">
        <v>310</v>
      </c>
      <c r="D461" s="184"/>
      <c r="E461" s="185"/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190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89" t="s">
        <v>1226</v>
      </c>
      <c r="D462" s="182"/>
      <c r="E462" s="183">
        <v>4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190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70">
        <v>81</v>
      </c>
      <c r="B463" s="171" t="s">
        <v>722</v>
      </c>
      <c r="C463" s="193" t="s">
        <v>723</v>
      </c>
      <c r="D463" s="172" t="s">
        <v>230</v>
      </c>
      <c r="E463" s="173">
        <v>175.36</v>
      </c>
      <c r="F463" s="194"/>
      <c r="G463" s="175">
        <f>ROUND(E463*F463,2)</f>
        <v>0</v>
      </c>
      <c r="H463" s="174"/>
      <c r="I463" s="175">
        <f>ROUND(E463*H463,2)</f>
        <v>0</v>
      </c>
      <c r="J463" s="174"/>
      <c r="K463" s="175">
        <f>ROUND(E463*J463,2)</f>
        <v>0</v>
      </c>
      <c r="L463" s="175">
        <v>21</v>
      </c>
      <c r="M463" s="175">
        <f>G463*(1+L463/100)</f>
        <v>0</v>
      </c>
      <c r="N463" s="173">
        <v>0</v>
      </c>
      <c r="O463" s="173">
        <f>ROUND(E463*N463,2)</f>
        <v>0</v>
      </c>
      <c r="P463" s="173">
        <v>0</v>
      </c>
      <c r="Q463" s="173">
        <f>ROUND(E463*P463,2)</f>
        <v>0</v>
      </c>
      <c r="R463" s="175" t="s">
        <v>529</v>
      </c>
      <c r="S463" s="175" t="s">
        <v>185</v>
      </c>
      <c r="T463" s="176" t="s">
        <v>185</v>
      </c>
      <c r="U463" s="161">
        <v>0.03</v>
      </c>
      <c r="V463" s="161">
        <f>ROUND(E463*U463,2)</f>
        <v>5.26</v>
      </c>
      <c r="W463" s="161"/>
      <c r="X463" s="161" t="s">
        <v>146</v>
      </c>
      <c r="Y463" s="161" t="s">
        <v>147</v>
      </c>
      <c r="Z463" s="151"/>
      <c r="AA463" s="151"/>
      <c r="AB463" s="151"/>
      <c r="AC463" s="151"/>
      <c r="AD463" s="151"/>
      <c r="AE463" s="151"/>
      <c r="AF463" s="151"/>
      <c r="AG463" s="151" t="s">
        <v>148</v>
      </c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2" x14ac:dyDescent="0.2">
      <c r="A464" s="158"/>
      <c r="B464" s="159"/>
      <c r="C464" s="189" t="s">
        <v>1227</v>
      </c>
      <c r="D464" s="182"/>
      <c r="E464" s="183">
        <v>1.01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190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89" t="s">
        <v>1228</v>
      </c>
      <c r="D465" s="182"/>
      <c r="E465" s="183">
        <v>13.1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190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ht="33.75" outlineLevel="3" x14ac:dyDescent="0.2">
      <c r="A466" s="158"/>
      <c r="B466" s="159"/>
      <c r="C466" s="189" t="s">
        <v>1229</v>
      </c>
      <c r="D466" s="182"/>
      <c r="E466" s="183">
        <v>161.25</v>
      </c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190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70">
        <v>82</v>
      </c>
      <c r="B467" s="171" t="s">
        <v>730</v>
      </c>
      <c r="C467" s="193" t="s">
        <v>731</v>
      </c>
      <c r="D467" s="172" t="s">
        <v>230</v>
      </c>
      <c r="E467" s="173">
        <v>175.36</v>
      </c>
      <c r="F467" s="194"/>
      <c r="G467" s="175">
        <f>ROUND(E467*F467,2)</f>
        <v>0</v>
      </c>
      <c r="H467" s="174"/>
      <c r="I467" s="175">
        <f>ROUND(E467*H467,2)</f>
        <v>0</v>
      </c>
      <c r="J467" s="174"/>
      <c r="K467" s="175">
        <f>ROUND(E467*J467,2)</f>
        <v>0</v>
      </c>
      <c r="L467" s="175">
        <v>21</v>
      </c>
      <c r="M467" s="175">
        <f>G467*(1+L467/100)</f>
        <v>0</v>
      </c>
      <c r="N467" s="173">
        <v>4.0000000000000003E-5</v>
      </c>
      <c r="O467" s="173">
        <f>ROUND(E467*N467,2)</f>
        <v>0.01</v>
      </c>
      <c r="P467" s="173">
        <v>0</v>
      </c>
      <c r="Q467" s="173">
        <f>ROUND(E467*P467,2)</f>
        <v>0</v>
      </c>
      <c r="R467" s="175" t="s">
        <v>529</v>
      </c>
      <c r="S467" s="175" t="s">
        <v>185</v>
      </c>
      <c r="T467" s="176" t="s">
        <v>185</v>
      </c>
      <c r="U467" s="161">
        <v>0.03</v>
      </c>
      <c r="V467" s="161">
        <f>ROUND(E467*U467,2)</f>
        <v>5.26</v>
      </c>
      <c r="W467" s="161"/>
      <c r="X467" s="161" t="s">
        <v>146</v>
      </c>
      <c r="Y467" s="161" t="s">
        <v>147</v>
      </c>
      <c r="Z467" s="151"/>
      <c r="AA467" s="151"/>
      <c r="AB467" s="151"/>
      <c r="AC467" s="151"/>
      <c r="AD467" s="151"/>
      <c r="AE467" s="151"/>
      <c r="AF467" s="151"/>
      <c r="AG467" s="151" t="s">
        <v>148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2" x14ac:dyDescent="0.2">
      <c r="A468" s="158"/>
      <c r="B468" s="159"/>
      <c r="C468" s="189" t="s">
        <v>1227</v>
      </c>
      <c r="D468" s="182"/>
      <c r="E468" s="183">
        <v>1.01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190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89" t="s">
        <v>1228</v>
      </c>
      <c r="D469" s="182"/>
      <c r="E469" s="183">
        <v>13.1</v>
      </c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190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ht="33.75" outlineLevel="3" x14ac:dyDescent="0.2">
      <c r="A470" s="158"/>
      <c r="B470" s="159"/>
      <c r="C470" s="189" t="s">
        <v>1229</v>
      </c>
      <c r="D470" s="182"/>
      <c r="E470" s="183">
        <v>161.25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190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70">
        <v>83</v>
      </c>
      <c r="B471" s="171" t="s">
        <v>742</v>
      </c>
      <c r="C471" s="178" t="s">
        <v>743</v>
      </c>
      <c r="D471" s="172" t="s">
        <v>601</v>
      </c>
      <c r="E471" s="173">
        <v>3</v>
      </c>
      <c r="F471" s="174"/>
      <c r="G471" s="175">
        <f>ROUND(E471*F471,2)</f>
        <v>0</v>
      </c>
      <c r="H471" s="174"/>
      <c r="I471" s="175">
        <f>ROUND(E471*H471,2)</f>
        <v>0</v>
      </c>
      <c r="J471" s="174"/>
      <c r="K471" s="175">
        <f>ROUND(E471*J471,2)</f>
        <v>0</v>
      </c>
      <c r="L471" s="175">
        <v>21</v>
      </c>
      <c r="M471" s="175">
        <f>G471*(1+L471/100)</f>
        <v>0</v>
      </c>
      <c r="N471" s="173">
        <v>1E-4</v>
      </c>
      <c r="O471" s="173">
        <f>ROUND(E471*N471,2)</f>
        <v>0</v>
      </c>
      <c r="P471" s="173">
        <v>0</v>
      </c>
      <c r="Q471" s="173">
        <f>ROUND(E471*P471,2)</f>
        <v>0</v>
      </c>
      <c r="R471" s="175"/>
      <c r="S471" s="175" t="s">
        <v>144</v>
      </c>
      <c r="T471" s="176" t="s">
        <v>145</v>
      </c>
      <c r="U471" s="161">
        <v>14.82</v>
      </c>
      <c r="V471" s="161">
        <f>ROUND(E471*U471,2)</f>
        <v>44.46</v>
      </c>
      <c r="W471" s="161"/>
      <c r="X471" s="161" t="s">
        <v>146</v>
      </c>
      <c r="Y471" s="161" t="s">
        <v>147</v>
      </c>
      <c r="Z471" s="151"/>
      <c r="AA471" s="151"/>
      <c r="AB471" s="151"/>
      <c r="AC471" s="151"/>
      <c r="AD471" s="151"/>
      <c r="AE471" s="151"/>
      <c r="AF471" s="151"/>
      <c r="AG471" s="151" t="s">
        <v>148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">
      <c r="A472" s="158"/>
      <c r="B472" s="159"/>
      <c r="C472" s="189" t="s">
        <v>1139</v>
      </c>
      <c r="D472" s="182"/>
      <c r="E472" s="183"/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190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3" x14ac:dyDescent="0.2">
      <c r="A473" s="158"/>
      <c r="B473" s="159"/>
      <c r="C473" s="189" t="s">
        <v>1195</v>
      </c>
      <c r="D473" s="182"/>
      <c r="E473" s="183">
        <v>3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190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70">
        <v>84</v>
      </c>
      <c r="B474" s="171" t="s">
        <v>757</v>
      </c>
      <c r="C474" s="193" t="s">
        <v>758</v>
      </c>
      <c r="D474" s="172" t="s">
        <v>601</v>
      </c>
      <c r="E474" s="173">
        <v>5</v>
      </c>
      <c r="F474" s="194"/>
      <c r="G474" s="175">
        <f>ROUND(E474*F474,2)</f>
        <v>0</v>
      </c>
      <c r="H474" s="174"/>
      <c r="I474" s="175">
        <f>ROUND(E474*H474,2)</f>
        <v>0</v>
      </c>
      <c r="J474" s="174"/>
      <c r="K474" s="175">
        <f>ROUND(E474*J474,2)</f>
        <v>0</v>
      </c>
      <c r="L474" s="175">
        <v>21</v>
      </c>
      <c r="M474" s="175">
        <f>G474*(1+L474/100)</f>
        <v>0</v>
      </c>
      <c r="N474" s="173">
        <v>0</v>
      </c>
      <c r="O474" s="173">
        <f>ROUND(E474*N474,2)</f>
        <v>0</v>
      </c>
      <c r="P474" s="173">
        <v>0</v>
      </c>
      <c r="Q474" s="173">
        <f>ROUND(E474*P474,2)</f>
        <v>0</v>
      </c>
      <c r="R474" s="175" t="s">
        <v>513</v>
      </c>
      <c r="S474" s="175" t="s">
        <v>759</v>
      </c>
      <c r="T474" s="176" t="s">
        <v>759</v>
      </c>
      <c r="U474" s="161">
        <v>0</v>
      </c>
      <c r="V474" s="161">
        <f>ROUND(E474*U474,2)</f>
        <v>0</v>
      </c>
      <c r="W474" s="161"/>
      <c r="X474" s="161" t="s">
        <v>514</v>
      </c>
      <c r="Y474" s="161" t="s">
        <v>147</v>
      </c>
      <c r="Z474" s="151"/>
      <c r="AA474" s="151"/>
      <c r="AB474" s="151"/>
      <c r="AC474" s="151"/>
      <c r="AD474" s="151"/>
      <c r="AE474" s="151"/>
      <c r="AF474" s="151"/>
      <c r="AG474" s="151" t="s">
        <v>515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189" t="s">
        <v>1139</v>
      </c>
      <c r="D475" s="182"/>
      <c r="E475" s="183"/>
      <c r="F475" s="161"/>
      <c r="G475" s="16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190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3" x14ac:dyDescent="0.2">
      <c r="A476" s="158"/>
      <c r="B476" s="159"/>
      <c r="C476" s="189" t="s">
        <v>1230</v>
      </c>
      <c r="D476" s="182"/>
      <c r="E476" s="183">
        <v>5</v>
      </c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190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ht="22.5" outlineLevel="1" x14ac:dyDescent="0.2">
      <c r="A477" s="170">
        <v>85</v>
      </c>
      <c r="B477" s="171" t="s">
        <v>1231</v>
      </c>
      <c r="C477" s="193" t="s">
        <v>1232</v>
      </c>
      <c r="D477" s="172" t="s">
        <v>601</v>
      </c>
      <c r="E477" s="173">
        <v>4.04</v>
      </c>
      <c r="F477" s="194"/>
      <c r="G477" s="175">
        <f>ROUND(E477*F477,2)</f>
        <v>0</v>
      </c>
      <c r="H477" s="174"/>
      <c r="I477" s="175">
        <f>ROUND(E477*H477,2)</f>
        <v>0</v>
      </c>
      <c r="J477" s="174"/>
      <c r="K477" s="175">
        <f>ROUND(E477*J477,2)</f>
        <v>0</v>
      </c>
      <c r="L477" s="175">
        <v>21</v>
      </c>
      <c r="M477" s="175">
        <f>G477*(1+L477/100)</f>
        <v>0</v>
      </c>
      <c r="N477" s="173">
        <v>5.0000000000000002E-5</v>
      </c>
      <c r="O477" s="173">
        <f>ROUND(E477*N477,2)</f>
        <v>0</v>
      </c>
      <c r="P477" s="173">
        <v>0</v>
      </c>
      <c r="Q477" s="173">
        <f>ROUND(E477*P477,2)</f>
        <v>0</v>
      </c>
      <c r="R477" s="175" t="s">
        <v>513</v>
      </c>
      <c r="S477" s="175" t="s">
        <v>185</v>
      </c>
      <c r="T477" s="176" t="s">
        <v>185</v>
      </c>
      <c r="U477" s="161">
        <v>0</v>
      </c>
      <c r="V477" s="161">
        <f>ROUND(E477*U477,2)</f>
        <v>0</v>
      </c>
      <c r="W477" s="161"/>
      <c r="X477" s="161" t="s">
        <v>514</v>
      </c>
      <c r="Y477" s="161" t="s">
        <v>147</v>
      </c>
      <c r="Z477" s="151"/>
      <c r="AA477" s="151"/>
      <c r="AB477" s="151"/>
      <c r="AC477" s="151"/>
      <c r="AD477" s="151"/>
      <c r="AE477" s="151"/>
      <c r="AF477" s="151"/>
      <c r="AG477" s="151" t="s">
        <v>515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2" x14ac:dyDescent="0.2">
      <c r="A478" s="158"/>
      <c r="B478" s="159"/>
      <c r="C478" s="189" t="s">
        <v>1233</v>
      </c>
      <c r="D478" s="182"/>
      <c r="E478" s="183">
        <v>4.04</v>
      </c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1"/>
      <c r="AA478" s="151"/>
      <c r="AB478" s="151"/>
      <c r="AC478" s="151"/>
      <c r="AD478" s="151"/>
      <c r="AE478" s="151"/>
      <c r="AF478" s="151"/>
      <c r="AG478" s="151" t="s">
        <v>190</v>
      </c>
      <c r="AH478" s="151">
        <v>5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ht="22.5" outlineLevel="1" x14ac:dyDescent="0.2">
      <c r="A479" s="170">
        <v>86</v>
      </c>
      <c r="B479" s="171" t="s">
        <v>1234</v>
      </c>
      <c r="C479" s="193" t="s">
        <v>1235</v>
      </c>
      <c r="D479" s="172" t="s">
        <v>601</v>
      </c>
      <c r="E479" s="173">
        <v>1.01</v>
      </c>
      <c r="F479" s="194"/>
      <c r="G479" s="175">
        <f>ROUND(E479*F479,2)</f>
        <v>0</v>
      </c>
      <c r="H479" s="174"/>
      <c r="I479" s="175">
        <f>ROUND(E479*H479,2)</f>
        <v>0</v>
      </c>
      <c r="J479" s="174"/>
      <c r="K479" s="175">
        <f>ROUND(E479*J479,2)</f>
        <v>0</v>
      </c>
      <c r="L479" s="175">
        <v>21</v>
      </c>
      <c r="M479" s="175">
        <f>G479*(1+L479/100)</f>
        <v>0</v>
      </c>
      <c r="N479" s="173">
        <v>8.0000000000000007E-5</v>
      </c>
      <c r="O479" s="173">
        <f>ROUND(E479*N479,2)</f>
        <v>0</v>
      </c>
      <c r="P479" s="173">
        <v>0</v>
      </c>
      <c r="Q479" s="173">
        <f>ROUND(E479*P479,2)</f>
        <v>0</v>
      </c>
      <c r="R479" s="175" t="s">
        <v>513</v>
      </c>
      <c r="S479" s="175" t="s">
        <v>185</v>
      </c>
      <c r="T479" s="176" t="s">
        <v>185</v>
      </c>
      <c r="U479" s="161">
        <v>0</v>
      </c>
      <c r="V479" s="161">
        <f>ROUND(E479*U479,2)</f>
        <v>0</v>
      </c>
      <c r="W479" s="161"/>
      <c r="X479" s="161" t="s">
        <v>514</v>
      </c>
      <c r="Y479" s="161" t="s">
        <v>147</v>
      </c>
      <c r="Z479" s="151"/>
      <c r="AA479" s="151"/>
      <c r="AB479" s="151"/>
      <c r="AC479" s="151"/>
      <c r="AD479" s="151"/>
      <c r="AE479" s="151"/>
      <c r="AF479" s="151"/>
      <c r="AG479" s="151" t="s">
        <v>515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2" x14ac:dyDescent="0.2">
      <c r="A480" s="158"/>
      <c r="B480" s="159"/>
      <c r="C480" s="189" t="s">
        <v>1236</v>
      </c>
      <c r="D480" s="182"/>
      <c r="E480" s="183">
        <v>1.01</v>
      </c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190</v>
      </c>
      <c r="AH480" s="151">
        <v>5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ht="22.5" outlineLevel="1" x14ac:dyDescent="0.2">
      <c r="A481" s="170">
        <v>87</v>
      </c>
      <c r="B481" s="171" t="s">
        <v>1237</v>
      </c>
      <c r="C481" s="193" t="s">
        <v>1238</v>
      </c>
      <c r="D481" s="172" t="s">
        <v>601</v>
      </c>
      <c r="E481" s="173">
        <v>8.08</v>
      </c>
      <c r="F481" s="194"/>
      <c r="G481" s="175">
        <f>ROUND(E481*F481,2)</f>
        <v>0</v>
      </c>
      <c r="H481" s="174"/>
      <c r="I481" s="175">
        <f>ROUND(E481*H481,2)</f>
        <v>0</v>
      </c>
      <c r="J481" s="174"/>
      <c r="K481" s="175">
        <f>ROUND(E481*J481,2)</f>
        <v>0</v>
      </c>
      <c r="L481" s="175">
        <v>21</v>
      </c>
      <c r="M481" s="175">
        <f>G481*(1+L481/100)</f>
        <v>0</v>
      </c>
      <c r="N481" s="173">
        <v>1.1E-4</v>
      </c>
      <c r="O481" s="173">
        <f>ROUND(E481*N481,2)</f>
        <v>0</v>
      </c>
      <c r="P481" s="173">
        <v>0</v>
      </c>
      <c r="Q481" s="173">
        <f>ROUND(E481*P481,2)</f>
        <v>0</v>
      </c>
      <c r="R481" s="175" t="s">
        <v>513</v>
      </c>
      <c r="S481" s="175" t="s">
        <v>185</v>
      </c>
      <c r="T481" s="176" t="s">
        <v>185</v>
      </c>
      <c r="U481" s="161">
        <v>0</v>
      </c>
      <c r="V481" s="161">
        <f>ROUND(E481*U481,2)</f>
        <v>0</v>
      </c>
      <c r="W481" s="161"/>
      <c r="X481" s="161" t="s">
        <v>514</v>
      </c>
      <c r="Y481" s="161" t="s">
        <v>147</v>
      </c>
      <c r="Z481" s="151"/>
      <c r="AA481" s="151"/>
      <c r="AB481" s="151"/>
      <c r="AC481" s="151"/>
      <c r="AD481" s="151"/>
      <c r="AE481" s="151"/>
      <c r="AF481" s="151"/>
      <c r="AG481" s="151" t="s">
        <v>515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2" x14ac:dyDescent="0.2">
      <c r="A482" s="158"/>
      <c r="B482" s="159"/>
      <c r="C482" s="189" t="s">
        <v>1239</v>
      </c>
      <c r="D482" s="182"/>
      <c r="E482" s="183">
        <v>8.08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190</v>
      </c>
      <c r="AH482" s="151">
        <v>5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ht="22.5" outlineLevel="1" x14ac:dyDescent="0.2">
      <c r="A483" s="170">
        <v>88</v>
      </c>
      <c r="B483" s="171" t="s">
        <v>1240</v>
      </c>
      <c r="C483" s="193" t="s">
        <v>1241</v>
      </c>
      <c r="D483" s="172" t="s">
        <v>601</v>
      </c>
      <c r="E483" s="173">
        <v>4.04</v>
      </c>
      <c r="F483" s="194"/>
      <c r="G483" s="175">
        <f>ROUND(E483*F483,2)</f>
        <v>0</v>
      </c>
      <c r="H483" s="174"/>
      <c r="I483" s="175">
        <f>ROUND(E483*H483,2)</f>
        <v>0</v>
      </c>
      <c r="J483" s="174"/>
      <c r="K483" s="175">
        <f>ROUND(E483*J483,2)</f>
        <v>0</v>
      </c>
      <c r="L483" s="175">
        <v>21</v>
      </c>
      <c r="M483" s="175">
        <f>G483*(1+L483/100)</f>
        <v>0</v>
      </c>
      <c r="N483" s="173">
        <v>1.7000000000000001E-4</v>
      </c>
      <c r="O483" s="173">
        <f>ROUND(E483*N483,2)</f>
        <v>0</v>
      </c>
      <c r="P483" s="173">
        <v>0</v>
      </c>
      <c r="Q483" s="173">
        <f>ROUND(E483*P483,2)</f>
        <v>0</v>
      </c>
      <c r="R483" s="175" t="s">
        <v>513</v>
      </c>
      <c r="S483" s="175" t="s">
        <v>185</v>
      </c>
      <c r="T483" s="176" t="s">
        <v>185</v>
      </c>
      <c r="U483" s="161">
        <v>0</v>
      </c>
      <c r="V483" s="161">
        <f>ROUND(E483*U483,2)</f>
        <v>0</v>
      </c>
      <c r="W483" s="161"/>
      <c r="X483" s="161" t="s">
        <v>514</v>
      </c>
      <c r="Y483" s="161" t="s">
        <v>147</v>
      </c>
      <c r="Z483" s="151"/>
      <c r="AA483" s="151"/>
      <c r="AB483" s="151"/>
      <c r="AC483" s="151"/>
      <c r="AD483" s="151"/>
      <c r="AE483" s="151"/>
      <c r="AF483" s="151"/>
      <c r="AG483" s="151" t="s">
        <v>515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2" x14ac:dyDescent="0.2">
      <c r="A484" s="158"/>
      <c r="B484" s="159"/>
      <c r="C484" s="189" t="s">
        <v>1242</v>
      </c>
      <c r="D484" s="182"/>
      <c r="E484" s="183">
        <v>4.04</v>
      </c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190</v>
      </c>
      <c r="AH484" s="151">
        <v>5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ht="22.5" outlineLevel="1" x14ac:dyDescent="0.2">
      <c r="A485" s="170">
        <v>89</v>
      </c>
      <c r="B485" s="171" t="s">
        <v>1243</v>
      </c>
      <c r="C485" s="193" t="s">
        <v>1244</v>
      </c>
      <c r="D485" s="172" t="s">
        <v>601</v>
      </c>
      <c r="E485" s="173">
        <v>1.01</v>
      </c>
      <c r="F485" s="194"/>
      <c r="G485" s="175">
        <f>ROUND(E485*F485,2)</f>
        <v>0</v>
      </c>
      <c r="H485" s="174"/>
      <c r="I485" s="175">
        <f>ROUND(E485*H485,2)</f>
        <v>0</v>
      </c>
      <c r="J485" s="174"/>
      <c r="K485" s="175">
        <f>ROUND(E485*J485,2)</f>
        <v>0</v>
      </c>
      <c r="L485" s="175">
        <v>21</v>
      </c>
      <c r="M485" s="175">
        <f>G485*(1+L485/100)</f>
        <v>0</v>
      </c>
      <c r="N485" s="173">
        <v>4.0999999999999999E-4</v>
      </c>
      <c r="O485" s="173">
        <f>ROUND(E485*N485,2)</f>
        <v>0</v>
      </c>
      <c r="P485" s="173">
        <v>0</v>
      </c>
      <c r="Q485" s="173">
        <f>ROUND(E485*P485,2)</f>
        <v>0</v>
      </c>
      <c r="R485" s="175" t="s">
        <v>513</v>
      </c>
      <c r="S485" s="175" t="s">
        <v>185</v>
      </c>
      <c r="T485" s="176" t="s">
        <v>185</v>
      </c>
      <c r="U485" s="161">
        <v>0</v>
      </c>
      <c r="V485" s="161">
        <f>ROUND(E485*U485,2)</f>
        <v>0</v>
      </c>
      <c r="W485" s="161"/>
      <c r="X485" s="161" t="s">
        <v>514</v>
      </c>
      <c r="Y485" s="161" t="s">
        <v>147</v>
      </c>
      <c r="Z485" s="151"/>
      <c r="AA485" s="151"/>
      <c r="AB485" s="151"/>
      <c r="AC485" s="151"/>
      <c r="AD485" s="151"/>
      <c r="AE485" s="151"/>
      <c r="AF485" s="151"/>
      <c r="AG485" s="151" t="s">
        <v>515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2" x14ac:dyDescent="0.2">
      <c r="A486" s="158"/>
      <c r="B486" s="159"/>
      <c r="C486" s="189" t="s">
        <v>1245</v>
      </c>
      <c r="D486" s="182"/>
      <c r="E486" s="183">
        <v>1.01</v>
      </c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  <c r="R486" s="161"/>
      <c r="S486" s="161"/>
      <c r="T486" s="161"/>
      <c r="U486" s="161"/>
      <c r="V486" s="161"/>
      <c r="W486" s="161"/>
      <c r="X486" s="161"/>
      <c r="Y486" s="161"/>
      <c r="Z486" s="151"/>
      <c r="AA486" s="151"/>
      <c r="AB486" s="151"/>
      <c r="AC486" s="151"/>
      <c r="AD486" s="151"/>
      <c r="AE486" s="151"/>
      <c r="AF486" s="151"/>
      <c r="AG486" s="151" t="s">
        <v>190</v>
      </c>
      <c r="AH486" s="151">
        <v>5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70">
        <v>90</v>
      </c>
      <c r="B487" s="171" t="s">
        <v>1246</v>
      </c>
      <c r="C487" s="193" t="s">
        <v>1247</v>
      </c>
      <c r="D487" s="172" t="s">
        <v>230</v>
      </c>
      <c r="E487" s="173">
        <v>20.12745</v>
      </c>
      <c r="F487" s="194"/>
      <c r="G487" s="175">
        <f>ROUND(E487*F487,2)</f>
        <v>0</v>
      </c>
      <c r="H487" s="174"/>
      <c r="I487" s="175">
        <f>ROUND(E487*H487,2)</f>
        <v>0</v>
      </c>
      <c r="J487" s="174"/>
      <c r="K487" s="175">
        <f>ROUND(E487*J487,2)</f>
        <v>0</v>
      </c>
      <c r="L487" s="175">
        <v>21</v>
      </c>
      <c r="M487" s="175">
        <f>G487*(1+L487/100)</f>
        <v>0</v>
      </c>
      <c r="N487" s="173">
        <v>2.7E-4</v>
      </c>
      <c r="O487" s="173">
        <f>ROUND(E487*N487,2)</f>
        <v>0.01</v>
      </c>
      <c r="P487" s="173">
        <v>0</v>
      </c>
      <c r="Q487" s="173">
        <f>ROUND(E487*P487,2)</f>
        <v>0</v>
      </c>
      <c r="R487" s="175" t="s">
        <v>513</v>
      </c>
      <c r="S487" s="175" t="s">
        <v>185</v>
      </c>
      <c r="T487" s="176" t="s">
        <v>185</v>
      </c>
      <c r="U487" s="161">
        <v>0</v>
      </c>
      <c r="V487" s="161">
        <f>ROUND(E487*U487,2)</f>
        <v>0</v>
      </c>
      <c r="W487" s="161"/>
      <c r="X487" s="161" t="s">
        <v>514</v>
      </c>
      <c r="Y487" s="161" t="s">
        <v>147</v>
      </c>
      <c r="Z487" s="151"/>
      <c r="AA487" s="151"/>
      <c r="AB487" s="151"/>
      <c r="AC487" s="151"/>
      <c r="AD487" s="151"/>
      <c r="AE487" s="151"/>
      <c r="AF487" s="151"/>
      <c r="AG487" s="151" t="s">
        <v>515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251" t="s">
        <v>1248</v>
      </c>
      <c r="D488" s="252"/>
      <c r="E488" s="252"/>
      <c r="F488" s="252"/>
      <c r="G488" s="252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150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2" x14ac:dyDescent="0.2">
      <c r="A489" s="158"/>
      <c r="B489" s="159"/>
      <c r="C489" s="189" t="s">
        <v>1249</v>
      </c>
      <c r="D489" s="182"/>
      <c r="E489" s="183">
        <v>20.12745</v>
      </c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61"/>
      <c r="Z489" s="151"/>
      <c r="AA489" s="151"/>
      <c r="AB489" s="151"/>
      <c r="AC489" s="151"/>
      <c r="AD489" s="151"/>
      <c r="AE489" s="151"/>
      <c r="AF489" s="151"/>
      <c r="AG489" s="151" t="s">
        <v>190</v>
      </c>
      <c r="AH489" s="151">
        <v>5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70">
        <v>91</v>
      </c>
      <c r="B490" s="171" t="s">
        <v>1250</v>
      </c>
      <c r="C490" s="193" t="s">
        <v>1251</v>
      </c>
      <c r="D490" s="172" t="s">
        <v>230</v>
      </c>
      <c r="E490" s="173">
        <v>14.555099999999999</v>
      </c>
      <c r="F490" s="194"/>
      <c r="G490" s="175">
        <f>ROUND(E490*F490,2)</f>
        <v>0</v>
      </c>
      <c r="H490" s="174"/>
      <c r="I490" s="175">
        <f>ROUND(E490*H490,2)</f>
        <v>0</v>
      </c>
      <c r="J490" s="174"/>
      <c r="K490" s="175">
        <f>ROUND(E490*J490,2)</f>
        <v>0</v>
      </c>
      <c r="L490" s="175">
        <v>21</v>
      </c>
      <c r="M490" s="175">
        <f>G490*(1+L490/100)</f>
        <v>0</v>
      </c>
      <c r="N490" s="173">
        <v>4.2999999999999999E-4</v>
      </c>
      <c r="O490" s="173">
        <f>ROUND(E490*N490,2)</f>
        <v>0.01</v>
      </c>
      <c r="P490" s="173">
        <v>0</v>
      </c>
      <c r="Q490" s="173">
        <f>ROUND(E490*P490,2)</f>
        <v>0</v>
      </c>
      <c r="R490" s="175" t="s">
        <v>513</v>
      </c>
      <c r="S490" s="175" t="s">
        <v>185</v>
      </c>
      <c r="T490" s="176" t="s">
        <v>185</v>
      </c>
      <c r="U490" s="161">
        <v>0</v>
      </c>
      <c r="V490" s="161">
        <f>ROUND(E490*U490,2)</f>
        <v>0</v>
      </c>
      <c r="W490" s="161"/>
      <c r="X490" s="161" t="s">
        <v>514</v>
      </c>
      <c r="Y490" s="161" t="s">
        <v>147</v>
      </c>
      <c r="Z490" s="151"/>
      <c r="AA490" s="151"/>
      <c r="AB490" s="151"/>
      <c r="AC490" s="151"/>
      <c r="AD490" s="151"/>
      <c r="AE490" s="151"/>
      <c r="AF490" s="151"/>
      <c r="AG490" s="151" t="s">
        <v>515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51" t="s">
        <v>1248</v>
      </c>
      <c r="D491" s="252"/>
      <c r="E491" s="252"/>
      <c r="F491" s="252"/>
      <c r="G491" s="252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150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189" t="s">
        <v>1252</v>
      </c>
      <c r="D492" s="182"/>
      <c r="E492" s="183">
        <v>14.555099999999999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190</v>
      </c>
      <c r="AH492" s="151">
        <v>5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70">
        <v>92</v>
      </c>
      <c r="B493" s="171" t="s">
        <v>1253</v>
      </c>
      <c r="C493" s="193" t="s">
        <v>1254</v>
      </c>
      <c r="D493" s="172" t="s">
        <v>230</v>
      </c>
      <c r="E493" s="173">
        <v>78.043350000000004</v>
      </c>
      <c r="F493" s="194"/>
      <c r="G493" s="175">
        <f>ROUND(E493*F493,2)</f>
        <v>0</v>
      </c>
      <c r="H493" s="174"/>
      <c r="I493" s="175">
        <f>ROUND(E493*H493,2)</f>
        <v>0</v>
      </c>
      <c r="J493" s="174"/>
      <c r="K493" s="175">
        <f>ROUND(E493*J493,2)</f>
        <v>0</v>
      </c>
      <c r="L493" s="175">
        <v>21</v>
      </c>
      <c r="M493" s="175">
        <f>G493*(1+L493/100)</f>
        <v>0</v>
      </c>
      <c r="N493" s="173">
        <v>6.7000000000000002E-4</v>
      </c>
      <c r="O493" s="173">
        <f>ROUND(E493*N493,2)</f>
        <v>0.05</v>
      </c>
      <c r="P493" s="173">
        <v>0</v>
      </c>
      <c r="Q493" s="173">
        <f>ROUND(E493*P493,2)</f>
        <v>0</v>
      </c>
      <c r="R493" s="175" t="s">
        <v>513</v>
      </c>
      <c r="S493" s="175" t="s">
        <v>185</v>
      </c>
      <c r="T493" s="176" t="s">
        <v>185</v>
      </c>
      <c r="U493" s="161">
        <v>0</v>
      </c>
      <c r="V493" s="161">
        <f>ROUND(E493*U493,2)</f>
        <v>0</v>
      </c>
      <c r="W493" s="161"/>
      <c r="X493" s="161" t="s">
        <v>514</v>
      </c>
      <c r="Y493" s="161" t="s">
        <v>147</v>
      </c>
      <c r="Z493" s="151"/>
      <c r="AA493" s="151"/>
      <c r="AB493" s="151"/>
      <c r="AC493" s="151"/>
      <c r="AD493" s="151"/>
      <c r="AE493" s="151"/>
      <c r="AF493" s="151"/>
      <c r="AG493" s="151" t="s">
        <v>515</v>
      </c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2" x14ac:dyDescent="0.2">
      <c r="A494" s="158"/>
      <c r="B494" s="159"/>
      <c r="C494" s="251" t="s">
        <v>1248</v>
      </c>
      <c r="D494" s="252"/>
      <c r="E494" s="252"/>
      <c r="F494" s="252"/>
      <c r="G494" s="252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150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2" x14ac:dyDescent="0.2">
      <c r="A495" s="158"/>
      <c r="B495" s="159"/>
      <c r="C495" s="189" t="s">
        <v>1255</v>
      </c>
      <c r="D495" s="182"/>
      <c r="E495" s="183">
        <v>78.043350000000004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190</v>
      </c>
      <c r="AH495" s="151">
        <v>5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70">
        <v>93</v>
      </c>
      <c r="B496" s="171" t="s">
        <v>1256</v>
      </c>
      <c r="C496" s="193" t="s">
        <v>1257</v>
      </c>
      <c r="D496" s="172" t="s">
        <v>230</v>
      </c>
      <c r="E496" s="173">
        <v>34.550600000000003</v>
      </c>
      <c r="F496" s="194"/>
      <c r="G496" s="175">
        <f>ROUND(E496*F496,2)</f>
        <v>0</v>
      </c>
      <c r="H496" s="174"/>
      <c r="I496" s="175">
        <f>ROUND(E496*H496,2)</f>
        <v>0</v>
      </c>
      <c r="J496" s="174"/>
      <c r="K496" s="175">
        <f>ROUND(E496*J496,2)</f>
        <v>0</v>
      </c>
      <c r="L496" s="175">
        <v>21</v>
      </c>
      <c r="M496" s="175">
        <f>G496*(1+L496/100)</f>
        <v>0</v>
      </c>
      <c r="N496" s="173">
        <v>1.0499999999999999E-3</v>
      </c>
      <c r="O496" s="173">
        <f>ROUND(E496*N496,2)</f>
        <v>0.04</v>
      </c>
      <c r="P496" s="173">
        <v>0</v>
      </c>
      <c r="Q496" s="173">
        <f>ROUND(E496*P496,2)</f>
        <v>0</v>
      </c>
      <c r="R496" s="175" t="s">
        <v>513</v>
      </c>
      <c r="S496" s="175" t="s">
        <v>185</v>
      </c>
      <c r="T496" s="176" t="s">
        <v>185</v>
      </c>
      <c r="U496" s="161">
        <v>0</v>
      </c>
      <c r="V496" s="161">
        <f>ROUND(E496*U496,2)</f>
        <v>0</v>
      </c>
      <c r="W496" s="161"/>
      <c r="X496" s="161" t="s">
        <v>514</v>
      </c>
      <c r="Y496" s="161" t="s">
        <v>147</v>
      </c>
      <c r="Z496" s="151"/>
      <c r="AA496" s="151"/>
      <c r="AB496" s="151"/>
      <c r="AC496" s="151"/>
      <c r="AD496" s="151"/>
      <c r="AE496" s="151"/>
      <c r="AF496" s="151"/>
      <c r="AG496" s="151" t="s">
        <v>515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2" x14ac:dyDescent="0.2">
      <c r="A497" s="158"/>
      <c r="B497" s="159"/>
      <c r="C497" s="251" t="s">
        <v>1248</v>
      </c>
      <c r="D497" s="252"/>
      <c r="E497" s="252"/>
      <c r="F497" s="252"/>
      <c r="G497" s="252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150</v>
      </c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2" x14ac:dyDescent="0.2">
      <c r="A498" s="158"/>
      <c r="B498" s="159"/>
      <c r="C498" s="189" t="s">
        <v>1258</v>
      </c>
      <c r="D498" s="182"/>
      <c r="E498" s="183">
        <v>34.550600000000003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190</v>
      </c>
      <c r="AH498" s="151">
        <v>5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70">
        <v>94</v>
      </c>
      <c r="B499" s="171" t="s">
        <v>1259</v>
      </c>
      <c r="C499" s="193" t="s">
        <v>1260</v>
      </c>
      <c r="D499" s="172" t="s">
        <v>230</v>
      </c>
      <c r="E499" s="173">
        <v>34.550600000000003</v>
      </c>
      <c r="F499" s="194"/>
      <c r="G499" s="175">
        <f>ROUND(E499*F499,2)</f>
        <v>0</v>
      </c>
      <c r="H499" s="174"/>
      <c r="I499" s="175">
        <f>ROUND(E499*H499,2)</f>
        <v>0</v>
      </c>
      <c r="J499" s="174"/>
      <c r="K499" s="175">
        <f>ROUND(E499*J499,2)</f>
        <v>0</v>
      </c>
      <c r="L499" s="175">
        <v>21</v>
      </c>
      <c r="M499" s="175">
        <f>G499*(1+L499/100)</f>
        <v>0</v>
      </c>
      <c r="N499" s="173">
        <v>2.1199999999999999E-3</v>
      </c>
      <c r="O499" s="173">
        <f>ROUND(E499*N499,2)</f>
        <v>7.0000000000000007E-2</v>
      </c>
      <c r="P499" s="173">
        <v>0</v>
      </c>
      <c r="Q499" s="173">
        <f>ROUND(E499*P499,2)</f>
        <v>0</v>
      </c>
      <c r="R499" s="175" t="s">
        <v>513</v>
      </c>
      <c r="S499" s="175" t="s">
        <v>185</v>
      </c>
      <c r="T499" s="176" t="s">
        <v>185</v>
      </c>
      <c r="U499" s="161">
        <v>0</v>
      </c>
      <c r="V499" s="161">
        <f>ROUND(E499*U499,2)</f>
        <v>0</v>
      </c>
      <c r="W499" s="161"/>
      <c r="X499" s="161" t="s">
        <v>514</v>
      </c>
      <c r="Y499" s="161" t="s">
        <v>147</v>
      </c>
      <c r="Z499" s="151"/>
      <c r="AA499" s="151"/>
      <c r="AB499" s="151"/>
      <c r="AC499" s="151"/>
      <c r="AD499" s="151"/>
      <c r="AE499" s="151"/>
      <c r="AF499" s="151"/>
      <c r="AG499" s="151" t="s">
        <v>515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2" x14ac:dyDescent="0.2">
      <c r="A500" s="158"/>
      <c r="B500" s="159"/>
      <c r="C500" s="251" t="s">
        <v>1248</v>
      </c>
      <c r="D500" s="252"/>
      <c r="E500" s="252"/>
      <c r="F500" s="252"/>
      <c r="G500" s="252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150</v>
      </c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2" x14ac:dyDescent="0.2">
      <c r="A501" s="158"/>
      <c r="B501" s="159"/>
      <c r="C501" s="189" t="s">
        <v>1258</v>
      </c>
      <c r="D501" s="182"/>
      <c r="E501" s="183">
        <v>34.550600000000003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190</v>
      </c>
      <c r="AH501" s="151">
        <v>5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ht="22.5" outlineLevel="1" x14ac:dyDescent="0.2">
      <c r="A502" s="170">
        <v>95</v>
      </c>
      <c r="B502" s="171" t="s">
        <v>1261</v>
      </c>
      <c r="C502" s="193" t="s">
        <v>1262</v>
      </c>
      <c r="D502" s="172" t="s">
        <v>601</v>
      </c>
      <c r="E502" s="173">
        <v>18</v>
      </c>
      <c r="F502" s="194"/>
      <c r="G502" s="175">
        <f>ROUND(E502*F502,2)</f>
        <v>0</v>
      </c>
      <c r="H502" s="174"/>
      <c r="I502" s="175">
        <f>ROUND(E502*H502,2)</f>
        <v>0</v>
      </c>
      <c r="J502" s="174"/>
      <c r="K502" s="175">
        <f>ROUND(E502*J502,2)</f>
        <v>0</v>
      </c>
      <c r="L502" s="175">
        <v>21</v>
      </c>
      <c r="M502" s="175">
        <f>G502*(1+L502/100)</f>
        <v>0</v>
      </c>
      <c r="N502" s="173">
        <v>2.8E-3</v>
      </c>
      <c r="O502" s="173">
        <f>ROUND(E502*N502,2)</f>
        <v>0.05</v>
      </c>
      <c r="P502" s="173">
        <v>0</v>
      </c>
      <c r="Q502" s="173">
        <f>ROUND(E502*P502,2)</f>
        <v>0</v>
      </c>
      <c r="R502" s="175" t="s">
        <v>513</v>
      </c>
      <c r="S502" s="175" t="s">
        <v>185</v>
      </c>
      <c r="T502" s="176" t="s">
        <v>185</v>
      </c>
      <c r="U502" s="161">
        <v>0</v>
      </c>
      <c r="V502" s="161">
        <f>ROUND(E502*U502,2)</f>
        <v>0</v>
      </c>
      <c r="W502" s="161"/>
      <c r="X502" s="161" t="s">
        <v>514</v>
      </c>
      <c r="Y502" s="161" t="s">
        <v>147</v>
      </c>
      <c r="Z502" s="151"/>
      <c r="AA502" s="151"/>
      <c r="AB502" s="151"/>
      <c r="AC502" s="151"/>
      <c r="AD502" s="151"/>
      <c r="AE502" s="151"/>
      <c r="AF502" s="151"/>
      <c r="AG502" s="151" t="s">
        <v>515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2" x14ac:dyDescent="0.2">
      <c r="A503" s="158"/>
      <c r="B503" s="159"/>
      <c r="C503" s="189" t="s">
        <v>1263</v>
      </c>
      <c r="D503" s="182"/>
      <c r="E503" s="183">
        <v>18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190</v>
      </c>
      <c r="AH503" s="151">
        <v>5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ht="22.5" outlineLevel="1" x14ac:dyDescent="0.2">
      <c r="A504" s="170">
        <v>96</v>
      </c>
      <c r="B504" s="171" t="s">
        <v>770</v>
      </c>
      <c r="C504" s="193" t="s">
        <v>771</v>
      </c>
      <c r="D504" s="172" t="s">
        <v>601</v>
      </c>
      <c r="E504" s="173">
        <v>7</v>
      </c>
      <c r="F504" s="194"/>
      <c r="G504" s="175">
        <f>ROUND(E504*F504,2)</f>
        <v>0</v>
      </c>
      <c r="H504" s="174"/>
      <c r="I504" s="175">
        <f>ROUND(E504*H504,2)</f>
        <v>0</v>
      </c>
      <c r="J504" s="174"/>
      <c r="K504" s="175">
        <f>ROUND(E504*J504,2)</f>
        <v>0</v>
      </c>
      <c r="L504" s="175">
        <v>21</v>
      </c>
      <c r="M504" s="175">
        <f>G504*(1+L504/100)</f>
        <v>0</v>
      </c>
      <c r="N504" s="173">
        <v>1.1299999999999999E-2</v>
      </c>
      <c r="O504" s="173">
        <f>ROUND(E504*N504,2)</f>
        <v>0.08</v>
      </c>
      <c r="P504" s="173">
        <v>0</v>
      </c>
      <c r="Q504" s="173">
        <f>ROUND(E504*P504,2)</f>
        <v>0</v>
      </c>
      <c r="R504" s="175" t="s">
        <v>513</v>
      </c>
      <c r="S504" s="175" t="s">
        <v>185</v>
      </c>
      <c r="T504" s="176" t="s">
        <v>185</v>
      </c>
      <c r="U504" s="161">
        <v>0</v>
      </c>
      <c r="V504" s="161">
        <f>ROUND(E504*U504,2)</f>
        <v>0</v>
      </c>
      <c r="W504" s="161"/>
      <c r="X504" s="161" t="s">
        <v>514</v>
      </c>
      <c r="Y504" s="161" t="s">
        <v>147</v>
      </c>
      <c r="Z504" s="151"/>
      <c r="AA504" s="151"/>
      <c r="AB504" s="151"/>
      <c r="AC504" s="151"/>
      <c r="AD504" s="151"/>
      <c r="AE504" s="151"/>
      <c r="AF504" s="151"/>
      <c r="AG504" s="151" t="s">
        <v>515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2" x14ac:dyDescent="0.2">
      <c r="A505" s="158"/>
      <c r="B505" s="159"/>
      <c r="C505" s="189" t="s">
        <v>1264</v>
      </c>
      <c r="D505" s="182"/>
      <c r="E505" s="183">
        <v>7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190</v>
      </c>
      <c r="AH505" s="151">
        <v>5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ht="22.5" outlineLevel="1" x14ac:dyDescent="0.2">
      <c r="A506" s="170">
        <v>97</v>
      </c>
      <c r="B506" s="171" t="s">
        <v>773</v>
      </c>
      <c r="C506" s="193" t="s">
        <v>774</v>
      </c>
      <c r="D506" s="172" t="s">
        <v>601</v>
      </c>
      <c r="E506" s="173">
        <v>1</v>
      </c>
      <c r="F506" s="194"/>
      <c r="G506" s="175">
        <f>ROUND(E506*F506,2)</f>
        <v>0</v>
      </c>
      <c r="H506" s="174"/>
      <c r="I506" s="175">
        <f>ROUND(E506*H506,2)</f>
        <v>0</v>
      </c>
      <c r="J506" s="174"/>
      <c r="K506" s="175">
        <f>ROUND(E506*J506,2)</f>
        <v>0</v>
      </c>
      <c r="L506" s="175">
        <v>21</v>
      </c>
      <c r="M506" s="175">
        <f>G506*(1+L506/100)</f>
        <v>0</v>
      </c>
      <c r="N506" s="173">
        <v>3.2000000000000001E-2</v>
      </c>
      <c r="O506" s="173">
        <f>ROUND(E506*N506,2)</f>
        <v>0.03</v>
      </c>
      <c r="P506" s="173">
        <v>0</v>
      </c>
      <c r="Q506" s="173">
        <f>ROUND(E506*P506,2)</f>
        <v>0</v>
      </c>
      <c r="R506" s="175" t="s">
        <v>513</v>
      </c>
      <c r="S506" s="175" t="s">
        <v>185</v>
      </c>
      <c r="T506" s="176" t="s">
        <v>185</v>
      </c>
      <c r="U506" s="161">
        <v>0</v>
      </c>
      <c r="V506" s="161">
        <f>ROUND(E506*U506,2)</f>
        <v>0</v>
      </c>
      <c r="W506" s="161"/>
      <c r="X506" s="161" t="s">
        <v>514</v>
      </c>
      <c r="Y506" s="161" t="s">
        <v>147</v>
      </c>
      <c r="Z506" s="151"/>
      <c r="AA506" s="151"/>
      <c r="AB506" s="151"/>
      <c r="AC506" s="151"/>
      <c r="AD506" s="151"/>
      <c r="AE506" s="151"/>
      <c r="AF506" s="151"/>
      <c r="AG506" s="151" t="s">
        <v>515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2" x14ac:dyDescent="0.2">
      <c r="A507" s="158"/>
      <c r="B507" s="159"/>
      <c r="C507" s="189" t="s">
        <v>1265</v>
      </c>
      <c r="D507" s="182"/>
      <c r="E507" s="183">
        <v>1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190</v>
      </c>
      <c r="AH507" s="151">
        <v>5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ht="33.75" outlineLevel="1" x14ac:dyDescent="0.2">
      <c r="A508" s="170">
        <v>98</v>
      </c>
      <c r="B508" s="171" t="s">
        <v>776</v>
      </c>
      <c r="C508" s="193" t="s">
        <v>777</v>
      </c>
      <c r="D508" s="172" t="s">
        <v>601</v>
      </c>
      <c r="E508" s="173">
        <v>2.02</v>
      </c>
      <c r="F508" s="194"/>
      <c r="G508" s="175">
        <f>ROUND(E508*F508,2)</f>
        <v>0</v>
      </c>
      <c r="H508" s="174"/>
      <c r="I508" s="175">
        <f>ROUND(E508*H508,2)</f>
        <v>0</v>
      </c>
      <c r="J508" s="174"/>
      <c r="K508" s="175">
        <f>ROUND(E508*J508,2)</f>
        <v>0</v>
      </c>
      <c r="L508" s="175">
        <v>21</v>
      </c>
      <c r="M508" s="175">
        <f>G508*(1+L508/100)</f>
        <v>0</v>
      </c>
      <c r="N508" s="173">
        <v>1.4999999999999999E-2</v>
      </c>
      <c r="O508" s="173">
        <f>ROUND(E508*N508,2)</f>
        <v>0.03</v>
      </c>
      <c r="P508" s="173">
        <v>0</v>
      </c>
      <c r="Q508" s="173">
        <f>ROUND(E508*P508,2)</f>
        <v>0</v>
      </c>
      <c r="R508" s="175" t="s">
        <v>513</v>
      </c>
      <c r="S508" s="175" t="s">
        <v>185</v>
      </c>
      <c r="T508" s="176" t="s">
        <v>185</v>
      </c>
      <c r="U508" s="161">
        <v>0</v>
      </c>
      <c r="V508" s="161">
        <f>ROUND(E508*U508,2)</f>
        <v>0</v>
      </c>
      <c r="W508" s="161"/>
      <c r="X508" s="161" t="s">
        <v>514</v>
      </c>
      <c r="Y508" s="161" t="s">
        <v>147</v>
      </c>
      <c r="Z508" s="151"/>
      <c r="AA508" s="151"/>
      <c r="AB508" s="151"/>
      <c r="AC508" s="151"/>
      <c r="AD508" s="151"/>
      <c r="AE508" s="151"/>
      <c r="AF508" s="151"/>
      <c r="AG508" s="151" t="s">
        <v>515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2" x14ac:dyDescent="0.2">
      <c r="A509" s="158"/>
      <c r="B509" s="159"/>
      <c r="C509" s="189" t="s">
        <v>1266</v>
      </c>
      <c r="D509" s="182"/>
      <c r="E509" s="183">
        <v>2.02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190</v>
      </c>
      <c r="AH509" s="151">
        <v>5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ht="33.75" outlineLevel="1" x14ac:dyDescent="0.2">
      <c r="A510" s="170">
        <v>99</v>
      </c>
      <c r="B510" s="171" t="s">
        <v>779</v>
      </c>
      <c r="C510" s="193" t="s">
        <v>780</v>
      </c>
      <c r="D510" s="172" t="s">
        <v>601</v>
      </c>
      <c r="E510" s="173">
        <v>2.02</v>
      </c>
      <c r="F510" s="194"/>
      <c r="G510" s="175">
        <f>ROUND(E510*F510,2)</f>
        <v>0</v>
      </c>
      <c r="H510" s="174"/>
      <c r="I510" s="175">
        <f>ROUND(E510*H510,2)</f>
        <v>0</v>
      </c>
      <c r="J510" s="174"/>
      <c r="K510" s="175">
        <f>ROUND(E510*J510,2)</f>
        <v>0</v>
      </c>
      <c r="L510" s="175">
        <v>21</v>
      </c>
      <c r="M510" s="175">
        <f>G510*(1+L510/100)</f>
        <v>0</v>
      </c>
      <c r="N510" s="173">
        <v>3.1E-2</v>
      </c>
      <c r="O510" s="173">
        <f>ROUND(E510*N510,2)</f>
        <v>0.06</v>
      </c>
      <c r="P510" s="173">
        <v>0</v>
      </c>
      <c r="Q510" s="173">
        <f>ROUND(E510*P510,2)</f>
        <v>0</v>
      </c>
      <c r="R510" s="175" t="s">
        <v>513</v>
      </c>
      <c r="S510" s="175" t="s">
        <v>185</v>
      </c>
      <c r="T510" s="176" t="s">
        <v>185</v>
      </c>
      <c r="U510" s="161">
        <v>0</v>
      </c>
      <c r="V510" s="161">
        <f>ROUND(E510*U510,2)</f>
        <v>0</v>
      </c>
      <c r="W510" s="161"/>
      <c r="X510" s="161" t="s">
        <v>514</v>
      </c>
      <c r="Y510" s="161" t="s">
        <v>147</v>
      </c>
      <c r="Z510" s="151"/>
      <c r="AA510" s="151"/>
      <c r="AB510" s="151"/>
      <c r="AC510" s="151"/>
      <c r="AD510" s="151"/>
      <c r="AE510" s="151"/>
      <c r="AF510" s="151"/>
      <c r="AG510" s="151" t="s">
        <v>515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2" x14ac:dyDescent="0.2">
      <c r="A511" s="158"/>
      <c r="B511" s="159"/>
      <c r="C511" s="189" t="s">
        <v>1267</v>
      </c>
      <c r="D511" s="182"/>
      <c r="E511" s="183">
        <v>2.02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190</v>
      </c>
      <c r="AH511" s="151">
        <v>5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ht="33.75" outlineLevel="1" x14ac:dyDescent="0.2">
      <c r="A512" s="170">
        <v>100</v>
      </c>
      <c r="B512" s="171" t="s">
        <v>782</v>
      </c>
      <c r="C512" s="193" t="s">
        <v>783</v>
      </c>
      <c r="D512" s="172" t="s">
        <v>601</v>
      </c>
      <c r="E512" s="173">
        <v>3.03</v>
      </c>
      <c r="F512" s="194"/>
      <c r="G512" s="175">
        <f>ROUND(E512*F512,2)</f>
        <v>0</v>
      </c>
      <c r="H512" s="174"/>
      <c r="I512" s="175">
        <f>ROUND(E512*H512,2)</f>
        <v>0</v>
      </c>
      <c r="J512" s="174"/>
      <c r="K512" s="175">
        <f>ROUND(E512*J512,2)</f>
        <v>0</v>
      </c>
      <c r="L512" s="175">
        <v>21</v>
      </c>
      <c r="M512" s="175">
        <f>G512*(1+L512/100)</f>
        <v>0</v>
      </c>
      <c r="N512" s="173">
        <v>4.8000000000000001E-2</v>
      </c>
      <c r="O512" s="173">
        <f>ROUND(E512*N512,2)</f>
        <v>0.15</v>
      </c>
      <c r="P512" s="173">
        <v>0</v>
      </c>
      <c r="Q512" s="173">
        <f>ROUND(E512*P512,2)</f>
        <v>0</v>
      </c>
      <c r="R512" s="175" t="s">
        <v>513</v>
      </c>
      <c r="S512" s="175" t="s">
        <v>185</v>
      </c>
      <c r="T512" s="176" t="s">
        <v>185</v>
      </c>
      <c r="U512" s="161">
        <v>0</v>
      </c>
      <c r="V512" s="161">
        <f>ROUND(E512*U512,2)</f>
        <v>0</v>
      </c>
      <c r="W512" s="161"/>
      <c r="X512" s="161" t="s">
        <v>514</v>
      </c>
      <c r="Y512" s="161" t="s">
        <v>147</v>
      </c>
      <c r="Z512" s="151"/>
      <c r="AA512" s="151"/>
      <c r="AB512" s="151"/>
      <c r="AC512" s="151"/>
      <c r="AD512" s="151"/>
      <c r="AE512" s="151"/>
      <c r="AF512" s="151"/>
      <c r="AG512" s="151" t="s">
        <v>515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2" x14ac:dyDescent="0.2">
      <c r="A513" s="158"/>
      <c r="B513" s="159"/>
      <c r="C513" s="189" t="s">
        <v>1268</v>
      </c>
      <c r="D513" s="182"/>
      <c r="E513" s="183">
        <v>3.03</v>
      </c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190</v>
      </c>
      <c r="AH513" s="151">
        <v>5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ht="33.75" outlineLevel="1" x14ac:dyDescent="0.2">
      <c r="A514" s="170">
        <v>101</v>
      </c>
      <c r="B514" s="171" t="s">
        <v>1269</v>
      </c>
      <c r="C514" s="193" t="s">
        <v>1270</v>
      </c>
      <c r="D514" s="172" t="s">
        <v>601</v>
      </c>
      <c r="E514" s="173">
        <v>1.01</v>
      </c>
      <c r="F514" s="194"/>
      <c r="G514" s="175">
        <f>ROUND(E514*F514,2)</f>
        <v>0</v>
      </c>
      <c r="H514" s="174"/>
      <c r="I514" s="175">
        <f>ROUND(E514*H514,2)</f>
        <v>0</v>
      </c>
      <c r="J514" s="174"/>
      <c r="K514" s="175">
        <f>ROUND(E514*J514,2)</f>
        <v>0</v>
      </c>
      <c r="L514" s="175">
        <v>21</v>
      </c>
      <c r="M514" s="175">
        <f>G514*(1+L514/100)</f>
        <v>0</v>
      </c>
      <c r="N514" s="173">
        <v>0.10199999999999999</v>
      </c>
      <c r="O514" s="173">
        <f>ROUND(E514*N514,2)</f>
        <v>0.1</v>
      </c>
      <c r="P514" s="173">
        <v>0</v>
      </c>
      <c r="Q514" s="173">
        <f>ROUND(E514*P514,2)</f>
        <v>0</v>
      </c>
      <c r="R514" s="175" t="s">
        <v>513</v>
      </c>
      <c r="S514" s="175" t="s">
        <v>185</v>
      </c>
      <c r="T514" s="176" t="s">
        <v>185</v>
      </c>
      <c r="U514" s="161">
        <v>0</v>
      </c>
      <c r="V514" s="161">
        <f>ROUND(E514*U514,2)</f>
        <v>0</v>
      </c>
      <c r="W514" s="161"/>
      <c r="X514" s="161" t="s">
        <v>514</v>
      </c>
      <c r="Y514" s="161" t="s">
        <v>147</v>
      </c>
      <c r="Z514" s="151"/>
      <c r="AA514" s="151"/>
      <c r="AB514" s="151"/>
      <c r="AC514" s="151"/>
      <c r="AD514" s="151"/>
      <c r="AE514" s="151"/>
      <c r="AF514" s="151"/>
      <c r="AG514" s="151" t="s">
        <v>515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2" x14ac:dyDescent="0.2">
      <c r="A515" s="158"/>
      <c r="B515" s="159"/>
      <c r="C515" s="189" t="s">
        <v>852</v>
      </c>
      <c r="D515" s="182"/>
      <c r="E515" s="183">
        <v>1.01</v>
      </c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190</v>
      </c>
      <c r="AH515" s="151">
        <v>5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ht="45" outlineLevel="1" x14ac:dyDescent="0.2">
      <c r="A516" s="170">
        <v>102</v>
      </c>
      <c r="B516" s="171" t="s">
        <v>1271</v>
      </c>
      <c r="C516" s="193" t="s">
        <v>1272</v>
      </c>
      <c r="D516" s="172" t="s">
        <v>601</v>
      </c>
      <c r="E516" s="173">
        <v>4.04</v>
      </c>
      <c r="F516" s="194"/>
      <c r="G516" s="175">
        <f>ROUND(E516*F516,2)</f>
        <v>0</v>
      </c>
      <c r="H516" s="174"/>
      <c r="I516" s="175">
        <f>ROUND(E516*H516,2)</f>
        <v>0</v>
      </c>
      <c r="J516" s="174"/>
      <c r="K516" s="175">
        <f>ROUND(E516*J516,2)</f>
        <v>0</v>
      </c>
      <c r="L516" s="175">
        <v>21</v>
      </c>
      <c r="M516" s="175">
        <f>G516*(1+L516/100)</f>
        <v>0</v>
      </c>
      <c r="N516" s="173">
        <v>4.0000000000000001E-3</v>
      </c>
      <c r="O516" s="173">
        <f>ROUND(E516*N516,2)</f>
        <v>0.02</v>
      </c>
      <c r="P516" s="173">
        <v>0</v>
      </c>
      <c r="Q516" s="173">
        <f>ROUND(E516*P516,2)</f>
        <v>0</v>
      </c>
      <c r="R516" s="175" t="s">
        <v>513</v>
      </c>
      <c r="S516" s="175" t="s">
        <v>185</v>
      </c>
      <c r="T516" s="176" t="s">
        <v>185</v>
      </c>
      <c r="U516" s="161">
        <v>0</v>
      </c>
      <c r="V516" s="161">
        <f>ROUND(E516*U516,2)</f>
        <v>0</v>
      </c>
      <c r="W516" s="161"/>
      <c r="X516" s="161" t="s">
        <v>514</v>
      </c>
      <c r="Y516" s="161" t="s">
        <v>147</v>
      </c>
      <c r="Z516" s="151"/>
      <c r="AA516" s="151"/>
      <c r="AB516" s="151"/>
      <c r="AC516" s="151"/>
      <c r="AD516" s="151"/>
      <c r="AE516" s="151"/>
      <c r="AF516" s="151"/>
      <c r="AG516" s="151" t="s">
        <v>515</v>
      </c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2" x14ac:dyDescent="0.2">
      <c r="A517" s="158"/>
      <c r="B517" s="159"/>
      <c r="C517" s="189" t="s">
        <v>1273</v>
      </c>
      <c r="D517" s="182"/>
      <c r="E517" s="183">
        <v>4.04</v>
      </c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190</v>
      </c>
      <c r="AH517" s="151">
        <v>5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ht="45" outlineLevel="1" x14ac:dyDescent="0.2">
      <c r="A518" s="170">
        <v>103</v>
      </c>
      <c r="B518" s="171" t="s">
        <v>1274</v>
      </c>
      <c r="C518" s="193" t="s">
        <v>1275</v>
      </c>
      <c r="D518" s="172" t="s">
        <v>601</v>
      </c>
      <c r="E518" s="173">
        <v>1.01</v>
      </c>
      <c r="F518" s="194"/>
      <c r="G518" s="175">
        <f>ROUND(E518*F518,2)</f>
        <v>0</v>
      </c>
      <c r="H518" s="174"/>
      <c r="I518" s="175">
        <f>ROUND(E518*H518,2)</f>
        <v>0</v>
      </c>
      <c r="J518" s="174"/>
      <c r="K518" s="175">
        <f>ROUND(E518*J518,2)</f>
        <v>0</v>
      </c>
      <c r="L518" s="175">
        <v>21</v>
      </c>
      <c r="M518" s="175">
        <f>G518*(1+L518/100)</f>
        <v>0</v>
      </c>
      <c r="N518" s="173">
        <v>5.0000000000000001E-3</v>
      </c>
      <c r="O518" s="173">
        <f>ROUND(E518*N518,2)</f>
        <v>0.01</v>
      </c>
      <c r="P518" s="173">
        <v>0</v>
      </c>
      <c r="Q518" s="173">
        <f>ROUND(E518*P518,2)</f>
        <v>0</v>
      </c>
      <c r="R518" s="175" t="s">
        <v>513</v>
      </c>
      <c r="S518" s="175" t="s">
        <v>185</v>
      </c>
      <c r="T518" s="176" t="s">
        <v>185</v>
      </c>
      <c r="U518" s="161">
        <v>0</v>
      </c>
      <c r="V518" s="161">
        <f>ROUND(E518*U518,2)</f>
        <v>0</v>
      </c>
      <c r="W518" s="161"/>
      <c r="X518" s="161" t="s">
        <v>514</v>
      </c>
      <c r="Y518" s="161" t="s">
        <v>147</v>
      </c>
      <c r="Z518" s="151"/>
      <c r="AA518" s="151"/>
      <c r="AB518" s="151"/>
      <c r="AC518" s="151"/>
      <c r="AD518" s="151"/>
      <c r="AE518" s="151"/>
      <c r="AF518" s="151"/>
      <c r="AG518" s="151" t="s">
        <v>515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2" x14ac:dyDescent="0.2">
      <c r="A519" s="158"/>
      <c r="B519" s="159"/>
      <c r="C519" s="189" t="s">
        <v>1276</v>
      </c>
      <c r="D519" s="182"/>
      <c r="E519" s="183">
        <v>1.01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190</v>
      </c>
      <c r="AH519" s="151">
        <v>5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ht="45" outlineLevel="1" x14ac:dyDescent="0.2">
      <c r="A520" s="170">
        <v>104</v>
      </c>
      <c r="B520" s="171" t="s">
        <v>1277</v>
      </c>
      <c r="C520" s="193" t="s">
        <v>1278</v>
      </c>
      <c r="D520" s="172" t="s">
        <v>601</v>
      </c>
      <c r="E520" s="173">
        <v>8.08</v>
      </c>
      <c r="F520" s="194"/>
      <c r="G520" s="175">
        <f>ROUND(E520*F520,2)</f>
        <v>0</v>
      </c>
      <c r="H520" s="174"/>
      <c r="I520" s="175">
        <f>ROUND(E520*H520,2)</f>
        <v>0</v>
      </c>
      <c r="J520" s="174"/>
      <c r="K520" s="175">
        <f>ROUND(E520*J520,2)</f>
        <v>0</v>
      </c>
      <c r="L520" s="175">
        <v>21</v>
      </c>
      <c r="M520" s="175">
        <f>G520*(1+L520/100)</f>
        <v>0</v>
      </c>
      <c r="N520" s="173">
        <v>7.4999999999999997E-3</v>
      </c>
      <c r="O520" s="173">
        <f>ROUND(E520*N520,2)</f>
        <v>0.06</v>
      </c>
      <c r="P520" s="173">
        <v>0</v>
      </c>
      <c r="Q520" s="173">
        <f>ROUND(E520*P520,2)</f>
        <v>0</v>
      </c>
      <c r="R520" s="175" t="s">
        <v>513</v>
      </c>
      <c r="S520" s="175" t="s">
        <v>185</v>
      </c>
      <c r="T520" s="176" t="s">
        <v>185</v>
      </c>
      <c r="U520" s="161">
        <v>0</v>
      </c>
      <c r="V520" s="161">
        <f>ROUND(E520*U520,2)</f>
        <v>0</v>
      </c>
      <c r="W520" s="161"/>
      <c r="X520" s="161" t="s">
        <v>514</v>
      </c>
      <c r="Y520" s="161" t="s">
        <v>147</v>
      </c>
      <c r="Z520" s="151"/>
      <c r="AA520" s="151"/>
      <c r="AB520" s="151"/>
      <c r="AC520" s="151"/>
      <c r="AD520" s="151"/>
      <c r="AE520" s="151"/>
      <c r="AF520" s="151"/>
      <c r="AG520" s="151" t="s">
        <v>515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2" x14ac:dyDescent="0.2">
      <c r="A521" s="158"/>
      <c r="B521" s="159"/>
      <c r="C521" s="189" t="s">
        <v>1279</v>
      </c>
      <c r="D521" s="182"/>
      <c r="E521" s="183">
        <v>8.08</v>
      </c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61"/>
      <c r="Z521" s="151"/>
      <c r="AA521" s="151"/>
      <c r="AB521" s="151"/>
      <c r="AC521" s="151"/>
      <c r="AD521" s="151"/>
      <c r="AE521" s="151"/>
      <c r="AF521" s="151"/>
      <c r="AG521" s="151" t="s">
        <v>190</v>
      </c>
      <c r="AH521" s="151">
        <v>5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ht="45" outlineLevel="1" x14ac:dyDescent="0.2">
      <c r="A522" s="170">
        <v>105</v>
      </c>
      <c r="B522" s="171" t="s">
        <v>1280</v>
      </c>
      <c r="C522" s="193" t="s">
        <v>1281</v>
      </c>
      <c r="D522" s="172" t="s">
        <v>601</v>
      </c>
      <c r="E522" s="173">
        <v>4.04</v>
      </c>
      <c r="F522" s="194"/>
      <c r="G522" s="175">
        <f>ROUND(E522*F522,2)</f>
        <v>0</v>
      </c>
      <c r="H522" s="174"/>
      <c r="I522" s="175">
        <f>ROUND(E522*H522,2)</f>
        <v>0</v>
      </c>
      <c r="J522" s="174"/>
      <c r="K522" s="175">
        <f>ROUND(E522*J522,2)</f>
        <v>0</v>
      </c>
      <c r="L522" s="175">
        <v>21</v>
      </c>
      <c r="M522" s="175">
        <f>G522*(1+L522/100)</f>
        <v>0</v>
      </c>
      <c r="N522" s="173">
        <v>8.5000000000000006E-3</v>
      </c>
      <c r="O522" s="173">
        <f>ROUND(E522*N522,2)</f>
        <v>0.03</v>
      </c>
      <c r="P522" s="173">
        <v>0</v>
      </c>
      <c r="Q522" s="173">
        <f>ROUND(E522*P522,2)</f>
        <v>0</v>
      </c>
      <c r="R522" s="175" t="s">
        <v>513</v>
      </c>
      <c r="S522" s="175" t="s">
        <v>185</v>
      </c>
      <c r="T522" s="176" t="s">
        <v>185</v>
      </c>
      <c r="U522" s="161">
        <v>0</v>
      </c>
      <c r="V522" s="161">
        <f>ROUND(E522*U522,2)</f>
        <v>0</v>
      </c>
      <c r="W522" s="161"/>
      <c r="X522" s="161" t="s">
        <v>514</v>
      </c>
      <c r="Y522" s="161" t="s">
        <v>147</v>
      </c>
      <c r="Z522" s="151"/>
      <c r="AA522" s="151"/>
      <c r="AB522" s="151"/>
      <c r="AC522" s="151"/>
      <c r="AD522" s="151"/>
      <c r="AE522" s="151"/>
      <c r="AF522" s="151"/>
      <c r="AG522" s="151" t="s">
        <v>515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2" x14ac:dyDescent="0.2">
      <c r="A523" s="158"/>
      <c r="B523" s="159"/>
      <c r="C523" s="189" t="s">
        <v>1282</v>
      </c>
      <c r="D523" s="182"/>
      <c r="E523" s="183">
        <v>4.04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190</v>
      </c>
      <c r="AH523" s="151">
        <v>5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ht="33.75" outlineLevel="1" x14ac:dyDescent="0.2">
      <c r="A524" s="170">
        <v>106</v>
      </c>
      <c r="B524" s="171" t="s">
        <v>1283</v>
      </c>
      <c r="C524" s="193" t="s">
        <v>1284</v>
      </c>
      <c r="D524" s="172" t="s">
        <v>601</v>
      </c>
      <c r="E524" s="173">
        <v>10.1</v>
      </c>
      <c r="F524" s="194"/>
      <c r="G524" s="175">
        <f>ROUND(E524*F524,2)</f>
        <v>0</v>
      </c>
      <c r="H524" s="174"/>
      <c r="I524" s="175">
        <f>ROUND(E524*H524,2)</f>
        <v>0</v>
      </c>
      <c r="J524" s="174"/>
      <c r="K524" s="175">
        <f>ROUND(E524*J524,2)</f>
        <v>0</v>
      </c>
      <c r="L524" s="175">
        <v>21</v>
      </c>
      <c r="M524" s="175">
        <f>G524*(1+L524/100)</f>
        <v>0</v>
      </c>
      <c r="N524" s="173">
        <v>9.9000000000000008E-3</v>
      </c>
      <c r="O524" s="173">
        <f>ROUND(E524*N524,2)</f>
        <v>0.1</v>
      </c>
      <c r="P524" s="173">
        <v>0</v>
      </c>
      <c r="Q524" s="173">
        <f>ROUND(E524*P524,2)</f>
        <v>0</v>
      </c>
      <c r="R524" s="175" t="s">
        <v>513</v>
      </c>
      <c r="S524" s="175" t="s">
        <v>185</v>
      </c>
      <c r="T524" s="176" t="s">
        <v>185</v>
      </c>
      <c r="U524" s="161">
        <v>0</v>
      </c>
      <c r="V524" s="161">
        <f>ROUND(E524*U524,2)</f>
        <v>0</v>
      </c>
      <c r="W524" s="161"/>
      <c r="X524" s="161" t="s">
        <v>514</v>
      </c>
      <c r="Y524" s="161" t="s">
        <v>147</v>
      </c>
      <c r="Z524" s="151"/>
      <c r="AA524" s="151"/>
      <c r="AB524" s="151"/>
      <c r="AC524" s="151"/>
      <c r="AD524" s="151"/>
      <c r="AE524" s="151"/>
      <c r="AF524" s="151"/>
      <c r="AG524" s="151" t="s">
        <v>515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2" x14ac:dyDescent="0.2">
      <c r="A525" s="158"/>
      <c r="B525" s="159"/>
      <c r="C525" s="189" t="s">
        <v>1285</v>
      </c>
      <c r="D525" s="182"/>
      <c r="E525" s="183">
        <v>10.1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190</v>
      </c>
      <c r="AH525" s="151">
        <v>5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ht="33.75" outlineLevel="1" x14ac:dyDescent="0.2">
      <c r="A526" s="170">
        <v>107</v>
      </c>
      <c r="B526" s="171" t="s">
        <v>1286</v>
      </c>
      <c r="C526" s="193" t="s">
        <v>1287</v>
      </c>
      <c r="D526" s="172" t="s">
        <v>601</v>
      </c>
      <c r="E526" s="173">
        <v>8.08</v>
      </c>
      <c r="F526" s="194"/>
      <c r="G526" s="175">
        <f>ROUND(E526*F526,2)</f>
        <v>0</v>
      </c>
      <c r="H526" s="174"/>
      <c r="I526" s="175">
        <f>ROUND(E526*H526,2)</f>
        <v>0</v>
      </c>
      <c r="J526" s="174"/>
      <c r="K526" s="175">
        <f>ROUND(E526*J526,2)</f>
        <v>0</v>
      </c>
      <c r="L526" s="175">
        <v>21</v>
      </c>
      <c r="M526" s="175">
        <f>G526*(1+L526/100)</f>
        <v>0</v>
      </c>
      <c r="N526" s="173">
        <v>1.44E-2</v>
      </c>
      <c r="O526" s="173">
        <f>ROUND(E526*N526,2)</f>
        <v>0.12</v>
      </c>
      <c r="P526" s="173">
        <v>0</v>
      </c>
      <c r="Q526" s="173">
        <f>ROUND(E526*P526,2)</f>
        <v>0</v>
      </c>
      <c r="R526" s="175" t="s">
        <v>513</v>
      </c>
      <c r="S526" s="175" t="s">
        <v>185</v>
      </c>
      <c r="T526" s="176" t="s">
        <v>185</v>
      </c>
      <c r="U526" s="161">
        <v>0</v>
      </c>
      <c r="V526" s="161">
        <f>ROUND(E526*U526,2)</f>
        <v>0</v>
      </c>
      <c r="W526" s="161"/>
      <c r="X526" s="161" t="s">
        <v>514</v>
      </c>
      <c r="Y526" s="161" t="s">
        <v>147</v>
      </c>
      <c r="Z526" s="151"/>
      <c r="AA526" s="151"/>
      <c r="AB526" s="151"/>
      <c r="AC526" s="151"/>
      <c r="AD526" s="151"/>
      <c r="AE526" s="151"/>
      <c r="AF526" s="151"/>
      <c r="AG526" s="151" t="s">
        <v>515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2" x14ac:dyDescent="0.2">
      <c r="A527" s="158"/>
      <c r="B527" s="159"/>
      <c r="C527" s="189" t="s">
        <v>1288</v>
      </c>
      <c r="D527" s="182"/>
      <c r="E527" s="183">
        <v>8.08</v>
      </c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61"/>
      <c r="Z527" s="151"/>
      <c r="AA527" s="151"/>
      <c r="AB527" s="151"/>
      <c r="AC527" s="151"/>
      <c r="AD527" s="151"/>
      <c r="AE527" s="151"/>
      <c r="AF527" s="151"/>
      <c r="AG527" s="151" t="s">
        <v>190</v>
      </c>
      <c r="AH527" s="151">
        <v>5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ht="33.75" outlineLevel="1" x14ac:dyDescent="0.2">
      <c r="A528" s="170">
        <v>108</v>
      </c>
      <c r="B528" s="171" t="s">
        <v>788</v>
      </c>
      <c r="C528" s="193" t="s">
        <v>789</v>
      </c>
      <c r="D528" s="172" t="s">
        <v>601</v>
      </c>
      <c r="E528" s="173">
        <v>1.01</v>
      </c>
      <c r="F528" s="194"/>
      <c r="G528" s="175">
        <f>ROUND(E528*F528,2)</f>
        <v>0</v>
      </c>
      <c r="H528" s="174"/>
      <c r="I528" s="175">
        <f>ROUND(E528*H528,2)</f>
        <v>0</v>
      </c>
      <c r="J528" s="174"/>
      <c r="K528" s="175">
        <f>ROUND(E528*J528,2)</f>
        <v>0</v>
      </c>
      <c r="L528" s="175">
        <v>21</v>
      </c>
      <c r="M528" s="175">
        <f>G528*(1+L528/100)</f>
        <v>0</v>
      </c>
      <c r="N528" s="173">
        <v>4.8000000000000001E-2</v>
      </c>
      <c r="O528" s="173">
        <f>ROUND(E528*N528,2)</f>
        <v>0.05</v>
      </c>
      <c r="P528" s="173">
        <v>0</v>
      </c>
      <c r="Q528" s="173">
        <f>ROUND(E528*P528,2)</f>
        <v>0</v>
      </c>
      <c r="R528" s="175" t="s">
        <v>513</v>
      </c>
      <c r="S528" s="175" t="s">
        <v>185</v>
      </c>
      <c r="T528" s="176" t="s">
        <v>185</v>
      </c>
      <c r="U528" s="161">
        <v>0</v>
      </c>
      <c r="V528" s="161">
        <f>ROUND(E528*U528,2)</f>
        <v>0</v>
      </c>
      <c r="W528" s="161"/>
      <c r="X528" s="161" t="s">
        <v>514</v>
      </c>
      <c r="Y528" s="161" t="s">
        <v>147</v>
      </c>
      <c r="Z528" s="151"/>
      <c r="AA528" s="151"/>
      <c r="AB528" s="151"/>
      <c r="AC528" s="151"/>
      <c r="AD528" s="151"/>
      <c r="AE528" s="151"/>
      <c r="AF528" s="151"/>
      <c r="AG528" s="151" t="s">
        <v>515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">
      <c r="A529" s="158"/>
      <c r="B529" s="159"/>
      <c r="C529" s="189" t="s">
        <v>1289</v>
      </c>
      <c r="D529" s="182"/>
      <c r="E529" s="183">
        <v>1.01</v>
      </c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190</v>
      </c>
      <c r="AH529" s="151">
        <v>5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ht="33.75" outlineLevel="1" x14ac:dyDescent="0.2">
      <c r="A530" s="170">
        <v>109</v>
      </c>
      <c r="B530" s="171" t="s">
        <v>791</v>
      </c>
      <c r="C530" s="193" t="s">
        <v>792</v>
      </c>
      <c r="D530" s="172" t="s">
        <v>601</v>
      </c>
      <c r="E530" s="173">
        <v>7.07</v>
      </c>
      <c r="F530" s="194"/>
      <c r="G530" s="175">
        <f>ROUND(E530*F530,2)</f>
        <v>0</v>
      </c>
      <c r="H530" s="174"/>
      <c r="I530" s="175">
        <f>ROUND(E530*H530,2)</f>
        <v>0</v>
      </c>
      <c r="J530" s="174"/>
      <c r="K530" s="175">
        <f>ROUND(E530*J530,2)</f>
        <v>0</v>
      </c>
      <c r="L530" s="175">
        <v>21</v>
      </c>
      <c r="M530" s="175">
        <f>G530*(1+L530/100)</f>
        <v>0</v>
      </c>
      <c r="N530" s="173">
        <v>6.0000000000000001E-3</v>
      </c>
      <c r="O530" s="173">
        <f>ROUND(E530*N530,2)</f>
        <v>0.04</v>
      </c>
      <c r="P530" s="173">
        <v>0</v>
      </c>
      <c r="Q530" s="173">
        <f>ROUND(E530*P530,2)</f>
        <v>0</v>
      </c>
      <c r="R530" s="175" t="s">
        <v>513</v>
      </c>
      <c r="S530" s="175" t="s">
        <v>185</v>
      </c>
      <c r="T530" s="176" t="s">
        <v>185</v>
      </c>
      <c r="U530" s="161">
        <v>0</v>
      </c>
      <c r="V530" s="161">
        <f>ROUND(E530*U530,2)</f>
        <v>0</v>
      </c>
      <c r="W530" s="161"/>
      <c r="X530" s="161" t="s">
        <v>514</v>
      </c>
      <c r="Y530" s="161" t="s">
        <v>147</v>
      </c>
      <c r="Z530" s="151"/>
      <c r="AA530" s="151"/>
      <c r="AB530" s="151"/>
      <c r="AC530" s="151"/>
      <c r="AD530" s="151"/>
      <c r="AE530" s="151"/>
      <c r="AF530" s="151"/>
      <c r="AG530" s="151" t="s">
        <v>515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2" x14ac:dyDescent="0.2">
      <c r="A531" s="158"/>
      <c r="B531" s="159"/>
      <c r="C531" s="189" t="s">
        <v>1290</v>
      </c>
      <c r="D531" s="182"/>
      <c r="E531" s="183">
        <v>7.07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190</v>
      </c>
      <c r="AH531" s="151">
        <v>5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ht="33.75" outlineLevel="1" x14ac:dyDescent="0.2">
      <c r="A532" s="170">
        <v>110</v>
      </c>
      <c r="B532" s="171" t="s">
        <v>1291</v>
      </c>
      <c r="C532" s="193" t="s">
        <v>1292</v>
      </c>
      <c r="D532" s="172" t="s">
        <v>601</v>
      </c>
      <c r="E532" s="173">
        <v>18</v>
      </c>
      <c r="F532" s="194"/>
      <c r="G532" s="175">
        <f>ROUND(E532*F532,2)</f>
        <v>0</v>
      </c>
      <c r="H532" s="174"/>
      <c r="I532" s="175">
        <f>ROUND(E532*H532,2)</f>
        <v>0</v>
      </c>
      <c r="J532" s="174"/>
      <c r="K532" s="175">
        <f>ROUND(E532*J532,2)</f>
        <v>0</v>
      </c>
      <c r="L532" s="175">
        <v>21</v>
      </c>
      <c r="M532" s="175">
        <f>G532*(1+L532/100)</f>
        <v>0</v>
      </c>
      <c r="N532" s="173">
        <v>4.4999999999999997E-3</v>
      </c>
      <c r="O532" s="173">
        <f>ROUND(E532*N532,2)</f>
        <v>0.08</v>
      </c>
      <c r="P532" s="173">
        <v>0</v>
      </c>
      <c r="Q532" s="173">
        <f>ROUND(E532*P532,2)</f>
        <v>0</v>
      </c>
      <c r="R532" s="175" t="s">
        <v>513</v>
      </c>
      <c r="S532" s="175" t="s">
        <v>185</v>
      </c>
      <c r="T532" s="176" t="s">
        <v>185</v>
      </c>
      <c r="U532" s="161">
        <v>0</v>
      </c>
      <c r="V532" s="161">
        <f>ROUND(E532*U532,2)</f>
        <v>0</v>
      </c>
      <c r="W532" s="161"/>
      <c r="X532" s="161" t="s">
        <v>514</v>
      </c>
      <c r="Y532" s="161" t="s">
        <v>147</v>
      </c>
      <c r="Z532" s="151"/>
      <c r="AA532" s="151"/>
      <c r="AB532" s="151"/>
      <c r="AC532" s="151"/>
      <c r="AD532" s="151"/>
      <c r="AE532" s="151"/>
      <c r="AF532" s="151"/>
      <c r="AG532" s="151" t="s">
        <v>515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189" t="s">
        <v>1222</v>
      </c>
      <c r="D533" s="182"/>
      <c r="E533" s="183">
        <v>18</v>
      </c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190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70">
        <v>111</v>
      </c>
      <c r="B534" s="171" t="s">
        <v>794</v>
      </c>
      <c r="C534" s="193" t="s">
        <v>795</v>
      </c>
      <c r="D534" s="172" t="s">
        <v>601</v>
      </c>
      <c r="E534" s="173">
        <v>25</v>
      </c>
      <c r="F534" s="194"/>
      <c r="G534" s="175">
        <f>ROUND(E534*F534,2)</f>
        <v>0</v>
      </c>
      <c r="H534" s="174"/>
      <c r="I534" s="175">
        <f>ROUND(E534*H534,2)</f>
        <v>0</v>
      </c>
      <c r="J534" s="174"/>
      <c r="K534" s="175">
        <f>ROUND(E534*J534,2)</f>
        <v>0</v>
      </c>
      <c r="L534" s="175">
        <v>21</v>
      </c>
      <c r="M534" s="175">
        <f>G534*(1+L534/100)</f>
        <v>0</v>
      </c>
      <c r="N534" s="173">
        <v>8.9999999999999998E-4</v>
      </c>
      <c r="O534" s="173">
        <f>ROUND(E534*N534,2)</f>
        <v>0.02</v>
      </c>
      <c r="P534" s="173">
        <v>0</v>
      </c>
      <c r="Q534" s="173">
        <f>ROUND(E534*P534,2)</f>
        <v>0</v>
      </c>
      <c r="R534" s="175" t="s">
        <v>513</v>
      </c>
      <c r="S534" s="175" t="s">
        <v>185</v>
      </c>
      <c r="T534" s="176" t="s">
        <v>185</v>
      </c>
      <c r="U534" s="161">
        <v>0</v>
      </c>
      <c r="V534" s="161">
        <f>ROUND(E534*U534,2)</f>
        <v>0</v>
      </c>
      <c r="W534" s="161"/>
      <c r="X534" s="161" t="s">
        <v>514</v>
      </c>
      <c r="Y534" s="161" t="s">
        <v>147</v>
      </c>
      <c r="Z534" s="151"/>
      <c r="AA534" s="151"/>
      <c r="AB534" s="151"/>
      <c r="AC534" s="151"/>
      <c r="AD534" s="151"/>
      <c r="AE534" s="151"/>
      <c r="AF534" s="151"/>
      <c r="AG534" s="151" t="s">
        <v>515</v>
      </c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2" x14ac:dyDescent="0.2">
      <c r="A535" s="158"/>
      <c r="B535" s="159"/>
      <c r="C535" s="189" t="s">
        <v>1293</v>
      </c>
      <c r="D535" s="182"/>
      <c r="E535" s="183">
        <v>7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190</v>
      </c>
      <c r="AH535" s="151">
        <v>5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3" x14ac:dyDescent="0.2">
      <c r="A536" s="158"/>
      <c r="B536" s="159"/>
      <c r="C536" s="189" t="s">
        <v>1263</v>
      </c>
      <c r="D536" s="182"/>
      <c r="E536" s="183">
        <v>18</v>
      </c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190</v>
      </c>
      <c r="AH536" s="151">
        <v>5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70">
        <v>112</v>
      </c>
      <c r="B537" s="171" t="s">
        <v>797</v>
      </c>
      <c r="C537" s="178" t="s">
        <v>798</v>
      </c>
      <c r="D537" s="172" t="s">
        <v>601</v>
      </c>
      <c r="E537" s="173">
        <v>1</v>
      </c>
      <c r="F537" s="174"/>
      <c r="G537" s="175">
        <f>ROUND(E537*F537,2)</f>
        <v>0</v>
      </c>
      <c r="H537" s="174"/>
      <c r="I537" s="175">
        <f>ROUND(E537*H537,2)</f>
        <v>0</v>
      </c>
      <c r="J537" s="174"/>
      <c r="K537" s="175">
        <f>ROUND(E537*J537,2)</f>
        <v>0</v>
      </c>
      <c r="L537" s="175">
        <v>21</v>
      </c>
      <c r="M537" s="175">
        <f>G537*(1+L537/100)</f>
        <v>0</v>
      </c>
      <c r="N537" s="173">
        <v>1.9E-3</v>
      </c>
      <c r="O537" s="173">
        <f>ROUND(E537*N537,2)</f>
        <v>0</v>
      </c>
      <c r="P537" s="173">
        <v>0</v>
      </c>
      <c r="Q537" s="173">
        <f>ROUND(E537*P537,2)</f>
        <v>0</v>
      </c>
      <c r="R537" s="175" t="s">
        <v>513</v>
      </c>
      <c r="S537" s="175" t="s">
        <v>185</v>
      </c>
      <c r="T537" s="176" t="s">
        <v>185</v>
      </c>
      <c r="U537" s="161">
        <v>0</v>
      </c>
      <c r="V537" s="161">
        <f>ROUND(E537*U537,2)</f>
        <v>0</v>
      </c>
      <c r="W537" s="161"/>
      <c r="X537" s="161" t="s">
        <v>514</v>
      </c>
      <c r="Y537" s="161" t="s">
        <v>147</v>
      </c>
      <c r="Z537" s="151"/>
      <c r="AA537" s="151"/>
      <c r="AB537" s="151"/>
      <c r="AC537" s="151"/>
      <c r="AD537" s="151"/>
      <c r="AE537" s="151"/>
      <c r="AF537" s="151"/>
      <c r="AG537" s="151" t="s">
        <v>515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2" x14ac:dyDescent="0.2">
      <c r="A538" s="158"/>
      <c r="B538" s="159"/>
      <c r="C538" s="189" t="s">
        <v>1265</v>
      </c>
      <c r="D538" s="182"/>
      <c r="E538" s="183">
        <v>1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190</v>
      </c>
      <c r="AH538" s="151">
        <v>5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ht="22.5" outlineLevel="1" x14ac:dyDescent="0.2">
      <c r="A539" s="170">
        <v>113</v>
      </c>
      <c r="B539" s="171" t="s">
        <v>812</v>
      </c>
      <c r="C539" s="193" t="s">
        <v>813</v>
      </c>
      <c r="D539" s="172" t="s">
        <v>230</v>
      </c>
      <c r="E539" s="173">
        <v>10.514099999999999</v>
      </c>
      <c r="F539" s="194"/>
      <c r="G539" s="175">
        <f>ROUND(E539*F539,2)</f>
        <v>0</v>
      </c>
      <c r="H539" s="174"/>
      <c r="I539" s="175">
        <f>ROUND(E539*H539,2)</f>
        <v>0</v>
      </c>
      <c r="J539" s="174"/>
      <c r="K539" s="175">
        <f>ROUND(E539*J539,2)</f>
        <v>0</v>
      </c>
      <c r="L539" s="175">
        <v>21</v>
      </c>
      <c r="M539" s="175">
        <f>G539*(1+L539/100)</f>
        <v>0</v>
      </c>
      <c r="N539" s="173">
        <v>5.6500000000000002E-2</v>
      </c>
      <c r="O539" s="173">
        <f>ROUND(E539*N539,2)</f>
        <v>0.59</v>
      </c>
      <c r="P539" s="173">
        <v>0</v>
      </c>
      <c r="Q539" s="173">
        <f>ROUND(E539*P539,2)</f>
        <v>0</v>
      </c>
      <c r="R539" s="175" t="s">
        <v>513</v>
      </c>
      <c r="S539" s="175" t="s">
        <v>185</v>
      </c>
      <c r="T539" s="176" t="s">
        <v>185</v>
      </c>
      <c r="U539" s="161">
        <v>0</v>
      </c>
      <c r="V539" s="161">
        <f>ROUND(E539*U539,2)</f>
        <v>0</v>
      </c>
      <c r="W539" s="161"/>
      <c r="X539" s="161" t="s">
        <v>514</v>
      </c>
      <c r="Y539" s="161" t="s">
        <v>147</v>
      </c>
      <c r="Z539" s="151"/>
      <c r="AA539" s="151"/>
      <c r="AB539" s="151"/>
      <c r="AC539" s="151"/>
      <c r="AD539" s="151"/>
      <c r="AE539" s="151"/>
      <c r="AF539" s="151"/>
      <c r="AG539" s="151" t="s">
        <v>515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251" t="s">
        <v>801</v>
      </c>
      <c r="D540" s="252"/>
      <c r="E540" s="252"/>
      <c r="F540" s="252"/>
      <c r="G540" s="252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150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2" x14ac:dyDescent="0.2">
      <c r="A541" s="158"/>
      <c r="B541" s="159"/>
      <c r="C541" s="189" t="s">
        <v>1294</v>
      </c>
      <c r="D541" s="182"/>
      <c r="E541" s="183">
        <v>10.514099999999999</v>
      </c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190</v>
      </c>
      <c r="AH541" s="151">
        <v>5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ht="22.5" outlineLevel="1" x14ac:dyDescent="0.2">
      <c r="A542" s="170">
        <v>114</v>
      </c>
      <c r="B542" s="171" t="s">
        <v>818</v>
      </c>
      <c r="C542" s="193" t="s">
        <v>819</v>
      </c>
      <c r="D542" s="172" t="s">
        <v>601</v>
      </c>
      <c r="E542" s="173">
        <v>1.01</v>
      </c>
      <c r="F542" s="194"/>
      <c r="G542" s="175">
        <f>ROUND(E542*F542,2)</f>
        <v>0</v>
      </c>
      <c r="H542" s="174"/>
      <c r="I542" s="175">
        <f>ROUND(E542*H542,2)</f>
        <v>0</v>
      </c>
      <c r="J542" s="174"/>
      <c r="K542" s="175">
        <f>ROUND(E542*J542,2)</f>
        <v>0</v>
      </c>
      <c r="L542" s="175">
        <v>21</v>
      </c>
      <c r="M542" s="175">
        <f>G542*(1+L542/100)</f>
        <v>0</v>
      </c>
      <c r="N542" s="173">
        <v>1.4E-2</v>
      </c>
      <c r="O542" s="173">
        <f>ROUND(E542*N542,2)</f>
        <v>0.01</v>
      </c>
      <c r="P542" s="173">
        <v>0</v>
      </c>
      <c r="Q542" s="173">
        <f>ROUND(E542*P542,2)</f>
        <v>0</v>
      </c>
      <c r="R542" s="175" t="s">
        <v>513</v>
      </c>
      <c r="S542" s="175" t="s">
        <v>185</v>
      </c>
      <c r="T542" s="176" t="s">
        <v>185</v>
      </c>
      <c r="U542" s="161">
        <v>0</v>
      </c>
      <c r="V542" s="161">
        <f>ROUND(E542*U542,2)</f>
        <v>0</v>
      </c>
      <c r="W542" s="161"/>
      <c r="X542" s="161" t="s">
        <v>514</v>
      </c>
      <c r="Y542" s="161" t="s">
        <v>147</v>
      </c>
      <c r="Z542" s="151"/>
      <c r="AA542" s="151"/>
      <c r="AB542" s="151"/>
      <c r="AC542" s="151"/>
      <c r="AD542" s="151"/>
      <c r="AE542" s="151"/>
      <c r="AF542" s="151"/>
      <c r="AG542" s="151" t="s">
        <v>515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2" x14ac:dyDescent="0.2">
      <c r="A543" s="158"/>
      <c r="B543" s="159"/>
      <c r="C543" s="251" t="s">
        <v>801</v>
      </c>
      <c r="D543" s="252"/>
      <c r="E543" s="252"/>
      <c r="F543" s="252"/>
      <c r="G543" s="252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150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2" x14ac:dyDescent="0.2">
      <c r="A544" s="158"/>
      <c r="B544" s="159"/>
      <c r="C544" s="189" t="s">
        <v>1139</v>
      </c>
      <c r="D544" s="182"/>
      <c r="E544" s="183"/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190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89" t="s">
        <v>1295</v>
      </c>
      <c r="D545" s="182"/>
      <c r="E545" s="183">
        <v>1.01</v>
      </c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190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ht="22.5" outlineLevel="1" x14ac:dyDescent="0.2">
      <c r="A546" s="170">
        <v>115</v>
      </c>
      <c r="B546" s="171" t="s">
        <v>1296</v>
      </c>
      <c r="C546" s="193" t="s">
        <v>1297</v>
      </c>
      <c r="D546" s="172" t="s">
        <v>601</v>
      </c>
      <c r="E546" s="173">
        <v>1.01</v>
      </c>
      <c r="F546" s="194"/>
      <c r="G546" s="175">
        <f>ROUND(E546*F546,2)</f>
        <v>0</v>
      </c>
      <c r="H546" s="174"/>
      <c r="I546" s="175">
        <f>ROUND(E546*H546,2)</f>
        <v>0</v>
      </c>
      <c r="J546" s="174"/>
      <c r="K546" s="175">
        <f>ROUND(E546*J546,2)</f>
        <v>0</v>
      </c>
      <c r="L546" s="175">
        <v>21</v>
      </c>
      <c r="M546" s="175">
        <f>G546*(1+L546/100)</f>
        <v>0</v>
      </c>
      <c r="N546" s="173">
        <v>4.7E-2</v>
      </c>
      <c r="O546" s="173">
        <f>ROUND(E546*N546,2)</f>
        <v>0.05</v>
      </c>
      <c r="P546" s="173">
        <v>0</v>
      </c>
      <c r="Q546" s="173">
        <f>ROUND(E546*P546,2)</f>
        <v>0</v>
      </c>
      <c r="R546" s="175" t="s">
        <v>513</v>
      </c>
      <c r="S546" s="175" t="s">
        <v>185</v>
      </c>
      <c r="T546" s="176" t="s">
        <v>185</v>
      </c>
      <c r="U546" s="161">
        <v>0</v>
      </c>
      <c r="V546" s="161">
        <f>ROUND(E546*U546,2)</f>
        <v>0</v>
      </c>
      <c r="W546" s="161"/>
      <c r="X546" s="161" t="s">
        <v>514</v>
      </c>
      <c r="Y546" s="161" t="s">
        <v>147</v>
      </c>
      <c r="Z546" s="151"/>
      <c r="AA546" s="151"/>
      <c r="AB546" s="151"/>
      <c r="AC546" s="151"/>
      <c r="AD546" s="151"/>
      <c r="AE546" s="151"/>
      <c r="AF546" s="151"/>
      <c r="AG546" s="151" t="s">
        <v>515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2" x14ac:dyDescent="0.2">
      <c r="A547" s="158"/>
      <c r="B547" s="159"/>
      <c r="C547" s="189" t="s">
        <v>1139</v>
      </c>
      <c r="D547" s="182"/>
      <c r="E547" s="183"/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190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189" t="s">
        <v>1295</v>
      </c>
      <c r="D548" s="182"/>
      <c r="E548" s="183">
        <v>1.01</v>
      </c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190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70">
        <v>116</v>
      </c>
      <c r="B549" s="171" t="s">
        <v>832</v>
      </c>
      <c r="C549" s="193" t="s">
        <v>833</v>
      </c>
      <c r="D549" s="172" t="s">
        <v>601</v>
      </c>
      <c r="E549" s="173">
        <v>2.02</v>
      </c>
      <c r="F549" s="194"/>
      <c r="G549" s="175">
        <f>ROUND(E549*F549,2)</f>
        <v>0</v>
      </c>
      <c r="H549" s="174"/>
      <c r="I549" s="175">
        <f>ROUND(E549*H549,2)</f>
        <v>0</v>
      </c>
      <c r="J549" s="174"/>
      <c r="K549" s="175">
        <f>ROUND(E549*J549,2)</f>
        <v>0</v>
      </c>
      <c r="L549" s="175">
        <v>21</v>
      </c>
      <c r="M549" s="175">
        <f>G549*(1+L549/100)</f>
        <v>0</v>
      </c>
      <c r="N549" s="173">
        <v>0.01</v>
      </c>
      <c r="O549" s="173">
        <f>ROUND(E549*N549,2)</f>
        <v>0.02</v>
      </c>
      <c r="P549" s="173">
        <v>0</v>
      </c>
      <c r="Q549" s="173">
        <f>ROUND(E549*P549,2)</f>
        <v>0</v>
      </c>
      <c r="R549" s="175"/>
      <c r="S549" s="175" t="s">
        <v>144</v>
      </c>
      <c r="T549" s="176" t="s">
        <v>145</v>
      </c>
      <c r="U549" s="161">
        <v>0</v>
      </c>
      <c r="V549" s="161">
        <f>ROUND(E549*U549,2)</f>
        <v>0</v>
      </c>
      <c r="W549" s="161"/>
      <c r="X549" s="161" t="s">
        <v>514</v>
      </c>
      <c r="Y549" s="161" t="s">
        <v>147</v>
      </c>
      <c r="Z549" s="151"/>
      <c r="AA549" s="151"/>
      <c r="AB549" s="151"/>
      <c r="AC549" s="151"/>
      <c r="AD549" s="151"/>
      <c r="AE549" s="151"/>
      <c r="AF549" s="151"/>
      <c r="AG549" s="151" t="s">
        <v>515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2" x14ac:dyDescent="0.2">
      <c r="A550" s="158"/>
      <c r="B550" s="159"/>
      <c r="C550" s="251" t="s">
        <v>801</v>
      </c>
      <c r="D550" s="252"/>
      <c r="E550" s="252"/>
      <c r="F550" s="252"/>
      <c r="G550" s="252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150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2" x14ac:dyDescent="0.2">
      <c r="A551" s="158"/>
      <c r="B551" s="159"/>
      <c r="C551" s="189" t="s">
        <v>1139</v>
      </c>
      <c r="D551" s="182"/>
      <c r="E551" s="183"/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190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189" t="s">
        <v>1298</v>
      </c>
      <c r="D552" s="182"/>
      <c r="E552" s="183">
        <v>2.02</v>
      </c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190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70">
        <v>117</v>
      </c>
      <c r="B553" s="171" t="s">
        <v>1299</v>
      </c>
      <c r="C553" s="193" t="s">
        <v>1300</v>
      </c>
      <c r="D553" s="172" t="s">
        <v>601</v>
      </c>
      <c r="E553" s="173">
        <v>2.02</v>
      </c>
      <c r="F553" s="194"/>
      <c r="G553" s="175">
        <f>ROUND(E553*F553,2)</f>
        <v>0</v>
      </c>
      <c r="H553" s="174"/>
      <c r="I553" s="175">
        <f>ROUND(E553*H553,2)</f>
        <v>0</v>
      </c>
      <c r="J553" s="174"/>
      <c r="K553" s="175">
        <f>ROUND(E553*J553,2)</f>
        <v>0</v>
      </c>
      <c r="L553" s="175">
        <v>21</v>
      </c>
      <c r="M553" s="175">
        <f>G553*(1+L553/100)</f>
        <v>0</v>
      </c>
      <c r="N553" s="173">
        <v>1.4500000000000001E-2</v>
      </c>
      <c r="O553" s="173">
        <f>ROUND(E553*N553,2)</f>
        <v>0.03</v>
      </c>
      <c r="P553" s="173">
        <v>0</v>
      </c>
      <c r="Q553" s="173">
        <f>ROUND(E553*P553,2)</f>
        <v>0</v>
      </c>
      <c r="R553" s="175"/>
      <c r="S553" s="175" t="s">
        <v>144</v>
      </c>
      <c r="T553" s="176" t="s">
        <v>145</v>
      </c>
      <c r="U553" s="161">
        <v>0</v>
      </c>
      <c r="V553" s="161">
        <f>ROUND(E553*U553,2)</f>
        <v>0</v>
      </c>
      <c r="W553" s="161"/>
      <c r="X553" s="161" t="s">
        <v>514</v>
      </c>
      <c r="Y553" s="161" t="s">
        <v>147</v>
      </c>
      <c r="Z553" s="151"/>
      <c r="AA553" s="151"/>
      <c r="AB553" s="151"/>
      <c r="AC553" s="151"/>
      <c r="AD553" s="151"/>
      <c r="AE553" s="151"/>
      <c r="AF553" s="151"/>
      <c r="AG553" s="151" t="s">
        <v>515</v>
      </c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2" x14ac:dyDescent="0.2">
      <c r="A554" s="158"/>
      <c r="B554" s="159"/>
      <c r="C554" s="251" t="s">
        <v>801</v>
      </c>
      <c r="D554" s="252"/>
      <c r="E554" s="252"/>
      <c r="F554" s="252"/>
      <c r="G554" s="252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150</v>
      </c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2" x14ac:dyDescent="0.2">
      <c r="A555" s="158"/>
      <c r="B555" s="159"/>
      <c r="C555" s="189" t="s">
        <v>1139</v>
      </c>
      <c r="D555" s="182"/>
      <c r="E555" s="183"/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190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3" x14ac:dyDescent="0.2">
      <c r="A556" s="158"/>
      <c r="B556" s="159"/>
      <c r="C556" s="189" t="s">
        <v>622</v>
      </c>
      <c r="D556" s="182"/>
      <c r="E556" s="183"/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190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3" x14ac:dyDescent="0.2">
      <c r="A557" s="158"/>
      <c r="B557" s="159"/>
      <c r="C557" s="189" t="s">
        <v>1012</v>
      </c>
      <c r="D557" s="182"/>
      <c r="E557" s="183"/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61"/>
      <c r="Z557" s="151"/>
      <c r="AA557" s="151"/>
      <c r="AB557" s="151"/>
      <c r="AC557" s="151"/>
      <c r="AD557" s="151"/>
      <c r="AE557" s="151"/>
      <c r="AF557" s="151"/>
      <c r="AG557" s="151" t="s">
        <v>190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89" t="s">
        <v>837</v>
      </c>
      <c r="D558" s="182"/>
      <c r="E558" s="183">
        <v>2.02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190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ht="22.5" outlineLevel="1" x14ac:dyDescent="0.2">
      <c r="A559" s="170">
        <v>118</v>
      </c>
      <c r="B559" s="171" t="s">
        <v>846</v>
      </c>
      <c r="C559" s="193" t="s">
        <v>847</v>
      </c>
      <c r="D559" s="172" t="s">
        <v>601</v>
      </c>
      <c r="E559" s="173">
        <v>1.01</v>
      </c>
      <c r="F559" s="194"/>
      <c r="G559" s="175">
        <f>ROUND(E559*F559,2)</f>
        <v>0</v>
      </c>
      <c r="H559" s="174"/>
      <c r="I559" s="175">
        <f>ROUND(E559*H559,2)</f>
        <v>0</v>
      </c>
      <c r="J559" s="174"/>
      <c r="K559" s="175">
        <f>ROUND(E559*J559,2)</f>
        <v>0</v>
      </c>
      <c r="L559" s="175">
        <v>21</v>
      </c>
      <c r="M559" s="175">
        <f>G559*(1+L559/100)</f>
        <v>0</v>
      </c>
      <c r="N559" s="173">
        <v>3.8399999999999997E-2</v>
      </c>
      <c r="O559" s="173">
        <f>ROUND(E559*N559,2)</f>
        <v>0.04</v>
      </c>
      <c r="P559" s="173">
        <v>0</v>
      </c>
      <c r="Q559" s="173">
        <f>ROUND(E559*P559,2)</f>
        <v>0</v>
      </c>
      <c r="R559" s="175" t="s">
        <v>513</v>
      </c>
      <c r="S559" s="175" t="s">
        <v>185</v>
      </c>
      <c r="T559" s="176" t="s">
        <v>185</v>
      </c>
      <c r="U559" s="161">
        <v>0</v>
      </c>
      <c r="V559" s="161">
        <f>ROUND(E559*U559,2)</f>
        <v>0</v>
      </c>
      <c r="W559" s="161"/>
      <c r="X559" s="161" t="s">
        <v>514</v>
      </c>
      <c r="Y559" s="161" t="s">
        <v>147</v>
      </c>
      <c r="Z559" s="151"/>
      <c r="AA559" s="151"/>
      <c r="AB559" s="151"/>
      <c r="AC559" s="151"/>
      <c r="AD559" s="151"/>
      <c r="AE559" s="151"/>
      <c r="AF559" s="151"/>
      <c r="AG559" s="151" t="s">
        <v>515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2" x14ac:dyDescent="0.2">
      <c r="A560" s="158"/>
      <c r="B560" s="159"/>
      <c r="C560" s="251" t="s">
        <v>801</v>
      </c>
      <c r="D560" s="252"/>
      <c r="E560" s="252"/>
      <c r="F560" s="252"/>
      <c r="G560" s="252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150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2" x14ac:dyDescent="0.2">
      <c r="A561" s="158"/>
      <c r="B561" s="159"/>
      <c r="C561" s="189" t="s">
        <v>1139</v>
      </c>
      <c r="D561" s="182"/>
      <c r="E561" s="183"/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190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3" x14ac:dyDescent="0.2">
      <c r="A562" s="158"/>
      <c r="B562" s="159"/>
      <c r="C562" s="189" t="s">
        <v>629</v>
      </c>
      <c r="D562" s="182"/>
      <c r="E562" s="183"/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190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">
      <c r="A563" s="158"/>
      <c r="B563" s="159"/>
      <c r="C563" s="189" t="s">
        <v>843</v>
      </c>
      <c r="D563" s="182"/>
      <c r="E563" s="183">
        <v>1.01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190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ht="22.5" outlineLevel="1" x14ac:dyDescent="0.2">
      <c r="A564" s="170">
        <v>119</v>
      </c>
      <c r="B564" s="171" t="s">
        <v>871</v>
      </c>
      <c r="C564" s="193" t="s">
        <v>872</v>
      </c>
      <c r="D564" s="172" t="s">
        <v>601</v>
      </c>
      <c r="E564" s="173">
        <v>1.01</v>
      </c>
      <c r="F564" s="194"/>
      <c r="G564" s="175">
        <f>ROUND(E564*F564,2)</f>
        <v>0</v>
      </c>
      <c r="H564" s="174"/>
      <c r="I564" s="175">
        <f>ROUND(E564*H564,2)</f>
        <v>0</v>
      </c>
      <c r="J564" s="174"/>
      <c r="K564" s="175">
        <f>ROUND(E564*J564,2)</f>
        <v>0</v>
      </c>
      <c r="L564" s="175">
        <v>21</v>
      </c>
      <c r="M564" s="175">
        <f>G564*(1+L564/100)</f>
        <v>0</v>
      </c>
      <c r="N564" s="173">
        <v>3.2500000000000001E-2</v>
      </c>
      <c r="O564" s="173">
        <f>ROUND(E564*N564,2)</f>
        <v>0.03</v>
      </c>
      <c r="P564" s="173">
        <v>0</v>
      </c>
      <c r="Q564" s="173">
        <f>ROUND(E564*P564,2)</f>
        <v>0</v>
      </c>
      <c r="R564" s="175" t="s">
        <v>513</v>
      </c>
      <c r="S564" s="175" t="s">
        <v>185</v>
      </c>
      <c r="T564" s="176" t="s">
        <v>185</v>
      </c>
      <c r="U564" s="161">
        <v>0</v>
      </c>
      <c r="V564" s="161">
        <f>ROUND(E564*U564,2)</f>
        <v>0</v>
      </c>
      <c r="W564" s="161"/>
      <c r="X564" s="161" t="s">
        <v>514</v>
      </c>
      <c r="Y564" s="161" t="s">
        <v>147</v>
      </c>
      <c r="Z564" s="151"/>
      <c r="AA564" s="151"/>
      <c r="AB564" s="151"/>
      <c r="AC564" s="151"/>
      <c r="AD564" s="151"/>
      <c r="AE564" s="151"/>
      <c r="AF564" s="151"/>
      <c r="AG564" s="151" t="s">
        <v>515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251" t="s">
        <v>801</v>
      </c>
      <c r="D565" s="252"/>
      <c r="E565" s="252"/>
      <c r="F565" s="252"/>
      <c r="G565" s="252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150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2" x14ac:dyDescent="0.2">
      <c r="A566" s="158"/>
      <c r="B566" s="159"/>
      <c r="C566" s="189" t="s">
        <v>1139</v>
      </c>
      <c r="D566" s="182"/>
      <c r="E566" s="183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190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89" t="s">
        <v>629</v>
      </c>
      <c r="D567" s="182"/>
      <c r="E567" s="183"/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190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89" t="s">
        <v>868</v>
      </c>
      <c r="D568" s="182"/>
      <c r="E568" s="183">
        <v>1.01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190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ht="22.5" outlineLevel="1" x14ac:dyDescent="0.2">
      <c r="A569" s="170">
        <v>120</v>
      </c>
      <c r="B569" s="171" t="s">
        <v>1301</v>
      </c>
      <c r="C569" s="193" t="s">
        <v>1302</v>
      </c>
      <c r="D569" s="172" t="s">
        <v>601</v>
      </c>
      <c r="E569" s="173">
        <v>1.01</v>
      </c>
      <c r="F569" s="194"/>
      <c r="G569" s="175">
        <f>ROUND(E569*F569,2)</f>
        <v>0</v>
      </c>
      <c r="H569" s="174"/>
      <c r="I569" s="175">
        <f>ROUND(E569*H569,2)</f>
        <v>0</v>
      </c>
      <c r="J569" s="174"/>
      <c r="K569" s="175">
        <f>ROUND(E569*J569,2)</f>
        <v>0</v>
      </c>
      <c r="L569" s="175">
        <v>21</v>
      </c>
      <c r="M569" s="175">
        <f>G569*(1+L569/100)</f>
        <v>0</v>
      </c>
      <c r="N569" s="173">
        <v>3.1199999999999999E-2</v>
      </c>
      <c r="O569" s="173">
        <f>ROUND(E569*N569,2)</f>
        <v>0.03</v>
      </c>
      <c r="P569" s="173">
        <v>0</v>
      </c>
      <c r="Q569" s="173">
        <f>ROUND(E569*P569,2)</f>
        <v>0</v>
      </c>
      <c r="R569" s="175" t="s">
        <v>513</v>
      </c>
      <c r="S569" s="175" t="s">
        <v>185</v>
      </c>
      <c r="T569" s="176" t="s">
        <v>185</v>
      </c>
      <c r="U569" s="161">
        <v>0</v>
      </c>
      <c r="V569" s="161">
        <f>ROUND(E569*U569,2)</f>
        <v>0</v>
      </c>
      <c r="W569" s="161"/>
      <c r="X569" s="161" t="s">
        <v>514</v>
      </c>
      <c r="Y569" s="161" t="s">
        <v>147</v>
      </c>
      <c r="Z569" s="151"/>
      <c r="AA569" s="151"/>
      <c r="AB569" s="151"/>
      <c r="AC569" s="151"/>
      <c r="AD569" s="151"/>
      <c r="AE569" s="151"/>
      <c r="AF569" s="151"/>
      <c r="AG569" s="151" t="s">
        <v>515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2" x14ac:dyDescent="0.2">
      <c r="A570" s="158"/>
      <c r="B570" s="159"/>
      <c r="C570" s="189" t="s">
        <v>1139</v>
      </c>
      <c r="D570" s="182"/>
      <c r="E570" s="183"/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190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89" t="s">
        <v>1303</v>
      </c>
      <c r="D571" s="182"/>
      <c r="E571" s="183"/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190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89" t="s">
        <v>1304</v>
      </c>
      <c r="D572" s="182"/>
      <c r="E572" s="183">
        <v>1.01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190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ht="22.5" outlineLevel="1" x14ac:dyDescent="0.2">
      <c r="A573" s="170">
        <v>121</v>
      </c>
      <c r="B573" s="171" t="s">
        <v>1305</v>
      </c>
      <c r="C573" s="193" t="s">
        <v>1306</v>
      </c>
      <c r="D573" s="172" t="s">
        <v>601</v>
      </c>
      <c r="E573" s="173">
        <v>2.02</v>
      </c>
      <c r="F573" s="194"/>
      <c r="G573" s="175">
        <f>ROUND(E573*F573,2)</f>
        <v>0</v>
      </c>
      <c r="H573" s="174"/>
      <c r="I573" s="175">
        <f>ROUND(E573*H573,2)</f>
        <v>0</v>
      </c>
      <c r="J573" s="174"/>
      <c r="K573" s="175">
        <f>ROUND(E573*J573,2)</f>
        <v>0</v>
      </c>
      <c r="L573" s="175">
        <v>21</v>
      </c>
      <c r="M573" s="175">
        <f>G573*(1+L573/100)</f>
        <v>0</v>
      </c>
      <c r="N573" s="173">
        <v>3.0499999999999999E-2</v>
      </c>
      <c r="O573" s="173">
        <f>ROUND(E573*N573,2)</f>
        <v>0.06</v>
      </c>
      <c r="P573" s="173">
        <v>0</v>
      </c>
      <c r="Q573" s="173">
        <f>ROUND(E573*P573,2)</f>
        <v>0</v>
      </c>
      <c r="R573" s="175" t="s">
        <v>513</v>
      </c>
      <c r="S573" s="175" t="s">
        <v>185</v>
      </c>
      <c r="T573" s="176" t="s">
        <v>185</v>
      </c>
      <c r="U573" s="161">
        <v>0</v>
      </c>
      <c r="V573" s="161">
        <f>ROUND(E573*U573,2)</f>
        <v>0</v>
      </c>
      <c r="W573" s="161"/>
      <c r="X573" s="161" t="s">
        <v>514</v>
      </c>
      <c r="Y573" s="161" t="s">
        <v>147</v>
      </c>
      <c r="Z573" s="151"/>
      <c r="AA573" s="151"/>
      <c r="AB573" s="151"/>
      <c r="AC573" s="151"/>
      <c r="AD573" s="151"/>
      <c r="AE573" s="151"/>
      <c r="AF573" s="151"/>
      <c r="AG573" s="151" t="s">
        <v>515</v>
      </c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2" x14ac:dyDescent="0.2">
      <c r="A574" s="158"/>
      <c r="B574" s="159"/>
      <c r="C574" s="189" t="s">
        <v>1139</v>
      </c>
      <c r="D574" s="182"/>
      <c r="E574" s="183"/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190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">
      <c r="A575" s="158"/>
      <c r="B575" s="159"/>
      <c r="C575" s="189" t="s">
        <v>1303</v>
      </c>
      <c r="D575" s="182"/>
      <c r="E575" s="183"/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190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89" t="s">
        <v>1307</v>
      </c>
      <c r="D576" s="182"/>
      <c r="E576" s="183">
        <v>2.02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190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ht="22.5" outlineLevel="1" x14ac:dyDescent="0.2">
      <c r="A577" s="170">
        <v>122</v>
      </c>
      <c r="B577" s="171" t="s">
        <v>1308</v>
      </c>
      <c r="C577" s="193" t="s">
        <v>1309</v>
      </c>
      <c r="D577" s="172" t="s">
        <v>601</v>
      </c>
      <c r="E577" s="173">
        <v>1.01</v>
      </c>
      <c r="F577" s="194"/>
      <c r="G577" s="175">
        <f>ROUND(E577*F577,2)</f>
        <v>0</v>
      </c>
      <c r="H577" s="174"/>
      <c r="I577" s="175">
        <f>ROUND(E577*H577,2)</f>
        <v>0</v>
      </c>
      <c r="J577" s="174"/>
      <c r="K577" s="175">
        <f>ROUND(E577*J577,2)</f>
        <v>0</v>
      </c>
      <c r="L577" s="175">
        <v>21</v>
      </c>
      <c r="M577" s="175">
        <f>G577*(1+L577/100)</f>
        <v>0</v>
      </c>
      <c r="N577" s="173">
        <v>2.9899999999999999E-2</v>
      </c>
      <c r="O577" s="173">
        <f>ROUND(E577*N577,2)</f>
        <v>0.03</v>
      </c>
      <c r="P577" s="173">
        <v>0</v>
      </c>
      <c r="Q577" s="173">
        <f>ROUND(E577*P577,2)</f>
        <v>0</v>
      </c>
      <c r="R577" s="175" t="s">
        <v>513</v>
      </c>
      <c r="S577" s="175" t="s">
        <v>185</v>
      </c>
      <c r="T577" s="176" t="s">
        <v>185</v>
      </c>
      <c r="U577" s="161">
        <v>0</v>
      </c>
      <c r="V577" s="161">
        <f>ROUND(E577*U577,2)</f>
        <v>0</v>
      </c>
      <c r="W577" s="161"/>
      <c r="X577" s="161" t="s">
        <v>514</v>
      </c>
      <c r="Y577" s="161" t="s">
        <v>147</v>
      </c>
      <c r="Z577" s="151"/>
      <c r="AA577" s="151"/>
      <c r="AB577" s="151"/>
      <c r="AC577" s="151"/>
      <c r="AD577" s="151"/>
      <c r="AE577" s="151"/>
      <c r="AF577" s="151"/>
      <c r="AG577" s="151" t="s">
        <v>515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2" x14ac:dyDescent="0.2">
      <c r="A578" s="158"/>
      <c r="B578" s="159"/>
      <c r="C578" s="189" t="s">
        <v>1139</v>
      </c>
      <c r="D578" s="182"/>
      <c r="E578" s="183"/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190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89" t="s">
        <v>1144</v>
      </c>
      <c r="D579" s="182"/>
      <c r="E579" s="183"/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190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89" t="s">
        <v>1310</v>
      </c>
      <c r="D580" s="182"/>
      <c r="E580" s="183">
        <v>1.01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190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ht="22.5" outlineLevel="1" x14ac:dyDescent="0.2">
      <c r="A581" s="170">
        <v>123</v>
      </c>
      <c r="B581" s="171" t="s">
        <v>890</v>
      </c>
      <c r="C581" s="193" t="s">
        <v>891</v>
      </c>
      <c r="D581" s="172" t="s">
        <v>601</v>
      </c>
      <c r="E581" s="173">
        <v>1.01</v>
      </c>
      <c r="F581" s="194"/>
      <c r="G581" s="175">
        <f>ROUND(E581*F581,2)</f>
        <v>0</v>
      </c>
      <c r="H581" s="174"/>
      <c r="I581" s="175">
        <f>ROUND(E581*H581,2)</f>
        <v>0</v>
      </c>
      <c r="J581" s="174"/>
      <c r="K581" s="175">
        <f>ROUND(E581*J581,2)</f>
        <v>0</v>
      </c>
      <c r="L581" s="175">
        <v>21</v>
      </c>
      <c r="M581" s="175">
        <f>G581*(1+L581/100)</f>
        <v>0</v>
      </c>
      <c r="N581" s="173">
        <v>4.2200000000000001E-2</v>
      </c>
      <c r="O581" s="173">
        <f>ROUND(E581*N581,2)</f>
        <v>0.04</v>
      </c>
      <c r="P581" s="173">
        <v>0</v>
      </c>
      <c r="Q581" s="173">
        <f>ROUND(E581*P581,2)</f>
        <v>0</v>
      </c>
      <c r="R581" s="175" t="s">
        <v>513</v>
      </c>
      <c r="S581" s="175" t="s">
        <v>185</v>
      </c>
      <c r="T581" s="176" t="s">
        <v>185</v>
      </c>
      <c r="U581" s="161">
        <v>0</v>
      </c>
      <c r="V581" s="161">
        <f>ROUND(E581*U581,2)</f>
        <v>0</v>
      </c>
      <c r="W581" s="161"/>
      <c r="X581" s="161" t="s">
        <v>514</v>
      </c>
      <c r="Y581" s="161" t="s">
        <v>147</v>
      </c>
      <c r="Z581" s="151"/>
      <c r="AA581" s="151"/>
      <c r="AB581" s="151"/>
      <c r="AC581" s="151"/>
      <c r="AD581" s="151"/>
      <c r="AE581" s="151"/>
      <c r="AF581" s="151"/>
      <c r="AG581" s="151" t="s">
        <v>515</v>
      </c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2" x14ac:dyDescent="0.2">
      <c r="A582" s="158"/>
      <c r="B582" s="159"/>
      <c r="C582" s="251" t="s">
        <v>801</v>
      </c>
      <c r="D582" s="252"/>
      <c r="E582" s="252"/>
      <c r="F582" s="252"/>
      <c r="G582" s="252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150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189" t="s">
        <v>1139</v>
      </c>
      <c r="D583" s="182"/>
      <c r="E583" s="183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190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89" t="s">
        <v>622</v>
      </c>
      <c r="D584" s="182"/>
      <c r="E584" s="183"/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190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89" t="s">
        <v>1012</v>
      </c>
      <c r="D585" s="182"/>
      <c r="E585" s="183"/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190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">
      <c r="A586" s="158"/>
      <c r="B586" s="159"/>
      <c r="C586" s="189" t="s">
        <v>1311</v>
      </c>
      <c r="D586" s="182"/>
      <c r="E586" s="183">
        <v>1.01</v>
      </c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190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ht="22.5" outlineLevel="1" x14ac:dyDescent="0.2">
      <c r="A587" s="170">
        <v>124</v>
      </c>
      <c r="B587" s="171" t="s">
        <v>1312</v>
      </c>
      <c r="C587" s="193" t="s">
        <v>1313</v>
      </c>
      <c r="D587" s="172" t="s">
        <v>601</v>
      </c>
      <c r="E587" s="173">
        <v>1.01</v>
      </c>
      <c r="F587" s="194"/>
      <c r="G587" s="175">
        <f>ROUND(E587*F587,2)</f>
        <v>0</v>
      </c>
      <c r="H587" s="174"/>
      <c r="I587" s="175">
        <f>ROUND(E587*H587,2)</f>
        <v>0</v>
      </c>
      <c r="J587" s="174"/>
      <c r="K587" s="175">
        <f>ROUND(E587*J587,2)</f>
        <v>0</v>
      </c>
      <c r="L587" s="175">
        <v>21</v>
      </c>
      <c r="M587" s="175">
        <f>G587*(1+L587/100)</f>
        <v>0</v>
      </c>
      <c r="N587" s="173">
        <v>8.8400000000000006E-2</v>
      </c>
      <c r="O587" s="173">
        <f>ROUND(E587*N587,2)</f>
        <v>0.09</v>
      </c>
      <c r="P587" s="173">
        <v>0</v>
      </c>
      <c r="Q587" s="173">
        <f>ROUND(E587*P587,2)</f>
        <v>0</v>
      </c>
      <c r="R587" s="175" t="s">
        <v>513</v>
      </c>
      <c r="S587" s="175" t="s">
        <v>185</v>
      </c>
      <c r="T587" s="176" t="s">
        <v>185</v>
      </c>
      <c r="U587" s="161">
        <v>0</v>
      </c>
      <c r="V587" s="161">
        <f>ROUND(E587*U587,2)</f>
        <v>0</v>
      </c>
      <c r="W587" s="161"/>
      <c r="X587" s="161" t="s">
        <v>514</v>
      </c>
      <c r="Y587" s="161" t="s">
        <v>147</v>
      </c>
      <c r="Z587" s="151"/>
      <c r="AA587" s="151"/>
      <c r="AB587" s="151"/>
      <c r="AC587" s="151"/>
      <c r="AD587" s="151"/>
      <c r="AE587" s="151"/>
      <c r="AF587" s="151"/>
      <c r="AG587" s="151" t="s">
        <v>515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2" x14ac:dyDescent="0.2">
      <c r="A588" s="158"/>
      <c r="B588" s="159"/>
      <c r="C588" s="189" t="s">
        <v>1139</v>
      </c>
      <c r="D588" s="182"/>
      <c r="E588" s="183"/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190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89" t="s">
        <v>629</v>
      </c>
      <c r="D589" s="182"/>
      <c r="E589" s="183"/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190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189" t="s">
        <v>1012</v>
      </c>
      <c r="D590" s="182"/>
      <c r="E590" s="183"/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190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89" t="s">
        <v>1314</v>
      </c>
      <c r="D591" s="182"/>
      <c r="E591" s="183">
        <v>1.01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190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1" x14ac:dyDescent="0.2">
      <c r="A592" s="170">
        <v>125</v>
      </c>
      <c r="B592" s="171" t="s">
        <v>902</v>
      </c>
      <c r="C592" s="193" t="s">
        <v>903</v>
      </c>
      <c r="D592" s="172" t="s">
        <v>601</v>
      </c>
      <c r="E592" s="173">
        <v>1.01</v>
      </c>
      <c r="F592" s="194"/>
      <c r="G592" s="175">
        <f>ROUND(E592*F592,2)</f>
        <v>0</v>
      </c>
      <c r="H592" s="174"/>
      <c r="I592" s="175">
        <f>ROUND(E592*H592,2)</f>
        <v>0</v>
      </c>
      <c r="J592" s="174"/>
      <c r="K592" s="175">
        <f>ROUND(E592*J592,2)</f>
        <v>0</v>
      </c>
      <c r="L592" s="175">
        <v>21</v>
      </c>
      <c r="M592" s="175">
        <f>G592*(1+L592/100)</f>
        <v>0</v>
      </c>
      <c r="N592" s="173">
        <v>1.41E-2</v>
      </c>
      <c r="O592" s="173">
        <f>ROUND(E592*N592,2)</f>
        <v>0.01</v>
      </c>
      <c r="P592" s="173">
        <v>0</v>
      </c>
      <c r="Q592" s="173">
        <f>ROUND(E592*P592,2)</f>
        <v>0</v>
      </c>
      <c r="R592" s="175" t="s">
        <v>513</v>
      </c>
      <c r="S592" s="175" t="s">
        <v>185</v>
      </c>
      <c r="T592" s="176" t="s">
        <v>185</v>
      </c>
      <c r="U592" s="161">
        <v>0</v>
      </c>
      <c r="V592" s="161">
        <f>ROUND(E592*U592,2)</f>
        <v>0</v>
      </c>
      <c r="W592" s="161"/>
      <c r="X592" s="161" t="s">
        <v>514</v>
      </c>
      <c r="Y592" s="161" t="s">
        <v>147</v>
      </c>
      <c r="Z592" s="151"/>
      <c r="AA592" s="151"/>
      <c r="AB592" s="151"/>
      <c r="AC592" s="151"/>
      <c r="AD592" s="151"/>
      <c r="AE592" s="151"/>
      <c r="AF592" s="151"/>
      <c r="AG592" s="151" t="s">
        <v>515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2" x14ac:dyDescent="0.2">
      <c r="A593" s="158"/>
      <c r="B593" s="159"/>
      <c r="C593" s="251" t="s">
        <v>801</v>
      </c>
      <c r="D593" s="252"/>
      <c r="E593" s="252"/>
      <c r="F593" s="252"/>
      <c r="G593" s="252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150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2" x14ac:dyDescent="0.2">
      <c r="A594" s="158"/>
      <c r="B594" s="159"/>
      <c r="C594" s="189" t="s">
        <v>1139</v>
      </c>
      <c r="D594" s="182"/>
      <c r="E594" s="183"/>
      <c r="F594" s="161"/>
      <c r="G594" s="16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190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3" x14ac:dyDescent="0.2">
      <c r="A595" s="158"/>
      <c r="B595" s="159"/>
      <c r="C595" s="189" t="s">
        <v>1295</v>
      </c>
      <c r="D595" s="182"/>
      <c r="E595" s="183">
        <v>1.01</v>
      </c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190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ht="22.5" outlineLevel="1" x14ac:dyDescent="0.2">
      <c r="A596" s="170">
        <v>126</v>
      </c>
      <c r="B596" s="171" t="s">
        <v>904</v>
      </c>
      <c r="C596" s="193" t="s">
        <v>905</v>
      </c>
      <c r="D596" s="172" t="s">
        <v>601</v>
      </c>
      <c r="E596" s="173">
        <v>1.01</v>
      </c>
      <c r="F596" s="194"/>
      <c r="G596" s="175">
        <f>ROUND(E596*F596,2)</f>
        <v>0</v>
      </c>
      <c r="H596" s="174"/>
      <c r="I596" s="175">
        <f>ROUND(E596*H596,2)</f>
        <v>0</v>
      </c>
      <c r="J596" s="174"/>
      <c r="K596" s="175">
        <f>ROUND(E596*J596,2)</f>
        <v>0</v>
      </c>
      <c r="L596" s="175">
        <v>21</v>
      </c>
      <c r="M596" s="175">
        <f>G596*(1+L596/100)</f>
        <v>0</v>
      </c>
      <c r="N596" s="173">
        <v>3.15E-2</v>
      </c>
      <c r="O596" s="173">
        <f>ROUND(E596*N596,2)</f>
        <v>0.03</v>
      </c>
      <c r="P596" s="173">
        <v>0</v>
      </c>
      <c r="Q596" s="173">
        <f>ROUND(E596*P596,2)</f>
        <v>0</v>
      </c>
      <c r="R596" s="175" t="s">
        <v>513</v>
      </c>
      <c r="S596" s="175" t="s">
        <v>185</v>
      </c>
      <c r="T596" s="176" t="s">
        <v>185</v>
      </c>
      <c r="U596" s="161">
        <v>0</v>
      </c>
      <c r="V596" s="161">
        <f>ROUND(E596*U596,2)</f>
        <v>0</v>
      </c>
      <c r="W596" s="161"/>
      <c r="X596" s="161" t="s">
        <v>514</v>
      </c>
      <c r="Y596" s="161" t="s">
        <v>147</v>
      </c>
      <c r="Z596" s="151"/>
      <c r="AA596" s="151"/>
      <c r="AB596" s="151"/>
      <c r="AC596" s="151"/>
      <c r="AD596" s="151"/>
      <c r="AE596" s="151"/>
      <c r="AF596" s="151"/>
      <c r="AG596" s="151" t="s">
        <v>515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2" x14ac:dyDescent="0.2">
      <c r="A597" s="158"/>
      <c r="B597" s="159"/>
      <c r="C597" s="251" t="s">
        <v>801</v>
      </c>
      <c r="D597" s="252"/>
      <c r="E597" s="252"/>
      <c r="F597" s="252"/>
      <c r="G597" s="252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150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2" x14ac:dyDescent="0.2">
      <c r="A598" s="158"/>
      <c r="B598" s="159"/>
      <c r="C598" s="189" t="s">
        <v>1139</v>
      </c>
      <c r="D598" s="182"/>
      <c r="E598" s="183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190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89" t="s">
        <v>1295</v>
      </c>
      <c r="D599" s="182"/>
      <c r="E599" s="183">
        <v>1.01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190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x14ac:dyDescent="0.2">
      <c r="A600" s="163" t="s">
        <v>139</v>
      </c>
      <c r="B600" s="164" t="s">
        <v>92</v>
      </c>
      <c r="C600" s="177" t="s">
        <v>93</v>
      </c>
      <c r="D600" s="165"/>
      <c r="E600" s="166"/>
      <c r="F600" s="167"/>
      <c r="G600" s="167">
        <f>SUMIF(AG601:AG604,"&lt;&gt;NOR",G601:G604)</f>
        <v>0</v>
      </c>
      <c r="H600" s="167"/>
      <c r="I600" s="167">
        <f>SUM(I601:I604)</f>
        <v>0</v>
      </c>
      <c r="J600" s="167"/>
      <c r="K600" s="167">
        <f>SUM(K601:K604)</f>
        <v>0</v>
      </c>
      <c r="L600" s="167"/>
      <c r="M600" s="167">
        <f>SUM(M601:M604)</f>
        <v>0</v>
      </c>
      <c r="N600" s="166"/>
      <c r="O600" s="166">
        <f>SUM(O601:O604)</f>
        <v>0</v>
      </c>
      <c r="P600" s="166"/>
      <c r="Q600" s="166">
        <f>SUM(Q601:Q604)</f>
        <v>0</v>
      </c>
      <c r="R600" s="167"/>
      <c r="S600" s="167"/>
      <c r="T600" s="168"/>
      <c r="U600" s="162"/>
      <c r="V600" s="162">
        <f>SUM(V601:V604)</f>
        <v>0</v>
      </c>
      <c r="W600" s="162"/>
      <c r="X600" s="162"/>
      <c r="Y600" s="162"/>
      <c r="AG600" t="s">
        <v>140</v>
      </c>
    </row>
    <row r="601" spans="1:60" ht="22.5" outlineLevel="1" x14ac:dyDescent="0.2">
      <c r="A601" s="170">
        <v>127</v>
      </c>
      <c r="B601" s="171" t="s">
        <v>1315</v>
      </c>
      <c r="C601" s="178" t="s">
        <v>1316</v>
      </c>
      <c r="D601" s="172" t="s">
        <v>601</v>
      </c>
      <c r="E601" s="173">
        <v>7</v>
      </c>
      <c r="F601" s="174"/>
      <c r="G601" s="175">
        <f>ROUND(E601*F601,2)</f>
        <v>0</v>
      </c>
      <c r="H601" s="174"/>
      <c r="I601" s="175">
        <f>ROUND(E601*H601,2)</f>
        <v>0</v>
      </c>
      <c r="J601" s="174"/>
      <c r="K601" s="175">
        <f>ROUND(E601*J601,2)</f>
        <v>0</v>
      </c>
      <c r="L601" s="175">
        <v>21</v>
      </c>
      <c r="M601" s="175">
        <f>G601*(1+L601/100)</f>
        <v>0</v>
      </c>
      <c r="N601" s="173">
        <v>0</v>
      </c>
      <c r="O601" s="173">
        <f>ROUND(E601*N601,2)</f>
        <v>0</v>
      </c>
      <c r="P601" s="173">
        <v>0</v>
      </c>
      <c r="Q601" s="173">
        <f>ROUND(E601*P601,2)</f>
        <v>0</v>
      </c>
      <c r="R601" s="175"/>
      <c r="S601" s="175" t="s">
        <v>144</v>
      </c>
      <c r="T601" s="176" t="s">
        <v>145</v>
      </c>
      <c r="U601" s="161">
        <v>0</v>
      </c>
      <c r="V601" s="161">
        <f>ROUND(E601*U601,2)</f>
        <v>0</v>
      </c>
      <c r="W601" s="161"/>
      <c r="X601" s="161" t="s">
        <v>146</v>
      </c>
      <c r="Y601" s="161" t="s">
        <v>147</v>
      </c>
      <c r="Z601" s="151"/>
      <c r="AA601" s="151"/>
      <c r="AB601" s="151"/>
      <c r="AC601" s="151"/>
      <c r="AD601" s="151"/>
      <c r="AE601" s="151"/>
      <c r="AF601" s="151"/>
      <c r="AG601" s="151" t="s">
        <v>148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ht="33.75" outlineLevel="2" x14ac:dyDescent="0.2">
      <c r="A602" s="158"/>
      <c r="B602" s="159"/>
      <c r="C602" s="251" t="s">
        <v>1317</v>
      </c>
      <c r="D602" s="252"/>
      <c r="E602" s="252"/>
      <c r="F602" s="252"/>
      <c r="G602" s="252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150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88" t="str">
        <f>C602</f>
        <v>Kompletní ochrana stávajících dřevin včetně kořenového prostoru před poškozením v průběhu výstavby včetně dodávky potřebných materiálů a včetně odstranění po ukončení prací. V blízkosti stromů buse proveden ruční výkop do vzdálenosti 2,5m od kmene stromu - příplatek za ruční výkop kolem stromů zahrnout také do této položky</v>
      </c>
      <c r="BB602" s="151"/>
      <c r="BC602" s="151"/>
      <c r="BD602" s="151"/>
      <c r="BE602" s="151"/>
      <c r="BF602" s="151"/>
      <c r="BG602" s="151"/>
      <c r="BH602" s="151"/>
    </row>
    <row r="603" spans="1:60" outlineLevel="2" x14ac:dyDescent="0.2">
      <c r="A603" s="158"/>
      <c r="B603" s="159"/>
      <c r="C603" s="189" t="s">
        <v>1318</v>
      </c>
      <c r="D603" s="182"/>
      <c r="E603" s="183">
        <v>4</v>
      </c>
      <c r="F603" s="161"/>
      <c r="G603" s="161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190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">
      <c r="A604" s="158"/>
      <c r="B604" s="159"/>
      <c r="C604" s="189" t="s">
        <v>1319</v>
      </c>
      <c r="D604" s="182"/>
      <c r="E604" s="183">
        <v>3</v>
      </c>
      <c r="F604" s="161"/>
      <c r="G604" s="16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190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x14ac:dyDescent="0.2">
      <c r="A605" s="163" t="s">
        <v>139</v>
      </c>
      <c r="B605" s="164" t="s">
        <v>94</v>
      </c>
      <c r="C605" s="177" t="s">
        <v>95</v>
      </c>
      <c r="D605" s="165"/>
      <c r="E605" s="166"/>
      <c r="F605" s="167"/>
      <c r="G605" s="167">
        <f>SUMIF(AG606:AG615,"&lt;&gt;NOR",G606:G615)</f>
        <v>0</v>
      </c>
      <c r="H605" s="167"/>
      <c r="I605" s="167">
        <f>SUM(I606:I615)</f>
        <v>0</v>
      </c>
      <c r="J605" s="167"/>
      <c r="K605" s="167">
        <f>SUM(K606:K615)</f>
        <v>0</v>
      </c>
      <c r="L605" s="167"/>
      <c r="M605" s="167">
        <f>SUM(M606:M615)</f>
        <v>0</v>
      </c>
      <c r="N605" s="166"/>
      <c r="O605" s="166">
        <f>SUM(O606:O615)</f>
        <v>10.61</v>
      </c>
      <c r="P605" s="166"/>
      <c r="Q605" s="166">
        <f>SUM(Q606:Q615)</f>
        <v>0</v>
      </c>
      <c r="R605" s="167"/>
      <c r="S605" s="167"/>
      <c r="T605" s="168"/>
      <c r="U605" s="162"/>
      <c r="V605" s="162">
        <f>SUM(V606:V615)</f>
        <v>20.52</v>
      </c>
      <c r="W605" s="162"/>
      <c r="X605" s="162"/>
      <c r="Y605" s="162"/>
      <c r="AG605" t="s">
        <v>140</v>
      </c>
    </row>
    <row r="606" spans="1:60" ht="22.5" outlineLevel="1" x14ac:dyDescent="0.2">
      <c r="A606" s="170">
        <v>128</v>
      </c>
      <c r="B606" s="171" t="s">
        <v>923</v>
      </c>
      <c r="C606" s="178" t="s">
        <v>924</v>
      </c>
      <c r="D606" s="172" t="s">
        <v>230</v>
      </c>
      <c r="E606" s="173">
        <v>18</v>
      </c>
      <c r="F606" s="174"/>
      <c r="G606" s="175">
        <f>ROUND(E606*F606,2)</f>
        <v>0</v>
      </c>
      <c r="H606" s="174"/>
      <c r="I606" s="175">
        <f>ROUND(E606*H606,2)</f>
        <v>0</v>
      </c>
      <c r="J606" s="174"/>
      <c r="K606" s="175">
        <f>ROUND(E606*J606,2)</f>
        <v>0</v>
      </c>
      <c r="L606" s="175">
        <v>21</v>
      </c>
      <c r="M606" s="175">
        <f>G606*(1+L606/100)</f>
        <v>0</v>
      </c>
      <c r="N606" s="173">
        <v>0.185</v>
      </c>
      <c r="O606" s="173">
        <f>ROUND(E606*N606,2)</f>
        <v>3.33</v>
      </c>
      <c r="P606" s="173">
        <v>0</v>
      </c>
      <c r="Q606" s="173">
        <f>ROUND(E606*P606,2)</f>
        <v>0</v>
      </c>
      <c r="R606" s="175" t="s">
        <v>184</v>
      </c>
      <c r="S606" s="175" t="s">
        <v>185</v>
      </c>
      <c r="T606" s="176" t="s">
        <v>185</v>
      </c>
      <c r="U606" s="161">
        <v>0.34</v>
      </c>
      <c r="V606" s="161">
        <f>ROUND(E606*U606,2)</f>
        <v>6.12</v>
      </c>
      <c r="W606" s="161"/>
      <c r="X606" s="161" t="s">
        <v>146</v>
      </c>
      <c r="Y606" s="161" t="s">
        <v>147</v>
      </c>
      <c r="Z606" s="151"/>
      <c r="AA606" s="151"/>
      <c r="AB606" s="151"/>
      <c r="AC606" s="151"/>
      <c r="AD606" s="151"/>
      <c r="AE606" s="151"/>
      <c r="AF606" s="151"/>
      <c r="AG606" s="151" t="s">
        <v>148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2" x14ac:dyDescent="0.2">
      <c r="A607" s="158"/>
      <c r="B607" s="159"/>
      <c r="C607" s="261" t="s">
        <v>925</v>
      </c>
      <c r="D607" s="262"/>
      <c r="E607" s="262"/>
      <c r="F607" s="262"/>
      <c r="G607" s="262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187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2" x14ac:dyDescent="0.2">
      <c r="A608" s="158"/>
      <c r="B608" s="159"/>
      <c r="C608" s="263" t="s">
        <v>576</v>
      </c>
      <c r="D608" s="264"/>
      <c r="E608" s="264"/>
      <c r="F608" s="264"/>
      <c r="G608" s="264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150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ht="22.5" outlineLevel="2" x14ac:dyDescent="0.2">
      <c r="A609" s="158"/>
      <c r="B609" s="159"/>
      <c r="C609" s="189" t="s">
        <v>1026</v>
      </c>
      <c r="D609" s="182"/>
      <c r="E609" s="183">
        <v>18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190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 x14ac:dyDescent="0.2">
      <c r="A610" s="170">
        <v>129</v>
      </c>
      <c r="B610" s="171" t="s">
        <v>928</v>
      </c>
      <c r="C610" s="178" t="s">
        <v>929</v>
      </c>
      <c r="D610" s="172" t="s">
        <v>230</v>
      </c>
      <c r="E610" s="173">
        <v>36</v>
      </c>
      <c r="F610" s="174"/>
      <c r="G610" s="175">
        <f>ROUND(E610*F610,2)</f>
        <v>0</v>
      </c>
      <c r="H610" s="174"/>
      <c r="I610" s="175">
        <f>ROUND(E610*H610,2)</f>
        <v>0</v>
      </c>
      <c r="J610" s="174"/>
      <c r="K610" s="175">
        <f>ROUND(E610*J610,2)</f>
        <v>0</v>
      </c>
      <c r="L610" s="175">
        <v>21</v>
      </c>
      <c r="M610" s="175">
        <f>G610*(1+L610/100)</f>
        <v>0</v>
      </c>
      <c r="N610" s="173">
        <v>0.1575</v>
      </c>
      <c r="O610" s="173">
        <f>ROUND(E610*N610,2)</f>
        <v>5.67</v>
      </c>
      <c r="P610" s="173">
        <v>0</v>
      </c>
      <c r="Q610" s="173">
        <f>ROUND(E610*P610,2)</f>
        <v>0</v>
      </c>
      <c r="R610" s="175" t="s">
        <v>184</v>
      </c>
      <c r="S610" s="175" t="s">
        <v>185</v>
      </c>
      <c r="T610" s="176" t="s">
        <v>185</v>
      </c>
      <c r="U610" s="161">
        <v>0.4</v>
      </c>
      <c r="V610" s="161">
        <f>ROUND(E610*U610,2)</f>
        <v>14.4</v>
      </c>
      <c r="W610" s="161"/>
      <c r="X610" s="161" t="s">
        <v>146</v>
      </c>
      <c r="Y610" s="161" t="s">
        <v>147</v>
      </c>
      <c r="Z610" s="151"/>
      <c r="AA610" s="151"/>
      <c r="AB610" s="151"/>
      <c r="AC610" s="151"/>
      <c r="AD610" s="151"/>
      <c r="AE610" s="151"/>
      <c r="AF610" s="151"/>
      <c r="AG610" s="151" t="s">
        <v>148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189" t="s">
        <v>1320</v>
      </c>
      <c r="D611" s="182"/>
      <c r="E611" s="183">
        <v>36</v>
      </c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190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 x14ac:dyDescent="0.2">
      <c r="A612" s="170">
        <v>130</v>
      </c>
      <c r="B612" s="171" t="s">
        <v>941</v>
      </c>
      <c r="C612" s="178" t="s">
        <v>942</v>
      </c>
      <c r="D612" s="172" t="s">
        <v>183</v>
      </c>
      <c r="E612" s="173">
        <v>7.2</v>
      </c>
      <c r="F612" s="174"/>
      <c r="G612" s="175">
        <f>ROUND(E612*F612,2)</f>
        <v>0</v>
      </c>
      <c r="H612" s="174"/>
      <c r="I612" s="175">
        <f>ROUND(E612*H612,2)</f>
        <v>0</v>
      </c>
      <c r="J612" s="174"/>
      <c r="K612" s="175">
        <f>ROUND(E612*J612,2)</f>
        <v>0</v>
      </c>
      <c r="L612" s="175">
        <v>21</v>
      </c>
      <c r="M612" s="175">
        <f>G612*(1+L612/100)</f>
        <v>0</v>
      </c>
      <c r="N612" s="173">
        <v>0.2</v>
      </c>
      <c r="O612" s="173">
        <f>ROUND(E612*N612,2)</f>
        <v>1.44</v>
      </c>
      <c r="P612" s="173">
        <v>0</v>
      </c>
      <c r="Q612" s="173">
        <f>ROUND(E612*P612,2)</f>
        <v>0</v>
      </c>
      <c r="R612" s="175" t="s">
        <v>513</v>
      </c>
      <c r="S612" s="175" t="s">
        <v>185</v>
      </c>
      <c r="T612" s="176" t="s">
        <v>185</v>
      </c>
      <c r="U612" s="161">
        <v>0</v>
      </c>
      <c r="V612" s="161">
        <f>ROUND(E612*U612,2)</f>
        <v>0</v>
      </c>
      <c r="W612" s="161"/>
      <c r="X612" s="161" t="s">
        <v>514</v>
      </c>
      <c r="Y612" s="161" t="s">
        <v>147</v>
      </c>
      <c r="Z612" s="151"/>
      <c r="AA612" s="151"/>
      <c r="AB612" s="151"/>
      <c r="AC612" s="151"/>
      <c r="AD612" s="151"/>
      <c r="AE612" s="151"/>
      <c r="AF612" s="151"/>
      <c r="AG612" s="151" t="s">
        <v>515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2" x14ac:dyDescent="0.2">
      <c r="A613" s="158"/>
      <c r="B613" s="159"/>
      <c r="C613" s="189" t="s">
        <v>1321</v>
      </c>
      <c r="D613" s="182"/>
      <c r="E613" s="183">
        <v>7.2</v>
      </c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190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ht="22.5" outlineLevel="1" x14ac:dyDescent="0.2">
      <c r="A614" s="170">
        <v>131</v>
      </c>
      <c r="B614" s="171" t="s">
        <v>1322</v>
      </c>
      <c r="C614" s="178" t="s">
        <v>1323</v>
      </c>
      <c r="D614" s="172" t="s">
        <v>601</v>
      </c>
      <c r="E614" s="173">
        <v>3.6</v>
      </c>
      <c r="F614" s="174"/>
      <c r="G614" s="175">
        <f>ROUND(E614*F614,2)</f>
        <v>0</v>
      </c>
      <c r="H614" s="174"/>
      <c r="I614" s="175">
        <f>ROUND(E614*H614,2)</f>
        <v>0</v>
      </c>
      <c r="J614" s="174"/>
      <c r="K614" s="175">
        <f>ROUND(E614*J614,2)</f>
        <v>0</v>
      </c>
      <c r="L614" s="175">
        <v>21</v>
      </c>
      <c r="M614" s="175">
        <f>G614*(1+L614/100)</f>
        <v>0</v>
      </c>
      <c r="N614" s="173">
        <v>4.5999999999999999E-2</v>
      </c>
      <c r="O614" s="173">
        <f>ROUND(E614*N614,2)</f>
        <v>0.17</v>
      </c>
      <c r="P614" s="173">
        <v>0</v>
      </c>
      <c r="Q614" s="173">
        <f>ROUND(E614*P614,2)</f>
        <v>0</v>
      </c>
      <c r="R614" s="175" t="s">
        <v>513</v>
      </c>
      <c r="S614" s="175" t="s">
        <v>185</v>
      </c>
      <c r="T614" s="176" t="s">
        <v>185</v>
      </c>
      <c r="U614" s="161">
        <v>0</v>
      </c>
      <c r="V614" s="161">
        <f>ROUND(E614*U614,2)</f>
        <v>0</v>
      </c>
      <c r="W614" s="161"/>
      <c r="X614" s="161" t="s">
        <v>514</v>
      </c>
      <c r="Y614" s="161" t="s">
        <v>147</v>
      </c>
      <c r="Z614" s="151"/>
      <c r="AA614" s="151"/>
      <c r="AB614" s="151"/>
      <c r="AC614" s="151"/>
      <c r="AD614" s="151"/>
      <c r="AE614" s="151"/>
      <c r="AF614" s="151"/>
      <c r="AG614" s="151" t="s">
        <v>515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2" x14ac:dyDescent="0.2">
      <c r="A615" s="158"/>
      <c r="B615" s="159"/>
      <c r="C615" s="189" t="s">
        <v>1324</v>
      </c>
      <c r="D615" s="182"/>
      <c r="E615" s="183">
        <v>3.6</v>
      </c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190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x14ac:dyDescent="0.2">
      <c r="A616" s="163" t="s">
        <v>139</v>
      </c>
      <c r="B616" s="164" t="s">
        <v>96</v>
      </c>
      <c r="C616" s="177" t="s">
        <v>97</v>
      </c>
      <c r="D616" s="165"/>
      <c r="E616" s="166"/>
      <c r="F616" s="167"/>
      <c r="G616" s="167">
        <f>SUMIF(AG617:AG625,"&lt;&gt;NOR",G617:G625)</f>
        <v>0</v>
      </c>
      <c r="H616" s="167"/>
      <c r="I616" s="167">
        <f>SUM(I617:I625)</f>
        <v>0</v>
      </c>
      <c r="J616" s="167"/>
      <c r="K616" s="167">
        <f>SUM(K617:K625)</f>
        <v>0</v>
      </c>
      <c r="L616" s="167"/>
      <c r="M616" s="167">
        <f>SUM(M617:M625)</f>
        <v>0</v>
      </c>
      <c r="N616" s="166"/>
      <c r="O616" s="166">
        <f>SUM(O617:O625)</f>
        <v>2.0699999999999998</v>
      </c>
      <c r="P616" s="166"/>
      <c r="Q616" s="166">
        <f>SUM(Q617:Q625)</f>
        <v>0.01</v>
      </c>
      <c r="R616" s="167"/>
      <c r="S616" s="167"/>
      <c r="T616" s="168"/>
      <c r="U616" s="162"/>
      <c r="V616" s="162">
        <f>SUM(V617:V625)</f>
        <v>67.86999999999999</v>
      </c>
      <c r="W616" s="162"/>
      <c r="X616" s="162"/>
      <c r="Y616" s="162"/>
      <c r="AG616" t="s">
        <v>140</v>
      </c>
    </row>
    <row r="617" spans="1:60" outlineLevel="1" x14ac:dyDescent="0.2">
      <c r="A617" s="170">
        <v>132</v>
      </c>
      <c r="B617" s="171" t="s">
        <v>1325</v>
      </c>
      <c r="C617" s="178" t="s">
        <v>1326</v>
      </c>
      <c r="D617" s="172" t="s">
        <v>297</v>
      </c>
      <c r="E617" s="173">
        <v>1.1473599999999999</v>
      </c>
      <c r="F617" s="174"/>
      <c r="G617" s="175">
        <f>ROUND(E617*F617,2)</f>
        <v>0</v>
      </c>
      <c r="H617" s="174"/>
      <c r="I617" s="175">
        <f>ROUND(E617*H617,2)</f>
        <v>0</v>
      </c>
      <c r="J617" s="174"/>
      <c r="K617" s="175">
        <f>ROUND(E617*J617,2)</f>
        <v>0</v>
      </c>
      <c r="L617" s="175">
        <v>21</v>
      </c>
      <c r="M617" s="175">
        <f>G617*(1+L617/100)</f>
        <v>0</v>
      </c>
      <c r="N617" s="173">
        <v>1.8050999999999999</v>
      </c>
      <c r="O617" s="173">
        <f>ROUND(E617*N617,2)</f>
        <v>2.0699999999999998</v>
      </c>
      <c r="P617" s="173">
        <v>0</v>
      </c>
      <c r="Q617" s="173">
        <f>ROUND(E617*P617,2)</f>
        <v>0</v>
      </c>
      <c r="R617" s="175" t="s">
        <v>529</v>
      </c>
      <c r="S617" s="175" t="s">
        <v>185</v>
      </c>
      <c r="T617" s="176" t="s">
        <v>185</v>
      </c>
      <c r="U617" s="161">
        <v>2.68</v>
      </c>
      <c r="V617" s="161">
        <f>ROUND(E617*U617,2)</f>
        <v>3.07</v>
      </c>
      <c r="W617" s="161"/>
      <c r="X617" s="161" t="s">
        <v>146</v>
      </c>
      <c r="Y617" s="161" t="s">
        <v>147</v>
      </c>
      <c r="Z617" s="151"/>
      <c r="AA617" s="151"/>
      <c r="AB617" s="151"/>
      <c r="AC617" s="151"/>
      <c r="AD617" s="151"/>
      <c r="AE617" s="151"/>
      <c r="AF617" s="151"/>
      <c r="AG617" s="151" t="s">
        <v>148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2" x14ac:dyDescent="0.2">
      <c r="A618" s="158"/>
      <c r="B618" s="159"/>
      <c r="C618" s="189" t="s">
        <v>1327</v>
      </c>
      <c r="D618" s="182"/>
      <c r="E618" s="183">
        <v>0.43273</v>
      </c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190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89" t="s">
        <v>1328</v>
      </c>
      <c r="D619" s="182"/>
      <c r="E619" s="183">
        <v>0.63585000000000003</v>
      </c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190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189" t="s">
        <v>1329</v>
      </c>
      <c r="D620" s="182"/>
      <c r="E620" s="183">
        <v>5.0899999999999999E-3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190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">
      <c r="A621" s="158"/>
      <c r="B621" s="159"/>
      <c r="C621" s="189" t="s">
        <v>1330</v>
      </c>
      <c r="D621" s="182"/>
      <c r="E621" s="183">
        <v>3.7990000000000003E-2</v>
      </c>
      <c r="F621" s="161"/>
      <c r="G621" s="161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190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189" t="s">
        <v>1331</v>
      </c>
      <c r="D622" s="182"/>
      <c r="E622" s="183">
        <v>1.9630000000000002E-2</v>
      </c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190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">
      <c r="A623" s="158"/>
      <c r="B623" s="159"/>
      <c r="C623" s="189" t="s">
        <v>1332</v>
      </c>
      <c r="D623" s="182"/>
      <c r="E623" s="183">
        <v>1.6080000000000001E-2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190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 x14ac:dyDescent="0.2">
      <c r="A624" s="170">
        <v>133</v>
      </c>
      <c r="B624" s="171" t="s">
        <v>1333</v>
      </c>
      <c r="C624" s="178" t="s">
        <v>1334</v>
      </c>
      <c r="D624" s="172" t="s">
        <v>601</v>
      </c>
      <c r="E624" s="173">
        <v>18</v>
      </c>
      <c r="F624" s="174"/>
      <c r="G624" s="175">
        <f>ROUND(E624*F624,2)</f>
        <v>0</v>
      </c>
      <c r="H624" s="174"/>
      <c r="I624" s="175">
        <f>ROUND(E624*H624,2)</f>
        <v>0</v>
      </c>
      <c r="J624" s="174"/>
      <c r="K624" s="175">
        <f>ROUND(E624*J624,2)</f>
        <v>0</v>
      </c>
      <c r="L624" s="175">
        <v>21</v>
      </c>
      <c r="M624" s="175">
        <f>G624*(1+L624/100)</f>
        <v>0</v>
      </c>
      <c r="N624" s="173">
        <v>0</v>
      </c>
      <c r="O624" s="173">
        <f>ROUND(E624*N624,2)</f>
        <v>0</v>
      </c>
      <c r="P624" s="173">
        <v>4.6000000000000001E-4</v>
      </c>
      <c r="Q624" s="173">
        <f>ROUND(E624*P624,2)</f>
        <v>0.01</v>
      </c>
      <c r="R624" s="175"/>
      <c r="S624" s="175" t="s">
        <v>144</v>
      </c>
      <c r="T624" s="176" t="s">
        <v>145</v>
      </c>
      <c r="U624" s="161">
        <v>3.6</v>
      </c>
      <c r="V624" s="161">
        <f>ROUND(E624*U624,2)</f>
        <v>64.8</v>
      </c>
      <c r="W624" s="161"/>
      <c r="X624" s="161" t="s">
        <v>146</v>
      </c>
      <c r="Y624" s="161" t="s">
        <v>147</v>
      </c>
      <c r="Z624" s="151"/>
      <c r="AA624" s="151"/>
      <c r="AB624" s="151"/>
      <c r="AC624" s="151"/>
      <c r="AD624" s="151"/>
      <c r="AE624" s="151"/>
      <c r="AF624" s="151"/>
      <c r="AG624" s="151" t="s">
        <v>148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2" x14ac:dyDescent="0.2">
      <c r="A625" s="158"/>
      <c r="B625" s="159"/>
      <c r="C625" s="189" t="s">
        <v>1335</v>
      </c>
      <c r="D625" s="182"/>
      <c r="E625" s="183">
        <v>18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190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x14ac:dyDescent="0.2">
      <c r="A626" s="163" t="s">
        <v>139</v>
      </c>
      <c r="B626" s="164" t="s">
        <v>98</v>
      </c>
      <c r="C626" s="177" t="s">
        <v>99</v>
      </c>
      <c r="D626" s="165"/>
      <c r="E626" s="166"/>
      <c r="F626" s="167"/>
      <c r="G626" s="167">
        <f>SUMIF(AG627:AG633,"&lt;&gt;NOR",G627:G633)</f>
        <v>0</v>
      </c>
      <c r="H626" s="167"/>
      <c r="I626" s="167">
        <f>SUM(I627:I633)</f>
        <v>0</v>
      </c>
      <c r="J626" s="167"/>
      <c r="K626" s="167">
        <f>SUM(K627:K633)</f>
        <v>0</v>
      </c>
      <c r="L626" s="167"/>
      <c r="M626" s="167">
        <f>SUM(M627:M633)</f>
        <v>0</v>
      </c>
      <c r="N626" s="166"/>
      <c r="O626" s="166">
        <f>SUM(O627:O633)</f>
        <v>0.06</v>
      </c>
      <c r="P626" s="166"/>
      <c r="Q626" s="166">
        <f>SUM(Q627:Q633)</f>
        <v>3.0200000000000005</v>
      </c>
      <c r="R626" s="167"/>
      <c r="S626" s="167"/>
      <c r="T626" s="168"/>
      <c r="U626" s="162"/>
      <c r="V626" s="162">
        <f>SUM(V627:V633)</f>
        <v>34.260000000000005</v>
      </c>
      <c r="W626" s="162"/>
      <c r="X626" s="162"/>
      <c r="Y626" s="162"/>
      <c r="AG626" t="s">
        <v>140</v>
      </c>
    </row>
    <row r="627" spans="1:60" ht="22.5" outlineLevel="1" x14ac:dyDescent="0.2">
      <c r="A627" s="170">
        <v>134</v>
      </c>
      <c r="B627" s="171" t="s">
        <v>501</v>
      </c>
      <c r="C627" s="178" t="s">
        <v>502</v>
      </c>
      <c r="D627" s="172" t="s">
        <v>230</v>
      </c>
      <c r="E627" s="173">
        <v>18.2</v>
      </c>
      <c r="F627" s="174"/>
      <c r="G627" s="175">
        <f>ROUND(E627*F627,2)</f>
        <v>0</v>
      </c>
      <c r="H627" s="174"/>
      <c r="I627" s="175">
        <f>ROUND(E627*H627,2)</f>
        <v>0</v>
      </c>
      <c r="J627" s="174"/>
      <c r="K627" s="175">
        <f>ROUND(E627*J627,2)</f>
        <v>0</v>
      </c>
      <c r="L627" s="175">
        <v>21</v>
      </c>
      <c r="M627" s="175">
        <f>G627*(1+L627/100)</f>
        <v>0</v>
      </c>
      <c r="N627" s="173">
        <v>0</v>
      </c>
      <c r="O627" s="173">
        <f>ROUND(E627*N627,2)</f>
        <v>0</v>
      </c>
      <c r="P627" s="173">
        <v>0.04</v>
      </c>
      <c r="Q627" s="173">
        <f>ROUND(E627*P627,2)</f>
        <v>0.73</v>
      </c>
      <c r="R627" s="175"/>
      <c r="S627" s="175" t="s">
        <v>144</v>
      </c>
      <c r="T627" s="176" t="s">
        <v>145</v>
      </c>
      <c r="U627" s="161">
        <v>0.25</v>
      </c>
      <c r="V627" s="161">
        <f>ROUND(E627*U627,2)</f>
        <v>4.55</v>
      </c>
      <c r="W627" s="161"/>
      <c r="X627" s="161" t="s">
        <v>146</v>
      </c>
      <c r="Y627" s="161" t="s">
        <v>147</v>
      </c>
      <c r="Z627" s="151"/>
      <c r="AA627" s="151"/>
      <c r="AB627" s="151"/>
      <c r="AC627" s="151"/>
      <c r="AD627" s="151"/>
      <c r="AE627" s="151"/>
      <c r="AF627" s="151"/>
      <c r="AG627" s="151" t="s">
        <v>148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ht="22.5" outlineLevel="2" x14ac:dyDescent="0.2">
      <c r="A628" s="158"/>
      <c r="B628" s="159"/>
      <c r="C628" s="189" t="s">
        <v>1336</v>
      </c>
      <c r="D628" s="182"/>
      <c r="E628" s="183">
        <v>18.2</v>
      </c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190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ht="22.5" outlineLevel="1" x14ac:dyDescent="0.2">
      <c r="A629" s="170">
        <v>135</v>
      </c>
      <c r="B629" s="171" t="s">
        <v>1337</v>
      </c>
      <c r="C629" s="178" t="s">
        <v>1338</v>
      </c>
      <c r="D629" s="172" t="s">
        <v>230</v>
      </c>
      <c r="E629" s="173">
        <v>9.1</v>
      </c>
      <c r="F629" s="174"/>
      <c r="G629" s="175">
        <f>ROUND(E629*F629,2)</f>
        <v>0</v>
      </c>
      <c r="H629" s="174"/>
      <c r="I629" s="175">
        <f>ROUND(E629*H629,2)</f>
        <v>0</v>
      </c>
      <c r="J629" s="174"/>
      <c r="K629" s="175">
        <f>ROUND(E629*J629,2)</f>
        <v>0</v>
      </c>
      <c r="L629" s="175">
        <v>21</v>
      </c>
      <c r="M629" s="175">
        <f>G629*(1+L629/100)</f>
        <v>0</v>
      </c>
      <c r="N629" s="173">
        <v>0</v>
      </c>
      <c r="O629" s="173">
        <f>ROUND(E629*N629,2)</f>
        <v>0</v>
      </c>
      <c r="P629" s="173">
        <v>7.4999999999999997E-2</v>
      </c>
      <c r="Q629" s="173">
        <f>ROUND(E629*P629,2)</f>
        <v>0.68</v>
      </c>
      <c r="R629" s="175"/>
      <c r="S629" s="175" t="s">
        <v>144</v>
      </c>
      <c r="T629" s="176" t="s">
        <v>145</v>
      </c>
      <c r="U629" s="161">
        <v>0.43</v>
      </c>
      <c r="V629" s="161">
        <f>ROUND(E629*U629,2)</f>
        <v>3.91</v>
      </c>
      <c r="W629" s="161"/>
      <c r="X629" s="161" t="s">
        <v>146</v>
      </c>
      <c r="Y629" s="161" t="s">
        <v>147</v>
      </c>
      <c r="Z629" s="151"/>
      <c r="AA629" s="151"/>
      <c r="AB629" s="151"/>
      <c r="AC629" s="151"/>
      <c r="AD629" s="151"/>
      <c r="AE629" s="151"/>
      <c r="AF629" s="151"/>
      <c r="AG629" s="151" t="s">
        <v>148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ht="22.5" outlineLevel="2" x14ac:dyDescent="0.2">
      <c r="A630" s="158"/>
      <c r="B630" s="159"/>
      <c r="C630" s="189" t="s">
        <v>1339</v>
      </c>
      <c r="D630" s="182"/>
      <c r="E630" s="183">
        <v>9.1</v>
      </c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190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ht="22.5" outlineLevel="1" x14ac:dyDescent="0.2">
      <c r="A631" s="170">
        <v>136</v>
      </c>
      <c r="B631" s="171" t="s">
        <v>1340</v>
      </c>
      <c r="C631" s="178" t="s">
        <v>1341</v>
      </c>
      <c r="D631" s="172" t="s">
        <v>230</v>
      </c>
      <c r="E631" s="173">
        <v>161.25</v>
      </c>
      <c r="F631" s="174"/>
      <c r="G631" s="175">
        <f>ROUND(E631*F631,2)</f>
        <v>0</v>
      </c>
      <c r="H631" s="174"/>
      <c r="I631" s="175">
        <f>ROUND(E631*H631,2)</f>
        <v>0</v>
      </c>
      <c r="J631" s="174"/>
      <c r="K631" s="175">
        <f>ROUND(E631*J631,2)</f>
        <v>0</v>
      </c>
      <c r="L631" s="175">
        <v>21</v>
      </c>
      <c r="M631" s="175">
        <f>G631*(1+L631/100)</f>
        <v>0</v>
      </c>
      <c r="N631" s="173">
        <v>3.8000000000000002E-4</v>
      </c>
      <c r="O631" s="173">
        <f>ROUND(E631*N631,2)</f>
        <v>0.06</v>
      </c>
      <c r="P631" s="173">
        <v>0.01</v>
      </c>
      <c r="Q631" s="173">
        <f>ROUND(E631*P631,2)</f>
        <v>1.61</v>
      </c>
      <c r="R631" s="175"/>
      <c r="S631" s="175" t="s">
        <v>144</v>
      </c>
      <c r="T631" s="176" t="s">
        <v>145</v>
      </c>
      <c r="U631" s="161">
        <v>0.16</v>
      </c>
      <c r="V631" s="161">
        <f>ROUND(E631*U631,2)</f>
        <v>25.8</v>
      </c>
      <c r="W631" s="161"/>
      <c r="X631" s="161" t="s">
        <v>146</v>
      </c>
      <c r="Y631" s="161" t="s">
        <v>147</v>
      </c>
      <c r="Z631" s="151"/>
      <c r="AA631" s="151"/>
      <c r="AB631" s="151"/>
      <c r="AC631" s="151"/>
      <c r="AD631" s="151"/>
      <c r="AE631" s="151"/>
      <c r="AF631" s="151"/>
      <c r="AG631" s="151" t="s">
        <v>148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2" x14ac:dyDescent="0.2">
      <c r="A632" s="158"/>
      <c r="B632" s="159"/>
      <c r="C632" s="251" t="s">
        <v>1342</v>
      </c>
      <c r="D632" s="252"/>
      <c r="E632" s="252"/>
      <c r="F632" s="252"/>
      <c r="G632" s="252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150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2" x14ac:dyDescent="0.2">
      <c r="A633" s="158"/>
      <c r="B633" s="159"/>
      <c r="C633" s="189" t="s">
        <v>1343</v>
      </c>
      <c r="D633" s="182"/>
      <c r="E633" s="183">
        <v>161.25</v>
      </c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190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x14ac:dyDescent="0.2">
      <c r="A634" s="163" t="s">
        <v>139</v>
      </c>
      <c r="B634" s="164" t="s">
        <v>100</v>
      </c>
      <c r="C634" s="177" t="s">
        <v>101</v>
      </c>
      <c r="D634" s="165"/>
      <c r="E634" s="166"/>
      <c r="F634" s="167"/>
      <c r="G634" s="167">
        <f>SUMIF(AG635:AG696,"&lt;&gt;NOR",G635:G696)</f>
        <v>0</v>
      </c>
      <c r="H634" s="167"/>
      <c r="I634" s="167">
        <f>SUM(I635:I696)</f>
        <v>0</v>
      </c>
      <c r="J634" s="167"/>
      <c r="K634" s="167">
        <f>SUM(K635:K696)</f>
        <v>0</v>
      </c>
      <c r="L634" s="167"/>
      <c r="M634" s="167">
        <f>SUM(M635:M696)</f>
        <v>0</v>
      </c>
      <c r="N634" s="166"/>
      <c r="O634" s="166">
        <f>SUM(O635:O696)</f>
        <v>1.58</v>
      </c>
      <c r="P634" s="166"/>
      <c r="Q634" s="166">
        <f>SUM(Q635:Q696)</f>
        <v>0</v>
      </c>
      <c r="R634" s="167"/>
      <c r="S634" s="167"/>
      <c r="T634" s="168"/>
      <c r="U634" s="162"/>
      <c r="V634" s="162">
        <f>SUM(V635:V696)</f>
        <v>45.269999999999989</v>
      </c>
      <c r="W634" s="162"/>
      <c r="X634" s="162"/>
      <c r="Y634" s="162"/>
      <c r="AG634" t="s">
        <v>140</v>
      </c>
    </row>
    <row r="635" spans="1:60" outlineLevel="1" x14ac:dyDescent="0.2">
      <c r="A635" s="170">
        <v>137</v>
      </c>
      <c r="B635" s="171" t="s">
        <v>1344</v>
      </c>
      <c r="C635" s="178" t="s">
        <v>1345</v>
      </c>
      <c r="D635" s="172" t="s">
        <v>230</v>
      </c>
      <c r="E635" s="173">
        <v>6.13</v>
      </c>
      <c r="F635" s="174"/>
      <c r="G635" s="175">
        <f>ROUND(E635*F635,2)</f>
        <v>0</v>
      </c>
      <c r="H635" s="174"/>
      <c r="I635" s="175">
        <f>ROUND(E635*H635,2)</f>
        <v>0</v>
      </c>
      <c r="J635" s="174"/>
      <c r="K635" s="175">
        <f>ROUND(E635*J635,2)</f>
        <v>0</v>
      </c>
      <c r="L635" s="175">
        <v>21</v>
      </c>
      <c r="M635" s="175">
        <f>G635*(1+L635/100)</f>
        <v>0</v>
      </c>
      <c r="N635" s="173">
        <v>0</v>
      </c>
      <c r="O635" s="173">
        <f>ROUND(E635*N635,2)</f>
        <v>0</v>
      </c>
      <c r="P635" s="173">
        <v>0</v>
      </c>
      <c r="Q635" s="173">
        <f>ROUND(E635*P635,2)</f>
        <v>0</v>
      </c>
      <c r="R635" s="175"/>
      <c r="S635" s="175" t="s">
        <v>185</v>
      </c>
      <c r="T635" s="176" t="s">
        <v>185</v>
      </c>
      <c r="U635" s="161">
        <v>0.15</v>
      </c>
      <c r="V635" s="161">
        <f>ROUND(E635*U635,2)</f>
        <v>0.92</v>
      </c>
      <c r="W635" s="161"/>
      <c r="X635" s="161" t="s">
        <v>146</v>
      </c>
      <c r="Y635" s="161" t="s">
        <v>147</v>
      </c>
      <c r="Z635" s="151"/>
      <c r="AA635" s="151"/>
      <c r="AB635" s="151"/>
      <c r="AC635" s="151"/>
      <c r="AD635" s="151"/>
      <c r="AE635" s="151"/>
      <c r="AF635" s="151"/>
      <c r="AG635" s="151" t="s">
        <v>148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2" x14ac:dyDescent="0.2">
      <c r="A636" s="158"/>
      <c r="B636" s="159"/>
      <c r="C636" s="189" t="s">
        <v>1346</v>
      </c>
      <c r="D636" s="182"/>
      <c r="E636" s="183">
        <v>6.13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190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 x14ac:dyDescent="0.2">
      <c r="A637" s="170">
        <v>138</v>
      </c>
      <c r="B637" s="171" t="s">
        <v>1347</v>
      </c>
      <c r="C637" s="178" t="s">
        <v>1348</v>
      </c>
      <c r="D637" s="172" t="s">
        <v>230</v>
      </c>
      <c r="E637" s="173">
        <v>30.27</v>
      </c>
      <c r="F637" s="174"/>
      <c r="G637" s="175">
        <f>ROUND(E637*F637,2)</f>
        <v>0</v>
      </c>
      <c r="H637" s="174"/>
      <c r="I637" s="175">
        <f>ROUND(E637*H637,2)</f>
        <v>0</v>
      </c>
      <c r="J637" s="174"/>
      <c r="K637" s="175">
        <f>ROUND(E637*J637,2)</f>
        <v>0</v>
      </c>
      <c r="L637" s="175">
        <v>21</v>
      </c>
      <c r="M637" s="175">
        <f>G637*(1+L637/100)</f>
        <v>0</v>
      </c>
      <c r="N637" s="173">
        <v>0</v>
      </c>
      <c r="O637" s="173">
        <f>ROUND(E637*N637,2)</f>
        <v>0</v>
      </c>
      <c r="P637" s="173">
        <v>0</v>
      </c>
      <c r="Q637" s="173">
        <f>ROUND(E637*P637,2)</f>
        <v>0</v>
      </c>
      <c r="R637" s="175"/>
      <c r="S637" s="175" t="s">
        <v>185</v>
      </c>
      <c r="T637" s="176" t="s">
        <v>185</v>
      </c>
      <c r="U637" s="161">
        <v>0.19</v>
      </c>
      <c r="V637" s="161">
        <f>ROUND(E637*U637,2)</f>
        <v>5.75</v>
      </c>
      <c r="W637" s="161"/>
      <c r="X637" s="161" t="s">
        <v>146</v>
      </c>
      <c r="Y637" s="161" t="s">
        <v>147</v>
      </c>
      <c r="Z637" s="151"/>
      <c r="AA637" s="151"/>
      <c r="AB637" s="151"/>
      <c r="AC637" s="151"/>
      <c r="AD637" s="151"/>
      <c r="AE637" s="151"/>
      <c r="AF637" s="151"/>
      <c r="AG637" s="151" t="s">
        <v>148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2" x14ac:dyDescent="0.2">
      <c r="A638" s="158"/>
      <c r="B638" s="159"/>
      <c r="C638" s="189" t="s">
        <v>1349</v>
      </c>
      <c r="D638" s="182"/>
      <c r="E638" s="183">
        <v>30.27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190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 x14ac:dyDescent="0.2">
      <c r="A639" s="170">
        <v>139</v>
      </c>
      <c r="B639" s="171" t="s">
        <v>1350</v>
      </c>
      <c r="C639" s="178" t="s">
        <v>1351</v>
      </c>
      <c r="D639" s="172" t="s">
        <v>230</v>
      </c>
      <c r="E639" s="173">
        <v>12.39</v>
      </c>
      <c r="F639" s="174"/>
      <c r="G639" s="175">
        <f>ROUND(E639*F639,2)</f>
        <v>0</v>
      </c>
      <c r="H639" s="174"/>
      <c r="I639" s="175">
        <f>ROUND(E639*H639,2)</f>
        <v>0</v>
      </c>
      <c r="J639" s="174"/>
      <c r="K639" s="175">
        <f>ROUND(E639*J639,2)</f>
        <v>0</v>
      </c>
      <c r="L639" s="175">
        <v>21</v>
      </c>
      <c r="M639" s="175">
        <f>G639*(1+L639/100)</f>
        <v>0</v>
      </c>
      <c r="N639" s="173">
        <v>0</v>
      </c>
      <c r="O639" s="173">
        <f>ROUND(E639*N639,2)</f>
        <v>0</v>
      </c>
      <c r="P639" s="173">
        <v>0</v>
      </c>
      <c r="Q639" s="173">
        <f>ROUND(E639*P639,2)</f>
        <v>0</v>
      </c>
      <c r="R639" s="175"/>
      <c r="S639" s="175" t="s">
        <v>185</v>
      </c>
      <c r="T639" s="176" t="s">
        <v>185</v>
      </c>
      <c r="U639" s="161">
        <v>0.21</v>
      </c>
      <c r="V639" s="161">
        <f>ROUND(E639*U639,2)</f>
        <v>2.6</v>
      </c>
      <c r="W639" s="161"/>
      <c r="X639" s="161" t="s">
        <v>146</v>
      </c>
      <c r="Y639" s="161" t="s">
        <v>147</v>
      </c>
      <c r="Z639" s="151"/>
      <c r="AA639" s="151"/>
      <c r="AB639" s="151"/>
      <c r="AC639" s="151"/>
      <c r="AD639" s="151"/>
      <c r="AE639" s="151"/>
      <c r="AF639" s="151"/>
      <c r="AG639" s="151" t="s">
        <v>148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189" t="s">
        <v>1352</v>
      </c>
      <c r="D640" s="182"/>
      <c r="E640" s="183">
        <v>12.39</v>
      </c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190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">
      <c r="A641" s="170">
        <v>140</v>
      </c>
      <c r="B641" s="171" t="s">
        <v>1353</v>
      </c>
      <c r="C641" s="178" t="s">
        <v>1354</v>
      </c>
      <c r="D641" s="172" t="s">
        <v>230</v>
      </c>
      <c r="E641" s="173">
        <v>6.13</v>
      </c>
      <c r="F641" s="174"/>
      <c r="G641" s="175">
        <f>ROUND(E641*F641,2)</f>
        <v>0</v>
      </c>
      <c r="H641" s="174"/>
      <c r="I641" s="175">
        <f>ROUND(E641*H641,2)</f>
        <v>0</v>
      </c>
      <c r="J641" s="174"/>
      <c r="K641" s="175">
        <f>ROUND(E641*J641,2)</f>
        <v>0</v>
      </c>
      <c r="L641" s="175">
        <v>21</v>
      </c>
      <c r="M641" s="175">
        <f>G641*(1+L641/100)</f>
        <v>0</v>
      </c>
      <c r="N641" s="173">
        <v>0</v>
      </c>
      <c r="O641" s="173">
        <f>ROUND(E641*N641,2)</f>
        <v>0</v>
      </c>
      <c r="P641" s="173">
        <v>0</v>
      </c>
      <c r="Q641" s="173">
        <f>ROUND(E641*P641,2)</f>
        <v>0</v>
      </c>
      <c r="R641" s="175"/>
      <c r="S641" s="175" t="s">
        <v>185</v>
      </c>
      <c r="T641" s="176" t="s">
        <v>185</v>
      </c>
      <c r="U641" s="161">
        <v>0.24</v>
      </c>
      <c r="V641" s="161">
        <f>ROUND(E641*U641,2)</f>
        <v>1.47</v>
      </c>
      <c r="W641" s="161"/>
      <c r="X641" s="161" t="s">
        <v>146</v>
      </c>
      <c r="Y641" s="161" t="s">
        <v>147</v>
      </c>
      <c r="Z641" s="151"/>
      <c r="AA641" s="151"/>
      <c r="AB641" s="151"/>
      <c r="AC641" s="151"/>
      <c r="AD641" s="151"/>
      <c r="AE641" s="151"/>
      <c r="AF641" s="151"/>
      <c r="AG641" s="151" t="s">
        <v>148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2" x14ac:dyDescent="0.2">
      <c r="A642" s="158"/>
      <c r="B642" s="159"/>
      <c r="C642" s="189" t="s">
        <v>1355</v>
      </c>
      <c r="D642" s="182"/>
      <c r="E642" s="183">
        <v>6.13</v>
      </c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190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 x14ac:dyDescent="0.2">
      <c r="A643" s="170">
        <v>141</v>
      </c>
      <c r="B643" s="171" t="s">
        <v>1356</v>
      </c>
      <c r="C643" s="178" t="s">
        <v>1357</v>
      </c>
      <c r="D643" s="172" t="s">
        <v>230</v>
      </c>
      <c r="E643" s="173">
        <v>36.4</v>
      </c>
      <c r="F643" s="174"/>
      <c r="G643" s="175">
        <f>ROUND(E643*F643,2)</f>
        <v>0</v>
      </c>
      <c r="H643" s="174"/>
      <c r="I643" s="175">
        <f>ROUND(E643*H643,2)</f>
        <v>0</v>
      </c>
      <c r="J643" s="174"/>
      <c r="K643" s="175">
        <f>ROUND(E643*J643,2)</f>
        <v>0</v>
      </c>
      <c r="L643" s="175">
        <v>21</v>
      </c>
      <c r="M643" s="175">
        <f>G643*(1+L643/100)</f>
        <v>0</v>
      </c>
      <c r="N643" s="173">
        <v>2.6169999999999999E-2</v>
      </c>
      <c r="O643" s="173">
        <f>ROUND(E643*N643,2)</f>
        <v>0.95</v>
      </c>
      <c r="P643" s="173">
        <v>0</v>
      </c>
      <c r="Q643" s="173">
        <f>ROUND(E643*P643,2)</f>
        <v>0</v>
      </c>
      <c r="R643" s="175"/>
      <c r="S643" s="175" t="s">
        <v>185</v>
      </c>
      <c r="T643" s="176" t="s">
        <v>185</v>
      </c>
      <c r="U643" s="161">
        <v>0.42</v>
      </c>
      <c r="V643" s="161">
        <f>ROUND(E643*U643,2)</f>
        <v>15.29</v>
      </c>
      <c r="W643" s="161"/>
      <c r="X643" s="161" t="s">
        <v>146</v>
      </c>
      <c r="Y643" s="161" t="s">
        <v>147</v>
      </c>
      <c r="Z643" s="151"/>
      <c r="AA643" s="151"/>
      <c r="AB643" s="151"/>
      <c r="AC643" s="151"/>
      <c r="AD643" s="151"/>
      <c r="AE643" s="151"/>
      <c r="AF643" s="151"/>
      <c r="AG643" s="151" t="s">
        <v>148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2" x14ac:dyDescent="0.2">
      <c r="A644" s="158"/>
      <c r="B644" s="159"/>
      <c r="C644" s="189" t="s">
        <v>1358</v>
      </c>
      <c r="D644" s="182"/>
      <c r="E644" s="183">
        <v>6.13</v>
      </c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190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ht="22.5" outlineLevel="3" x14ac:dyDescent="0.2">
      <c r="A645" s="158"/>
      <c r="B645" s="159"/>
      <c r="C645" s="189" t="s">
        <v>1359</v>
      </c>
      <c r="D645" s="182"/>
      <c r="E645" s="183">
        <v>30.27</v>
      </c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190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 x14ac:dyDescent="0.2">
      <c r="A646" s="170">
        <v>142</v>
      </c>
      <c r="B646" s="171" t="s">
        <v>947</v>
      </c>
      <c r="C646" s="178" t="s">
        <v>948</v>
      </c>
      <c r="D646" s="172" t="s">
        <v>230</v>
      </c>
      <c r="E646" s="173">
        <v>18.52</v>
      </c>
      <c r="F646" s="174"/>
      <c r="G646" s="175">
        <f>ROUND(E646*F646,2)</f>
        <v>0</v>
      </c>
      <c r="H646" s="174"/>
      <c r="I646" s="175">
        <f>ROUND(E646*H646,2)</f>
        <v>0</v>
      </c>
      <c r="J646" s="174"/>
      <c r="K646" s="175">
        <f>ROUND(E646*J646,2)</f>
        <v>0</v>
      </c>
      <c r="L646" s="175">
        <v>21</v>
      </c>
      <c r="M646" s="175">
        <f>G646*(1+L646/100)</f>
        <v>0</v>
      </c>
      <c r="N646" s="173">
        <v>2.6169999999999999E-2</v>
      </c>
      <c r="O646" s="173">
        <f>ROUND(E646*N646,2)</f>
        <v>0.48</v>
      </c>
      <c r="P646" s="173">
        <v>0</v>
      </c>
      <c r="Q646" s="173">
        <f>ROUND(E646*P646,2)</f>
        <v>0</v>
      </c>
      <c r="R646" s="175"/>
      <c r="S646" s="175" t="s">
        <v>185</v>
      </c>
      <c r="T646" s="176" t="s">
        <v>185</v>
      </c>
      <c r="U646" s="161">
        <v>0.46</v>
      </c>
      <c r="V646" s="161">
        <f>ROUND(E646*U646,2)</f>
        <v>8.52</v>
      </c>
      <c r="W646" s="161"/>
      <c r="X646" s="161" t="s">
        <v>146</v>
      </c>
      <c r="Y646" s="161" t="s">
        <v>147</v>
      </c>
      <c r="Z646" s="151"/>
      <c r="AA646" s="151"/>
      <c r="AB646" s="151"/>
      <c r="AC646" s="151"/>
      <c r="AD646" s="151"/>
      <c r="AE646" s="151"/>
      <c r="AF646" s="151"/>
      <c r="AG646" s="151" t="s">
        <v>148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2" x14ac:dyDescent="0.2">
      <c r="A647" s="158"/>
      <c r="B647" s="159"/>
      <c r="C647" s="189" t="s">
        <v>1360</v>
      </c>
      <c r="D647" s="182"/>
      <c r="E647" s="183">
        <v>12.39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190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189" t="s">
        <v>1361</v>
      </c>
      <c r="D648" s="182"/>
      <c r="E648" s="183">
        <v>6.13</v>
      </c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190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 x14ac:dyDescent="0.2">
      <c r="A649" s="170">
        <v>143</v>
      </c>
      <c r="B649" s="171" t="s">
        <v>1362</v>
      </c>
      <c r="C649" s="178" t="s">
        <v>1363</v>
      </c>
      <c r="D649" s="172" t="s">
        <v>601</v>
      </c>
      <c r="E649" s="173">
        <v>2</v>
      </c>
      <c r="F649" s="174"/>
      <c r="G649" s="175">
        <f>ROUND(E649*F649,2)</f>
        <v>0</v>
      </c>
      <c r="H649" s="174"/>
      <c r="I649" s="175">
        <f>ROUND(E649*H649,2)</f>
        <v>0</v>
      </c>
      <c r="J649" s="174"/>
      <c r="K649" s="175">
        <f>ROUND(E649*J649,2)</f>
        <v>0</v>
      </c>
      <c r="L649" s="175">
        <v>21</v>
      </c>
      <c r="M649" s="175">
        <f>G649*(1+L649/100)</f>
        <v>0</v>
      </c>
      <c r="N649" s="173">
        <v>0</v>
      </c>
      <c r="O649" s="173">
        <f>ROUND(E649*N649,2)</f>
        <v>0</v>
      </c>
      <c r="P649" s="173">
        <v>0</v>
      </c>
      <c r="Q649" s="173">
        <f>ROUND(E649*P649,2)</f>
        <v>0</v>
      </c>
      <c r="R649" s="175"/>
      <c r="S649" s="175" t="s">
        <v>185</v>
      </c>
      <c r="T649" s="176" t="s">
        <v>185</v>
      </c>
      <c r="U649" s="161">
        <v>0.13</v>
      </c>
      <c r="V649" s="161">
        <f>ROUND(E649*U649,2)</f>
        <v>0.26</v>
      </c>
      <c r="W649" s="161"/>
      <c r="X649" s="161" t="s">
        <v>146</v>
      </c>
      <c r="Y649" s="161" t="s">
        <v>147</v>
      </c>
      <c r="Z649" s="151"/>
      <c r="AA649" s="151"/>
      <c r="AB649" s="151"/>
      <c r="AC649" s="151"/>
      <c r="AD649" s="151"/>
      <c r="AE649" s="151"/>
      <c r="AF649" s="151"/>
      <c r="AG649" s="151" t="s">
        <v>148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2" x14ac:dyDescent="0.2">
      <c r="A650" s="158"/>
      <c r="B650" s="159"/>
      <c r="C650" s="251" t="s">
        <v>1364</v>
      </c>
      <c r="D650" s="252"/>
      <c r="E650" s="252"/>
      <c r="F650" s="252"/>
      <c r="G650" s="252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150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2" x14ac:dyDescent="0.2">
      <c r="A651" s="158"/>
      <c r="B651" s="159"/>
      <c r="C651" s="189" t="s">
        <v>1365</v>
      </c>
      <c r="D651" s="182"/>
      <c r="E651" s="183">
        <v>2</v>
      </c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190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 x14ac:dyDescent="0.2">
      <c r="A652" s="170">
        <v>144</v>
      </c>
      <c r="B652" s="171" t="s">
        <v>1366</v>
      </c>
      <c r="C652" s="178" t="s">
        <v>1367</v>
      </c>
      <c r="D652" s="172" t="s">
        <v>601</v>
      </c>
      <c r="E652" s="173">
        <v>10</v>
      </c>
      <c r="F652" s="174"/>
      <c r="G652" s="175">
        <f>ROUND(E652*F652,2)</f>
        <v>0</v>
      </c>
      <c r="H652" s="174"/>
      <c r="I652" s="175">
        <f>ROUND(E652*H652,2)</f>
        <v>0</v>
      </c>
      <c r="J652" s="174"/>
      <c r="K652" s="175">
        <f>ROUND(E652*J652,2)</f>
        <v>0</v>
      </c>
      <c r="L652" s="175">
        <v>21</v>
      </c>
      <c r="M652" s="175">
        <f>G652*(1+L652/100)</f>
        <v>0</v>
      </c>
      <c r="N652" s="173">
        <v>0</v>
      </c>
      <c r="O652" s="173">
        <f>ROUND(E652*N652,2)</f>
        <v>0</v>
      </c>
      <c r="P652" s="173">
        <v>0</v>
      </c>
      <c r="Q652" s="173">
        <f>ROUND(E652*P652,2)</f>
        <v>0</v>
      </c>
      <c r="R652" s="175"/>
      <c r="S652" s="175" t="s">
        <v>185</v>
      </c>
      <c r="T652" s="176" t="s">
        <v>185</v>
      </c>
      <c r="U652" s="161">
        <v>0.14000000000000001</v>
      </c>
      <c r="V652" s="161">
        <f>ROUND(E652*U652,2)</f>
        <v>1.4</v>
      </c>
      <c r="W652" s="161"/>
      <c r="X652" s="161" t="s">
        <v>146</v>
      </c>
      <c r="Y652" s="161" t="s">
        <v>147</v>
      </c>
      <c r="Z652" s="151"/>
      <c r="AA652" s="151"/>
      <c r="AB652" s="151"/>
      <c r="AC652" s="151"/>
      <c r="AD652" s="151"/>
      <c r="AE652" s="151"/>
      <c r="AF652" s="151"/>
      <c r="AG652" s="151" t="s">
        <v>148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2" x14ac:dyDescent="0.2">
      <c r="A653" s="158"/>
      <c r="B653" s="159"/>
      <c r="C653" s="251" t="s">
        <v>1364</v>
      </c>
      <c r="D653" s="252"/>
      <c r="E653" s="252"/>
      <c r="F653" s="252"/>
      <c r="G653" s="252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1"/>
      <c r="AA653" s="151"/>
      <c r="AB653" s="151"/>
      <c r="AC653" s="151"/>
      <c r="AD653" s="151"/>
      <c r="AE653" s="151"/>
      <c r="AF653" s="151"/>
      <c r="AG653" s="151" t="s">
        <v>150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2" x14ac:dyDescent="0.2">
      <c r="A654" s="158"/>
      <c r="B654" s="159"/>
      <c r="C654" s="189" t="s">
        <v>1368</v>
      </c>
      <c r="D654" s="182"/>
      <c r="E654" s="183">
        <v>10</v>
      </c>
      <c r="F654" s="161"/>
      <c r="G654" s="161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190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 x14ac:dyDescent="0.2">
      <c r="A655" s="170">
        <v>145</v>
      </c>
      <c r="B655" s="171" t="s">
        <v>1369</v>
      </c>
      <c r="C655" s="178" t="s">
        <v>1370</v>
      </c>
      <c r="D655" s="172" t="s">
        <v>601</v>
      </c>
      <c r="E655" s="173">
        <v>4</v>
      </c>
      <c r="F655" s="174"/>
      <c r="G655" s="175">
        <f>ROUND(E655*F655,2)</f>
        <v>0</v>
      </c>
      <c r="H655" s="174"/>
      <c r="I655" s="175">
        <f>ROUND(E655*H655,2)</f>
        <v>0</v>
      </c>
      <c r="J655" s="174"/>
      <c r="K655" s="175">
        <f>ROUND(E655*J655,2)</f>
        <v>0</v>
      </c>
      <c r="L655" s="175">
        <v>21</v>
      </c>
      <c r="M655" s="175">
        <f>G655*(1+L655/100)</f>
        <v>0</v>
      </c>
      <c r="N655" s="173">
        <v>0</v>
      </c>
      <c r="O655" s="173">
        <f>ROUND(E655*N655,2)</f>
        <v>0</v>
      </c>
      <c r="P655" s="173">
        <v>0</v>
      </c>
      <c r="Q655" s="173">
        <f>ROUND(E655*P655,2)</f>
        <v>0</v>
      </c>
      <c r="R655" s="175"/>
      <c r="S655" s="175" t="s">
        <v>185</v>
      </c>
      <c r="T655" s="176" t="s">
        <v>185</v>
      </c>
      <c r="U655" s="161">
        <v>0.15</v>
      </c>
      <c r="V655" s="161">
        <f>ROUND(E655*U655,2)</f>
        <v>0.6</v>
      </c>
      <c r="W655" s="161"/>
      <c r="X655" s="161" t="s">
        <v>146</v>
      </c>
      <c r="Y655" s="161" t="s">
        <v>147</v>
      </c>
      <c r="Z655" s="151"/>
      <c r="AA655" s="151"/>
      <c r="AB655" s="151"/>
      <c r="AC655" s="151"/>
      <c r="AD655" s="151"/>
      <c r="AE655" s="151"/>
      <c r="AF655" s="151"/>
      <c r="AG655" s="151" t="s">
        <v>148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2" x14ac:dyDescent="0.2">
      <c r="A656" s="158"/>
      <c r="B656" s="159"/>
      <c r="C656" s="251" t="s">
        <v>1364</v>
      </c>
      <c r="D656" s="252"/>
      <c r="E656" s="252"/>
      <c r="F656" s="252"/>
      <c r="G656" s="252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150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2" x14ac:dyDescent="0.2">
      <c r="A657" s="158"/>
      <c r="B657" s="159"/>
      <c r="C657" s="189" t="s">
        <v>1371</v>
      </c>
      <c r="D657" s="182"/>
      <c r="E657" s="183">
        <v>4</v>
      </c>
      <c r="F657" s="161"/>
      <c r="G657" s="16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190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 x14ac:dyDescent="0.2">
      <c r="A658" s="170">
        <v>146</v>
      </c>
      <c r="B658" s="171" t="s">
        <v>1372</v>
      </c>
      <c r="C658" s="178" t="s">
        <v>1373</v>
      </c>
      <c r="D658" s="172" t="s">
        <v>601</v>
      </c>
      <c r="E658" s="173">
        <v>2</v>
      </c>
      <c r="F658" s="174"/>
      <c r="G658" s="175">
        <f>ROUND(E658*F658,2)</f>
        <v>0</v>
      </c>
      <c r="H658" s="174"/>
      <c r="I658" s="175">
        <f>ROUND(E658*H658,2)</f>
        <v>0</v>
      </c>
      <c r="J658" s="174"/>
      <c r="K658" s="175">
        <f>ROUND(E658*J658,2)</f>
        <v>0</v>
      </c>
      <c r="L658" s="175">
        <v>21</v>
      </c>
      <c r="M658" s="175">
        <f>G658*(1+L658/100)</f>
        <v>0</v>
      </c>
      <c r="N658" s="173">
        <v>0</v>
      </c>
      <c r="O658" s="173">
        <f>ROUND(E658*N658,2)</f>
        <v>0</v>
      </c>
      <c r="P658" s="173">
        <v>0</v>
      </c>
      <c r="Q658" s="173">
        <f>ROUND(E658*P658,2)</f>
        <v>0</v>
      </c>
      <c r="R658" s="175"/>
      <c r="S658" s="175" t="s">
        <v>185</v>
      </c>
      <c r="T658" s="176" t="s">
        <v>185</v>
      </c>
      <c r="U658" s="161">
        <v>0.16</v>
      </c>
      <c r="V658" s="161">
        <f>ROUND(E658*U658,2)</f>
        <v>0.32</v>
      </c>
      <c r="W658" s="161"/>
      <c r="X658" s="161" t="s">
        <v>146</v>
      </c>
      <c r="Y658" s="161" t="s">
        <v>147</v>
      </c>
      <c r="Z658" s="151"/>
      <c r="AA658" s="151"/>
      <c r="AB658" s="151"/>
      <c r="AC658" s="151"/>
      <c r="AD658" s="151"/>
      <c r="AE658" s="151"/>
      <c r="AF658" s="151"/>
      <c r="AG658" s="151" t="s">
        <v>148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2" x14ac:dyDescent="0.2">
      <c r="A659" s="158"/>
      <c r="B659" s="159"/>
      <c r="C659" s="251" t="s">
        <v>1364</v>
      </c>
      <c r="D659" s="252"/>
      <c r="E659" s="252"/>
      <c r="F659" s="252"/>
      <c r="G659" s="252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150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2" x14ac:dyDescent="0.2">
      <c r="A660" s="158"/>
      <c r="B660" s="159"/>
      <c r="C660" s="189" t="s">
        <v>1374</v>
      </c>
      <c r="D660" s="182"/>
      <c r="E660" s="183">
        <v>2</v>
      </c>
      <c r="F660" s="161"/>
      <c r="G660" s="161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190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 x14ac:dyDescent="0.2">
      <c r="A661" s="170">
        <v>147</v>
      </c>
      <c r="B661" s="171" t="s">
        <v>1375</v>
      </c>
      <c r="C661" s="178" t="s">
        <v>1376</v>
      </c>
      <c r="D661" s="172" t="s">
        <v>601</v>
      </c>
      <c r="E661" s="173">
        <v>6</v>
      </c>
      <c r="F661" s="174"/>
      <c r="G661" s="175">
        <f>ROUND(E661*F661,2)</f>
        <v>0</v>
      </c>
      <c r="H661" s="174"/>
      <c r="I661" s="175">
        <f>ROUND(E661*H661,2)</f>
        <v>0</v>
      </c>
      <c r="J661" s="174"/>
      <c r="K661" s="175">
        <f>ROUND(E661*J661,2)</f>
        <v>0</v>
      </c>
      <c r="L661" s="175">
        <v>21</v>
      </c>
      <c r="M661" s="175">
        <f>G661*(1+L661/100)</f>
        <v>0</v>
      </c>
      <c r="N661" s="173">
        <v>0</v>
      </c>
      <c r="O661" s="173">
        <f>ROUND(E661*N661,2)</f>
        <v>0</v>
      </c>
      <c r="P661" s="173">
        <v>0</v>
      </c>
      <c r="Q661" s="173">
        <f>ROUND(E661*P661,2)</f>
        <v>0</v>
      </c>
      <c r="R661" s="175"/>
      <c r="S661" s="175" t="s">
        <v>185</v>
      </c>
      <c r="T661" s="176" t="s">
        <v>185</v>
      </c>
      <c r="U661" s="161">
        <v>0.09</v>
      </c>
      <c r="V661" s="161">
        <f>ROUND(E661*U661,2)</f>
        <v>0.54</v>
      </c>
      <c r="W661" s="161"/>
      <c r="X661" s="161" t="s">
        <v>146</v>
      </c>
      <c r="Y661" s="161" t="s">
        <v>147</v>
      </c>
      <c r="Z661" s="151"/>
      <c r="AA661" s="151"/>
      <c r="AB661" s="151"/>
      <c r="AC661" s="151"/>
      <c r="AD661" s="151"/>
      <c r="AE661" s="151"/>
      <c r="AF661" s="151"/>
      <c r="AG661" s="151" t="s">
        <v>148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2" x14ac:dyDescent="0.2">
      <c r="A662" s="158"/>
      <c r="B662" s="159"/>
      <c r="C662" s="189" t="s">
        <v>1377</v>
      </c>
      <c r="D662" s="182"/>
      <c r="E662" s="183">
        <v>6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190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 x14ac:dyDescent="0.2">
      <c r="A663" s="170">
        <v>148</v>
      </c>
      <c r="B663" s="171" t="s">
        <v>1378</v>
      </c>
      <c r="C663" s="178" t="s">
        <v>1379</v>
      </c>
      <c r="D663" s="172" t="s">
        <v>601</v>
      </c>
      <c r="E663" s="173">
        <v>48</v>
      </c>
      <c r="F663" s="174"/>
      <c r="G663" s="175">
        <f>ROUND(E663*F663,2)</f>
        <v>0</v>
      </c>
      <c r="H663" s="174"/>
      <c r="I663" s="175">
        <f>ROUND(E663*H663,2)</f>
        <v>0</v>
      </c>
      <c r="J663" s="174"/>
      <c r="K663" s="175">
        <f>ROUND(E663*J663,2)</f>
        <v>0</v>
      </c>
      <c r="L663" s="175">
        <v>21</v>
      </c>
      <c r="M663" s="175">
        <f>G663*(1+L663/100)</f>
        <v>0</v>
      </c>
      <c r="N663" s="173">
        <v>0</v>
      </c>
      <c r="O663" s="173">
        <f>ROUND(E663*N663,2)</f>
        <v>0</v>
      </c>
      <c r="P663" s="173">
        <v>0</v>
      </c>
      <c r="Q663" s="173">
        <f>ROUND(E663*P663,2)</f>
        <v>0</v>
      </c>
      <c r="R663" s="175"/>
      <c r="S663" s="175" t="s">
        <v>185</v>
      </c>
      <c r="T663" s="176" t="s">
        <v>185</v>
      </c>
      <c r="U663" s="161">
        <v>0.1</v>
      </c>
      <c r="V663" s="161">
        <f>ROUND(E663*U663,2)</f>
        <v>4.8</v>
      </c>
      <c r="W663" s="161"/>
      <c r="X663" s="161" t="s">
        <v>146</v>
      </c>
      <c r="Y663" s="161" t="s">
        <v>147</v>
      </c>
      <c r="Z663" s="151"/>
      <c r="AA663" s="151"/>
      <c r="AB663" s="151"/>
      <c r="AC663" s="151"/>
      <c r="AD663" s="151"/>
      <c r="AE663" s="151"/>
      <c r="AF663" s="151"/>
      <c r="AG663" s="151" t="s">
        <v>148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ht="22.5" outlineLevel="2" x14ac:dyDescent="0.2">
      <c r="A664" s="158"/>
      <c r="B664" s="159"/>
      <c r="C664" s="189" t="s">
        <v>1380</v>
      </c>
      <c r="D664" s="182"/>
      <c r="E664" s="183">
        <v>48</v>
      </c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190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 x14ac:dyDescent="0.2">
      <c r="A665" s="170">
        <v>149</v>
      </c>
      <c r="B665" s="171" t="s">
        <v>1381</v>
      </c>
      <c r="C665" s="178" t="s">
        <v>1382</v>
      </c>
      <c r="D665" s="172" t="s">
        <v>601</v>
      </c>
      <c r="E665" s="173">
        <v>16</v>
      </c>
      <c r="F665" s="174"/>
      <c r="G665" s="175">
        <f>ROUND(E665*F665,2)</f>
        <v>0</v>
      </c>
      <c r="H665" s="174"/>
      <c r="I665" s="175">
        <f>ROUND(E665*H665,2)</f>
        <v>0</v>
      </c>
      <c r="J665" s="174"/>
      <c r="K665" s="175">
        <f>ROUND(E665*J665,2)</f>
        <v>0</v>
      </c>
      <c r="L665" s="175">
        <v>21</v>
      </c>
      <c r="M665" s="175">
        <f>G665*(1+L665/100)</f>
        <v>0</v>
      </c>
      <c r="N665" s="173">
        <v>0</v>
      </c>
      <c r="O665" s="173">
        <f>ROUND(E665*N665,2)</f>
        <v>0</v>
      </c>
      <c r="P665" s="173">
        <v>0</v>
      </c>
      <c r="Q665" s="173">
        <f>ROUND(E665*P665,2)</f>
        <v>0</v>
      </c>
      <c r="R665" s="175"/>
      <c r="S665" s="175" t="s">
        <v>185</v>
      </c>
      <c r="T665" s="176" t="s">
        <v>185</v>
      </c>
      <c r="U665" s="161">
        <v>0.11</v>
      </c>
      <c r="V665" s="161">
        <f>ROUND(E665*U665,2)</f>
        <v>1.76</v>
      </c>
      <c r="W665" s="161"/>
      <c r="X665" s="161" t="s">
        <v>146</v>
      </c>
      <c r="Y665" s="161" t="s">
        <v>147</v>
      </c>
      <c r="Z665" s="151"/>
      <c r="AA665" s="151"/>
      <c r="AB665" s="151"/>
      <c r="AC665" s="151"/>
      <c r="AD665" s="151"/>
      <c r="AE665" s="151"/>
      <c r="AF665" s="151"/>
      <c r="AG665" s="151" t="s">
        <v>148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ht="22.5" outlineLevel="2" x14ac:dyDescent="0.2">
      <c r="A666" s="158"/>
      <c r="B666" s="159"/>
      <c r="C666" s="189" t="s">
        <v>1383</v>
      </c>
      <c r="D666" s="182"/>
      <c r="E666" s="183">
        <v>16</v>
      </c>
      <c r="F666" s="161"/>
      <c r="G666" s="161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190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 x14ac:dyDescent="0.2">
      <c r="A667" s="170">
        <v>150</v>
      </c>
      <c r="B667" s="171" t="s">
        <v>953</v>
      </c>
      <c r="C667" s="178" t="s">
        <v>954</v>
      </c>
      <c r="D667" s="172" t="s">
        <v>601</v>
      </c>
      <c r="E667" s="173">
        <v>8</v>
      </c>
      <c r="F667" s="174"/>
      <c r="G667" s="175">
        <f>ROUND(E667*F667,2)</f>
        <v>0</v>
      </c>
      <c r="H667" s="174"/>
      <c r="I667" s="175">
        <f>ROUND(E667*H667,2)</f>
        <v>0</v>
      </c>
      <c r="J667" s="174"/>
      <c r="K667" s="175">
        <f>ROUND(E667*J667,2)</f>
        <v>0</v>
      </c>
      <c r="L667" s="175">
        <v>21</v>
      </c>
      <c r="M667" s="175">
        <f>G667*(1+L667/100)</f>
        <v>0</v>
      </c>
      <c r="N667" s="173">
        <v>0</v>
      </c>
      <c r="O667" s="173">
        <f>ROUND(E667*N667,2)</f>
        <v>0</v>
      </c>
      <c r="P667" s="173">
        <v>0</v>
      </c>
      <c r="Q667" s="173">
        <f>ROUND(E667*P667,2)</f>
        <v>0</v>
      </c>
      <c r="R667" s="175"/>
      <c r="S667" s="175" t="s">
        <v>185</v>
      </c>
      <c r="T667" s="176" t="s">
        <v>185</v>
      </c>
      <c r="U667" s="161">
        <v>0.13</v>
      </c>
      <c r="V667" s="161">
        <f>ROUND(E667*U667,2)</f>
        <v>1.04</v>
      </c>
      <c r="W667" s="161"/>
      <c r="X667" s="161" t="s">
        <v>146</v>
      </c>
      <c r="Y667" s="161" t="s">
        <v>147</v>
      </c>
      <c r="Z667" s="151"/>
      <c r="AA667" s="151"/>
      <c r="AB667" s="151"/>
      <c r="AC667" s="151"/>
      <c r="AD667" s="151"/>
      <c r="AE667" s="151"/>
      <c r="AF667" s="151"/>
      <c r="AG667" s="151" t="s">
        <v>148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ht="22.5" outlineLevel="2" x14ac:dyDescent="0.2">
      <c r="A668" s="158"/>
      <c r="B668" s="159"/>
      <c r="C668" s="189" t="s">
        <v>1384</v>
      </c>
      <c r="D668" s="182"/>
      <c r="E668" s="183">
        <v>8</v>
      </c>
      <c r="F668" s="161"/>
      <c r="G668" s="161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190</v>
      </c>
      <c r="AH668" s="151">
        <v>0</v>
      </c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ht="22.5" outlineLevel="1" x14ac:dyDescent="0.2">
      <c r="A669" s="170">
        <v>151</v>
      </c>
      <c r="B669" s="171" t="s">
        <v>1385</v>
      </c>
      <c r="C669" s="178" t="s">
        <v>1386</v>
      </c>
      <c r="D669" s="172" t="s">
        <v>601</v>
      </c>
      <c r="E669" s="173">
        <v>2</v>
      </c>
      <c r="F669" s="174"/>
      <c r="G669" s="175">
        <f>ROUND(E669*F669,2)</f>
        <v>0</v>
      </c>
      <c r="H669" s="174"/>
      <c r="I669" s="175">
        <f>ROUND(E669*H669,2)</f>
        <v>0</v>
      </c>
      <c r="J669" s="174"/>
      <c r="K669" s="175">
        <f>ROUND(E669*J669,2)</f>
        <v>0</v>
      </c>
      <c r="L669" s="175">
        <v>21</v>
      </c>
      <c r="M669" s="175">
        <f>G669*(1+L669/100)</f>
        <v>0</v>
      </c>
      <c r="N669" s="173">
        <v>5.0000000000000001E-4</v>
      </c>
      <c r="O669" s="173">
        <f>ROUND(E669*N669,2)</f>
        <v>0</v>
      </c>
      <c r="P669" s="173">
        <v>0</v>
      </c>
      <c r="Q669" s="173">
        <f>ROUND(E669*P669,2)</f>
        <v>0</v>
      </c>
      <c r="R669" s="175" t="s">
        <v>513</v>
      </c>
      <c r="S669" s="175" t="s">
        <v>185</v>
      </c>
      <c r="T669" s="176" t="s">
        <v>185</v>
      </c>
      <c r="U669" s="161">
        <v>0</v>
      </c>
      <c r="V669" s="161">
        <f>ROUND(E669*U669,2)</f>
        <v>0</v>
      </c>
      <c r="W669" s="161"/>
      <c r="X669" s="161" t="s">
        <v>514</v>
      </c>
      <c r="Y669" s="161" t="s">
        <v>147</v>
      </c>
      <c r="Z669" s="151"/>
      <c r="AA669" s="151"/>
      <c r="AB669" s="151"/>
      <c r="AC669" s="151"/>
      <c r="AD669" s="151"/>
      <c r="AE669" s="151"/>
      <c r="AF669" s="151"/>
      <c r="AG669" s="151" t="s">
        <v>515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2" x14ac:dyDescent="0.2">
      <c r="A670" s="158"/>
      <c r="B670" s="159"/>
      <c r="C670" s="251" t="s">
        <v>1364</v>
      </c>
      <c r="D670" s="252"/>
      <c r="E670" s="252"/>
      <c r="F670" s="252"/>
      <c r="G670" s="252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150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2" x14ac:dyDescent="0.2">
      <c r="A671" s="158"/>
      <c r="B671" s="159"/>
      <c r="C671" s="189" t="s">
        <v>1387</v>
      </c>
      <c r="D671" s="182"/>
      <c r="E671" s="183">
        <v>2</v>
      </c>
      <c r="F671" s="161"/>
      <c r="G671" s="161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190</v>
      </c>
      <c r="AH671" s="151">
        <v>5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ht="22.5" outlineLevel="1" x14ac:dyDescent="0.2">
      <c r="A672" s="170">
        <v>152</v>
      </c>
      <c r="B672" s="171" t="s">
        <v>1388</v>
      </c>
      <c r="C672" s="178" t="s">
        <v>1389</v>
      </c>
      <c r="D672" s="172" t="s">
        <v>601</v>
      </c>
      <c r="E672" s="173">
        <v>10</v>
      </c>
      <c r="F672" s="174"/>
      <c r="G672" s="175">
        <f>ROUND(E672*F672,2)</f>
        <v>0</v>
      </c>
      <c r="H672" s="174"/>
      <c r="I672" s="175">
        <f>ROUND(E672*H672,2)</f>
        <v>0</v>
      </c>
      <c r="J672" s="174"/>
      <c r="K672" s="175">
        <f>ROUND(E672*J672,2)</f>
        <v>0</v>
      </c>
      <c r="L672" s="175">
        <v>21</v>
      </c>
      <c r="M672" s="175">
        <f>G672*(1+L672/100)</f>
        <v>0</v>
      </c>
      <c r="N672" s="173">
        <v>5.0000000000000001E-4</v>
      </c>
      <c r="O672" s="173">
        <f>ROUND(E672*N672,2)</f>
        <v>0.01</v>
      </c>
      <c r="P672" s="173">
        <v>0</v>
      </c>
      <c r="Q672" s="173">
        <f>ROUND(E672*P672,2)</f>
        <v>0</v>
      </c>
      <c r="R672" s="175" t="s">
        <v>513</v>
      </c>
      <c r="S672" s="175" t="s">
        <v>185</v>
      </c>
      <c r="T672" s="176" t="s">
        <v>185</v>
      </c>
      <c r="U672" s="161">
        <v>0</v>
      </c>
      <c r="V672" s="161">
        <f>ROUND(E672*U672,2)</f>
        <v>0</v>
      </c>
      <c r="W672" s="161"/>
      <c r="X672" s="161" t="s">
        <v>514</v>
      </c>
      <c r="Y672" s="161" t="s">
        <v>147</v>
      </c>
      <c r="Z672" s="151"/>
      <c r="AA672" s="151"/>
      <c r="AB672" s="151"/>
      <c r="AC672" s="151"/>
      <c r="AD672" s="151"/>
      <c r="AE672" s="151"/>
      <c r="AF672" s="151"/>
      <c r="AG672" s="151" t="s">
        <v>515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2" x14ac:dyDescent="0.2">
      <c r="A673" s="158"/>
      <c r="B673" s="159"/>
      <c r="C673" s="251" t="s">
        <v>1364</v>
      </c>
      <c r="D673" s="252"/>
      <c r="E673" s="252"/>
      <c r="F673" s="252"/>
      <c r="G673" s="252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150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2" x14ac:dyDescent="0.2">
      <c r="A674" s="158"/>
      <c r="B674" s="159"/>
      <c r="C674" s="189" t="s">
        <v>1390</v>
      </c>
      <c r="D674" s="182"/>
      <c r="E674" s="183">
        <v>10</v>
      </c>
      <c r="F674" s="161"/>
      <c r="G674" s="161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190</v>
      </c>
      <c r="AH674" s="151">
        <v>5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ht="22.5" outlineLevel="1" x14ac:dyDescent="0.2">
      <c r="A675" s="170">
        <v>153</v>
      </c>
      <c r="B675" s="171" t="s">
        <v>1391</v>
      </c>
      <c r="C675" s="178" t="s">
        <v>1392</v>
      </c>
      <c r="D675" s="172" t="s">
        <v>601</v>
      </c>
      <c r="E675" s="173">
        <v>4</v>
      </c>
      <c r="F675" s="174"/>
      <c r="G675" s="175">
        <f>ROUND(E675*F675,2)</f>
        <v>0</v>
      </c>
      <c r="H675" s="174"/>
      <c r="I675" s="175">
        <f>ROUND(E675*H675,2)</f>
        <v>0</v>
      </c>
      <c r="J675" s="174"/>
      <c r="K675" s="175">
        <f>ROUND(E675*J675,2)</f>
        <v>0</v>
      </c>
      <c r="L675" s="175">
        <v>21</v>
      </c>
      <c r="M675" s="175">
        <f>G675*(1+L675/100)</f>
        <v>0</v>
      </c>
      <c r="N675" s="173">
        <v>5.0000000000000001E-4</v>
      </c>
      <c r="O675" s="173">
        <f>ROUND(E675*N675,2)</f>
        <v>0</v>
      </c>
      <c r="P675" s="173">
        <v>0</v>
      </c>
      <c r="Q675" s="173">
        <f>ROUND(E675*P675,2)</f>
        <v>0</v>
      </c>
      <c r="R675" s="175"/>
      <c r="S675" s="175" t="s">
        <v>144</v>
      </c>
      <c r="T675" s="176" t="s">
        <v>185</v>
      </c>
      <c r="U675" s="161">
        <v>0</v>
      </c>
      <c r="V675" s="161">
        <f>ROUND(E675*U675,2)</f>
        <v>0</v>
      </c>
      <c r="W675" s="161"/>
      <c r="X675" s="161" t="s">
        <v>514</v>
      </c>
      <c r="Y675" s="161" t="s">
        <v>147</v>
      </c>
      <c r="Z675" s="151"/>
      <c r="AA675" s="151"/>
      <c r="AB675" s="151"/>
      <c r="AC675" s="151"/>
      <c r="AD675" s="151"/>
      <c r="AE675" s="151"/>
      <c r="AF675" s="151"/>
      <c r="AG675" s="151" t="s">
        <v>515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2" x14ac:dyDescent="0.2">
      <c r="A676" s="158"/>
      <c r="B676" s="159"/>
      <c r="C676" s="251" t="s">
        <v>1364</v>
      </c>
      <c r="D676" s="252"/>
      <c r="E676" s="252"/>
      <c r="F676" s="252"/>
      <c r="G676" s="252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150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2" x14ac:dyDescent="0.2">
      <c r="A677" s="158"/>
      <c r="B677" s="159"/>
      <c r="C677" s="189" t="s">
        <v>1393</v>
      </c>
      <c r="D677" s="182"/>
      <c r="E677" s="183">
        <v>4</v>
      </c>
      <c r="F677" s="161"/>
      <c r="G677" s="161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  <c r="R677" s="161"/>
      <c r="S677" s="161"/>
      <c r="T677" s="161"/>
      <c r="U677" s="161"/>
      <c r="V677" s="161"/>
      <c r="W677" s="161"/>
      <c r="X677" s="161"/>
      <c r="Y677" s="161"/>
      <c r="Z677" s="151"/>
      <c r="AA677" s="151"/>
      <c r="AB677" s="151"/>
      <c r="AC677" s="151"/>
      <c r="AD677" s="151"/>
      <c r="AE677" s="151"/>
      <c r="AF677" s="151"/>
      <c r="AG677" s="151" t="s">
        <v>190</v>
      </c>
      <c r="AH677" s="151">
        <v>5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ht="22.5" outlineLevel="1" x14ac:dyDescent="0.2">
      <c r="A678" s="170">
        <v>154</v>
      </c>
      <c r="B678" s="171" t="s">
        <v>1394</v>
      </c>
      <c r="C678" s="178" t="s">
        <v>1395</v>
      </c>
      <c r="D678" s="172" t="s">
        <v>601</v>
      </c>
      <c r="E678" s="173">
        <v>2</v>
      </c>
      <c r="F678" s="174"/>
      <c r="G678" s="175">
        <f>ROUND(E678*F678,2)</f>
        <v>0</v>
      </c>
      <c r="H678" s="174"/>
      <c r="I678" s="175">
        <f>ROUND(E678*H678,2)</f>
        <v>0</v>
      </c>
      <c r="J678" s="174"/>
      <c r="K678" s="175">
        <f>ROUND(E678*J678,2)</f>
        <v>0</v>
      </c>
      <c r="L678" s="175">
        <v>21</v>
      </c>
      <c r="M678" s="175">
        <f>G678*(1+L678/100)</f>
        <v>0</v>
      </c>
      <c r="N678" s="173">
        <v>1E-3</v>
      </c>
      <c r="O678" s="173">
        <f>ROUND(E678*N678,2)</f>
        <v>0</v>
      </c>
      <c r="P678" s="173">
        <v>0</v>
      </c>
      <c r="Q678" s="173">
        <f>ROUND(E678*P678,2)</f>
        <v>0</v>
      </c>
      <c r="R678" s="175" t="s">
        <v>513</v>
      </c>
      <c r="S678" s="175" t="s">
        <v>185</v>
      </c>
      <c r="T678" s="176" t="s">
        <v>185</v>
      </c>
      <c r="U678" s="161">
        <v>0</v>
      </c>
      <c r="V678" s="161">
        <f>ROUND(E678*U678,2)</f>
        <v>0</v>
      </c>
      <c r="W678" s="161"/>
      <c r="X678" s="161" t="s">
        <v>514</v>
      </c>
      <c r="Y678" s="161" t="s">
        <v>147</v>
      </c>
      <c r="Z678" s="151"/>
      <c r="AA678" s="151"/>
      <c r="AB678" s="151"/>
      <c r="AC678" s="151"/>
      <c r="AD678" s="151"/>
      <c r="AE678" s="151"/>
      <c r="AF678" s="151"/>
      <c r="AG678" s="151" t="s">
        <v>515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2" x14ac:dyDescent="0.2">
      <c r="A679" s="158"/>
      <c r="B679" s="159"/>
      <c r="C679" s="251" t="s">
        <v>1364</v>
      </c>
      <c r="D679" s="252"/>
      <c r="E679" s="252"/>
      <c r="F679" s="252"/>
      <c r="G679" s="252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150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2" x14ac:dyDescent="0.2">
      <c r="A680" s="158"/>
      <c r="B680" s="159"/>
      <c r="C680" s="189" t="s">
        <v>1396</v>
      </c>
      <c r="D680" s="182"/>
      <c r="E680" s="183">
        <v>2</v>
      </c>
      <c r="F680" s="161"/>
      <c r="G680" s="161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190</v>
      </c>
      <c r="AH680" s="151">
        <v>5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ht="22.5" outlineLevel="1" x14ac:dyDescent="0.2">
      <c r="A681" s="170">
        <v>155</v>
      </c>
      <c r="B681" s="171" t="s">
        <v>1397</v>
      </c>
      <c r="C681" s="178" t="s">
        <v>1398</v>
      </c>
      <c r="D681" s="172" t="s">
        <v>230</v>
      </c>
      <c r="E681" s="173">
        <v>6.1913</v>
      </c>
      <c r="F681" s="174"/>
      <c r="G681" s="175">
        <f>ROUND(E681*F681,2)</f>
        <v>0</v>
      </c>
      <c r="H681" s="174"/>
      <c r="I681" s="175">
        <f>ROUND(E681*H681,2)</f>
        <v>0</v>
      </c>
      <c r="J681" s="174"/>
      <c r="K681" s="175">
        <f>ROUND(E681*J681,2)</f>
        <v>0</v>
      </c>
      <c r="L681" s="175">
        <v>21</v>
      </c>
      <c r="M681" s="175">
        <f>G681*(1+L681/100)</f>
        <v>0</v>
      </c>
      <c r="N681" s="173">
        <v>1.47E-3</v>
      </c>
      <c r="O681" s="173">
        <f>ROUND(E681*N681,2)</f>
        <v>0.01</v>
      </c>
      <c r="P681" s="173">
        <v>0</v>
      </c>
      <c r="Q681" s="173">
        <f>ROUND(E681*P681,2)</f>
        <v>0</v>
      </c>
      <c r="R681" s="175" t="s">
        <v>513</v>
      </c>
      <c r="S681" s="175" t="s">
        <v>185</v>
      </c>
      <c r="T681" s="176" t="s">
        <v>185</v>
      </c>
      <c r="U681" s="161">
        <v>0</v>
      </c>
      <c r="V681" s="161">
        <f>ROUND(E681*U681,2)</f>
        <v>0</v>
      </c>
      <c r="W681" s="161"/>
      <c r="X681" s="161" t="s">
        <v>514</v>
      </c>
      <c r="Y681" s="161" t="s">
        <v>147</v>
      </c>
      <c r="Z681" s="151"/>
      <c r="AA681" s="151"/>
      <c r="AB681" s="151"/>
      <c r="AC681" s="151"/>
      <c r="AD681" s="151"/>
      <c r="AE681" s="151"/>
      <c r="AF681" s="151"/>
      <c r="AG681" s="151" t="s">
        <v>515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2" x14ac:dyDescent="0.2">
      <c r="A682" s="158"/>
      <c r="B682" s="159"/>
      <c r="C682" s="189" t="s">
        <v>1399</v>
      </c>
      <c r="D682" s="182"/>
      <c r="E682" s="183">
        <v>6.1913</v>
      </c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190</v>
      </c>
      <c r="AH682" s="151">
        <v>5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ht="22.5" outlineLevel="1" x14ac:dyDescent="0.2">
      <c r="A683" s="170">
        <v>156</v>
      </c>
      <c r="B683" s="171" t="s">
        <v>1400</v>
      </c>
      <c r="C683" s="178" t="s">
        <v>1401</v>
      </c>
      <c r="D683" s="172" t="s">
        <v>230</v>
      </c>
      <c r="E683" s="173">
        <v>30.572700000000001</v>
      </c>
      <c r="F683" s="174"/>
      <c r="G683" s="175">
        <f>ROUND(E683*F683,2)</f>
        <v>0</v>
      </c>
      <c r="H683" s="174"/>
      <c r="I683" s="175">
        <f>ROUND(E683*H683,2)</f>
        <v>0</v>
      </c>
      <c r="J683" s="174"/>
      <c r="K683" s="175">
        <f>ROUND(E683*J683,2)</f>
        <v>0</v>
      </c>
      <c r="L683" s="175">
        <v>21</v>
      </c>
      <c r="M683" s="175">
        <f>G683*(1+L683/100)</f>
        <v>0</v>
      </c>
      <c r="N683" s="173">
        <v>2.1900000000000001E-3</v>
      </c>
      <c r="O683" s="173">
        <f>ROUND(E683*N683,2)</f>
        <v>7.0000000000000007E-2</v>
      </c>
      <c r="P683" s="173">
        <v>0</v>
      </c>
      <c r="Q683" s="173">
        <f>ROUND(E683*P683,2)</f>
        <v>0</v>
      </c>
      <c r="R683" s="175" t="s">
        <v>513</v>
      </c>
      <c r="S683" s="175" t="s">
        <v>185</v>
      </c>
      <c r="T683" s="176" t="s">
        <v>185</v>
      </c>
      <c r="U683" s="161">
        <v>0</v>
      </c>
      <c r="V683" s="161">
        <f>ROUND(E683*U683,2)</f>
        <v>0</v>
      </c>
      <c r="W683" s="161"/>
      <c r="X683" s="161" t="s">
        <v>514</v>
      </c>
      <c r="Y683" s="161" t="s">
        <v>147</v>
      </c>
      <c r="Z683" s="151"/>
      <c r="AA683" s="151"/>
      <c r="AB683" s="151"/>
      <c r="AC683" s="151"/>
      <c r="AD683" s="151"/>
      <c r="AE683" s="151"/>
      <c r="AF683" s="151"/>
      <c r="AG683" s="151" t="s">
        <v>515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">
      <c r="A684" s="158"/>
      <c r="B684" s="159"/>
      <c r="C684" s="189" t="s">
        <v>1402</v>
      </c>
      <c r="D684" s="182"/>
      <c r="E684" s="183">
        <v>30.572700000000001</v>
      </c>
      <c r="F684" s="161"/>
      <c r="G684" s="161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190</v>
      </c>
      <c r="AH684" s="151">
        <v>5</v>
      </c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ht="22.5" outlineLevel="1" x14ac:dyDescent="0.2">
      <c r="A685" s="170">
        <v>157</v>
      </c>
      <c r="B685" s="171" t="s">
        <v>1403</v>
      </c>
      <c r="C685" s="178" t="s">
        <v>1404</v>
      </c>
      <c r="D685" s="172" t="s">
        <v>230</v>
      </c>
      <c r="E685" s="173">
        <v>12.5139</v>
      </c>
      <c r="F685" s="174"/>
      <c r="G685" s="175">
        <f>ROUND(E685*F685,2)</f>
        <v>0</v>
      </c>
      <c r="H685" s="174"/>
      <c r="I685" s="175">
        <f>ROUND(E685*H685,2)</f>
        <v>0</v>
      </c>
      <c r="J685" s="174"/>
      <c r="K685" s="175">
        <f>ROUND(E685*J685,2)</f>
        <v>0</v>
      </c>
      <c r="L685" s="175">
        <v>21</v>
      </c>
      <c r="M685" s="175">
        <f>G685*(1+L685/100)</f>
        <v>0</v>
      </c>
      <c r="N685" s="173">
        <v>2.7899999999999999E-3</v>
      </c>
      <c r="O685" s="173">
        <f>ROUND(E685*N685,2)</f>
        <v>0.03</v>
      </c>
      <c r="P685" s="173">
        <v>0</v>
      </c>
      <c r="Q685" s="173">
        <f>ROUND(E685*P685,2)</f>
        <v>0</v>
      </c>
      <c r="R685" s="175" t="s">
        <v>513</v>
      </c>
      <c r="S685" s="175" t="s">
        <v>185</v>
      </c>
      <c r="T685" s="176" t="s">
        <v>185</v>
      </c>
      <c r="U685" s="161">
        <v>0</v>
      </c>
      <c r="V685" s="161">
        <f>ROUND(E685*U685,2)</f>
        <v>0</v>
      </c>
      <c r="W685" s="161"/>
      <c r="X685" s="161" t="s">
        <v>514</v>
      </c>
      <c r="Y685" s="161" t="s">
        <v>147</v>
      </c>
      <c r="Z685" s="151"/>
      <c r="AA685" s="151"/>
      <c r="AB685" s="151"/>
      <c r="AC685" s="151"/>
      <c r="AD685" s="151"/>
      <c r="AE685" s="151"/>
      <c r="AF685" s="151"/>
      <c r="AG685" s="151" t="s">
        <v>515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2" x14ac:dyDescent="0.2">
      <c r="A686" s="158"/>
      <c r="B686" s="159"/>
      <c r="C686" s="189" t="s">
        <v>1405</v>
      </c>
      <c r="D686" s="182"/>
      <c r="E686" s="183">
        <v>12.5139</v>
      </c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190</v>
      </c>
      <c r="AH686" s="151">
        <v>5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 x14ac:dyDescent="0.2">
      <c r="A687" s="170">
        <v>158</v>
      </c>
      <c r="B687" s="171" t="s">
        <v>1406</v>
      </c>
      <c r="C687" s="178" t="s">
        <v>1407</v>
      </c>
      <c r="D687" s="172" t="s">
        <v>230</v>
      </c>
      <c r="E687" s="173">
        <v>6.1913</v>
      </c>
      <c r="F687" s="174"/>
      <c r="G687" s="175">
        <f>ROUND(E687*F687,2)</f>
        <v>0</v>
      </c>
      <c r="H687" s="174"/>
      <c r="I687" s="175">
        <f>ROUND(E687*H687,2)</f>
        <v>0</v>
      </c>
      <c r="J687" s="174"/>
      <c r="K687" s="175">
        <f>ROUND(E687*J687,2)</f>
        <v>0</v>
      </c>
      <c r="L687" s="175">
        <v>21</v>
      </c>
      <c r="M687" s="175">
        <f>G687*(1+L687/100)</f>
        <v>0</v>
      </c>
      <c r="N687" s="173">
        <v>4.5700000000000003E-3</v>
      </c>
      <c r="O687" s="173">
        <f>ROUND(E687*N687,2)</f>
        <v>0.03</v>
      </c>
      <c r="P687" s="173">
        <v>0</v>
      </c>
      <c r="Q687" s="173">
        <f>ROUND(E687*P687,2)</f>
        <v>0</v>
      </c>
      <c r="R687" s="175" t="s">
        <v>513</v>
      </c>
      <c r="S687" s="175" t="s">
        <v>185</v>
      </c>
      <c r="T687" s="176" t="s">
        <v>185</v>
      </c>
      <c r="U687" s="161">
        <v>0</v>
      </c>
      <c r="V687" s="161">
        <f>ROUND(E687*U687,2)</f>
        <v>0</v>
      </c>
      <c r="W687" s="161"/>
      <c r="X687" s="161" t="s">
        <v>514</v>
      </c>
      <c r="Y687" s="161" t="s">
        <v>147</v>
      </c>
      <c r="Z687" s="151"/>
      <c r="AA687" s="151"/>
      <c r="AB687" s="151"/>
      <c r="AC687" s="151"/>
      <c r="AD687" s="151"/>
      <c r="AE687" s="151"/>
      <c r="AF687" s="151"/>
      <c r="AG687" s="151" t="s">
        <v>515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2" x14ac:dyDescent="0.2">
      <c r="A688" s="158"/>
      <c r="B688" s="159"/>
      <c r="C688" s="189" t="s">
        <v>1408</v>
      </c>
      <c r="D688" s="182"/>
      <c r="E688" s="183">
        <v>6.1913</v>
      </c>
      <c r="F688" s="161"/>
      <c r="G688" s="16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190</v>
      </c>
      <c r="AH688" s="151">
        <v>5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ht="22.5" outlineLevel="1" x14ac:dyDescent="0.2">
      <c r="A689" s="170">
        <v>159</v>
      </c>
      <c r="B689" s="171" t="s">
        <v>1409</v>
      </c>
      <c r="C689" s="178" t="s">
        <v>1410</v>
      </c>
      <c r="D689" s="172" t="s">
        <v>601</v>
      </c>
      <c r="E689" s="173">
        <v>6</v>
      </c>
      <c r="F689" s="174"/>
      <c r="G689" s="175">
        <f>ROUND(E689*F689,2)</f>
        <v>0</v>
      </c>
      <c r="H689" s="174"/>
      <c r="I689" s="175">
        <f>ROUND(E689*H689,2)</f>
        <v>0</v>
      </c>
      <c r="J689" s="174"/>
      <c r="K689" s="175">
        <f>ROUND(E689*J689,2)</f>
        <v>0</v>
      </c>
      <c r="L689" s="175">
        <v>21</v>
      </c>
      <c r="M689" s="175">
        <f>G689*(1+L689/100)</f>
        <v>0</v>
      </c>
      <c r="N689" s="173">
        <v>8.0000000000000007E-5</v>
      </c>
      <c r="O689" s="173">
        <f>ROUND(E689*N689,2)</f>
        <v>0</v>
      </c>
      <c r="P689" s="173">
        <v>0</v>
      </c>
      <c r="Q689" s="173">
        <f>ROUND(E689*P689,2)</f>
        <v>0</v>
      </c>
      <c r="R689" s="175"/>
      <c r="S689" s="175" t="s">
        <v>144</v>
      </c>
      <c r="T689" s="176" t="s">
        <v>185</v>
      </c>
      <c r="U689" s="161">
        <v>0</v>
      </c>
      <c r="V689" s="161">
        <f>ROUND(E689*U689,2)</f>
        <v>0</v>
      </c>
      <c r="W689" s="161"/>
      <c r="X689" s="161" t="s">
        <v>514</v>
      </c>
      <c r="Y689" s="161" t="s">
        <v>147</v>
      </c>
      <c r="Z689" s="151"/>
      <c r="AA689" s="151"/>
      <c r="AB689" s="151"/>
      <c r="AC689" s="151"/>
      <c r="AD689" s="151"/>
      <c r="AE689" s="151"/>
      <c r="AF689" s="151"/>
      <c r="AG689" s="151" t="s">
        <v>515</v>
      </c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2" x14ac:dyDescent="0.2">
      <c r="A690" s="158"/>
      <c r="B690" s="159"/>
      <c r="C690" s="189" t="s">
        <v>1411</v>
      </c>
      <c r="D690" s="182"/>
      <c r="E690" s="183">
        <v>6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190</v>
      </c>
      <c r="AH690" s="151">
        <v>5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ht="22.5" outlineLevel="1" x14ac:dyDescent="0.2">
      <c r="A691" s="170">
        <v>160</v>
      </c>
      <c r="B691" s="171" t="s">
        <v>1412</v>
      </c>
      <c r="C691" s="178" t="s">
        <v>1413</v>
      </c>
      <c r="D691" s="172" t="s">
        <v>601</v>
      </c>
      <c r="E691" s="173">
        <v>48</v>
      </c>
      <c r="F691" s="174"/>
      <c r="G691" s="175">
        <f>ROUND(E691*F691,2)</f>
        <v>0</v>
      </c>
      <c r="H691" s="174"/>
      <c r="I691" s="175">
        <f>ROUND(E691*H691,2)</f>
        <v>0</v>
      </c>
      <c r="J691" s="174"/>
      <c r="K691" s="175">
        <f>ROUND(E691*J691,2)</f>
        <v>0</v>
      </c>
      <c r="L691" s="175">
        <v>21</v>
      </c>
      <c r="M691" s="175">
        <f>G691*(1+L691/100)</f>
        <v>0</v>
      </c>
      <c r="N691" s="173">
        <v>8.0000000000000007E-5</v>
      </c>
      <c r="O691" s="173">
        <f>ROUND(E691*N691,2)</f>
        <v>0</v>
      </c>
      <c r="P691" s="173">
        <v>0</v>
      </c>
      <c r="Q691" s="173">
        <f>ROUND(E691*P691,2)</f>
        <v>0</v>
      </c>
      <c r="R691" s="175"/>
      <c r="S691" s="175" t="s">
        <v>144</v>
      </c>
      <c r="T691" s="176" t="s">
        <v>185</v>
      </c>
      <c r="U691" s="161">
        <v>0</v>
      </c>
      <c r="V691" s="161">
        <f>ROUND(E691*U691,2)</f>
        <v>0</v>
      </c>
      <c r="W691" s="161"/>
      <c r="X691" s="161" t="s">
        <v>514</v>
      </c>
      <c r="Y691" s="161" t="s">
        <v>147</v>
      </c>
      <c r="Z691" s="151"/>
      <c r="AA691" s="151"/>
      <c r="AB691" s="151"/>
      <c r="AC691" s="151"/>
      <c r="AD691" s="151"/>
      <c r="AE691" s="151"/>
      <c r="AF691" s="151"/>
      <c r="AG691" s="151" t="s">
        <v>515</v>
      </c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">
      <c r="A692" s="158"/>
      <c r="B692" s="159"/>
      <c r="C692" s="189" t="s">
        <v>1414</v>
      </c>
      <c r="D692" s="182"/>
      <c r="E692" s="183">
        <v>48</v>
      </c>
      <c r="F692" s="161"/>
      <c r="G692" s="161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190</v>
      </c>
      <c r="AH692" s="151">
        <v>5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ht="22.5" outlineLevel="1" x14ac:dyDescent="0.2">
      <c r="A693" s="170">
        <v>161</v>
      </c>
      <c r="B693" s="171" t="s">
        <v>1415</v>
      </c>
      <c r="C693" s="178" t="s">
        <v>1416</v>
      </c>
      <c r="D693" s="172" t="s">
        <v>601</v>
      </c>
      <c r="E693" s="173">
        <v>16</v>
      </c>
      <c r="F693" s="174"/>
      <c r="G693" s="175">
        <f>ROUND(E693*F693,2)</f>
        <v>0</v>
      </c>
      <c r="H693" s="174"/>
      <c r="I693" s="175">
        <f>ROUND(E693*H693,2)</f>
        <v>0</v>
      </c>
      <c r="J693" s="174"/>
      <c r="K693" s="175">
        <f>ROUND(E693*J693,2)</f>
        <v>0</v>
      </c>
      <c r="L693" s="175">
        <v>21</v>
      </c>
      <c r="M693" s="175">
        <f>G693*(1+L693/100)</f>
        <v>0</v>
      </c>
      <c r="N693" s="173">
        <v>1.1E-4</v>
      </c>
      <c r="O693" s="173">
        <f>ROUND(E693*N693,2)</f>
        <v>0</v>
      </c>
      <c r="P693" s="173">
        <v>0</v>
      </c>
      <c r="Q693" s="173">
        <f>ROUND(E693*P693,2)</f>
        <v>0</v>
      </c>
      <c r="R693" s="175"/>
      <c r="S693" s="175" t="s">
        <v>144</v>
      </c>
      <c r="T693" s="176" t="s">
        <v>185</v>
      </c>
      <c r="U693" s="161">
        <v>0</v>
      </c>
      <c r="V693" s="161">
        <f>ROUND(E693*U693,2)</f>
        <v>0</v>
      </c>
      <c r="W693" s="161"/>
      <c r="X693" s="161" t="s">
        <v>514</v>
      </c>
      <c r="Y693" s="161" t="s">
        <v>147</v>
      </c>
      <c r="Z693" s="151"/>
      <c r="AA693" s="151"/>
      <c r="AB693" s="151"/>
      <c r="AC693" s="151"/>
      <c r="AD693" s="151"/>
      <c r="AE693" s="151"/>
      <c r="AF693" s="151"/>
      <c r="AG693" s="151" t="s">
        <v>515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">
      <c r="A694" s="158"/>
      <c r="B694" s="159"/>
      <c r="C694" s="189" t="s">
        <v>1417</v>
      </c>
      <c r="D694" s="182"/>
      <c r="E694" s="183">
        <v>16</v>
      </c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190</v>
      </c>
      <c r="AH694" s="151">
        <v>5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ht="22.5" outlineLevel="1" x14ac:dyDescent="0.2">
      <c r="A695" s="170">
        <v>162</v>
      </c>
      <c r="B695" s="171" t="s">
        <v>963</v>
      </c>
      <c r="C695" s="178" t="s">
        <v>1418</v>
      </c>
      <c r="D695" s="172" t="s">
        <v>601</v>
      </c>
      <c r="E695" s="173">
        <v>8</v>
      </c>
      <c r="F695" s="174"/>
      <c r="G695" s="175">
        <f>ROUND(E695*F695,2)</f>
        <v>0</v>
      </c>
      <c r="H695" s="174"/>
      <c r="I695" s="175">
        <f>ROUND(E695*H695,2)</f>
        <v>0</v>
      </c>
      <c r="J695" s="174"/>
      <c r="K695" s="175">
        <f>ROUND(E695*J695,2)</f>
        <v>0</v>
      </c>
      <c r="L695" s="175">
        <v>21</v>
      </c>
      <c r="M695" s="175">
        <f>G695*(1+L695/100)</f>
        <v>0</v>
      </c>
      <c r="N695" s="173">
        <v>1.9000000000000001E-4</v>
      </c>
      <c r="O695" s="173">
        <f>ROUND(E695*N695,2)</f>
        <v>0</v>
      </c>
      <c r="P695" s="173">
        <v>0</v>
      </c>
      <c r="Q695" s="173">
        <f>ROUND(E695*P695,2)</f>
        <v>0</v>
      </c>
      <c r="R695" s="175"/>
      <c r="S695" s="175" t="s">
        <v>144</v>
      </c>
      <c r="T695" s="176" t="s">
        <v>185</v>
      </c>
      <c r="U695" s="161">
        <v>0</v>
      </c>
      <c r="V695" s="161">
        <f>ROUND(E695*U695,2)</f>
        <v>0</v>
      </c>
      <c r="W695" s="161"/>
      <c r="X695" s="161" t="s">
        <v>514</v>
      </c>
      <c r="Y695" s="161" t="s">
        <v>147</v>
      </c>
      <c r="Z695" s="151"/>
      <c r="AA695" s="151"/>
      <c r="AB695" s="151"/>
      <c r="AC695" s="151"/>
      <c r="AD695" s="151"/>
      <c r="AE695" s="151"/>
      <c r="AF695" s="151"/>
      <c r="AG695" s="151" t="s">
        <v>515</v>
      </c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2" x14ac:dyDescent="0.2">
      <c r="A696" s="158"/>
      <c r="B696" s="159"/>
      <c r="C696" s="189" t="s">
        <v>1419</v>
      </c>
      <c r="D696" s="182"/>
      <c r="E696" s="183">
        <v>8</v>
      </c>
      <c r="F696" s="161"/>
      <c r="G696" s="161"/>
      <c r="H696" s="161"/>
      <c r="I696" s="161"/>
      <c r="J696" s="161"/>
      <c r="K696" s="161"/>
      <c r="L696" s="161"/>
      <c r="M696" s="161"/>
      <c r="N696" s="160"/>
      <c r="O696" s="160"/>
      <c r="P696" s="160"/>
      <c r="Q696" s="160"/>
      <c r="R696" s="161"/>
      <c r="S696" s="161"/>
      <c r="T696" s="161"/>
      <c r="U696" s="161"/>
      <c r="V696" s="161"/>
      <c r="W696" s="161"/>
      <c r="X696" s="161"/>
      <c r="Y696" s="161"/>
      <c r="Z696" s="151"/>
      <c r="AA696" s="151"/>
      <c r="AB696" s="151"/>
      <c r="AC696" s="151"/>
      <c r="AD696" s="151"/>
      <c r="AE696" s="151"/>
      <c r="AF696" s="151"/>
      <c r="AG696" s="151" t="s">
        <v>190</v>
      </c>
      <c r="AH696" s="151">
        <v>5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x14ac:dyDescent="0.2">
      <c r="A697" s="163" t="s">
        <v>139</v>
      </c>
      <c r="B697" s="164" t="s">
        <v>102</v>
      </c>
      <c r="C697" s="177" t="s">
        <v>103</v>
      </c>
      <c r="D697" s="165"/>
      <c r="E697" s="166"/>
      <c r="F697" s="167"/>
      <c r="G697" s="167">
        <f>SUMIF(AG698:AG706,"&lt;&gt;NOR",G698:G706)</f>
        <v>0</v>
      </c>
      <c r="H697" s="167"/>
      <c r="I697" s="167">
        <f>SUM(I698:I706)</f>
        <v>0</v>
      </c>
      <c r="J697" s="167"/>
      <c r="K697" s="167">
        <f>SUM(K698:K706)</f>
        <v>0</v>
      </c>
      <c r="L697" s="167"/>
      <c r="M697" s="167">
        <f>SUM(M698:M706)</f>
        <v>0</v>
      </c>
      <c r="N697" s="166"/>
      <c r="O697" s="166">
        <f>SUM(O698:O706)</f>
        <v>4.13</v>
      </c>
      <c r="P697" s="166"/>
      <c r="Q697" s="166">
        <f>SUM(Q698:Q706)</f>
        <v>0</v>
      </c>
      <c r="R697" s="167"/>
      <c r="S697" s="167"/>
      <c r="T697" s="168"/>
      <c r="U697" s="162"/>
      <c r="V697" s="162">
        <f>SUM(V698:V706)</f>
        <v>21.58</v>
      </c>
      <c r="W697" s="162"/>
      <c r="X697" s="162"/>
      <c r="Y697" s="162"/>
      <c r="AG697" t="s">
        <v>140</v>
      </c>
    </row>
    <row r="698" spans="1:60" outlineLevel="1" x14ac:dyDescent="0.2">
      <c r="A698" s="170">
        <v>163</v>
      </c>
      <c r="B698" s="171" t="s">
        <v>966</v>
      </c>
      <c r="C698" s="178" t="s">
        <v>967</v>
      </c>
      <c r="D698" s="172" t="s">
        <v>230</v>
      </c>
      <c r="E698" s="173">
        <v>52.9</v>
      </c>
      <c r="F698" s="174"/>
      <c r="G698" s="175">
        <f>ROUND(E698*F698,2)</f>
        <v>0</v>
      </c>
      <c r="H698" s="174"/>
      <c r="I698" s="175">
        <f>ROUND(E698*H698,2)</f>
        <v>0</v>
      </c>
      <c r="J698" s="174"/>
      <c r="K698" s="175">
        <f>ROUND(E698*J698,2)</f>
        <v>0</v>
      </c>
      <c r="L698" s="175">
        <v>21</v>
      </c>
      <c r="M698" s="175">
        <f>G698*(1+L698/100)</f>
        <v>0</v>
      </c>
      <c r="N698" s="173">
        <v>7.8E-2</v>
      </c>
      <c r="O698" s="173">
        <f>ROUND(E698*N698,2)</f>
        <v>4.13</v>
      </c>
      <c r="P698" s="173">
        <v>0</v>
      </c>
      <c r="Q698" s="173">
        <f>ROUND(E698*P698,2)</f>
        <v>0</v>
      </c>
      <c r="R698" s="175"/>
      <c r="S698" s="175" t="s">
        <v>185</v>
      </c>
      <c r="T698" s="176" t="s">
        <v>185</v>
      </c>
      <c r="U698" s="161">
        <v>0.40799999999999997</v>
      </c>
      <c r="V698" s="161">
        <f>ROUND(E698*U698,2)</f>
        <v>21.58</v>
      </c>
      <c r="W698" s="161"/>
      <c r="X698" s="161" t="s">
        <v>146</v>
      </c>
      <c r="Y698" s="161" t="s">
        <v>147</v>
      </c>
      <c r="Z698" s="151"/>
      <c r="AA698" s="151"/>
      <c r="AB698" s="151"/>
      <c r="AC698" s="151"/>
      <c r="AD698" s="151"/>
      <c r="AE698" s="151"/>
      <c r="AF698" s="151"/>
      <c r="AG698" s="151" t="s">
        <v>968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2" x14ac:dyDescent="0.2">
      <c r="A699" s="158"/>
      <c r="B699" s="159"/>
      <c r="C699" s="189" t="s">
        <v>1012</v>
      </c>
      <c r="D699" s="182"/>
      <c r="E699" s="183"/>
      <c r="F699" s="161"/>
      <c r="G699" s="16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190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189" t="s">
        <v>1030</v>
      </c>
      <c r="D700" s="182"/>
      <c r="E700" s="183">
        <v>1.3</v>
      </c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190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3" x14ac:dyDescent="0.2">
      <c r="A701" s="158"/>
      <c r="B701" s="159"/>
      <c r="C701" s="189" t="s">
        <v>1031</v>
      </c>
      <c r="D701" s="182"/>
      <c r="E701" s="183">
        <v>2.6</v>
      </c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190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89" t="s">
        <v>204</v>
      </c>
      <c r="D702" s="182"/>
      <c r="E702" s="183"/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190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3" x14ac:dyDescent="0.2">
      <c r="A703" s="158"/>
      <c r="B703" s="159"/>
      <c r="C703" s="189" t="s">
        <v>1032</v>
      </c>
      <c r="D703" s="182"/>
      <c r="E703" s="183"/>
      <c r="F703" s="161"/>
      <c r="G703" s="161"/>
      <c r="H703" s="161"/>
      <c r="I703" s="161"/>
      <c r="J703" s="161"/>
      <c r="K703" s="161"/>
      <c r="L703" s="161"/>
      <c r="M703" s="161"/>
      <c r="N703" s="160"/>
      <c r="O703" s="160"/>
      <c r="P703" s="160"/>
      <c r="Q703" s="160"/>
      <c r="R703" s="161"/>
      <c r="S703" s="161"/>
      <c r="T703" s="161"/>
      <c r="U703" s="161"/>
      <c r="V703" s="161"/>
      <c r="W703" s="161"/>
      <c r="X703" s="161"/>
      <c r="Y703" s="161"/>
      <c r="Z703" s="151"/>
      <c r="AA703" s="151"/>
      <c r="AB703" s="151"/>
      <c r="AC703" s="151"/>
      <c r="AD703" s="151"/>
      <c r="AE703" s="151"/>
      <c r="AF703" s="151"/>
      <c r="AG703" s="151" t="s">
        <v>190</v>
      </c>
      <c r="AH703" s="151">
        <v>0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3" x14ac:dyDescent="0.2">
      <c r="A704" s="158"/>
      <c r="B704" s="159"/>
      <c r="C704" s="189" t="s">
        <v>1033</v>
      </c>
      <c r="D704" s="182"/>
      <c r="E704" s="183">
        <v>12</v>
      </c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190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">
      <c r="A705" s="158"/>
      <c r="B705" s="159"/>
      <c r="C705" s="189" t="s">
        <v>1034</v>
      </c>
      <c r="D705" s="182"/>
      <c r="E705" s="183">
        <v>21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190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3" x14ac:dyDescent="0.2">
      <c r="A706" s="158"/>
      <c r="B706" s="159"/>
      <c r="C706" s="189" t="s">
        <v>1035</v>
      </c>
      <c r="D706" s="182"/>
      <c r="E706" s="183">
        <v>16</v>
      </c>
      <c r="F706" s="161"/>
      <c r="G706" s="161"/>
      <c r="H706" s="161"/>
      <c r="I706" s="161"/>
      <c r="J706" s="161"/>
      <c r="K706" s="161"/>
      <c r="L706" s="161"/>
      <c r="M706" s="161"/>
      <c r="N706" s="160"/>
      <c r="O706" s="160"/>
      <c r="P706" s="160"/>
      <c r="Q706" s="160"/>
      <c r="R706" s="161"/>
      <c r="S706" s="161"/>
      <c r="T706" s="161"/>
      <c r="U706" s="161"/>
      <c r="V706" s="161"/>
      <c r="W706" s="161"/>
      <c r="X706" s="161"/>
      <c r="Y706" s="161"/>
      <c r="Z706" s="151"/>
      <c r="AA706" s="151"/>
      <c r="AB706" s="151"/>
      <c r="AC706" s="151"/>
      <c r="AD706" s="151"/>
      <c r="AE706" s="151"/>
      <c r="AF706" s="151"/>
      <c r="AG706" s="151" t="s">
        <v>190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x14ac:dyDescent="0.2">
      <c r="A707" s="163" t="s">
        <v>139</v>
      </c>
      <c r="B707" s="164" t="s">
        <v>104</v>
      </c>
      <c r="C707" s="177" t="s">
        <v>105</v>
      </c>
      <c r="D707" s="165"/>
      <c r="E707" s="166"/>
      <c r="F707" s="167"/>
      <c r="G707" s="167">
        <f>SUMIF(AG708:AG715,"&lt;&gt;NOR",G708:G715)</f>
        <v>0</v>
      </c>
      <c r="H707" s="167"/>
      <c r="I707" s="167">
        <f>SUM(I708:I715)</f>
        <v>0</v>
      </c>
      <c r="J707" s="167"/>
      <c r="K707" s="167">
        <f>SUM(K708:K715)</f>
        <v>0</v>
      </c>
      <c r="L707" s="167"/>
      <c r="M707" s="167">
        <f>SUM(M708:M715)</f>
        <v>0</v>
      </c>
      <c r="N707" s="166"/>
      <c r="O707" s="166">
        <f>SUM(O708:O715)</f>
        <v>0</v>
      </c>
      <c r="P707" s="166"/>
      <c r="Q707" s="166">
        <f>SUM(Q708:Q715)</f>
        <v>0</v>
      </c>
      <c r="R707" s="167"/>
      <c r="S707" s="167"/>
      <c r="T707" s="168"/>
      <c r="U707" s="162"/>
      <c r="V707" s="162">
        <f>SUM(V708:V715)</f>
        <v>0</v>
      </c>
      <c r="W707" s="162"/>
      <c r="X707" s="162"/>
      <c r="Y707" s="162"/>
      <c r="AG707" t="s">
        <v>140</v>
      </c>
    </row>
    <row r="708" spans="1:60" outlineLevel="1" x14ac:dyDescent="0.2">
      <c r="A708" s="170">
        <v>164</v>
      </c>
      <c r="B708" s="171" t="s">
        <v>1420</v>
      </c>
      <c r="C708" s="178" t="s">
        <v>1421</v>
      </c>
      <c r="D708" s="172" t="s">
        <v>519</v>
      </c>
      <c r="E708" s="173">
        <v>1.6125</v>
      </c>
      <c r="F708" s="174"/>
      <c r="G708" s="175">
        <f>ROUND(E708*F708,2)</f>
        <v>0</v>
      </c>
      <c r="H708" s="174"/>
      <c r="I708" s="175">
        <f>ROUND(E708*H708,2)</f>
        <v>0</v>
      </c>
      <c r="J708" s="174"/>
      <c r="K708" s="175">
        <f>ROUND(E708*J708,2)</f>
        <v>0</v>
      </c>
      <c r="L708" s="175">
        <v>21</v>
      </c>
      <c r="M708" s="175">
        <f>G708*(1+L708/100)</f>
        <v>0</v>
      </c>
      <c r="N708" s="173">
        <v>0</v>
      </c>
      <c r="O708" s="173">
        <f>ROUND(E708*N708,2)</f>
        <v>0</v>
      </c>
      <c r="P708" s="173">
        <v>0</v>
      </c>
      <c r="Q708" s="173">
        <f>ROUND(E708*P708,2)</f>
        <v>0</v>
      </c>
      <c r="R708" s="175" t="s">
        <v>971</v>
      </c>
      <c r="S708" s="175" t="s">
        <v>185</v>
      </c>
      <c r="T708" s="176" t="s">
        <v>185</v>
      </c>
      <c r="U708" s="161">
        <v>0</v>
      </c>
      <c r="V708" s="161">
        <f>ROUND(E708*U708,2)</f>
        <v>0</v>
      </c>
      <c r="W708" s="161"/>
      <c r="X708" s="161" t="s">
        <v>146</v>
      </c>
      <c r="Y708" s="161" t="s">
        <v>147</v>
      </c>
      <c r="Z708" s="151"/>
      <c r="AA708" s="151"/>
      <c r="AB708" s="151"/>
      <c r="AC708" s="151"/>
      <c r="AD708" s="151"/>
      <c r="AE708" s="151"/>
      <c r="AF708" s="151"/>
      <c r="AG708" s="151" t="s">
        <v>148</v>
      </c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2" x14ac:dyDescent="0.2">
      <c r="A709" s="158"/>
      <c r="B709" s="159"/>
      <c r="C709" s="251" t="s">
        <v>1422</v>
      </c>
      <c r="D709" s="252"/>
      <c r="E709" s="252"/>
      <c r="F709" s="252"/>
      <c r="G709" s="252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150</v>
      </c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2" x14ac:dyDescent="0.2">
      <c r="A710" s="158"/>
      <c r="B710" s="159"/>
      <c r="C710" s="189" t="s">
        <v>1423</v>
      </c>
      <c r="D710" s="182"/>
      <c r="E710" s="183">
        <v>1.6125</v>
      </c>
      <c r="F710" s="161"/>
      <c r="G710" s="161"/>
      <c r="H710" s="161"/>
      <c r="I710" s="161"/>
      <c r="J710" s="161"/>
      <c r="K710" s="161"/>
      <c r="L710" s="161"/>
      <c r="M710" s="161"/>
      <c r="N710" s="160"/>
      <c r="O710" s="160"/>
      <c r="P710" s="160"/>
      <c r="Q710" s="160"/>
      <c r="R710" s="161"/>
      <c r="S710" s="161"/>
      <c r="T710" s="161"/>
      <c r="U710" s="161"/>
      <c r="V710" s="161"/>
      <c r="W710" s="161"/>
      <c r="X710" s="161"/>
      <c r="Y710" s="161"/>
      <c r="Z710" s="151"/>
      <c r="AA710" s="151"/>
      <c r="AB710" s="151"/>
      <c r="AC710" s="151"/>
      <c r="AD710" s="151"/>
      <c r="AE710" s="151"/>
      <c r="AF710" s="151"/>
      <c r="AG710" s="151" t="s">
        <v>190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 x14ac:dyDescent="0.2">
      <c r="A711" s="170">
        <v>165</v>
      </c>
      <c r="B711" s="171" t="s">
        <v>969</v>
      </c>
      <c r="C711" s="178" t="s">
        <v>970</v>
      </c>
      <c r="D711" s="172" t="s">
        <v>519</v>
      </c>
      <c r="E711" s="173">
        <v>7.4230799999999997</v>
      </c>
      <c r="F711" s="174"/>
      <c r="G711" s="175">
        <f>ROUND(E711*F711,2)</f>
        <v>0</v>
      </c>
      <c r="H711" s="174"/>
      <c r="I711" s="175">
        <f>ROUND(E711*H711,2)</f>
        <v>0</v>
      </c>
      <c r="J711" s="174"/>
      <c r="K711" s="175">
        <f>ROUND(E711*J711,2)</f>
        <v>0</v>
      </c>
      <c r="L711" s="175">
        <v>21</v>
      </c>
      <c r="M711" s="175">
        <f>G711*(1+L711/100)</f>
        <v>0</v>
      </c>
      <c r="N711" s="173">
        <v>0</v>
      </c>
      <c r="O711" s="173">
        <f>ROUND(E711*N711,2)</f>
        <v>0</v>
      </c>
      <c r="P711" s="173">
        <v>0</v>
      </c>
      <c r="Q711" s="173">
        <f>ROUND(E711*P711,2)</f>
        <v>0</v>
      </c>
      <c r="R711" s="175" t="s">
        <v>971</v>
      </c>
      <c r="S711" s="175" t="s">
        <v>185</v>
      </c>
      <c r="T711" s="176" t="s">
        <v>185</v>
      </c>
      <c r="U711" s="161">
        <v>0</v>
      </c>
      <c r="V711" s="161">
        <f>ROUND(E711*U711,2)</f>
        <v>0</v>
      </c>
      <c r="W711" s="161"/>
      <c r="X711" s="161" t="s">
        <v>146</v>
      </c>
      <c r="Y711" s="161" t="s">
        <v>147</v>
      </c>
      <c r="Z711" s="151"/>
      <c r="AA711" s="151"/>
      <c r="AB711" s="151"/>
      <c r="AC711" s="151"/>
      <c r="AD711" s="151"/>
      <c r="AE711" s="151"/>
      <c r="AF711" s="151"/>
      <c r="AG711" s="151" t="s">
        <v>148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">
      <c r="A712" s="158"/>
      <c r="B712" s="159"/>
      <c r="C712" s="189" t="s">
        <v>1424</v>
      </c>
      <c r="D712" s="182"/>
      <c r="E712" s="183">
        <v>7.4230799999999997</v>
      </c>
      <c r="F712" s="161"/>
      <c r="G712" s="161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190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ht="22.5" outlineLevel="1" x14ac:dyDescent="0.2">
      <c r="A713" s="170">
        <v>166</v>
      </c>
      <c r="B713" s="171" t="s">
        <v>1425</v>
      </c>
      <c r="C713" s="178" t="s">
        <v>1426</v>
      </c>
      <c r="D713" s="172" t="s">
        <v>519</v>
      </c>
      <c r="E713" s="173">
        <v>1.9186399999999999</v>
      </c>
      <c r="F713" s="174"/>
      <c r="G713" s="175">
        <f>ROUND(E713*F713,2)</f>
        <v>0</v>
      </c>
      <c r="H713" s="174"/>
      <c r="I713" s="175">
        <f>ROUND(E713*H713,2)</f>
        <v>0</v>
      </c>
      <c r="J713" s="174"/>
      <c r="K713" s="175">
        <f>ROUND(E713*J713,2)</f>
        <v>0</v>
      </c>
      <c r="L713" s="175">
        <v>21</v>
      </c>
      <c r="M713" s="175">
        <f>G713*(1+L713/100)</f>
        <v>0</v>
      </c>
      <c r="N713" s="173">
        <v>0</v>
      </c>
      <c r="O713" s="173">
        <f>ROUND(E713*N713,2)</f>
        <v>0</v>
      </c>
      <c r="P713" s="173">
        <v>0</v>
      </c>
      <c r="Q713" s="173">
        <f>ROUND(E713*P713,2)</f>
        <v>0</v>
      </c>
      <c r="R713" s="175" t="s">
        <v>971</v>
      </c>
      <c r="S713" s="175" t="s">
        <v>185</v>
      </c>
      <c r="T713" s="176" t="s">
        <v>185</v>
      </c>
      <c r="U713" s="161">
        <v>0</v>
      </c>
      <c r="V713" s="161">
        <f>ROUND(E713*U713,2)</f>
        <v>0</v>
      </c>
      <c r="W713" s="161"/>
      <c r="X713" s="161" t="s">
        <v>146</v>
      </c>
      <c r="Y713" s="161" t="s">
        <v>147</v>
      </c>
      <c r="Z713" s="151"/>
      <c r="AA713" s="151"/>
      <c r="AB713" s="151"/>
      <c r="AC713" s="151"/>
      <c r="AD713" s="151"/>
      <c r="AE713" s="151"/>
      <c r="AF713" s="151"/>
      <c r="AG713" s="151" t="s">
        <v>148</v>
      </c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2" x14ac:dyDescent="0.2">
      <c r="A714" s="158"/>
      <c r="B714" s="159"/>
      <c r="C714" s="189" t="s">
        <v>1427</v>
      </c>
      <c r="D714" s="182"/>
      <c r="E714" s="183">
        <v>1.1266400000000001</v>
      </c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  <c r="R714" s="161"/>
      <c r="S714" s="161"/>
      <c r="T714" s="161"/>
      <c r="U714" s="161"/>
      <c r="V714" s="161"/>
      <c r="W714" s="161"/>
      <c r="X714" s="161"/>
      <c r="Y714" s="161"/>
      <c r="Z714" s="151"/>
      <c r="AA714" s="151"/>
      <c r="AB714" s="151"/>
      <c r="AC714" s="151"/>
      <c r="AD714" s="151"/>
      <c r="AE714" s="151"/>
      <c r="AF714" s="151"/>
      <c r="AG714" s="151" t="s">
        <v>190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">
      <c r="A715" s="158"/>
      <c r="B715" s="159"/>
      <c r="C715" s="189" t="s">
        <v>1428</v>
      </c>
      <c r="D715" s="182"/>
      <c r="E715" s="183">
        <v>0.79200000000000004</v>
      </c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190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x14ac:dyDescent="0.2">
      <c r="A716" s="163" t="s">
        <v>139</v>
      </c>
      <c r="B716" s="164" t="s">
        <v>107</v>
      </c>
      <c r="C716" s="177" t="s">
        <v>108</v>
      </c>
      <c r="D716" s="165"/>
      <c r="E716" s="166"/>
      <c r="F716" s="167"/>
      <c r="G716" s="167">
        <f>SUMIF(AG717:AG739,"&lt;&gt;NOR",G717:G739)</f>
        <v>0</v>
      </c>
      <c r="H716" s="167"/>
      <c r="I716" s="167">
        <f>SUM(I717:I739)</f>
        <v>0</v>
      </c>
      <c r="J716" s="167"/>
      <c r="K716" s="167">
        <f>SUM(K717:K739)</f>
        <v>0</v>
      </c>
      <c r="L716" s="167"/>
      <c r="M716" s="167">
        <f>SUM(M717:M739)</f>
        <v>0</v>
      </c>
      <c r="N716" s="166"/>
      <c r="O716" s="166">
        <f>SUM(O717:O739)</f>
        <v>0</v>
      </c>
      <c r="P716" s="166"/>
      <c r="Q716" s="166">
        <f>SUM(Q717:Q739)</f>
        <v>0</v>
      </c>
      <c r="R716" s="167"/>
      <c r="S716" s="167"/>
      <c r="T716" s="168"/>
      <c r="U716" s="162"/>
      <c r="V716" s="162">
        <f>SUM(V717:V739)</f>
        <v>16.93</v>
      </c>
      <c r="W716" s="162"/>
      <c r="X716" s="162"/>
      <c r="Y716" s="162"/>
      <c r="AG716" t="s">
        <v>140</v>
      </c>
    </row>
    <row r="717" spans="1:60" ht="22.5" outlineLevel="1" x14ac:dyDescent="0.2">
      <c r="A717" s="170">
        <v>167</v>
      </c>
      <c r="B717" s="171" t="s">
        <v>977</v>
      </c>
      <c r="C717" s="178" t="s">
        <v>978</v>
      </c>
      <c r="D717" s="172" t="s">
        <v>519</v>
      </c>
      <c r="E717" s="173">
        <v>7.4230799999999997</v>
      </c>
      <c r="F717" s="174"/>
      <c r="G717" s="175">
        <f>ROUND(E717*F717,2)</f>
        <v>0</v>
      </c>
      <c r="H717" s="174"/>
      <c r="I717" s="175">
        <f>ROUND(E717*H717,2)</f>
        <v>0</v>
      </c>
      <c r="J717" s="174"/>
      <c r="K717" s="175">
        <f>ROUND(E717*J717,2)</f>
        <v>0</v>
      </c>
      <c r="L717" s="175">
        <v>21</v>
      </c>
      <c r="M717" s="175">
        <f>G717*(1+L717/100)</f>
        <v>0</v>
      </c>
      <c r="N717" s="173">
        <v>0</v>
      </c>
      <c r="O717" s="173">
        <f>ROUND(E717*N717,2)</f>
        <v>0</v>
      </c>
      <c r="P717" s="173">
        <v>0</v>
      </c>
      <c r="Q717" s="173">
        <f>ROUND(E717*P717,2)</f>
        <v>0</v>
      </c>
      <c r="R717" s="175" t="s">
        <v>184</v>
      </c>
      <c r="S717" s="175" t="s">
        <v>185</v>
      </c>
      <c r="T717" s="176" t="s">
        <v>185</v>
      </c>
      <c r="U717" s="161">
        <v>0.01</v>
      </c>
      <c r="V717" s="161">
        <f>ROUND(E717*U717,2)</f>
        <v>7.0000000000000007E-2</v>
      </c>
      <c r="W717" s="161"/>
      <c r="X717" s="161" t="s">
        <v>146</v>
      </c>
      <c r="Y717" s="161" t="s">
        <v>147</v>
      </c>
      <c r="Z717" s="151"/>
      <c r="AA717" s="151"/>
      <c r="AB717" s="151"/>
      <c r="AC717" s="151"/>
      <c r="AD717" s="151"/>
      <c r="AE717" s="151"/>
      <c r="AF717" s="151"/>
      <c r="AG717" s="151" t="s">
        <v>148</v>
      </c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2" x14ac:dyDescent="0.2">
      <c r="A718" s="158"/>
      <c r="B718" s="159"/>
      <c r="C718" s="189" t="s">
        <v>1424</v>
      </c>
      <c r="D718" s="182"/>
      <c r="E718" s="183">
        <v>7.4230799999999997</v>
      </c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190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ht="22.5" outlineLevel="1" x14ac:dyDescent="0.2">
      <c r="A719" s="170">
        <v>168</v>
      </c>
      <c r="B719" s="171" t="s">
        <v>979</v>
      </c>
      <c r="C719" s="178" t="s">
        <v>980</v>
      </c>
      <c r="D719" s="172" t="s">
        <v>519</v>
      </c>
      <c r="E719" s="173">
        <v>185.57687999999999</v>
      </c>
      <c r="F719" s="174"/>
      <c r="G719" s="175">
        <f>ROUND(E719*F719,2)</f>
        <v>0</v>
      </c>
      <c r="H719" s="174"/>
      <c r="I719" s="175">
        <f>ROUND(E719*H719,2)</f>
        <v>0</v>
      </c>
      <c r="J719" s="174"/>
      <c r="K719" s="175">
        <f>ROUND(E719*J719,2)</f>
        <v>0</v>
      </c>
      <c r="L719" s="175">
        <v>21</v>
      </c>
      <c r="M719" s="175">
        <f>G719*(1+L719/100)</f>
        <v>0</v>
      </c>
      <c r="N719" s="173">
        <v>0</v>
      </c>
      <c r="O719" s="173">
        <f>ROUND(E719*N719,2)</f>
        <v>0</v>
      </c>
      <c r="P719" s="173">
        <v>0</v>
      </c>
      <c r="Q719" s="173">
        <f>ROUND(E719*P719,2)</f>
        <v>0</v>
      </c>
      <c r="R719" s="175" t="s">
        <v>184</v>
      </c>
      <c r="S719" s="175" t="s">
        <v>185</v>
      </c>
      <c r="T719" s="176" t="s">
        <v>185</v>
      </c>
      <c r="U719" s="161">
        <v>0</v>
      </c>
      <c r="V719" s="161">
        <f>ROUND(E719*U719,2)</f>
        <v>0</v>
      </c>
      <c r="W719" s="161"/>
      <c r="X719" s="161" t="s">
        <v>146</v>
      </c>
      <c r="Y719" s="161" t="s">
        <v>147</v>
      </c>
      <c r="Z719" s="151"/>
      <c r="AA719" s="151"/>
      <c r="AB719" s="151"/>
      <c r="AC719" s="151"/>
      <c r="AD719" s="151"/>
      <c r="AE719" s="151"/>
      <c r="AF719" s="151"/>
      <c r="AG719" s="151" t="s">
        <v>148</v>
      </c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2" x14ac:dyDescent="0.2">
      <c r="A720" s="158"/>
      <c r="B720" s="159"/>
      <c r="C720" s="189" t="s">
        <v>981</v>
      </c>
      <c r="D720" s="182"/>
      <c r="E720" s="183"/>
      <c r="F720" s="161"/>
      <c r="G720" s="161"/>
      <c r="H720" s="161"/>
      <c r="I720" s="161"/>
      <c r="J720" s="161"/>
      <c r="K720" s="161"/>
      <c r="L720" s="161"/>
      <c r="M720" s="161"/>
      <c r="N720" s="160"/>
      <c r="O720" s="160"/>
      <c r="P720" s="160"/>
      <c r="Q720" s="160"/>
      <c r="R720" s="161"/>
      <c r="S720" s="161"/>
      <c r="T720" s="161"/>
      <c r="U720" s="161"/>
      <c r="V720" s="161"/>
      <c r="W720" s="161"/>
      <c r="X720" s="161"/>
      <c r="Y720" s="161"/>
      <c r="Z720" s="151"/>
      <c r="AA720" s="151"/>
      <c r="AB720" s="151"/>
      <c r="AC720" s="151"/>
      <c r="AD720" s="151"/>
      <c r="AE720" s="151"/>
      <c r="AF720" s="151"/>
      <c r="AG720" s="151" t="s">
        <v>190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3" x14ac:dyDescent="0.2">
      <c r="A721" s="158"/>
      <c r="B721" s="159"/>
      <c r="C721" s="189" t="s">
        <v>1429</v>
      </c>
      <c r="D721" s="182"/>
      <c r="E721" s="183">
        <v>185.57687999999999</v>
      </c>
      <c r="F721" s="161"/>
      <c r="G721" s="161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190</v>
      </c>
      <c r="AH721" s="151">
        <v>5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ht="22.5" outlineLevel="1" x14ac:dyDescent="0.2">
      <c r="A722" s="170">
        <v>169</v>
      </c>
      <c r="B722" s="171" t="s">
        <v>983</v>
      </c>
      <c r="C722" s="178" t="s">
        <v>984</v>
      </c>
      <c r="D722" s="172" t="s">
        <v>519</v>
      </c>
      <c r="E722" s="173">
        <v>16.759640000000001</v>
      </c>
      <c r="F722" s="174"/>
      <c r="G722" s="175">
        <f>ROUND(E722*F722,2)</f>
        <v>0</v>
      </c>
      <c r="H722" s="174"/>
      <c r="I722" s="175">
        <f>ROUND(E722*H722,2)</f>
        <v>0</v>
      </c>
      <c r="J722" s="174"/>
      <c r="K722" s="175">
        <f>ROUND(E722*J722,2)</f>
        <v>0</v>
      </c>
      <c r="L722" s="175">
        <v>21</v>
      </c>
      <c r="M722" s="175">
        <f>G722*(1+L722/100)</f>
        <v>0</v>
      </c>
      <c r="N722" s="173">
        <v>0</v>
      </c>
      <c r="O722" s="173">
        <f>ROUND(E722*N722,2)</f>
        <v>0</v>
      </c>
      <c r="P722" s="173">
        <v>0</v>
      </c>
      <c r="Q722" s="173">
        <f>ROUND(E722*P722,2)</f>
        <v>0</v>
      </c>
      <c r="R722" s="175" t="s">
        <v>184</v>
      </c>
      <c r="S722" s="175" t="s">
        <v>185</v>
      </c>
      <c r="T722" s="176" t="s">
        <v>185</v>
      </c>
      <c r="U722" s="161">
        <v>0.69</v>
      </c>
      <c r="V722" s="161">
        <f>ROUND(E722*U722,2)</f>
        <v>11.56</v>
      </c>
      <c r="W722" s="161"/>
      <c r="X722" s="161" t="s">
        <v>146</v>
      </c>
      <c r="Y722" s="161" t="s">
        <v>147</v>
      </c>
      <c r="Z722" s="151"/>
      <c r="AA722" s="151"/>
      <c r="AB722" s="151"/>
      <c r="AC722" s="151"/>
      <c r="AD722" s="151"/>
      <c r="AE722" s="151"/>
      <c r="AF722" s="151"/>
      <c r="AG722" s="151" t="s">
        <v>148</v>
      </c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2" x14ac:dyDescent="0.2">
      <c r="A723" s="158"/>
      <c r="B723" s="159"/>
      <c r="C723" s="190" t="s">
        <v>299</v>
      </c>
      <c r="D723" s="184"/>
      <c r="E723" s="185"/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190</v>
      </c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3" x14ac:dyDescent="0.2">
      <c r="A724" s="158"/>
      <c r="B724" s="159"/>
      <c r="C724" s="191" t="s">
        <v>985</v>
      </c>
      <c r="D724" s="184"/>
      <c r="E724" s="185"/>
      <c r="F724" s="161"/>
      <c r="G724" s="161"/>
      <c r="H724" s="161"/>
      <c r="I724" s="161"/>
      <c r="J724" s="161"/>
      <c r="K724" s="161"/>
      <c r="L724" s="161"/>
      <c r="M724" s="161"/>
      <c r="N724" s="160"/>
      <c r="O724" s="160"/>
      <c r="P724" s="160"/>
      <c r="Q724" s="160"/>
      <c r="R724" s="161"/>
      <c r="S724" s="161"/>
      <c r="T724" s="161"/>
      <c r="U724" s="161"/>
      <c r="V724" s="161"/>
      <c r="W724" s="161"/>
      <c r="X724" s="161"/>
      <c r="Y724" s="161"/>
      <c r="Z724" s="151"/>
      <c r="AA724" s="151"/>
      <c r="AB724" s="151"/>
      <c r="AC724" s="151"/>
      <c r="AD724" s="151"/>
      <c r="AE724" s="151"/>
      <c r="AF724" s="151"/>
      <c r="AG724" s="151" t="s">
        <v>190</v>
      </c>
      <c r="AH724" s="151">
        <v>2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3" x14ac:dyDescent="0.2">
      <c r="A725" s="158"/>
      <c r="B725" s="159"/>
      <c r="C725" s="191" t="s">
        <v>1430</v>
      </c>
      <c r="D725" s="184"/>
      <c r="E725" s="185">
        <v>3.1680000000000001</v>
      </c>
      <c r="F725" s="161"/>
      <c r="G725" s="161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190</v>
      </c>
      <c r="AH725" s="151">
        <v>2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3" x14ac:dyDescent="0.2">
      <c r="A726" s="158"/>
      <c r="B726" s="159"/>
      <c r="C726" s="191" t="s">
        <v>1431</v>
      </c>
      <c r="D726" s="184"/>
      <c r="E726" s="185">
        <v>4.50657</v>
      </c>
      <c r="F726" s="161"/>
      <c r="G726" s="16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61"/>
      <c r="Z726" s="151"/>
      <c r="AA726" s="151"/>
      <c r="AB726" s="151"/>
      <c r="AC726" s="151"/>
      <c r="AD726" s="151"/>
      <c r="AE726" s="151"/>
      <c r="AF726" s="151"/>
      <c r="AG726" s="151" t="s">
        <v>190</v>
      </c>
      <c r="AH726" s="151">
        <v>2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3" x14ac:dyDescent="0.2">
      <c r="A727" s="158"/>
      <c r="B727" s="159"/>
      <c r="C727" s="192" t="s">
        <v>309</v>
      </c>
      <c r="D727" s="186"/>
      <c r="E727" s="187">
        <v>7.6745700000000001</v>
      </c>
      <c r="F727" s="161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  <c r="R727" s="161"/>
      <c r="S727" s="161"/>
      <c r="T727" s="161"/>
      <c r="U727" s="161"/>
      <c r="V727" s="161"/>
      <c r="W727" s="161"/>
      <c r="X727" s="161"/>
      <c r="Y727" s="161"/>
      <c r="Z727" s="151"/>
      <c r="AA727" s="151"/>
      <c r="AB727" s="151"/>
      <c r="AC727" s="151"/>
      <c r="AD727" s="151"/>
      <c r="AE727" s="151"/>
      <c r="AF727" s="151"/>
      <c r="AG727" s="151" t="s">
        <v>190</v>
      </c>
      <c r="AH727" s="151">
        <v>3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3" x14ac:dyDescent="0.2">
      <c r="A728" s="158"/>
      <c r="B728" s="159"/>
      <c r="C728" s="190" t="s">
        <v>310</v>
      </c>
      <c r="D728" s="184"/>
      <c r="E728" s="185"/>
      <c r="F728" s="161"/>
      <c r="G728" s="161"/>
      <c r="H728" s="161"/>
      <c r="I728" s="161"/>
      <c r="J728" s="161"/>
      <c r="K728" s="161"/>
      <c r="L728" s="161"/>
      <c r="M728" s="161"/>
      <c r="N728" s="160"/>
      <c r="O728" s="160"/>
      <c r="P728" s="160"/>
      <c r="Q728" s="160"/>
      <c r="R728" s="161"/>
      <c r="S728" s="161"/>
      <c r="T728" s="161"/>
      <c r="U728" s="161"/>
      <c r="V728" s="161"/>
      <c r="W728" s="161"/>
      <c r="X728" s="161"/>
      <c r="Y728" s="161"/>
      <c r="Z728" s="151"/>
      <c r="AA728" s="151"/>
      <c r="AB728" s="151"/>
      <c r="AC728" s="151"/>
      <c r="AD728" s="151"/>
      <c r="AE728" s="151"/>
      <c r="AF728" s="151"/>
      <c r="AG728" s="151" t="s">
        <v>190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3" x14ac:dyDescent="0.2">
      <c r="A729" s="158"/>
      <c r="B729" s="159"/>
      <c r="C729" s="189" t="s">
        <v>1432</v>
      </c>
      <c r="D729" s="182"/>
      <c r="E729" s="183">
        <v>15.34914</v>
      </c>
      <c r="F729" s="161"/>
      <c r="G729" s="16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190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3" x14ac:dyDescent="0.2">
      <c r="A730" s="158"/>
      <c r="B730" s="159"/>
      <c r="C730" s="189" t="s">
        <v>204</v>
      </c>
      <c r="D730" s="182"/>
      <c r="E730" s="183"/>
      <c r="F730" s="161"/>
      <c r="G730" s="161"/>
      <c r="H730" s="161"/>
      <c r="I730" s="161"/>
      <c r="J730" s="161"/>
      <c r="K730" s="161"/>
      <c r="L730" s="161"/>
      <c r="M730" s="161"/>
      <c r="N730" s="160"/>
      <c r="O730" s="160"/>
      <c r="P730" s="160"/>
      <c r="Q730" s="160"/>
      <c r="R730" s="161"/>
      <c r="S730" s="161"/>
      <c r="T730" s="161"/>
      <c r="U730" s="161"/>
      <c r="V730" s="161"/>
      <c r="W730" s="161"/>
      <c r="X730" s="161"/>
      <c r="Y730" s="161"/>
      <c r="Z730" s="151"/>
      <c r="AA730" s="151"/>
      <c r="AB730" s="151"/>
      <c r="AC730" s="151"/>
      <c r="AD730" s="151"/>
      <c r="AE730" s="151"/>
      <c r="AF730" s="151"/>
      <c r="AG730" s="151" t="s">
        <v>190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3" x14ac:dyDescent="0.2">
      <c r="A731" s="158"/>
      <c r="B731" s="159"/>
      <c r="C731" s="189" t="s">
        <v>990</v>
      </c>
      <c r="D731" s="182"/>
      <c r="E731" s="183"/>
      <c r="F731" s="161"/>
      <c r="G731" s="161"/>
      <c r="H731" s="161"/>
      <c r="I731" s="161"/>
      <c r="J731" s="161"/>
      <c r="K731" s="161"/>
      <c r="L731" s="161"/>
      <c r="M731" s="161"/>
      <c r="N731" s="160"/>
      <c r="O731" s="160"/>
      <c r="P731" s="160"/>
      <c r="Q731" s="160"/>
      <c r="R731" s="161"/>
      <c r="S731" s="161"/>
      <c r="T731" s="161"/>
      <c r="U731" s="161"/>
      <c r="V731" s="161"/>
      <c r="W731" s="161"/>
      <c r="X731" s="161"/>
      <c r="Y731" s="161"/>
      <c r="Z731" s="151"/>
      <c r="AA731" s="151"/>
      <c r="AB731" s="151"/>
      <c r="AC731" s="151"/>
      <c r="AD731" s="151"/>
      <c r="AE731" s="151"/>
      <c r="AF731" s="151"/>
      <c r="AG731" s="151" t="s">
        <v>190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3" x14ac:dyDescent="0.2">
      <c r="A732" s="158"/>
      <c r="B732" s="159"/>
      <c r="C732" s="189" t="s">
        <v>1433</v>
      </c>
      <c r="D732" s="182"/>
      <c r="E732" s="183">
        <v>0.72799999999999998</v>
      </c>
      <c r="F732" s="161"/>
      <c r="G732" s="161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61"/>
      <c r="Z732" s="151"/>
      <c r="AA732" s="151"/>
      <c r="AB732" s="151"/>
      <c r="AC732" s="151"/>
      <c r="AD732" s="151"/>
      <c r="AE732" s="151"/>
      <c r="AF732" s="151"/>
      <c r="AG732" s="151" t="s">
        <v>190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3" x14ac:dyDescent="0.2">
      <c r="A733" s="158"/>
      <c r="B733" s="159"/>
      <c r="C733" s="189" t="s">
        <v>1434</v>
      </c>
      <c r="D733" s="182"/>
      <c r="E733" s="183">
        <v>0.6825</v>
      </c>
      <c r="F733" s="161"/>
      <c r="G733" s="161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  <c r="R733" s="161"/>
      <c r="S733" s="161"/>
      <c r="T733" s="161"/>
      <c r="U733" s="161"/>
      <c r="V733" s="161"/>
      <c r="W733" s="161"/>
      <c r="X733" s="161"/>
      <c r="Y733" s="161"/>
      <c r="Z733" s="151"/>
      <c r="AA733" s="151"/>
      <c r="AB733" s="151"/>
      <c r="AC733" s="151"/>
      <c r="AD733" s="151"/>
      <c r="AE733" s="151"/>
      <c r="AF733" s="151"/>
      <c r="AG733" s="151" t="s">
        <v>190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 x14ac:dyDescent="0.2">
      <c r="A734" s="170">
        <v>170</v>
      </c>
      <c r="B734" s="171" t="s">
        <v>993</v>
      </c>
      <c r="C734" s="178" t="s">
        <v>994</v>
      </c>
      <c r="D734" s="172" t="s">
        <v>519</v>
      </c>
      <c r="E734" s="173">
        <v>7.6745700000000001</v>
      </c>
      <c r="F734" s="174"/>
      <c r="G734" s="175">
        <f>ROUND(E734*F734,2)</f>
        <v>0</v>
      </c>
      <c r="H734" s="174"/>
      <c r="I734" s="175">
        <f>ROUND(E734*H734,2)</f>
        <v>0</v>
      </c>
      <c r="J734" s="174"/>
      <c r="K734" s="175">
        <f>ROUND(E734*J734,2)</f>
        <v>0</v>
      </c>
      <c r="L734" s="175">
        <v>21</v>
      </c>
      <c r="M734" s="175">
        <f>G734*(1+L734/100)</f>
        <v>0</v>
      </c>
      <c r="N734" s="173">
        <v>0</v>
      </c>
      <c r="O734" s="173">
        <f>ROUND(E734*N734,2)</f>
        <v>0</v>
      </c>
      <c r="P734" s="173">
        <v>0</v>
      </c>
      <c r="Q734" s="173">
        <f>ROUND(E734*P734,2)</f>
        <v>0</v>
      </c>
      <c r="R734" s="175" t="s">
        <v>184</v>
      </c>
      <c r="S734" s="175" t="s">
        <v>185</v>
      </c>
      <c r="T734" s="176" t="s">
        <v>185</v>
      </c>
      <c r="U734" s="161">
        <v>0.69</v>
      </c>
      <c r="V734" s="161">
        <f>ROUND(E734*U734,2)</f>
        <v>5.3</v>
      </c>
      <c r="W734" s="161"/>
      <c r="X734" s="161" t="s">
        <v>146</v>
      </c>
      <c r="Y734" s="161" t="s">
        <v>147</v>
      </c>
      <c r="Z734" s="151"/>
      <c r="AA734" s="151"/>
      <c r="AB734" s="151"/>
      <c r="AC734" s="151"/>
      <c r="AD734" s="151"/>
      <c r="AE734" s="151"/>
      <c r="AF734" s="151"/>
      <c r="AG734" s="151" t="s">
        <v>148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2" x14ac:dyDescent="0.2">
      <c r="A735" s="158"/>
      <c r="B735" s="159"/>
      <c r="C735" s="261" t="s">
        <v>995</v>
      </c>
      <c r="D735" s="262"/>
      <c r="E735" s="262"/>
      <c r="F735" s="262"/>
      <c r="G735" s="262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61"/>
      <c r="Z735" s="151"/>
      <c r="AA735" s="151"/>
      <c r="AB735" s="151"/>
      <c r="AC735" s="151"/>
      <c r="AD735" s="151"/>
      <c r="AE735" s="151"/>
      <c r="AF735" s="151"/>
      <c r="AG735" s="151" t="s">
        <v>187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2" x14ac:dyDescent="0.2">
      <c r="A736" s="158"/>
      <c r="B736" s="159"/>
      <c r="C736" s="189" t="s">
        <v>996</v>
      </c>
      <c r="D736" s="182"/>
      <c r="E736" s="183"/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190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3" x14ac:dyDescent="0.2">
      <c r="A737" s="158"/>
      <c r="B737" s="159"/>
      <c r="C737" s="189" t="s">
        <v>996</v>
      </c>
      <c r="D737" s="182"/>
      <c r="E737" s="183"/>
      <c r="F737" s="161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190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3" x14ac:dyDescent="0.2">
      <c r="A738" s="158"/>
      <c r="B738" s="159"/>
      <c r="C738" s="189" t="s">
        <v>1435</v>
      </c>
      <c r="D738" s="182"/>
      <c r="E738" s="183">
        <v>3.1680000000000001</v>
      </c>
      <c r="F738" s="161"/>
      <c r="G738" s="161"/>
      <c r="H738" s="161"/>
      <c r="I738" s="161"/>
      <c r="J738" s="161"/>
      <c r="K738" s="161"/>
      <c r="L738" s="161"/>
      <c r="M738" s="161"/>
      <c r="N738" s="160"/>
      <c r="O738" s="160"/>
      <c r="P738" s="160"/>
      <c r="Q738" s="160"/>
      <c r="R738" s="161"/>
      <c r="S738" s="161"/>
      <c r="T738" s="161"/>
      <c r="U738" s="161"/>
      <c r="V738" s="161"/>
      <c r="W738" s="161"/>
      <c r="X738" s="161"/>
      <c r="Y738" s="161"/>
      <c r="Z738" s="151"/>
      <c r="AA738" s="151"/>
      <c r="AB738" s="151"/>
      <c r="AC738" s="151"/>
      <c r="AD738" s="151"/>
      <c r="AE738" s="151"/>
      <c r="AF738" s="151"/>
      <c r="AG738" s="151" t="s">
        <v>190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3" x14ac:dyDescent="0.2">
      <c r="A739" s="158"/>
      <c r="B739" s="159"/>
      <c r="C739" s="189" t="s">
        <v>1436</v>
      </c>
      <c r="D739" s="182"/>
      <c r="E739" s="183">
        <v>4.50657</v>
      </c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190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x14ac:dyDescent="0.2">
      <c r="A740" s="3"/>
      <c r="B740" s="4"/>
      <c r="C740" s="179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AE740">
        <v>12</v>
      </c>
      <c r="AF740">
        <v>21</v>
      </c>
      <c r="AG740" t="s">
        <v>125</v>
      </c>
    </row>
    <row r="741" spans="1:60" x14ac:dyDescent="0.2">
      <c r="A741" s="154"/>
      <c r="B741" s="155" t="s">
        <v>29</v>
      </c>
      <c r="C741" s="180"/>
      <c r="D741" s="156"/>
      <c r="E741" s="157"/>
      <c r="F741" s="157"/>
      <c r="G741" s="169">
        <f>G8+G221+G249+G290+G600+G605+G616+G626+G634+G697+G707+G716</f>
        <v>0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AE741">
        <f>SUMIF(L7:L739,AE740,G7:G739)</f>
        <v>0</v>
      </c>
      <c r="AF741">
        <f>SUMIF(L7:L739,AF740,G7:G739)</f>
        <v>0</v>
      </c>
      <c r="AG741" t="s">
        <v>177</v>
      </c>
    </row>
    <row r="742" spans="1:60" x14ac:dyDescent="0.2">
      <c r="A742" s="260" t="s">
        <v>1000</v>
      </c>
      <c r="B742" s="260"/>
      <c r="C742" s="179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60" x14ac:dyDescent="0.2">
      <c r="A743" s="3"/>
      <c r="B743" s="4" t="s">
        <v>1001</v>
      </c>
      <c r="C743" s="179" t="s">
        <v>1002</v>
      </c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AG743" t="s">
        <v>1003</v>
      </c>
    </row>
    <row r="744" spans="1:60" x14ac:dyDescent="0.2">
      <c r="A744" s="3"/>
      <c r="B744" s="4" t="s">
        <v>1004</v>
      </c>
      <c r="C744" s="179" t="s">
        <v>1005</v>
      </c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AG744" t="s">
        <v>1006</v>
      </c>
    </row>
    <row r="745" spans="1:60" x14ac:dyDescent="0.2">
      <c r="A745" s="3"/>
      <c r="B745" s="4"/>
      <c r="C745" s="179" t="s">
        <v>1007</v>
      </c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AG745" t="s">
        <v>1008</v>
      </c>
    </row>
    <row r="746" spans="1:60" x14ac:dyDescent="0.2">
      <c r="A746" s="3"/>
      <c r="B746" s="4"/>
      <c r="C746" s="179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60" x14ac:dyDescent="0.2">
      <c r="C747" s="181"/>
      <c r="D747" s="10"/>
      <c r="AG747" t="s">
        <v>178</v>
      </c>
    </row>
    <row r="748" spans="1:60" x14ac:dyDescent="0.2">
      <c r="D748" s="10"/>
    </row>
    <row r="749" spans="1:60" x14ac:dyDescent="0.2">
      <c r="D749" s="10"/>
    </row>
    <row r="750" spans="1:60" x14ac:dyDescent="0.2">
      <c r="D750" s="10"/>
    </row>
    <row r="751" spans="1:60" x14ac:dyDescent="0.2">
      <c r="D751" s="10"/>
    </row>
    <row r="752" spans="1:60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ffCDSylbR6Hu+hNnA5XRavJ63wgGmAXovw1FYhs9UcHwsZSI/afVLut2/gdbpw2AaTI9XgWCrk+n01zKnCSaw==" saltValue="MI/gaSYd3sNKiBojFJV1ww==" spinCount="100000" sheet="1" formatRows="0"/>
  <mergeCells count="94">
    <mergeCell ref="C735:G735"/>
    <mergeCell ref="C608:G608"/>
    <mergeCell ref="C632:G632"/>
    <mergeCell ref="C650:G650"/>
    <mergeCell ref="C653:G653"/>
    <mergeCell ref="C656:G656"/>
    <mergeCell ref="C659:G659"/>
    <mergeCell ref="C670:G670"/>
    <mergeCell ref="C673:G673"/>
    <mergeCell ref="C676:G676"/>
    <mergeCell ref="C679:G679"/>
    <mergeCell ref="C709:G709"/>
    <mergeCell ref="C607:G607"/>
    <mergeCell ref="C500:G500"/>
    <mergeCell ref="C540:G540"/>
    <mergeCell ref="C543:G543"/>
    <mergeCell ref="C550:G550"/>
    <mergeCell ref="C554:G554"/>
    <mergeCell ref="C560:G560"/>
    <mergeCell ref="C565:G565"/>
    <mergeCell ref="C582:G582"/>
    <mergeCell ref="C593:G593"/>
    <mergeCell ref="C597:G597"/>
    <mergeCell ref="C602:G602"/>
    <mergeCell ref="C497:G497"/>
    <mergeCell ref="C436:G436"/>
    <mergeCell ref="C440:G440"/>
    <mergeCell ref="C444:G444"/>
    <mergeCell ref="C445:G445"/>
    <mergeCell ref="C446:G446"/>
    <mergeCell ref="C454:G454"/>
    <mergeCell ref="C455:G455"/>
    <mergeCell ref="C456:G456"/>
    <mergeCell ref="C488:G488"/>
    <mergeCell ref="C491:G491"/>
    <mergeCell ref="C494:G494"/>
    <mergeCell ref="C433:G433"/>
    <mergeCell ref="C356:G356"/>
    <mergeCell ref="C359:G359"/>
    <mergeCell ref="C362:G362"/>
    <mergeCell ref="C402:G402"/>
    <mergeCell ref="C409:G409"/>
    <mergeCell ref="C412:G412"/>
    <mergeCell ref="C415:G415"/>
    <mergeCell ref="C418:G418"/>
    <mergeCell ref="C424:G424"/>
    <mergeCell ref="C427:G427"/>
    <mergeCell ref="C430:G430"/>
    <mergeCell ref="C353:G353"/>
    <mergeCell ref="C227:G227"/>
    <mergeCell ref="C238:G238"/>
    <mergeCell ref="C244:G244"/>
    <mergeCell ref="C267:G267"/>
    <mergeCell ref="C292:G292"/>
    <mergeCell ref="C335:G335"/>
    <mergeCell ref="C338:G338"/>
    <mergeCell ref="C341:G341"/>
    <mergeCell ref="C344:G344"/>
    <mergeCell ref="C347:G347"/>
    <mergeCell ref="C350:G350"/>
    <mergeCell ref="C129:G129"/>
    <mergeCell ref="C223:G223"/>
    <mergeCell ref="C135:G135"/>
    <mergeCell ref="C139:G139"/>
    <mergeCell ref="C143:G143"/>
    <mergeCell ref="C151:G151"/>
    <mergeCell ref="C152:G152"/>
    <mergeCell ref="C167:G167"/>
    <mergeCell ref="C186:G186"/>
    <mergeCell ref="C189:G189"/>
    <mergeCell ref="C192:G192"/>
    <mergeCell ref="C205:G205"/>
    <mergeCell ref="C215:G215"/>
    <mergeCell ref="C65:G65"/>
    <mergeCell ref="C75:G75"/>
    <mergeCell ref="C85:G85"/>
    <mergeCell ref="C89:G89"/>
    <mergeCell ref="C114:G114"/>
    <mergeCell ref="A1:G1"/>
    <mergeCell ref="C2:G2"/>
    <mergeCell ref="C3:G3"/>
    <mergeCell ref="C4:G4"/>
    <mergeCell ref="A742:B742"/>
    <mergeCell ref="C10:G10"/>
    <mergeCell ref="C11:G11"/>
    <mergeCell ref="C43:G43"/>
    <mergeCell ref="C44:G44"/>
    <mergeCell ref="C47:G47"/>
    <mergeCell ref="C132:G132"/>
    <mergeCell ref="C50:G50"/>
    <mergeCell ref="C53:G53"/>
    <mergeCell ref="C54:G54"/>
    <mergeCell ref="C60:G60"/>
    <mergeCell ref="C61:G61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&amp;RSoupis prací</oddHeader>
    <oddFooter>&amp;LZpracováno programem BUILDpower S,  © RTS, a.s.&amp;C&amp;P/&amp;N&amp;R06/2024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4"/>
  <sheetViews>
    <sheetView workbookViewId="0">
      <selection activeCell="A4" sqref="A4:L4"/>
    </sheetView>
  </sheetViews>
  <sheetFormatPr defaultRowHeight="12.75" x14ac:dyDescent="0.2"/>
  <sheetData>
    <row r="1" spans="1:12" x14ac:dyDescent="0.2">
      <c r="A1" s="21" t="s">
        <v>38</v>
      </c>
    </row>
    <row r="2" spans="1:12" ht="57.75" customHeight="1" x14ac:dyDescent="0.2">
      <c r="A2" s="265" t="s">
        <v>39</v>
      </c>
      <c r="B2" s="265"/>
      <c r="C2" s="265"/>
      <c r="D2" s="265"/>
      <c r="E2" s="265"/>
      <c r="F2" s="265"/>
      <c r="G2" s="265"/>
    </row>
    <row r="4" spans="1:12" x14ac:dyDescent="0.2">
      <c r="A4" s="196"/>
      <c r="B4" s="196" t="s">
        <v>1437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</sheetData>
  <sheetProtection algorithmName="SHA-512" hashValue="wLxW8H3ITjXU8y2g0i4jXOf+++XUWZ42jCQANFsMDfMmP8OhR9L882+LPdLrY9hioXTDrOIikcz2h5baNi4EKg==" saltValue="5SM1p7TCB7fp9CpkJqLZow==" spinCount="100000" sheet="1" formatRows="0"/>
  <mergeCells count="1">
    <mergeCell ref="A2:G2"/>
  </mergeCells>
  <pageMargins left="0.70866141732283472" right="0.70866141732283472" top="1.5748031496062993" bottom="0.78740157480314965" header="0.31496062992125984" footer="0.31496062992125984"/>
  <pageSetup paperSize="9" orientation="portrait" r:id="rId1"/>
  <headerFooter>
    <oddHeader>&amp;RSoupis prací</oddHeader>
    <oddFooter>&amp;LPokyny pro vyplnění&amp;C&amp;P/&amp;N&amp;R06/2024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Stavba</vt:lpstr>
      <vt:lpstr>VzorPolozky</vt:lpstr>
      <vt:lpstr>OVN OVN Naklady</vt:lpstr>
      <vt:lpstr>IO-01 IO-01.1 Pol</vt:lpstr>
      <vt:lpstr>IO-02 IO-02.1 Pol</vt:lpstr>
      <vt:lpstr>Pokyny pro vyplnění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'IO-01 IO-01.1 Pol'!Názvy_tisku</vt:lpstr>
      <vt:lpstr>'IO-02 IO-02.1 Pol'!Názvy_tisku</vt:lpstr>
      <vt:lpstr>'OVN OVN Naklady'!Názvy_tisku</vt:lpstr>
      <vt:lpstr>oadresa</vt:lpstr>
      <vt:lpstr>Stavba!Objednatel</vt:lpstr>
      <vt:lpstr>Stavba!Objekt</vt:lpstr>
      <vt:lpstr>'IO-01 IO-01.1 Pol'!Oblast_tisku</vt:lpstr>
      <vt:lpstr>'IO-02 IO-02.1 Pol'!Oblast_tisku</vt:lpstr>
      <vt:lpstr>'OVN OVN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Löfflerová Marta</cp:lastModifiedBy>
  <cp:lastPrinted>2024-06-13T11:53:32Z</cp:lastPrinted>
  <dcterms:created xsi:type="dcterms:W3CDTF">2009-04-08T07:15:50Z</dcterms:created>
  <dcterms:modified xsi:type="dcterms:W3CDTF">2024-06-17T12:24:49Z</dcterms:modified>
</cp:coreProperties>
</file>