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10-A - D.01 - Příprava území" sheetId="3" r:id="rId3"/>
    <sheet name="20-A - D.02 - Zpevněné pl..." sheetId="4" r:id="rId4"/>
    <sheet name="30-A - D.03 - Krajinářské..." sheetId="5" r:id="rId5"/>
    <sheet name="40-A - D.04 - Mobiliář a ..." sheetId="6" r:id="rId6"/>
    <sheet name="50-A - D.05 - Veřejné osv..." sheetId="7" r:id="rId7"/>
    <sheet name="70-A - D.07 - Automatické...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'VRN - Vedlejší rozpočtové...'!$C$116:$K$127</definedName>
    <definedName name="_xlnm.Print_Area" localSheetId="1">'VRN - Vedlejší rozpočtové...'!$C$4:$J$76,'VRN - Vedlejší rozpočtové...'!$C$82:$J$98,'VRN - Vedlejší rozpočtové...'!$C$104:$K$127</definedName>
    <definedName name="_xlnm.Print_Titles" localSheetId="1">'VRN - Vedlejší rozpočtové...'!$116:$116</definedName>
    <definedName name="_xlnm._FilterDatabase" localSheetId="2" hidden="1">'10-A - D.01 - Příprava území'!$C$125:$K$153</definedName>
    <definedName name="_xlnm.Print_Area" localSheetId="2">'10-A - D.01 - Příprava území'!$C$4:$J$76,'10-A - D.01 - Příprava území'!$C$82:$J$105,'10-A - D.01 - Příprava území'!$C$111:$K$153</definedName>
    <definedName name="_xlnm.Print_Titles" localSheetId="2">'10-A - D.01 - Příprava území'!$125:$125</definedName>
    <definedName name="_xlnm._FilterDatabase" localSheetId="3" hidden="1">'20-A - D.02 - Zpevněné pl...'!$C$126:$K$151</definedName>
    <definedName name="_xlnm.Print_Area" localSheetId="3">'20-A - D.02 - Zpevněné pl...'!$C$4:$J$76,'20-A - D.02 - Zpevněné pl...'!$C$82:$J$106,'20-A - D.02 - Zpevněné pl...'!$C$112:$K$151</definedName>
    <definedName name="_xlnm.Print_Titles" localSheetId="3">'20-A - D.02 - Zpevněné pl...'!$126:$126</definedName>
    <definedName name="_xlnm._FilterDatabase" localSheetId="4" hidden="1">'30-A - D.03 - Krajinářské...'!$C$129:$K$261</definedName>
    <definedName name="_xlnm.Print_Area" localSheetId="4">'30-A - D.03 - Krajinářské...'!$C$4:$J$76,'30-A - D.03 - Krajinářské...'!$C$82:$J$109,'30-A - D.03 - Krajinářské...'!$C$115:$K$261</definedName>
    <definedName name="_xlnm.Print_Titles" localSheetId="4">'30-A - D.03 - Krajinářské...'!$129:$129</definedName>
    <definedName name="_xlnm._FilterDatabase" localSheetId="5" hidden="1">'40-A - D.04 - Mobiliář a ...'!$C$121:$K$134</definedName>
    <definedName name="_xlnm.Print_Area" localSheetId="5">'40-A - D.04 - Mobiliář a ...'!$C$4:$J$76,'40-A - D.04 - Mobiliář a ...'!$C$82:$J$101,'40-A - D.04 - Mobiliář a ...'!$C$107:$K$134</definedName>
    <definedName name="_xlnm.Print_Titles" localSheetId="5">'40-A - D.04 - Mobiliář a ...'!$121:$121</definedName>
    <definedName name="_xlnm._FilterDatabase" localSheetId="6" hidden="1">'50-A - D.05 - Veřejné osv...'!$C$121:$K$161</definedName>
    <definedName name="_xlnm.Print_Area" localSheetId="6">'50-A - D.05 - Veřejné osv...'!$C$4:$J$76,'50-A - D.05 - Veřejné osv...'!$C$82:$J$101,'50-A - D.05 - Veřejné osv...'!$C$107:$K$161</definedName>
    <definedName name="_xlnm.Print_Titles" localSheetId="6">'50-A - D.05 - Veřejné osv...'!$121:$121</definedName>
    <definedName name="_xlnm._FilterDatabase" localSheetId="7" hidden="1">'70-A - D.07 - Automatické...'!$C$123:$K$219</definedName>
    <definedName name="_xlnm.Print_Area" localSheetId="7">'70-A - D.07 - Automatické...'!$C$4:$J$76,'70-A - D.07 - Automatické...'!$C$82:$J$103,'70-A - D.07 - Automatické...'!$C$109:$K$219</definedName>
    <definedName name="_xlnm.Print_Titles" localSheetId="7">'70-A - D.07 - Automatické...'!$123:$123</definedName>
  </definedNames>
  <calcPr/>
</workbook>
</file>

<file path=xl/calcChain.xml><?xml version="1.0" encoding="utf-8"?>
<calcChain xmlns="http://schemas.openxmlformats.org/spreadsheetml/2006/main">
  <c i="8" l="1" r="J39"/>
  <c r="J38"/>
  <c i="1" r="AY102"/>
  <c i="8" r="J37"/>
  <c i="1" r="AX102"/>
  <c i="8"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7" r="J39"/>
  <c r="J38"/>
  <c i="1" r="AY101"/>
  <c i="7" r="J37"/>
  <c i="1" r="AX101"/>
  <c i="7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6" r="J39"/>
  <c r="J38"/>
  <c i="1" r="AY100"/>
  <c i="6" r="J37"/>
  <c i="1" r="AX100"/>
  <c i="6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5" r="J39"/>
  <c r="J38"/>
  <c i="1" r="AY99"/>
  <c i="5" r="J37"/>
  <c i="1" r="AX99"/>
  <c i="5"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85"/>
  <c i="4" r="J39"/>
  <c r="J38"/>
  <c i="1" r="AY98"/>
  <c i="4" r="J37"/>
  <c i="1" r="AX98"/>
  <c i="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3" r="J39"/>
  <c r="J38"/>
  <c i="1" r="AY97"/>
  <c i="3" r="J37"/>
  <c i="1" r="AX97"/>
  <c i="3" r="BI153"/>
  <c r="BH153"/>
  <c r="BG153"/>
  <c r="BF153"/>
  <c r="T153"/>
  <c r="T152"/>
  <c r="T151"/>
  <c r="R153"/>
  <c r="R152"/>
  <c r="R151"/>
  <c r="P153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2" r="J37"/>
  <c r="J36"/>
  <c i="1" r="AY95"/>
  <c i="2" r="J35"/>
  <c i="1" r="AX95"/>
  <c i="2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1" r="L90"/>
  <c r="AM90"/>
  <c r="AM89"/>
  <c r="L89"/>
  <c r="AM87"/>
  <c r="L87"/>
  <c r="L85"/>
  <c r="L84"/>
  <c i="3" r="BK149"/>
  <c r="BK146"/>
  <c r="J139"/>
  <c r="BK131"/>
  <c i="4" r="BK145"/>
  <c r="J147"/>
  <c r="J138"/>
  <c r="J131"/>
  <c i="5" r="J230"/>
  <c r="BK193"/>
  <c r="J163"/>
  <c r="J210"/>
  <c r="BK237"/>
  <c r="BK249"/>
  <c r="J249"/>
  <c r="BK246"/>
  <c r="J167"/>
  <c r="BK138"/>
  <c i="6" r="BK131"/>
  <c r="J133"/>
  <c i="7" r="BK144"/>
  <c r="BK131"/>
  <c r="J161"/>
  <c r="J152"/>
  <c r="BK147"/>
  <c r="BK128"/>
  <c i="8" r="BK186"/>
  <c r="BK143"/>
  <c r="J128"/>
  <c r="J209"/>
  <c r="BK154"/>
  <c r="BK175"/>
  <c r="BK194"/>
  <c r="BK168"/>
  <c r="BK219"/>
  <c r="BK213"/>
  <c r="J218"/>
  <c r="J198"/>
  <c r="BK212"/>
  <c r="BK150"/>
  <c r="BK171"/>
  <c r="J145"/>
  <c i="2" r="BK126"/>
  <c r="BK120"/>
  <c i="3" r="BK136"/>
  <c r="J129"/>
  <c r="BK145"/>
  <c r="J132"/>
  <c i="4" r="BK138"/>
  <c r="J133"/>
  <c r="BK148"/>
  <c i="5" r="BK245"/>
  <c r="J176"/>
  <c r="J225"/>
  <c r="BK157"/>
  <c r="BK225"/>
  <c r="BK186"/>
  <c r="J133"/>
  <c r="BK163"/>
  <c r="J244"/>
  <c r="J260"/>
  <c r="BK180"/>
  <c r="BK224"/>
  <c r="BK261"/>
  <c r="BK206"/>
  <c r="BK258"/>
  <c r="BK235"/>
  <c r="BK234"/>
  <c r="J191"/>
  <c r="J231"/>
  <c r="BK179"/>
  <c r="BK166"/>
  <c i="6" r="J127"/>
  <c r="J128"/>
  <c i="7" r="J158"/>
  <c r="BK149"/>
  <c r="BK139"/>
  <c r="J155"/>
  <c r="J141"/>
  <c r="BK145"/>
  <c r="BK138"/>
  <c i="8" r="BK216"/>
  <c r="BK145"/>
  <c r="BK148"/>
  <c r="J210"/>
  <c r="J167"/>
  <c r="J165"/>
  <c r="BK176"/>
  <c r="J157"/>
  <c r="BK187"/>
  <c r="J146"/>
  <c r="J190"/>
  <c r="BK210"/>
  <c r="J217"/>
  <c r="J132"/>
  <c r="BK191"/>
  <c r="J138"/>
  <c r="BK163"/>
  <c r="J183"/>
  <c i="2" r="BK123"/>
  <c i="3" r="J153"/>
  <c i="5" r="BK207"/>
  <c r="J194"/>
  <c i="8" r="BK165"/>
  <c r="BK190"/>
  <c r="J172"/>
  <c r="J188"/>
  <c r="J131"/>
  <c r="J216"/>
  <c r="J136"/>
  <c r="J192"/>
  <c r="J134"/>
  <c r="J161"/>
  <c i="2" r="BK124"/>
  <c r="J119"/>
  <c i="3" r="J138"/>
  <c r="J131"/>
  <c r="J143"/>
  <c r="BK129"/>
  <c i="4" r="BK139"/>
  <c r="BK131"/>
  <c i="5" r="BK221"/>
  <c r="BK185"/>
  <c r="J195"/>
  <c r="J253"/>
  <c r="J156"/>
  <c r="BK156"/>
  <c r="J205"/>
  <c r="BK231"/>
  <c r="BK136"/>
  <c i="7" r="J126"/>
  <c r="BK141"/>
  <c i="8" r="BK151"/>
  <c r="BK156"/>
  <c r="BK193"/>
  <c r="J137"/>
  <c r="BK178"/>
  <c r="BK182"/>
  <c i="2" r="J125"/>
  <c r="J121"/>
  <c i="3" r="J134"/>
  <c r="J130"/>
  <c r="BK134"/>
  <c r="BK133"/>
  <c i="4" r="J134"/>
  <c r="J132"/>
  <c r="BK141"/>
  <c i="5" r="J144"/>
  <c r="J134"/>
  <c r="BK171"/>
  <c r="J147"/>
  <c r="J218"/>
  <c r="BK191"/>
  <c r="J186"/>
  <c r="J256"/>
  <c r="J208"/>
  <c r="J234"/>
  <c r="BK134"/>
  <c r="BK232"/>
  <c r="BK197"/>
  <c r="J207"/>
  <c r="BK144"/>
  <c r="BK236"/>
  <c r="BK222"/>
  <c r="J169"/>
  <c r="J203"/>
  <c r="BK133"/>
  <c i="6" r="J129"/>
  <c r="BK125"/>
  <c i="7" r="J147"/>
  <c r="BK132"/>
  <c r="BK153"/>
  <c r="J153"/>
  <c r="BK140"/>
  <c r="BK143"/>
  <c r="J127"/>
  <c i="8" r="J171"/>
  <c r="J142"/>
  <c r="BK204"/>
  <c r="BK142"/>
  <c r="BK197"/>
  <c r="J179"/>
  <c r="J150"/>
  <c r="BK179"/>
  <c r="BK218"/>
  <c r="BK174"/>
  <c r="BK202"/>
  <c r="BK215"/>
  <c r="J196"/>
  <c r="J194"/>
  <c r="J147"/>
  <c r="J168"/>
  <c r="BK159"/>
  <c i="2" r="J126"/>
  <c r="J122"/>
  <c i="3" r="J146"/>
  <c r="BK140"/>
  <c r="BK142"/>
  <c r="BK137"/>
  <c i="4" r="BK140"/>
  <c r="BK133"/>
  <c i="5" r="J223"/>
  <c r="BK220"/>
  <c r="J206"/>
  <c r="J235"/>
  <c r="BK208"/>
  <c r="J200"/>
  <c r="J196"/>
  <c r="BK146"/>
  <c r="BK204"/>
  <c r="BK251"/>
  <c r="J141"/>
  <c r="BK240"/>
  <c r="BK202"/>
  <c r="J241"/>
  <c r="BK250"/>
  <c r="BK212"/>
  <c r="J228"/>
  <c r="BK253"/>
  <c r="J166"/>
  <c r="J143"/>
  <c i="6" r="J125"/>
  <c r="BK127"/>
  <c i="7" r="BK146"/>
  <c r="BK155"/>
  <c r="BK142"/>
  <c r="J139"/>
  <c r="BK133"/>
  <c r="J137"/>
  <c i="8" r="BK180"/>
  <c r="BK149"/>
  <c r="J180"/>
  <c r="BK146"/>
  <c r="BK140"/>
  <c r="BK161"/>
  <c r="J130"/>
  <c r="BK172"/>
  <c r="J139"/>
  <c r="J212"/>
  <c r="BK132"/>
  <c r="J197"/>
  <c r="J159"/>
  <c r="J174"/>
  <c r="J127"/>
  <c r="J141"/>
  <c i="2" r="BK125"/>
  <c r="BK119"/>
  <c i="3" r="J142"/>
  <c r="J135"/>
  <c r="J149"/>
  <c r="J140"/>
  <c i="4" r="BK130"/>
  <c r="BK149"/>
  <c r="BK143"/>
  <c r="J136"/>
  <c i="5" r="J179"/>
  <c r="BK174"/>
  <c r="BK161"/>
  <c r="BK228"/>
  <c r="J177"/>
  <c r="J238"/>
  <c r="BK176"/>
  <c r="J246"/>
  <c r="J154"/>
  <c r="BK188"/>
  <c r="BK257"/>
  <c r="J215"/>
  <c r="BK239"/>
  <c r="BK205"/>
  <c r="J239"/>
  <c r="J251"/>
  <c r="BK199"/>
  <c r="BK148"/>
  <c r="BK195"/>
  <c r="J140"/>
  <c i="6" r="BK130"/>
  <c r="J134"/>
  <c i="7" r="BK157"/>
  <c r="J148"/>
  <c r="J136"/>
  <c r="BK154"/>
  <c r="BK150"/>
  <c r="J138"/>
  <c r="BK135"/>
  <c i="8" r="J184"/>
  <c r="BK144"/>
  <c r="J177"/>
  <c r="J155"/>
  <c r="J195"/>
  <c r="BK183"/>
  <c r="J176"/>
  <c r="J149"/>
  <c i="2" r="J123"/>
  <c i="3" r="J137"/>
  <c r="J133"/>
  <c r="BK143"/>
  <c i="5" r="J146"/>
  <c r="BK215"/>
  <c r="BK149"/>
  <c r="J227"/>
  <c r="BK173"/>
  <c i="6" r="J132"/>
  <c i="7" r="J159"/>
  <c r="J144"/>
  <c r="BK148"/>
  <c r="J156"/>
  <c r="BK129"/>
  <c r="J142"/>
  <c r="BK125"/>
  <c i="8" r="BK181"/>
  <c r="J129"/>
  <c r="BK214"/>
  <c r="J203"/>
  <c r="BK162"/>
  <c r="J191"/>
  <c r="J140"/>
  <c r="J169"/>
  <c r="J148"/>
  <c r="BK200"/>
  <c r="BK129"/>
  <c r="J163"/>
  <c r="J153"/>
  <c r="BK184"/>
  <c i="2" r="BK127"/>
  <c r="BK121"/>
  <c i="3" r="BK135"/>
  <c r="J150"/>
  <c r="BK144"/>
  <c r="BK132"/>
  <c i="4" r="J148"/>
  <c r="J149"/>
  <c r="BK134"/>
  <c i="5" r="BK147"/>
  <c r="BK169"/>
  <c r="J173"/>
  <c r="J151"/>
  <c r="J216"/>
  <c r="BK227"/>
  <c r="BK243"/>
  <c r="BK238"/>
  <c r="J261"/>
  <c r="J157"/>
  <c r="BK244"/>
  <c r="BK182"/>
  <c r="BK226"/>
  <c r="BK141"/>
  <c r="BK140"/>
  <c r="J224"/>
  <c r="J258"/>
  <c r="J180"/>
  <c r="BK151"/>
  <c i="6" r="BK124"/>
  <c i="7" r="J160"/>
  <c r="J146"/>
  <c r="BK161"/>
  <c r="BK151"/>
  <c r="J145"/>
  <c r="J130"/>
  <c i="8" r="J185"/>
  <c r="BK166"/>
  <c r="BK206"/>
  <c r="J166"/>
  <c r="J164"/>
  <c r="J154"/>
  <c r="J186"/>
  <c r="BK127"/>
  <c r="BK177"/>
  <c r="BK199"/>
  <c r="J199"/>
  <c r="BK130"/>
  <c r="BK155"/>
  <c r="BK195"/>
  <c r="BK164"/>
  <c r="J175"/>
  <c i="2" r="J124"/>
  <c r="J120"/>
  <c i="3" r="BK130"/>
  <c r="BK139"/>
  <c r="J148"/>
  <c i="4" r="J143"/>
  <c r="J151"/>
  <c r="BK151"/>
  <c r="J140"/>
  <c i="5" r="J135"/>
  <c r="J159"/>
  <c r="J226"/>
  <c r="J188"/>
  <c r="BK167"/>
  <c r="J185"/>
  <c r="BK216"/>
  <c r="BK192"/>
  <c r="J148"/>
  <c r="BK233"/>
  <c r="J259"/>
  <c i="7" r="J133"/>
  <c r="BK160"/>
  <c r="J135"/>
  <c r="J140"/>
  <c r="BK136"/>
  <c i="8" r="BK211"/>
  <c r="J152"/>
  <c r="J143"/>
  <c r="BK196"/>
  <c r="BK198"/>
  <c r="J200"/>
  <c r="BK158"/>
  <c r="BK192"/>
  <c r="BK157"/>
  <c r="J208"/>
  <c r="J215"/>
  <c r="J189"/>
  <c r="J205"/>
  <c r="BK147"/>
  <c r="BK185"/>
  <c r="J182"/>
  <c i="2" r="J127"/>
  <c r="BK122"/>
  <c i="1" r="AS96"/>
  <c i="3" r="BK150"/>
  <c r="BK148"/>
  <c r="J144"/>
  <c i="4" r="BK136"/>
  <c r="J145"/>
  <c r="BK142"/>
  <c r="J130"/>
  <c i="5" r="BK218"/>
  <c r="J161"/>
  <c r="BK164"/>
  <c r="J236"/>
  <c r="BK210"/>
  <c r="J136"/>
  <c r="BK177"/>
  <c r="BK194"/>
  <c r="J202"/>
  <c r="J182"/>
  <c r="J221"/>
  <c r="J245"/>
  <c r="J199"/>
  <c r="J192"/>
  <c r="J250"/>
  <c r="J193"/>
  <c r="J243"/>
  <c r="BK153"/>
  <c r="J149"/>
  <c i="6" r="BK129"/>
  <c r="BK133"/>
  <c i="7" r="BK158"/>
  <c r="BK127"/>
  <c r="J157"/>
  <c r="BK156"/>
  <c r="J143"/>
  <c r="BK130"/>
  <c r="J128"/>
  <c i="8" r="BK137"/>
  <c r="J181"/>
  <c r="BK188"/>
  <c r="BK217"/>
  <c r="BK201"/>
  <c r="BK170"/>
  <c r="BK141"/>
  <c r="BK173"/>
  <c r="J213"/>
  <c r="J214"/>
  <c r="BK152"/>
  <c r="BK209"/>
  <c r="BK169"/>
  <c i="3" r="BK153"/>
  <c r="J145"/>
  <c r="J136"/>
  <c r="BK138"/>
  <c i="4" r="BK147"/>
  <c r="J141"/>
  <c r="J142"/>
  <c i="5" r="J233"/>
  <c r="BK200"/>
  <c r="J220"/>
  <c r="BK135"/>
  <c r="J213"/>
  <c r="BK196"/>
  <c r="J198"/>
  <c r="J153"/>
  <c r="BK203"/>
  <c r="J189"/>
  <c r="BK260"/>
  <c r="J222"/>
  <c r="J232"/>
  <c r="J164"/>
  <c r="J237"/>
  <c r="J138"/>
  <c r="BK223"/>
  <c r="J171"/>
  <c r="BK230"/>
  <c r="BK154"/>
  <c i="6" r="BK134"/>
  <c r="BK132"/>
  <c r="J131"/>
  <c i="7" r="J154"/>
  <c r="J151"/>
  <c r="BK152"/>
  <c r="BK159"/>
  <c r="BK134"/>
  <c r="J149"/>
  <c r="J132"/>
  <c r="BK126"/>
  <c i="8" r="BK205"/>
  <c r="BK138"/>
  <c r="BK134"/>
  <c r="J201"/>
  <c r="J158"/>
  <c r="BK189"/>
  <c r="J173"/>
  <c r="J219"/>
  <c r="J156"/>
  <c r="BK207"/>
  <c r="J211"/>
  <c r="BK153"/>
  <c r="J204"/>
  <c r="BK131"/>
  <c r="J151"/>
  <c r="J178"/>
  <c r="BK160"/>
  <c r="J144"/>
  <c i="4" r="J139"/>
  <c r="BK132"/>
  <c i="5" r="J174"/>
  <c r="J212"/>
  <c r="BK189"/>
  <c r="J204"/>
  <c r="J209"/>
  <c r="BK259"/>
  <c r="BK241"/>
  <c r="BK213"/>
  <c r="J257"/>
  <c r="BK198"/>
  <c r="J240"/>
  <c r="BK256"/>
  <c r="BK209"/>
  <c r="BK159"/>
  <c r="J197"/>
  <c r="BK143"/>
  <c i="6" r="J124"/>
  <c r="J130"/>
  <c r="BK128"/>
  <c i="7" r="J125"/>
  <c r="J134"/>
  <c r="J150"/>
  <c r="BK137"/>
  <c r="J131"/>
  <c r="J129"/>
  <c i="8" r="J170"/>
  <c r="BK208"/>
  <c r="J187"/>
  <c r="BK139"/>
  <c r="J202"/>
  <c r="J160"/>
  <c r="J206"/>
  <c r="BK167"/>
  <c r="J193"/>
  <c r="J207"/>
  <c r="BK203"/>
  <c r="BK128"/>
  <c r="BK136"/>
  <c r="J162"/>
  <c i="2" l="1" r="R118"/>
  <c r="R117"/>
  <c i="7" r="R124"/>
  <c r="R123"/>
  <c r="R122"/>
  <c i="3" r="R141"/>
  <c i="4" r="R137"/>
  <c i="5" r="BK155"/>
  <c r="J155"/>
  <c r="J102"/>
  <c r="R201"/>
  <c r="T248"/>
  <c i="2" r="BK118"/>
  <c r="BK117"/>
  <c r="J117"/>
  <c i="3" r="T141"/>
  <c i="4" r="T137"/>
  <c i="5" r="R155"/>
  <c r="R187"/>
  <c r="BK248"/>
  <c r="J248"/>
  <c r="J107"/>
  <c i="2" r="T118"/>
  <c r="T117"/>
  <c i="3" r="BK147"/>
  <c r="J147"/>
  <c r="J102"/>
  <c i="4" r="P146"/>
  <c i="5" r="R132"/>
  <c r="R184"/>
  <c r="R229"/>
  <c i="3" r="R128"/>
  <c i="4" r="BK129"/>
  <c i="5" r="R145"/>
  <c r="BK201"/>
  <c r="J201"/>
  <c r="J105"/>
  <c r="T252"/>
  <c i="3" r="P141"/>
  <c i="5" r="P132"/>
  <c r="P184"/>
  <c r="P187"/>
  <c r="BK252"/>
  <c r="J252"/>
  <c r="J108"/>
  <c i="7" r="T124"/>
  <c r="T123"/>
  <c r="T122"/>
  <c i="3" r="T128"/>
  <c i="4" r="BK146"/>
  <c r="J146"/>
  <c r="J104"/>
  <c i="5" r="BK187"/>
  <c r="J187"/>
  <c r="J104"/>
  <c r="T229"/>
  <c i="3" r="P147"/>
  <c i="5" r="BK145"/>
  <c r="J145"/>
  <c r="J101"/>
  <c i="6" r="T126"/>
  <c r="T123"/>
  <c r="T122"/>
  <c i="7" r="P124"/>
  <c r="P123"/>
  <c r="P122"/>
  <c i="1" r="AU101"/>
  <c i="2" r="P118"/>
  <c r="P117"/>
  <c i="1" r="AU95"/>
  <c i="3" r="P128"/>
  <c r="P127"/>
  <c r="P126"/>
  <c i="1" r="AU97"/>
  <c i="3" r="R147"/>
  <c i="4" r="P129"/>
  <c r="R146"/>
  <c i="5" r="BK132"/>
  <c r="J132"/>
  <c r="J100"/>
  <c r="BK184"/>
  <c r="J184"/>
  <c r="J103"/>
  <c r="T201"/>
  <c r="P252"/>
  <c i="6" r="R126"/>
  <c r="R123"/>
  <c r="R122"/>
  <c i="8" r="BK126"/>
  <c r="J126"/>
  <c r="J100"/>
  <c i="3" r="BK141"/>
  <c r="J141"/>
  <c r="J101"/>
  <c i="4" r="R129"/>
  <c r="R128"/>
  <c r="R127"/>
  <c i="6" r="BK126"/>
  <c r="J126"/>
  <c r="J100"/>
  <c i="8" r="P126"/>
  <c i="5" r="T132"/>
  <c i="8" r="R126"/>
  <c i="5" r="T145"/>
  <c r="T187"/>
  <c r="R248"/>
  <c i="8" r="BK135"/>
  <c r="J135"/>
  <c r="J102"/>
  <c r="T126"/>
  <c i="4" r="P137"/>
  <c i="5" r="P155"/>
  <c r="P201"/>
  <c r="R252"/>
  <c i="7" r="BK124"/>
  <c r="J124"/>
  <c r="J100"/>
  <c i="8" r="P135"/>
  <c i="3" r="BK128"/>
  <c r="J128"/>
  <c r="J100"/>
  <c r="T147"/>
  <c i="4" r="BK137"/>
  <c r="J137"/>
  <c r="J102"/>
  <c i="5" r="T155"/>
  <c r="P229"/>
  <c i="8" r="R135"/>
  <c i="4" r="T129"/>
  <c r="T146"/>
  <c i="5" r="P145"/>
  <c r="T184"/>
  <c r="BK229"/>
  <c r="J229"/>
  <c r="J106"/>
  <c r="P248"/>
  <c i="6" r="P126"/>
  <c r="P123"/>
  <c r="P122"/>
  <c i="1" r="AU100"/>
  <c i="8" r="T135"/>
  <c i="3" r="BK152"/>
  <c r="J152"/>
  <c r="J104"/>
  <c i="4" r="BK135"/>
  <c r="J135"/>
  <c r="J101"/>
  <c r="BK144"/>
  <c r="J144"/>
  <c r="J103"/>
  <c r="BK150"/>
  <c r="J150"/>
  <c r="J105"/>
  <c i="8" r="BK133"/>
  <c r="J133"/>
  <c r="J101"/>
  <c r="BE152"/>
  <c r="BE179"/>
  <c r="BE130"/>
  <c r="BE154"/>
  <c r="BE165"/>
  <c r="BE168"/>
  <c r="BE183"/>
  <c r="BE189"/>
  <c r="BE191"/>
  <c r="BE128"/>
  <c r="BE136"/>
  <c r="BE158"/>
  <c r="BE166"/>
  <c i="7" r="BK123"/>
  <c r="J123"/>
  <c r="J99"/>
  <c i="8" r="BE139"/>
  <c r="BE143"/>
  <c r="BE156"/>
  <c r="BE170"/>
  <c r="BE182"/>
  <c r="BE188"/>
  <c r="BE198"/>
  <c r="BE206"/>
  <c r="E85"/>
  <c r="BE148"/>
  <c r="BE146"/>
  <c r="BE149"/>
  <c r="BE157"/>
  <c r="BE162"/>
  <c r="BE185"/>
  <c r="BE208"/>
  <c r="BE218"/>
  <c r="BE159"/>
  <c r="BE175"/>
  <c r="BE195"/>
  <c r="BE200"/>
  <c r="BE216"/>
  <c r="BE217"/>
  <c r="BE129"/>
  <c r="BE142"/>
  <c r="BE144"/>
  <c r="BE174"/>
  <c r="BE176"/>
  <c r="BE180"/>
  <c r="BE219"/>
  <c r="J91"/>
  <c r="BE127"/>
  <c r="BE145"/>
  <c r="BE181"/>
  <c r="BE184"/>
  <c r="BE186"/>
  <c r="BE192"/>
  <c r="BE204"/>
  <c r="BE209"/>
  <c r="F94"/>
  <c r="BE131"/>
  <c r="BE141"/>
  <c r="BE151"/>
  <c r="BE177"/>
  <c r="BE199"/>
  <c r="BE201"/>
  <c r="BE203"/>
  <c r="BE205"/>
  <c r="BE213"/>
  <c r="BE215"/>
  <c r="BE134"/>
  <c r="BE137"/>
  <c r="BE147"/>
  <c r="BE150"/>
  <c r="BE155"/>
  <c r="BE160"/>
  <c r="BE164"/>
  <c r="BE138"/>
  <c r="BE169"/>
  <c r="BE171"/>
  <c r="BE172"/>
  <c r="BE190"/>
  <c r="BE197"/>
  <c r="BE202"/>
  <c r="BE178"/>
  <c r="BE193"/>
  <c r="BE194"/>
  <c r="BE210"/>
  <c r="BE211"/>
  <c r="BE214"/>
  <c r="BE163"/>
  <c r="BE132"/>
  <c r="BE140"/>
  <c r="BE153"/>
  <c r="BE161"/>
  <c r="BE167"/>
  <c r="BE173"/>
  <c r="BE187"/>
  <c r="BE196"/>
  <c r="BE207"/>
  <c r="BE212"/>
  <c i="7" r="BE130"/>
  <c r="BE142"/>
  <c r="BE144"/>
  <c r="BE127"/>
  <c r="BE131"/>
  <c r="BE145"/>
  <c r="E110"/>
  <c r="BE125"/>
  <c r="BE134"/>
  <c r="BE135"/>
  <c r="BE139"/>
  <c r="BE140"/>
  <c r="BE141"/>
  <c r="BE150"/>
  <c r="BE143"/>
  <c r="BE154"/>
  <c r="BE157"/>
  <c r="J116"/>
  <c r="BE133"/>
  <c r="BE137"/>
  <c r="BE152"/>
  <c r="F94"/>
  <c r="BE126"/>
  <c r="BE128"/>
  <c r="BE136"/>
  <c r="BE138"/>
  <c r="BE149"/>
  <c r="BE148"/>
  <c r="BE161"/>
  <c r="BE153"/>
  <c r="BE156"/>
  <c i="6" r="BK123"/>
  <c r="J123"/>
  <c r="J99"/>
  <c i="7" r="BE129"/>
  <c r="BE159"/>
  <c r="BE146"/>
  <c r="BE158"/>
  <c r="BE151"/>
  <c r="BE160"/>
  <c r="BE132"/>
  <c r="BE147"/>
  <c r="BE155"/>
  <c i="5" r="BK131"/>
  <c r="BK130"/>
  <c r="J130"/>
  <c r="J98"/>
  <c i="6" r="BE127"/>
  <c r="J91"/>
  <c r="BE130"/>
  <c r="E110"/>
  <c r="BE124"/>
  <c r="BE129"/>
  <c r="BE132"/>
  <c r="BE128"/>
  <c r="BE134"/>
  <c r="F94"/>
  <c r="BE131"/>
  <c r="BE133"/>
  <c r="BE125"/>
  <c i="5" r="BE146"/>
  <c r="BE163"/>
  <c r="BE176"/>
  <c r="BE144"/>
  <c r="BE157"/>
  <c r="BE169"/>
  <c r="BE224"/>
  <c r="BE249"/>
  <c r="BE250"/>
  <c r="BE251"/>
  <c r="BE147"/>
  <c r="BE149"/>
  <c r="BE153"/>
  <c r="BE173"/>
  <c r="BE213"/>
  <c r="BE216"/>
  <c r="BE220"/>
  <c r="BE231"/>
  <c r="BE244"/>
  <c r="BE257"/>
  <c r="J124"/>
  <c r="BE134"/>
  <c r="BE143"/>
  <c r="BE194"/>
  <c r="BE205"/>
  <c r="BE207"/>
  <c r="BE228"/>
  <c r="BE232"/>
  <c r="BE260"/>
  <c r="F94"/>
  <c r="BE133"/>
  <c r="BE159"/>
  <c r="BE204"/>
  <c r="BE236"/>
  <c r="BE237"/>
  <c r="BE256"/>
  <c r="BE179"/>
  <c r="BE188"/>
  <c r="BE225"/>
  <c r="BE234"/>
  <c r="BE253"/>
  <c r="BE259"/>
  <c r="BE135"/>
  <c r="BE154"/>
  <c r="BE161"/>
  <c r="BE177"/>
  <c r="BE196"/>
  <c r="BE240"/>
  <c r="BE241"/>
  <c r="BE245"/>
  <c r="BE258"/>
  <c r="BE151"/>
  <c r="BE164"/>
  <c r="BE167"/>
  <c r="BE218"/>
  <c r="BE227"/>
  <c r="BE233"/>
  <c r="BE235"/>
  <c r="BE261"/>
  <c r="BE202"/>
  <c r="BE206"/>
  <c r="BE209"/>
  <c i="4" r="J129"/>
  <c r="J100"/>
  <c i="5" r="BE141"/>
  <c r="BE180"/>
  <c r="BE192"/>
  <c r="BE193"/>
  <c r="BE212"/>
  <c r="BE222"/>
  <c r="BE226"/>
  <c r="BE230"/>
  <c r="BE239"/>
  <c r="BE246"/>
  <c r="E118"/>
  <c r="BE140"/>
  <c r="BE198"/>
  <c r="BE238"/>
  <c r="BE171"/>
  <c r="BE174"/>
  <c r="BE189"/>
  <c r="BE195"/>
  <c r="BE215"/>
  <c r="BE136"/>
  <c r="BE148"/>
  <c r="BE186"/>
  <c r="BE200"/>
  <c r="BE208"/>
  <c r="BE223"/>
  <c r="BE138"/>
  <c r="BE166"/>
  <c r="BE182"/>
  <c r="BE199"/>
  <c r="BE203"/>
  <c r="BE210"/>
  <c r="BE221"/>
  <c r="BE156"/>
  <c r="BE185"/>
  <c r="BE191"/>
  <c r="BE197"/>
  <c r="BE243"/>
  <c i="4" r="BE130"/>
  <c r="BE133"/>
  <c r="J121"/>
  <c r="BE134"/>
  <c r="E115"/>
  <c r="BE132"/>
  <c r="BE136"/>
  <c r="BE139"/>
  <c r="BE143"/>
  <c r="BE145"/>
  <c r="BE140"/>
  <c r="BE138"/>
  <c r="BE141"/>
  <c r="BE148"/>
  <c r="BE147"/>
  <c r="BE131"/>
  <c r="BE142"/>
  <c r="BE149"/>
  <c r="BE151"/>
  <c i="3" r="BK127"/>
  <c i="4" r="F124"/>
  <c i="2" r="J96"/>
  <c i="3" r="E85"/>
  <c r="F94"/>
  <c r="BE132"/>
  <c r="BE134"/>
  <c r="BE136"/>
  <c r="BE130"/>
  <c r="BE139"/>
  <c r="BE142"/>
  <c r="BE145"/>
  <c r="BE133"/>
  <c r="BE150"/>
  <c r="BE135"/>
  <c r="BE137"/>
  <c r="BE153"/>
  <c r="BE129"/>
  <c r="BE146"/>
  <c r="J91"/>
  <c r="BE138"/>
  <c r="BE143"/>
  <c r="BE148"/>
  <c i="2" r="J118"/>
  <c r="J97"/>
  <c i="3" r="BE140"/>
  <c r="BE144"/>
  <c r="BE131"/>
  <c r="BE149"/>
  <c i="2" r="E85"/>
  <c r="J89"/>
  <c r="F92"/>
  <c r="BE119"/>
  <c r="BE120"/>
  <c r="BE121"/>
  <c r="BE122"/>
  <c r="BE123"/>
  <c r="BE124"/>
  <c r="BE125"/>
  <c r="BE126"/>
  <c r="BE127"/>
  <c i="3" r="F36"/>
  <c i="1" r="BA97"/>
  <c i="5" r="F39"/>
  <c i="1" r="BD99"/>
  <c i="2" r="J30"/>
  <c r="J34"/>
  <c i="1" r="AW95"/>
  <c i="5" r="F36"/>
  <c i="1" r="BA99"/>
  <c i="2" r="F36"/>
  <c i="1" r="BC95"/>
  <c i="4" r="F36"/>
  <c i="1" r="BA98"/>
  <c i="6" r="F38"/>
  <c i="1" r="BC100"/>
  <c i="7" r="F39"/>
  <c i="1" r="BD101"/>
  <c i="3" r="F37"/>
  <c i="1" r="BB97"/>
  <c i="6" r="J36"/>
  <c i="1" r="AW100"/>
  <c i="8" r="J36"/>
  <c i="1" r="AW102"/>
  <c i="3" r="J36"/>
  <c i="1" r="AW97"/>
  <c i="7" r="F37"/>
  <c i="1" r="BB101"/>
  <c i="2" r="F35"/>
  <c i="1" r="BB95"/>
  <c i="5" r="J36"/>
  <c i="1" r="AW99"/>
  <c i="3" r="F38"/>
  <c i="1" r="BC97"/>
  <c i="6" r="F36"/>
  <c i="1" r="BA100"/>
  <c i="8" r="F36"/>
  <c i="1" r="BA102"/>
  <c r="AS94"/>
  <c i="4" r="F38"/>
  <c i="1" r="BC98"/>
  <c i="7" r="J36"/>
  <c i="1" r="AW101"/>
  <c i="8" r="F39"/>
  <c i="1" r="BD102"/>
  <c i="3" r="F39"/>
  <c i="1" r="BD97"/>
  <c i="5" r="F37"/>
  <c i="1" r="BB99"/>
  <c i="2" r="F34"/>
  <c i="1" r="BA95"/>
  <c i="5" r="F38"/>
  <c i="1" r="BC99"/>
  <c i="4" r="J36"/>
  <c i="1" r="AW98"/>
  <c i="7" r="F36"/>
  <c i="1" r="BA101"/>
  <c i="8" r="F37"/>
  <c i="1" r="BB102"/>
  <c i="2" r="F37"/>
  <c i="1" r="BD95"/>
  <c i="4" r="F37"/>
  <c i="1" r="BB98"/>
  <c i="6" r="F39"/>
  <c i="1" r="BD100"/>
  <c i="7" r="F38"/>
  <c i="1" r="BC101"/>
  <c i="4" r="F39"/>
  <c i="1" r="BD98"/>
  <c i="6" r="F37"/>
  <c i="1" r="BB100"/>
  <c i="8" r="F38"/>
  <c i="1" r="BC102"/>
  <c i="4" l="1" r="T128"/>
  <c r="T127"/>
  <c i="5" r="P131"/>
  <c r="P130"/>
  <c i="1" r="AU99"/>
  <c i="5" r="T131"/>
  <c r="T130"/>
  <c i="3" r="R127"/>
  <c r="R126"/>
  <c i="8" r="T125"/>
  <c r="T124"/>
  <c i="5" r="R131"/>
  <c r="R130"/>
  <c i="8" r="P125"/>
  <c r="P124"/>
  <c i="1" r="AU102"/>
  <c i="4" r="P128"/>
  <c r="P127"/>
  <c i="1" r="AU98"/>
  <c i="3" r="T127"/>
  <c r="T126"/>
  <c i="8" r="R125"/>
  <c r="R124"/>
  <c i="4" r="BK128"/>
  <c r="BK127"/>
  <c r="J127"/>
  <c r="J98"/>
  <c i="1" r="AG95"/>
  <c i="3" r="BK151"/>
  <c r="J151"/>
  <c r="J103"/>
  <c i="8" r="BK125"/>
  <c r="J125"/>
  <c r="J99"/>
  <c i="7" r="BK122"/>
  <c r="J122"/>
  <c i="6" r="BK122"/>
  <c r="J122"/>
  <c r="J98"/>
  <c i="5" r="J131"/>
  <c r="J99"/>
  <c i="3" r="J127"/>
  <c r="J99"/>
  <c i="2" r="F33"/>
  <c i="1" r="AZ95"/>
  <c i="5" r="J32"/>
  <c i="1" r="AG99"/>
  <c i="6" r="F35"/>
  <c i="1" r="AZ100"/>
  <c i="7" r="J32"/>
  <c i="1" r="AG101"/>
  <c i="8" r="F35"/>
  <c i="1" r="AZ102"/>
  <c i="3" r="J35"/>
  <c i="1" r="AV97"/>
  <c r="AT97"/>
  <c i="7" r="J35"/>
  <c i="1" r="AV101"/>
  <c r="AT101"/>
  <c i="4" r="J35"/>
  <c i="1" r="AV98"/>
  <c r="AT98"/>
  <c r="BC96"/>
  <c r="AY96"/>
  <c i="3" r="F35"/>
  <c i="1" r="AZ97"/>
  <c i="7" r="F35"/>
  <c i="1" r="AZ101"/>
  <c i="2" r="J33"/>
  <c i="1" r="AV95"/>
  <c r="AT95"/>
  <c r="AN95"/>
  <c i="5" r="F35"/>
  <c i="1" r="AZ99"/>
  <c i="5" r="J35"/>
  <c i="1" r="AV99"/>
  <c r="AT99"/>
  <c i="4" r="F35"/>
  <c i="1" r="AZ98"/>
  <c r="BD96"/>
  <c i="6" r="J35"/>
  <c i="1" r="AV100"/>
  <c r="AT100"/>
  <c r="BB96"/>
  <c r="AX96"/>
  <c i="8" r="J35"/>
  <c i="1" r="AV102"/>
  <c r="AT102"/>
  <c r="BA96"/>
  <c r="AW96"/>
  <c i="3" l="1" r="BK126"/>
  <c r="J126"/>
  <c r="J98"/>
  <c i="4" r="J128"/>
  <c r="J99"/>
  <c i="8" r="BK124"/>
  <c r="J124"/>
  <c r="J98"/>
  <c i="1" r="AN101"/>
  <c i="7" r="J98"/>
  <c r="J41"/>
  <c i="1" r="AN99"/>
  <c i="5" r="J41"/>
  <c i="2" r="J39"/>
  <c i="1" r="AU96"/>
  <c r="AU94"/>
  <c i="4" r="J32"/>
  <c i="1" r="AG98"/>
  <c r="BA94"/>
  <c r="W30"/>
  <c r="BD94"/>
  <c r="W33"/>
  <c r="BB94"/>
  <c r="W31"/>
  <c r="AZ96"/>
  <c r="AV96"/>
  <c r="AT96"/>
  <c r="BC94"/>
  <c r="W32"/>
  <c i="6" r="J32"/>
  <c i="1" r="AG100"/>
  <c i="4" l="1" r="J41"/>
  <c i="6" r="J41"/>
  <c i="1" r="AN100"/>
  <c r="AN98"/>
  <c i="8" r="J32"/>
  <c i="1" r="AG102"/>
  <c r="AX94"/>
  <c i="3" r="J32"/>
  <c i="1" r="AG97"/>
  <c r="AN97"/>
  <c r="AZ94"/>
  <c r="W29"/>
  <c r="AY94"/>
  <c r="AW94"/>
  <c r="AK30"/>
  <c i="3" l="1" r="J41"/>
  <c i="8" r="J41"/>
  <c i="1" r="AN102"/>
  <c r="AG96"/>
  <c r="AG94"/>
  <c r="AK26"/>
  <c r="AV94"/>
  <c r="AK29"/>
  <c r="AK35"/>
  <c l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<sst xmlns="http://schemas.openxmlformats.org/spreadsheetml/2006/main">
  <si>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</si>
  <si>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</si>
  <si>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</si>
  <si>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</si>
  <si>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{a27a731d-bafa-42f7-a601-92c9e12bdd46}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</si>
  <si>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</si>
  <si>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</si>
  <si>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</si>
  <si>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</si>
  <si>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</si>
  <si>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</si>
  <si>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</si>
  <si>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0,1</t>
  </si>
  <si>
    <t>Kód:</t>
  </si>
  <si>
    <t>Y642-1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</si>
  <si>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</si>
  <si>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</si>
  <si>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parku Mírové náměstí, M.lázně - rozpočet 2024</t>
  </si>
  <si>
    <t>KSO:</t>
  </si>
  <si>
    <t>CC-CZ:</t>
  </si>
  <si>
    <t>Místo:</t>
  </si>
  <si>
    <t>Mariánské Lázně</t>
  </si>
  <si>
    <t>Datum:</t>
  </si>
  <si>
    <t>1. 7. 2024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</si>
  <si>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</si>
  <si>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</si>
  <si>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</si>
  <si>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</si>
  <si>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</si>
  <si>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</si>
  <si>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</si>
  <si>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ing.Rákos Tomáš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</si>
  <si>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</si>
  <si>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</si>
  <si>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</si>
  <si>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</si>
  <si>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</si>
  <si>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</si>
  <si>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</si>
  <si>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</si>
  <si>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</si>
  <si>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</si>
  <si>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</si>
  <si>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</si>
  <si>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</si>
  <si>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</si>
  <si>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</si>
  <si>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</si>
  <si>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</si>
  <si>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</si>
  <si>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</si>
  <si>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</si>
  <si>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</si>
  <si>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</si>
  <si>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</si>
  <si>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</si>
  <si>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</si>
  <si>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</si>
  <si>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</si>
  <si>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</si>
  <si>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</si>
  <si>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</si>
  <si>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</si>
  <si>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</si>
  <si>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</si>
  <si>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</si>
  <si>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</si>
  <si>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</si>
  <si>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</si>
  <si>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</si>
  <si>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</si>
  <si>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</si>
  <si>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</si>
  <si>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</si>
  <si>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</si>
  <si>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</si>
  <si>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</si>
  <si>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</si>
  <si>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</si>
  <si>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</si>
  <si>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</si>
  <si>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</si>
  <si>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</si>
  <si>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</si>
  <si>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</si>
  <si>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{416392ba-90b6-4c1c-864c-029e3199db7f}</t>
  </si>
  <si>
    <t>2</t>
  </si>
  <si>
    <t>A</t>
  </si>
  <si>
    <t>Etapa A</t>
  </si>
  <si>
    <t>{86b59989-1781-4a87-bd39-c13ecd0e94b4}</t>
  </si>
  <si>
    <t>10-A</t>
  </si>
  <si>
    <t>D.01 - Příprava území</t>
  </si>
  <si>
    <t>Soupis</t>
  </si>
  <si>
    <t>{238f8660-cb5d-4137-bf4c-c9b606dfbe0e}</t>
  </si>
  <si>
    <t>20-A</t>
  </si>
  <si>
    <t>D.02 - Zpevněné plochy a parkové komunikace</t>
  </si>
  <si>
    <t>{e65b3875-b7a7-404c-b3ca-c18e84b807f5}</t>
  </si>
  <si>
    <t>30-A</t>
  </si>
  <si>
    <t>D.03 - Krajinářské úpravy</t>
  </si>
  <si>
    <t>{d5011b28-72d1-479b-bd8c-757c3e0bd249}</t>
  </si>
  <si>
    <t>40-A</t>
  </si>
  <si>
    <t>D.04 - Mobiliář a vybavenost</t>
  </si>
  <si>
    <t>{502ede1a-a4a5-4c1b-88b3-cd99d0fe9e81}</t>
  </si>
  <si>
    <t>50-A</t>
  </si>
  <si>
    <t>D.05 - Veřejné osvětlení</t>
  </si>
  <si>
    <t>{a2a7c5d7-ce05-4983-a3c6-be2b6c50438b}</t>
  </si>
  <si>
    <t>70-A</t>
  </si>
  <si>
    <t>D.07 - Automatické zavlažovací systémy</t>
  </si>
  <si>
    <t>{cd7cb0d8-79b6-4f4c-8fc3-c478dddb6c98}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</si>
  <si>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</si>
  <si>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</si>
  <si>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</si>
  <si>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</si>
  <si>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</si>
  <si>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</si>
  <si>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</si>
  <si>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</si>
  <si>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</si>
  <si>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</si>
  <si>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</si>
  <si>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</si>
  <si>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</si>
  <si>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</si>
  <si>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</si>
  <si>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</si>
  <si>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</si>
  <si>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</si>
  <si>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</si>
  <si>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</si>
  <si>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</si>
  <si>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</si>
  <si>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</si>
  <si>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K</t>
  </si>
  <si>
    <t>R.0301</t>
  </si>
  <si>
    <t>Vytyčení průběhu stávajících inženýrských sítí</t>
  </si>
  <si>
    <t>celkem</t>
  </si>
  <si>
    <t>vlastní</t>
  </si>
  <si>
    <t>4</t>
  </si>
  <si>
    <t>031002000</t>
  </si>
  <si>
    <t>Související práce pro zařízení staveniště</t>
  </si>
  <si>
    <t>kpl</t>
  </si>
  <si>
    <t>CS ÚRS 2023 02</t>
  </si>
  <si>
    <t>3</t>
  </si>
  <si>
    <t>032002000</t>
  </si>
  <si>
    <t>Vybavení staveniště</t>
  </si>
  <si>
    <t>6</t>
  </si>
  <si>
    <t>034503000</t>
  </si>
  <si>
    <t>Informační tabule na staveništi</t>
  </si>
  <si>
    <t>8</t>
  </si>
  <si>
    <t>039002000</t>
  </si>
  <si>
    <t>Zrušení zařízení staveniště</t>
  </si>
  <si>
    <t>10</t>
  </si>
  <si>
    <t>045303000</t>
  </si>
  <si>
    <t>Koordinační činnost</t>
  </si>
  <si>
    <t>7</t>
  </si>
  <si>
    <t>070001000</t>
  </si>
  <si>
    <t>Provozní vlivy</t>
  </si>
  <si>
    <t>14</t>
  </si>
  <si>
    <t>R.0302</t>
  </si>
  <si>
    <t>Náklady na průběžné čištění přístupové komunikace</t>
  </si>
  <si>
    <t>16</t>
  </si>
  <si>
    <t>9</t>
  </si>
  <si>
    <t>012303000</t>
  </si>
  <si>
    <t>Geodetické práce po výstavbě</t>
  </si>
  <si>
    <t>18</t>
  </si>
  <si>
    <t>A - Etapa A</t>
  </si>
  <si>
    <t>Soupis:</t>
  </si>
  <si>
    <t>10-A - D.01 -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</si>
  <si>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</si>
  <si>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</si>
  <si>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</si>
  <si>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</si>
  <si>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</si>
  <si>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</si>
  <si>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HSV</t>
  </si>
  <si>
    <t>Práce a dodávky HSV</t>
  </si>
  <si>
    <t>Zemní práce</t>
  </si>
  <si>
    <t>113106161</t>
  </si>
  <si>
    <t>Rozebrání dlažeb vozovek z drobných kostek s ložem z kameniva ručně</t>
  </si>
  <si>
    <t>m2</t>
  </si>
  <si>
    <t>CS ÚRS 2024 02</t>
  </si>
  <si>
    <t>113107143</t>
  </si>
  <si>
    <t>Odstranění podkladu živičného tl přes 100 do 150 mm ručně</t>
  </si>
  <si>
    <t>181114711</t>
  </si>
  <si>
    <t>Odstranění kamene sebráním a naložením na dopravní prostředek hmotnosti jednotlivě do 15 kg</t>
  </si>
  <si>
    <t>m3</t>
  </si>
  <si>
    <t>113201111</t>
  </si>
  <si>
    <t>Vytrhání obrub chodníkových ležatých</t>
  </si>
  <si>
    <t>m</t>
  </si>
  <si>
    <t>113203111</t>
  </si>
  <si>
    <t>Vytrhání obrub z dlažebních kostek</t>
  </si>
  <si>
    <t>121151123</t>
  </si>
  <si>
    <t>Sejmutí ornice plochy přes 500 m2 tl vrstvy do 200 mm strojně</t>
  </si>
  <si>
    <t>122151104</t>
  </si>
  <si>
    <t>Odkopávky a prokopávky nezapažené v hornině třídy těžitelnosti I skupiny 1 a 2 objem do 500 m3 strojně</t>
  </si>
  <si>
    <t>122251104</t>
  </si>
  <si>
    <t>Odkopávky a prokopávky nezapažené v hornině třídy těžitelnosti I skupiny 3 objem do 500 m3 strojně</t>
  </si>
  <si>
    <t>162751117</t>
  </si>
  <si>
    <t>Vodorovné přemístění přes 9 000 do 10000 m výkopku/sypaniny z horniny třídy těžitelnosti I skupiny 1 až 3</t>
  </si>
  <si>
    <t>171201231</t>
  </si>
  <si>
    <t>Poplatek za uložení zeminy a kamení na recyklační skládce (skládkovné) kód odpadu 17 05 04</t>
  </si>
  <si>
    <t>t</t>
  </si>
  <si>
    <t>20</t>
  </si>
  <si>
    <t>11</t>
  </si>
  <si>
    <t>171251201</t>
  </si>
  <si>
    <t>Uložení sypaniny na skládky nebo meziskládky</t>
  </si>
  <si>
    <t>22</t>
  </si>
  <si>
    <t>184818231-1</t>
  </si>
  <si>
    <t>Ochrana kmene bedněním výšky do 2 m - provedení dle TZ</t>
  </si>
  <si>
    <t>24</t>
  </si>
  <si>
    <t>Ostatní konstrukce a práce, bourání</t>
  </si>
  <si>
    <t>13</t>
  </si>
  <si>
    <t>963022819</t>
  </si>
  <si>
    <t>Bourání kamenných schodišťových stupňů zhotovených na místě</t>
  </si>
  <si>
    <t>26</t>
  </si>
  <si>
    <t>962022491</t>
  </si>
  <si>
    <t>Bourání zdiva nadzákladového kamenného na MC přes 1 m3</t>
  </si>
  <si>
    <t>28</t>
  </si>
  <si>
    <t>15</t>
  </si>
  <si>
    <t>966001212</t>
  </si>
  <si>
    <t>Odstranění lavičky stabilní kotvené šrouby na pevný podklad</t>
  </si>
  <si>
    <t>kus</t>
  </si>
  <si>
    <t>30</t>
  </si>
  <si>
    <t>966001311</t>
  </si>
  <si>
    <t>Odstranění odpadkového koše s betonovou patkou</t>
  </si>
  <si>
    <t>32</t>
  </si>
  <si>
    <t>17</t>
  </si>
  <si>
    <t>966-1</t>
  </si>
  <si>
    <t>Ostranění nádob pro výsadbu rostlin</t>
  </si>
  <si>
    <t>34</t>
  </si>
  <si>
    <t>997</t>
  </si>
  <si>
    <t>Přesun sutě</t>
  </si>
  <si>
    <t>997221551</t>
  </si>
  <si>
    <t>Vodorovná doprava suti ze sypkých materiálů do 1 km</t>
  </si>
  <si>
    <t>36</t>
  </si>
  <si>
    <t>19</t>
  </si>
  <si>
    <t>997221559</t>
  </si>
  <si>
    <t>Příplatek ZKD 1 km u vodorovné dopravy suti ze sypkých materiálů</t>
  </si>
  <si>
    <t>38</t>
  </si>
  <si>
    <t>997221873</t>
  </si>
  <si>
    <t>Poplatek za uložení na recyklační skládce (skládkovné) stavebního odpadu zeminy a kamení zatříděného do Katalogu odpadů pod kódem 17 05 04</t>
  </si>
  <si>
    <t>40</t>
  </si>
  <si>
    <t>PSV</t>
  </si>
  <si>
    <t>Práce a dodávky PSV</t>
  </si>
  <si>
    <t>741</t>
  </si>
  <si>
    <t>Elektroinstalace - silnoproud</t>
  </si>
  <si>
    <t>741-1</t>
  </si>
  <si>
    <t>Demontáž lamp VO (s rozebráním a očištěným kamenného soklu, deponií v TDS S.R.O.)</t>
  </si>
  <si>
    <t>42</t>
  </si>
  <si>
    <t>20-A - D.02 - Zpevněné plochy a parkové komunikace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</si>
  <si>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</si>
  <si>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</si>
  <si>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</si>
  <si>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</si>
  <si>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122151103</t>
  </si>
  <si>
    <t>Odkopávky a prokopávky nezapažené v hornině třídy těžitelnosti I skupiny 1 a 2 objem do 100 m3 strojně</t>
  </si>
  <si>
    <t>181951112</t>
  </si>
  <si>
    <t>Úprava pláně v hornině třídy těžitelnosti I skupiny 1 až 3 se zhutněním strojně</t>
  </si>
  <si>
    <t>Vodorovné konstrukce</t>
  </si>
  <si>
    <t>43-1</t>
  </si>
  <si>
    <t>Oprava stávajícího schodiště - provedení dle TZ a AD</t>
  </si>
  <si>
    <t>Komunikace pozemní</t>
  </si>
  <si>
    <t>564811111-Ml</t>
  </si>
  <si>
    <t>Mlatový povrch tl.50 mm fr. 0/5 - viz TZ</t>
  </si>
  <si>
    <t>R5648711164</t>
  </si>
  <si>
    <t>Válcování válcem do 750 kg</t>
  </si>
  <si>
    <t>564821111</t>
  </si>
  <si>
    <t>Podklad ze štěrkodrtě ŠD plochy přes 100 m2 tl 80 mm</t>
  </si>
  <si>
    <t>564851111</t>
  </si>
  <si>
    <t>Podklad ze štěrkodrtě ŠD plochy přes 100 m2 tl 150 mm</t>
  </si>
  <si>
    <t>591241111</t>
  </si>
  <si>
    <t>Kladení dlažby z kostek drobných z kamene na MC tl 50 mm</t>
  </si>
  <si>
    <t>M</t>
  </si>
  <si>
    <t>58381007</t>
  </si>
  <si>
    <t>kostka štípaná dlažební žula drobná 8/10</t>
  </si>
  <si>
    <t>Úpravy povrchů, podlahy a osazování výplní</t>
  </si>
  <si>
    <t>631311135</t>
  </si>
  <si>
    <t>Mazanina tl přes 120 do 240 mm z betonu prostého bez zvýšených nároků na prostředí tř. C 20/25</t>
  </si>
  <si>
    <t>916331111-1</t>
  </si>
  <si>
    <t>Osazení lemu z oc.pásoviny - viz TZ</t>
  </si>
  <si>
    <t>13511112-1</t>
  </si>
  <si>
    <t>oc.pásovina 150x5</t>
  </si>
  <si>
    <t>13021014</t>
  </si>
  <si>
    <t>tyč ocelová kruhová žebírková DIN 488 jakost B500B (10 505) výztuž do betonu D 14mm</t>
  </si>
  <si>
    <t>998</t>
  </si>
  <si>
    <t>Přesun hmot</t>
  </si>
  <si>
    <t>998225111</t>
  </si>
  <si>
    <t>Přesun hmot pro pozemní komunikace s krytem z kamene, monolitickým betonovým nebo živičným</t>
  </si>
  <si>
    <t>30-A - D.03 - Krajinářské úpravy</t>
  </si>
  <si>
    <t>HSV - HSV</t>
  </si>
  <si>
    <t xml:space="preserve">    1. - Kácení a likvidace dřevin</t>
  </si>
  <si>
    <t xml:space="preserve">    2. - Pěstební opatření</t>
  </si>
  <si>
    <t xml:space="preserve">    3.2 - Výsadba dřevin - keře a růže</t>
  </si>
  <si>
    <t xml:space="preserve">    4 - Založení a regenerace trávníku parkového </t>
  </si>
  <si>
    <t xml:space="preserve">    D.1.2_ - Technologický celek: založení (m2)</t>
  </si>
  <si>
    <t xml:space="preserve">    D1 - Technologický celek: příprava a výsadba</t>
  </si>
  <si>
    <t xml:space="preserve">    D2 - Specifikace: Pomocného materiálu</t>
  </si>
  <si>
    <t xml:space="preserve">    D3 - Specifikace: Rostlinného materiálu</t>
  </si>
  <si>
    <t xml:space="preserve">    D4 - Technologický celek: dokončovací péče v roce založení</t>
  </si>
  <si>
    <t>1.</t>
  </si>
  <si>
    <t>Kácení a likvidace dřevin</t>
  </si>
  <si>
    <t>111212211</t>
  </si>
  <si>
    <t>Odstranění nevhodných dřevin do 100 m2 v do 1 m s odstraněním pařezů v rovině nebo svahu do 1:5</t>
  </si>
  <si>
    <t>112151011</t>
  </si>
  <si>
    <t>Volné kácení stromů s rozřezáním a odvětvením D kmene přes 100 do 200 mm</t>
  </si>
  <si>
    <t>112151013</t>
  </si>
  <si>
    <t>Volné kácení stromů s rozřezáním a odvětvením D kmene přes 300 do 400 mm</t>
  </si>
  <si>
    <t>112251221</t>
  </si>
  <si>
    <t>Odstranění pařezů rovině nebo na svahu do 1:5 odfrézováním hl přes 0,2 do 0,5 m</t>
  </si>
  <si>
    <t>VV</t>
  </si>
  <si>
    <t>0,032+(11*0,096)+0,23</t>
  </si>
  <si>
    <t>122911121</t>
  </si>
  <si>
    <t>Odstranění vyfrézované dřevní hmoty hl přes 0,2 do 0,5 m v rovině nebo na svahu do 1:5</t>
  </si>
  <si>
    <t>174211201</t>
  </si>
  <si>
    <t>Zásyp jam po pařezech D pařezů do 300 mm ručně</t>
  </si>
  <si>
    <t>174211202</t>
  </si>
  <si>
    <t>Zásyp jam po pařezech D pařezů přes 300 do 500 mm ručně</t>
  </si>
  <si>
    <t>174211203</t>
  </si>
  <si>
    <t>Zásyp jam po pařezech D pařezů přes 500 do 700 mm ručně</t>
  </si>
  <si>
    <t>10364101</t>
  </si>
  <si>
    <t>zemina pro terénní úpravy - ornice</t>
  </si>
  <si>
    <t>2.</t>
  </si>
  <si>
    <t>Pěstební opatření</t>
  </si>
  <si>
    <t>1537041395</t>
  </si>
  <si>
    <t>184852136</t>
  </si>
  <si>
    <t>Řez stromu bezpečnostní o ploše koruny přes 90 do 120 m2 lezeckou technikou</t>
  </si>
  <si>
    <t>184852139</t>
  </si>
  <si>
    <t>Řez stromu bezpečnostní o ploše koruny přes 180 do 210 m2 lezeckou technikou</t>
  </si>
  <si>
    <t>183117311</t>
  </si>
  <si>
    <t>Hloubení rýh v kořenové zóně stromu pneurýčem š do 0,3 m hl do 0,2 m v rovině nebo svahu do 1:5</t>
  </si>
  <si>
    <t>-544144633</t>
  </si>
  <si>
    <t>268,95*3,33 'Přepočtené koeficientem množství</t>
  </si>
  <si>
    <t>183117322</t>
  </si>
  <si>
    <t>Hloubení rýh v kořenové zóně stromu pneurýčem š do 0,3 m hl přes 0,2 do 0,4 m ve svahu přes 1:5 do 1:2</t>
  </si>
  <si>
    <t>78,5*3,333 'Přepočtené koeficientem množství</t>
  </si>
  <si>
    <t>R</t>
  </si>
  <si>
    <t xml:space="preserve">Výroba a dodání pozinkovaných pororoštů PR-33/11v kořenových zónách fastigiatních dubů </t>
  </si>
  <si>
    <t>-1994704855</t>
  </si>
  <si>
    <t>R1</t>
  </si>
  <si>
    <t xml:space="preserve">Vrácení dlažby s podsypem a utužením </t>
  </si>
  <si>
    <t>-530180523</t>
  </si>
  <si>
    <t>3.2</t>
  </si>
  <si>
    <t>Výsadba dřevin - keře a růže</t>
  </si>
  <si>
    <t>182311124</t>
  </si>
  <si>
    <t>Rozprostření ornice ve svahu přes 1:5 tl vrstvy přes 200 do 250 mm ručně</t>
  </si>
  <si>
    <t>184211311</t>
  </si>
  <si>
    <t>Kopání jamek 25 x 25 cm a sadba sazenic sklon do 1:5 při stupni zabuřenění 0 v zemině 1 a 2</t>
  </si>
  <si>
    <t>-488861507</t>
  </si>
  <si>
    <t>558+375</t>
  </si>
  <si>
    <t>183104114</t>
  </si>
  <si>
    <t>Kopání jamek pro výsadbu sazenic D 250 mm hl 250 mm v půdě nezabuřeněné zemina 4</t>
  </si>
  <si>
    <t>588+165+396+24</t>
  </si>
  <si>
    <t>183112129</t>
  </si>
  <si>
    <t>Hloubení jamek bez výměny půdy zeminy skupiny 1 až 4 obj přes 0,002 do 0,005 m3 ve svahu přes 1:5 do 1:2</t>
  </si>
  <si>
    <t>375+558</t>
  </si>
  <si>
    <t>183205131</t>
  </si>
  <si>
    <t>Založení záhonu ve svahu přes 1:5 do 1:2 zemina skupiny 1 a 2</t>
  </si>
  <si>
    <t>184102111</t>
  </si>
  <si>
    <t>Výsadba dřeviny s balem D přes 0,1 do 0,2 m do jamky se zalitím v rovině a svahu do 1:5</t>
  </si>
  <si>
    <t>165+588+396+24</t>
  </si>
  <si>
    <t>23</t>
  </si>
  <si>
    <t>Rů</t>
  </si>
  <si>
    <t>Rosa 'Mirato' - růže parková růžová C3</t>
  </si>
  <si>
    <t>IbeS</t>
  </si>
  <si>
    <t>Ibesris sempervirens -'Schneeflocke' - iberka K9</t>
  </si>
  <si>
    <t>94+92</t>
  </si>
  <si>
    <t>25</t>
  </si>
  <si>
    <t>Hx</t>
  </si>
  <si>
    <t>Hypericum calycinum - třezalka C1</t>
  </si>
  <si>
    <t>588</t>
  </si>
  <si>
    <t>SalB</t>
  </si>
  <si>
    <t>Salvia nemorosa 'Blaukonigin' - šalvěj K12</t>
  </si>
  <si>
    <t>-1892436140</t>
  </si>
  <si>
    <t>27</t>
  </si>
  <si>
    <t>Po</t>
  </si>
  <si>
    <t>Lavandula angustifolia 'Hidcote Blue' - levandule C1</t>
  </si>
  <si>
    <t>44</t>
  </si>
  <si>
    <t>Sp</t>
  </si>
  <si>
    <t>Nepeta x faasseenii 'Blue Wonder' - šanta K12</t>
  </si>
  <si>
    <t>46</t>
  </si>
  <si>
    <t>29</t>
  </si>
  <si>
    <t>Pq</t>
  </si>
  <si>
    <t>Parthenocissus quinquefolia C1,5 (125-150cm) - přísavník</t>
  </si>
  <si>
    <t>48</t>
  </si>
  <si>
    <t>50</t>
  </si>
  <si>
    <t>83,04*1,03 'Přepočtené koeficientem množství</t>
  </si>
  <si>
    <t>31</t>
  </si>
  <si>
    <t>Tb</t>
  </si>
  <si>
    <t xml:space="preserve"> Taxus baccata - tis červený tvarovaný / tvarovaný do koule pr. 100 cm</t>
  </si>
  <si>
    <t>52</t>
  </si>
  <si>
    <t>184911433</t>
  </si>
  <si>
    <t>Mulčování rostlin kůrou tl přes 0,1 do 0,15 m ve svahu přes 1:2 do 1:1</t>
  </si>
  <si>
    <t>54</t>
  </si>
  <si>
    <t>138,1+69,63</t>
  </si>
  <si>
    <t>33</t>
  </si>
  <si>
    <t>10391100</t>
  </si>
  <si>
    <t>kůra mulčovací VL</t>
  </si>
  <si>
    <t>56</t>
  </si>
  <si>
    <t>(139+32,1+138,1+69,63)*0,125</t>
  </si>
  <si>
    <t xml:space="preserve">Založení a regenerace trávníku parkového </t>
  </si>
  <si>
    <t>185851121</t>
  </si>
  <si>
    <t>Dovoz vody pro zálivku rostlin za vzdálenost do 1000 m</t>
  </si>
  <si>
    <t>58</t>
  </si>
  <si>
    <t>35</t>
  </si>
  <si>
    <t>185851129</t>
  </si>
  <si>
    <t>Příplatek k dovozu vody pro zálivku rostlin do 1000 m ZKD 1000 m</t>
  </si>
  <si>
    <t>60</t>
  </si>
  <si>
    <t>D.1.2_</t>
  </si>
  <si>
    <t>Technologický celek: založení (m2)</t>
  </si>
  <si>
    <t>181411131</t>
  </si>
  <si>
    <t>Založení parkového trávníku výsevem pl do 1000 m2 v rovině a ve svahu do 1:5</t>
  </si>
  <si>
    <t>62</t>
  </si>
  <si>
    <t>37</t>
  </si>
  <si>
    <t>181411151</t>
  </si>
  <si>
    <t>Založení parkového trávníku travním kobercem pl do 1000 m2 v rovině a ve svahu do 1:5</t>
  </si>
  <si>
    <t>64</t>
  </si>
  <si>
    <t>861,02*1,1 'Přepočtené koeficientem množství</t>
  </si>
  <si>
    <t>10371500</t>
  </si>
  <si>
    <t>substrát pro trávníky VL</t>
  </si>
  <si>
    <t>66</t>
  </si>
  <si>
    <t>39</t>
  </si>
  <si>
    <t>183403161</t>
  </si>
  <si>
    <t>Obdělání půdy válením v rovině a svahu do 1:5</t>
  </si>
  <si>
    <t>68</t>
  </si>
  <si>
    <t>183451352</t>
  </si>
  <si>
    <t>Provzdušnění trávníku s přísevem travního osiva pl do 1000 m2 na svahu přes 1:5 do 1:2</t>
  </si>
  <si>
    <t>70</t>
  </si>
  <si>
    <t>41</t>
  </si>
  <si>
    <t>183451413</t>
  </si>
  <si>
    <t>Prořezání trávníku bez přísevu pl do 1000 m2 na svahu přes 1:2 do 1:1</t>
  </si>
  <si>
    <t>72</t>
  </si>
  <si>
    <t>185802113</t>
  </si>
  <si>
    <t>Hnojení půdy umělým hnojivem na široko v rovině a svahu do 1:5</t>
  </si>
  <si>
    <t>74</t>
  </si>
  <si>
    <t>43</t>
  </si>
  <si>
    <t>25191155</t>
  </si>
  <si>
    <t>hnojivo průmyslové</t>
  </si>
  <si>
    <t>kg</t>
  </si>
  <si>
    <t>-783650007</t>
  </si>
  <si>
    <t>185804311</t>
  </si>
  <si>
    <t>Zalití rostlin vodou plocha do 20 m2</t>
  </si>
  <si>
    <t>76</t>
  </si>
  <si>
    <t>45</t>
  </si>
  <si>
    <t>78</t>
  </si>
  <si>
    <t>80</t>
  </si>
  <si>
    <t>47</t>
  </si>
  <si>
    <t>998231311</t>
  </si>
  <si>
    <t>Přesun hmot pro sadovnické a krajinářské úpravy vodorovně do 5000 m</t>
  </si>
  <si>
    <t>82</t>
  </si>
  <si>
    <t>D1</t>
  </si>
  <si>
    <t>Technologický celek: příprava a výsadba</t>
  </si>
  <si>
    <t>119005153</t>
  </si>
  <si>
    <t>Vytyčení výsadeb s rozmístěním solitérních rostlin přes 10 do 50 kusů</t>
  </si>
  <si>
    <t>84</t>
  </si>
  <si>
    <t>49</t>
  </si>
  <si>
    <t>183101222</t>
  </si>
  <si>
    <t>Jamky pro výsadbu s výměnou 50 % půdy zeminy skupiny 1 až 4 obj přes 1 do 2 m3 v rovině a svahu do 1:5</t>
  </si>
  <si>
    <t>86</t>
  </si>
  <si>
    <t>183102222</t>
  </si>
  <si>
    <t>Jamky pro výsadbu s výměnou 50 % půdy zeminy skupiny 1 až 4 obj přes 1 do 2 m3 ve svahu přes 1:5 do 1:2</t>
  </si>
  <si>
    <t>88</t>
  </si>
  <si>
    <t>51</t>
  </si>
  <si>
    <t>184102116</t>
  </si>
  <si>
    <t>Výsadba dřeviny s balem D přes 0,6 do 0,8 m do jamky se zalitím v rovině a svahu do 1:5</t>
  </si>
  <si>
    <t>90</t>
  </si>
  <si>
    <t>184102126</t>
  </si>
  <si>
    <t>Výsadba dřeviny s balem D přes 0,6 do 0,8 m do jamky se zalitím ve svahu přes 1:5 do 1:2</t>
  </si>
  <si>
    <t>92</t>
  </si>
  <si>
    <t>53</t>
  </si>
  <si>
    <t>184215133</t>
  </si>
  <si>
    <t>Ukotvení kmene dřevin v rovině nebo na svahu do 1:5 třemi kůly D do 0,1 m dl přes 2 do 3 m</t>
  </si>
  <si>
    <t>94</t>
  </si>
  <si>
    <t>184215412</t>
  </si>
  <si>
    <t>Zhotovení závlahové mísy dřevin D přes 0,5 do 1,0 m v rovině nebo na svahu do 1:5</t>
  </si>
  <si>
    <t>96</t>
  </si>
  <si>
    <t>55</t>
  </si>
  <si>
    <t>184215423</t>
  </si>
  <si>
    <t>Zhotovení závlahové mísy dřevin D přes 1,0 m na svahu přes 1:5 do 1:2</t>
  </si>
  <si>
    <t>98</t>
  </si>
  <si>
    <t>184501141</t>
  </si>
  <si>
    <t>Zhotovení obalu z rákosové nebo kokosové rohože v rovině a svahu do 1:5</t>
  </si>
  <si>
    <t>100</t>
  </si>
  <si>
    <t>57</t>
  </si>
  <si>
    <t>184852322</t>
  </si>
  <si>
    <t>Řez stromu výchovný alejových stromů v přes 4 do 6 m</t>
  </si>
  <si>
    <t>102</t>
  </si>
  <si>
    <t>184854113</t>
  </si>
  <si>
    <t>Míchání vegetačních substrátů v homogenizačním zařízení v množství přes 10 do 100 m3</t>
  </si>
  <si>
    <t>104</t>
  </si>
  <si>
    <t>55,8+(14*0,5)</t>
  </si>
  <si>
    <t>59</t>
  </si>
  <si>
    <t>R2</t>
  </si>
  <si>
    <t xml:space="preserve">strukturální substrát s kamenivem (ornicí, zahr. substrátem, biouhlema pemzou) </t>
  </si>
  <si>
    <t>1199398586</t>
  </si>
  <si>
    <t>184911431</t>
  </si>
  <si>
    <t>Mulčování rostlin kůrou tl přes 0,1 do 0,15 m v rovině a svahu do 1:5</t>
  </si>
  <si>
    <t>108</t>
  </si>
  <si>
    <t>139+32,1+12</t>
  </si>
  <si>
    <t>61</t>
  </si>
  <si>
    <t>184911432</t>
  </si>
  <si>
    <t>Mulčování rostlin kůrou tl přes 0,1 do 0,15 m ve svahu přes 1:5 do 1:2</t>
  </si>
  <si>
    <t>110</t>
  </si>
  <si>
    <t>185802114</t>
  </si>
  <si>
    <t>Hnojení půdy umělým hnojivem k jednotlivým rostlinám v rovině a svahu do 1:5</t>
  </si>
  <si>
    <t>112</t>
  </si>
  <si>
    <t>63</t>
  </si>
  <si>
    <t>114</t>
  </si>
  <si>
    <t>116</t>
  </si>
  <si>
    <t>65</t>
  </si>
  <si>
    <t>118</t>
  </si>
  <si>
    <t>120</t>
  </si>
  <si>
    <t>67</t>
  </si>
  <si>
    <t>R.16</t>
  </si>
  <si>
    <t>Provedení ochranného nátěru na kmen stromu před škodami způsobenými teplotními vlivy</t>
  </si>
  <si>
    <t>122</t>
  </si>
  <si>
    <t>R.3</t>
  </si>
  <si>
    <t>Instalace zavlažovacího vaku</t>
  </si>
  <si>
    <t>124</t>
  </si>
  <si>
    <t>69</t>
  </si>
  <si>
    <t>R1845011</t>
  </si>
  <si>
    <t>Instalace chráničky na kmen stromu proti poškození strunovou sekačkou</t>
  </si>
  <si>
    <t>126</t>
  </si>
  <si>
    <t>Ukotvení kmene dřevin čtyřmi kůly D do 0,1 m délky do 3 m</t>
  </si>
  <si>
    <t>128</t>
  </si>
  <si>
    <t>D2</t>
  </si>
  <si>
    <t>Specifikace: Pomocného materiálu</t>
  </si>
  <si>
    <t>71</t>
  </si>
  <si>
    <t>chemický postřik herbicid s glyfosatem 0,0005 l/m2</t>
  </si>
  <si>
    <t>l/m2</t>
  </si>
  <si>
    <t>130</t>
  </si>
  <si>
    <t xml:space="preserve">umělé hnojivo - tablety,  150g/1strom</t>
  </si>
  <si>
    <t>tabl.</t>
  </si>
  <si>
    <t>132</t>
  </si>
  <si>
    <t>73</t>
  </si>
  <si>
    <t>58343930</t>
  </si>
  <si>
    <t>kamenivo drcené hrubé frakce 16/32</t>
  </si>
  <si>
    <t>134</t>
  </si>
  <si>
    <t>10321100</t>
  </si>
  <si>
    <t>zahradní substrát pro výsadbu VL</t>
  </si>
  <si>
    <t>136</t>
  </si>
  <si>
    <t>75</t>
  </si>
  <si>
    <t>půdní kondicionér na stromy a keře, 1kg/1strom</t>
  </si>
  <si>
    <t>138</t>
  </si>
  <si>
    <t>ochranný nátěr na kmeny - 250g/1strom</t>
  </si>
  <si>
    <t>140</t>
  </si>
  <si>
    <t>77</t>
  </si>
  <si>
    <t>60591257</t>
  </si>
  <si>
    <t>kůl vyvazovací dřevěný impregnovaný D 8cm dl 3m</t>
  </si>
  <si>
    <t>142</t>
  </si>
  <si>
    <t>5.1.</t>
  </si>
  <si>
    <t>příčka z půlené frézované kulatiny pr. 9cm, délka 60cm, 12ks/1strom - ochrana proti psí moči</t>
  </si>
  <si>
    <t>144</t>
  </si>
  <si>
    <t>79</t>
  </si>
  <si>
    <t>úvazek bavlněný, šíře 3cm, 1,5m/1ks</t>
  </si>
  <si>
    <t>bm</t>
  </si>
  <si>
    <t>146</t>
  </si>
  <si>
    <t>rákosová rohož š. 1,75-2,00 m vč. drátku</t>
  </si>
  <si>
    <t>148</t>
  </si>
  <si>
    <t>81</t>
  </si>
  <si>
    <t>5.2.</t>
  </si>
  <si>
    <t>chránička kmene stromu proti poškození strunovou sekačkou, rozměry 21x36 cm</t>
  </si>
  <si>
    <t>150</t>
  </si>
  <si>
    <t>152</t>
  </si>
  <si>
    <t>22*0,15</t>
  </si>
  <si>
    <t>83</t>
  </si>
  <si>
    <t>zavlažovací vak</t>
  </si>
  <si>
    <t>154</t>
  </si>
  <si>
    <t>00572410</t>
  </si>
  <si>
    <t>osivo směs travní parková</t>
  </si>
  <si>
    <t>156</t>
  </si>
  <si>
    <t>85</t>
  </si>
  <si>
    <t>trávníkové hnojivo 20g/m2</t>
  </si>
  <si>
    <t>158</t>
  </si>
  <si>
    <t>00570010</t>
  </si>
  <si>
    <t>koberec travní</t>
  </si>
  <si>
    <t>-2038360928</t>
  </si>
  <si>
    <t>D3</t>
  </si>
  <si>
    <t>Specifikace: Rostlinného materiálu</t>
  </si>
  <si>
    <t>87</t>
  </si>
  <si>
    <t>ApG.</t>
  </si>
  <si>
    <t>javor mléč - kulovitý /Acer platanoides 'Globosa'/ 18-20 cm p.v. min. 220 cm</t>
  </si>
  <si>
    <t>160</t>
  </si>
  <si>
    <t>Mk</t>
  </si>
  <si>
    <t>šácholan - Magnolia kobus 200-225 cm silitera</t>
  </si>
  <si>
    <t>ks</t>
  </si>
  <si>
    <t>162</t>
  </si>
  <si>
    <t>89</t>
  </si>
  <si>
    <t>ACR</t>
  </si>
  <si>
    <t>javor babyka / Acer campestre 'Red Shine' / 18-20 cm p.v. min. 220 cm</t>
  </si>
  <si>
    <t>839774956</t>
  </si>
  <si>
    <t>D4</t>
  </si>
  <si>
    <t>Technologický celek: dokončovací péče v roce založení</t>
  </si>
  <si>
    <t>111151221</t>
  </si>
  <si>
    <t>Pokosení trávníku parkového pl do 10000 m2 s odvozem do 20 km v rovině a svahu do 1:5</t>
  </si>
  <si>
    <t>164</t>
  </si>
  <si>
    <t>299,3+861,02+243,1</t>
  </si>
  <si>
    <t>1403,4*2 'Přepočtené koeficientem množství</t>
  </si>
  <si>
    <t>91</t>
  </si>
  <si>
    <t>184802613</t>
  </si>
  <si>
    <t>Chemické odplevelení po založení kultury postřikem hnízdově v rovině a svahu do 1:5</t>
  </si>
  <si>
    <t>166</t>
  </si>
  <si>
    <t>185803511</t>
  </si>
  <si>
    <t>Odstranění přerostlého drnu u cest a záhonů s naložením a odvozem odpadu do 20 km</t>
  </si>
  <si>
    <t>168</t>
  </si>
  <si>
    <t>93</t>
  </si>
  <si>
    <t>170</t>
  </si>
  <si>
    <t>185804312</t>
  </si>
  <si>
    <t>Zalití rostlin vodou plocha přes 20 m2</t>
  </si>
  <si>
    <t>172</t>
  </si>
  <si>
    <t>95</t>
  </si>
  <si>
    <t>174</t>
  </si>
  <si>
    <t>176</t>
  </si>
  <si>
    <t>40-A - D.04 - Mobiliář a vybavenost</t>
  </si>
  <si>
    <t>HSV - Mobiliář a vybavenost</t>
  </si>
  <si>
    <t xml:space="preserve">    01 - Mobiliář</t>
  </si>
  <si>
    <t>Mobiliář a vybavenost</t>
  </si>
  <si>
    <t>012203000</t>
  </si>
  <si>
    <t>Geodetické práce při provádění stavby</t>
  </si>
  <si>
    <t>R9360016</t>
  </si>
  <si>
    <t>Doprava zboží, pracovníků, techniky</t>
  </si>
  <si>
    <t>01</t>
  </si>
  <si>
    <t>Mobiliář</t>
  </si>
  <si>
    <t>131151343</t>
  </si>
  <si>
    <t>Vrtání jamek pro plotové sloupky D přes 200 do 300 mm strojně</t>
  </si>
  <si>
    <t>275313511</t>
  </si>
  <si>
    <t>Základové patky z betonu tř. C 12/15</t>
  </si>
  <si>
    <t>936104211</t>
  </si>
  <si>
    <t>Montáž odpadkového koše do betonové patky</t>
  </si>
  <si>
    <t>Repase a nátěr odpadkový koš litinový bílý</t>
  </si>
  <si>
    <t xml:space="preserve">Lavička lázeňská litinová x dřevěné latě 1750 mm  bílá nová 'Schönbrun'</t>
  </si>
  <si>
    <t>Oprava jubilejní kašny - čištění chemické, mechanické, spárování.</t>
  </si>
  <si>
    <t>R936124111.1</t>
  </si>
  <si>
    <t>Instalace lavičky parkové bez zabetonování noh</t>
  </si>
  <si>
    <t>50-A - D.05 - Veřejné osvětlení</t>
  </si>
  <si>
    <t>420-1-1</t>
  </si>
  <si>
    <t>Kabel CYKY 3x1,5</t>
  </si>
  <si>
    <t>420-1-2</t>
  </si>
  <si>
    <t>Kabel CYKY 3x2,5</t>
  </si>
  <si>
    <t>420-1-3</t>
  </si>
  <si>
    <t>Kabel CYKY 4x2,5</t>
  </si>
  <si>
    <t>420-1-4</t>
  </si>
  <si>
    <t>Kabel CY 4</t>
  </si>
  <si>
    <t>420-1-5</t>
  </si>
  <si>
    <t>Kabel CY 16 MET</t>
  </si>
  <si>
    <t>420-1-6</t>
  </si>
  <si>
    <t>Ukončení kabelů ve skříních a svítidlech VO</t>
  </si>
  <si>
    <t>420-1-7</t>
  </si>
  <si>
    <t>Trubka HDPE 50 mm pro oplický kabel</t>
  </si>
  <si>
    <t>420-1-8</t>
  </si>
  <si>
    <t>Ukončení trubky HDPE</t>
  </si>
  <si>
    <t>420-1-9</t>
  </si>
  <si>
    <t>Kabelová spojka - CYKY 5x2,5- SVCZ</t>
  </si>
  <si>
    <t>420-1-10</t>
  </si>
  <si>
    <t>Trubka KOPOFLEX 50 mm</t>
  </si>
  <si>
    <t>420-1-11</t>
  </si>
  <si>
    <t>Uzenňovací vedení FeZn 30/4</t>
  </si>
  <si>
    <t>420-1-12</t>
  </si>
  <si>
    <t>Svorky hromosvodové SS, SP1</t>
  </si>
  <si>
    <t>420-1-13</t>
  </si>
  <si>
    <t>Svorky hromosvodové SR 02</t>
  </si>
  <si>
    <t>420-1-14</t>
  </si>
  <si>
    <t xml:space="preserve">Elektrovýzbroj  doplnění OPVA 22</t>
  </si>
  <si>
    <t>420-1-15</t>
  </si>
  <si>
    <t>Ochrany do stožáru VO SALTEK-DA-320-LED a SP-T2+T3-230.Y-CLT-LED</t>
  </si>
  <si>
    <t>420-1-16</t>
  </si>
  <si>
    <t>Mechanické ochrany a upevnění svítidel SLV</t>
  </si>
  <si>
    <t>420-1-17</t>
  </si>
  <si>
    <t>Krabice rozbočné CSJ 4x IP68 BOX- pro svítidla SLV</t>
  </si>
  <si>
    <t>420-1-18</t>
  </si>
  <si>
    <t>Proudový spoj VO+NN</t>
  </si>
  <si>
    <t>420-1-19</t>
  </si>
  <si>
    <t>Svítidlo -zemní SLV typ BIG PLOT LED modul, 5,5W, 460 lm</t>
  </si>
  <si>
    <t>420-1-20</t>
  </si>
  <si>
    <t>X1- rozvaděč DCK typ SR 402/NKW2, 830x1830x250</t>
  </si>
  <si>
    <t>420-1-21</t>
  </si>
  <si>
    <t>Rmn1 rozvaděč OEZ RGZ-N.2S28- 2x14 mod</t>
  </si>
  <si>
    <t>420-1-22</t>
  </si>
  <si>
    <t>Zásuvka 230V/16A do vlhka - ve skříni X1</t>
  </si>
  <si>
    <t>420-1-23</t>
  </si>
  <si>
    <t>Zásuvka 400V/16A do vlhka - ve skříni X1</t>
  </si>
  <si>
    <t>420-1-24</t>
  </si>
  <si>
    <t>Rozvaděč závlahy</t>
  </si>
  <si>
    <t>420-1-25</t>
  </si>
  <si>
    <t>Výtýčení trasy podzemního vedení</t>
  </si>
  <si>
    <t>420-1-26</t>
  </si>
  <si>
    <t>Výkop rýhy pro 35x80 zemina tř. 3, strojní výkop, zához</t>
  </si>
  <si>
    <t>420-1-27</t>
  </si>
  <si>
    <t>Folie PVC š 33 cm</t>
  </si>
  <si>
    <t>420-1-28</t>
  </si>
  <si>
    <t>Kabelové lože tl 2x10 cm</t>
  </si>
  <si>
    <t>420-1-29</t>
  </si>
  <si>
    <t xml:space="preserve">Výkop jámy pro základ svítidla  SVL</t>
  </si>
  <si>
    <t>420-1-30</t>
  </si>
  <si>
    <t>Pouzdrový základ a drenáž pro svítidlo SVL, vč. Tr. 150 mm</t>
  </si>
  <si>
    <t>420-1-31</t>
  </si>
  <si>
    <t>Betonová roura hrdlová 300 mm pro pouzdrový základ, trativod pro HDPE</t>
  </si>
  <si>
    <t>420-1-32</t>
  </si>
  <si>
    <t>Hutnění zeminy m 2</t>
  </si>
  <si>
    <t>420-1-33</t>
  </si>
  <si>
    <t>Drobný materiál,pomocné práce</t>
  </si>
  <si>
    <t>420-1-34</t>
  </si>
  <si>
    <t>Geodetické zaměření trasy kabelů</t>
  </si>
  <si>
    <t>420-1-35</t>
  </si>
  <si>
    <t>Demontáž a likvidace svítidel a ostatního materiálu</t>
  </si>
  <si>
    <t>420-1-36</t>
  </si>
  <si>
    <t>Revize- hod</t>
  </si>
  <si>
    <t>420-1-37</t>
  </si>
  <si>
    <t xml:space="preserve">Projektová dokumentace, pro ÚŘ a  provedení stavby - hod</t>
  </si>
  <si>
    <t>70-A - D.07 - Automatické zavlažovací systémy</t>
  </si>
  <si>
    <t xml:space="preserve">    8 - Trubní vedení</t>
  </si>
  <si>
    <t>132153411</t>
  </si>
  <si>
    <t>Hloubení rýh pro závlahy rýhovačem hloubky do 30 cm šířky do 15 cm délky přes 400 do 800 m</t>
  </si>
  <si>
    <t>133211012</t>
  </si>
  <si>
    <t>Hloubení šachet v nesoudržných horninách třídy těžitelnosti I skupiny 3 při překopech inženýrských sítí objemu do 10 m3 ručně</t>
  </si>
  <si>
    <t>174111101</t>
  </si>
  <si>
    <t>Zásyp jam, šachet rýh nebo kolem objektů sypaninou se zhutněním ručně</t>
  </si>
  <si>
    <t>174111109</t>
  </si>
  <si>
    <t>Příplatek k zásypu za ruční prohození sypaniny sítem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</si>
  <si>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</si>
  <si>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</si>
  <si>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</si>
  <si>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</si>
  <si>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451595111</t>
  </si>
  <si>
    <t>Lože pod potrubí otevřený výkop z prohozeného výkopku</t>
  </si>
  <si>
    <t>Trubní vedení</t>
  </si>
  <si>
    <t>871143101</t>
  </si>
  <si>
    <t>Kapková závlaha osazená na povrchu</t>
  </si>
  <si>
    <t>8PCD05</t>
  </si>
  <si>
    <t>Nadzemní kapk. potrubí 16mm, 2,3l/h, 33cm, s komp. tlaku, role 100m, cena za 1m.</t>
  </si>
  <si>
    <t>871143212</t>
  </si>
  <si>
    <t>Regulátor tlaku kapkové závlahy průtok 7,5 - 75,6 l/min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</si>
  <si>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</si>
  <si>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</si>
  <si>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</si>
  <si>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</si>
  <si>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</si>
  <si>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</si>
  <si>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</si>
  <si>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 kapkovací potrubí,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</si>
  <si>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</si>
  <si>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</si>
  <si>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</si>
  <si>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</si>
  <si>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</si>
  <si>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</si>
  <si>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</si>
  <si>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</si>
  <si>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871172201</t>
  </si>
  <si>
    <t>Potrubí pro závlahy v otevřeném výkopu HDPE PE 100 SDR 17 PN10 32x1,9</t>
  </si>
  <si>
    <t>8PCD01</t>
  </si>
  <si>
    <t>Trubka tlaková PE HD (PE80) d 32 x 2,0 mm PN 8</t>
  </si>
  <si>
    <t>871182201</t>
  </si>
  <si>
    <t>Potrubí pro závlahy v otevřeném výkopu HDPE PE 100 SDR 17 PN10 40x2,4</t>
  </si>
  <si>
    <t>8PCD03</t>
  </si>
  <si>
    <t>Trubka tlaková PE HD (PE100) d 40 x 2,4 mm PN 10</t>
  </si>
  <si>
    <t>877162001</t>
  </si>
  <si>
    <t>Montáž svěrných spojek na vodovodním potrubí z trub d 32</t>
  </si>
  <si>
    <t>8PCD02</t>
  </si>
  <si>
    <t>Svěrné šroubovací tvarovky pro PE32</t>
  </si>
  <si>
    <t>sada</t>
  </si>
  <si>
    <t>877172001</t>
  </si>
  <si>
    <t>Montáž svěrných spojek na vodovodním potrubí z trub d 40</t>
  </si>
  <si>
    <t>8PCD04</t>
  </si>
  <si>
    <t>Svěrné šroubovací tvarovky pro PE40</t>
  </si>
  <si>
    <t>879311101</t>
  </si>
  <si>
    <t>Montáž a nastavení postřikovače rozprašovacího napojení 1/2"</t>
  </si>
  <si>
    <t>8PCD14</t>
  </si>
  <si>
    <t>Výs. postřikovač 1/2", 3,1 bar, výsuv 10cm</t>
  </si>
  <si>
    <t>8PCD15</t>
  </si>
  <si>
    <t>Výs. postřikovač 1/2", 3,1 bar, výsuv 30cm</t>
  </si>
  <si>
    <t>879311102</t>
  </si>
  <si>
    <t>Montáž a nastavení trysky pro postřikovač rozprašovací</t>
  </si>
  <si>
    <t>8PCD16</t>
  </si>
  <si>
    <t>Rotační tryska nastavitelná 90°-210°, 3,1bar, dostřik 3,0m</t>
  </si>
  <si>
    <t>8PCD17</t>
  </si>
  <si>
    <t>Rotační tryska 360°, 3,1bar, dostřik 3,0m</t>
  </si>
  <si>
    <t>8PCD18</t>
  </si>
  <si>
    <t>Rotační tryska nastavitelná 45°-270°, 3,1bar, dostřik 5,5m</t>
  </si>
  <si>
    <t>8PCD19</t>
  </si>
  <si>
    <t>Rotační tryska nastavitelná 360°, 3,1bar, dostřik 5,5m</t>
  </si>
  <si>
    <t>8PCD20</t>
  </si>
  <si>
    <t>Rotační tryska nastavitelná 45°-270°, 3,1bar, dostřik 7,3m</t>
  </si>
  <si>
    <t>8PCD21</t>
  </si>
  <si>
    <t>Rotační tryska 3,1bar, dostřik 1,5x4,6m, pravý roh</t>
  </si>
  <si>
    <t>8PCD22</t>
  </si>
  <si>
    <t>Rotační tryska 3,1bar, dostřik 1,5x4,6m, levý roh</t>
  </si>
  <si>
    <t>8PCD23</t>
  </si>
  <si>
    <t>Hadicová spojka, 1/2"</t>
  </si>
  <si>
    <t>8PCD24</t>
  </si>
  <si>
    <t>Hadicová spojka rovná 3/4"</t>
  </si>
  <si>
    <t>8PCD25</t>
  </si>
  <si>
    <t>Integrovaný připojovací pas 32mm s nástrčnou koncovkou na flexibilní potrubí</t>
  </si>
  <si>
    <t>8PCD26</t>
  </si>
  <si>
    <t>Flexibilní potrubí, role 30m</t>
  </si>
  <si>
    <t>893812212</t>
  </si>
  <si>
    <t>Ventilová šachta standardní kruhového půdorysu velká do průměru 35 cm</t>
  </si>
  <si>
    <t>8PCD27</t>
  </si>
  <si>
    <t>Rychlospojný ventil 3/4" IG, mosaz</t>
  </si>
  <si>
    <t>8PCD28</t>
  </si>
  <si>
    <t>Klíč pro rychlospojný ventil 3/4", mosaz</t>
  </si>
  <si>
    <t>8PCD29</t>
  </si>
  <si>
    <t>Otočná koncovka hadice pro klíč 3/4", mosaz</t>
  </si>
  <si>
    <t>8PCD30</t>
  </si>
  <si>
    <t>Ventilová šachtice PE-HD kulatá Ø 349mm, V 254mm</t>
  </si>
  <si>
    <t>893812215</t>
  </si>
  <si>
    <t>Ventilová šachta standardní obdélníková rozměru do 50x38 cm</t>
  </si>
  <si>
    <t>8PCD31</t>
  </si>
  <si>
    <t xml:space="preserve">Ventilová šachtice PE-HD, (dxšxv)  554x422x305mm</t>
  </si>
  <si>
    <t>893812216</t>
  </si>
  <si>
    <t>Ventilová šachta standardní obdélníková rozměru do 64x50 cm</t>
  </si>
  <si>
    <t>8PCD32</t>
  </si>
  <si>
    <t xml:space="preserve">Ventilová šachtice PE-HD, (dxšxv)  668x504x307mm</t>
  </si>
  <si>
    <t>899921111</t>
  </si>
  <si>
    <t>Montáž elektromagnetického ventilu pro závlahový systém 1"</t>
  </si>
  <si>
    <t>soubor</t>
  </si>
  <si>
    <t>899921112</t>
  </si>
  <si>
    <t>Montáž sestavy dvou elektromagnetických ventilů pro závlahový systém 1"</t>
  </si>
  <si>
    <t>899921114</t>
  </si>
  <si>
    <t>Montáž sestavy čtyř elektromagnetických ventilů pro závlahový systém 1"</t>
  </si>
  <si>
    <t>106</t>
  </si>
  <si>
    <t>8PCD33</t>
  </si>
  <si>
    <t>Elmag. ventil 1", 24V solenoid, přímé/úhlové napojení</t>
  </si>
  <si>
    <t>8PCD34</t>
  </si>
  <si>
    <t xml:space="preserve">40x1" navrtávací pas/PN16,  4 šrouby, výzt. kroužek</t>
  </si>
  <si>
    <t>8PCD35</t>
  </si>
  <si>
    <t>Vodotěsné konektory, max. 3x4,0 mm2</t>
  </si>
  <si>
    <t>899921149</t>
  </si>
  <si>
    <t>Montáž filtru závlahového systému</t>
  </si>
  <si>
    <t>8PCD36</t>
  </si>
  <si>
    <t>Filtr Tavlit 1" AG sítový, 120 mesh, PN10</t>
  </si>
  <si>
    <t>8PCD37</t>
  </si>
  <si>
    <t>Kulový ventil 1" vnitřní závit, bez vypouštění/PN16</t>
  </si>
  <si>
    <t>899922192</t>
  </si>
  <si>
    <t>Montáž čerpadla pro čerpání závlahové vody napojení 5/4"</t>
  </si>
  <si>
    <t>8PCD38</t>
  </si>
  <si>
    <t>Mosazná zpětná klapka 5/4" (klapka mosaz)</t>
  </si>
  <si>
    <t>8PCD39</t>
  </si>
  <si>
    <t>Mosazná vsuvka 5/4" vnější závit, PN 16</t>
  </si>
  <si>
    <t>8PCD40</t>
  </si>
  <si>
    <t>VN 3/7, 5" ponorné č. 0,9kW 230V,kabel 20 m,spín.skříň</t>
  </si>
  <si>
    <t>899922311</t>
  </si>
  <si>
    <t>Presscontrol pro ovládání závlahového čerpadla napojení 1"</t>
  </si>
  <si>
    <t>8PCD41</t>
  </si>
  <si>
    <t>PRESS PC-10PAM 5/4“ IP68 230V, ovl. jednotka IP68 pro čerpadla o výkonu do 1,5kW, 16A</t>
  </si>
  <si>
    <t>8PCD42</t>
  </si>
  <si>
    <t>CYKY4x2,5mm2</t>
  </si>
  <si>
    <t>8PCD43</t>
  </si>
  <si>
    <t>Filtr Tavlit 1" AG diskový, 120 mesh, PN10</t>
  </si>
  <si>
    <t>8PCD44</t>
  </si>
  <si>
    <t>100-PES-B, elmag. ventil 1"</t>
  </si>
  <si>
    <t>8PCD45</t>
  </si>
  <si>
    <t>KV 1"IG, kulový ventil 1" vnitřní závit, bez vypouštění/PN16</t>
  </si>
  <si>
    <t>8PCD46</t>
  </si>
  <si>
    <t>Mosazný T-kus 1" IG, PN 16</t>
  </si>
  <si>
    <t>8PCD47</t>
  </si>
  <si>
    <t>Mosazná zpětná klapka 1" (klapka mosaz)</t>
  </si>
  <si>
    <t>8PCD48</t>
  </si>
  <si>
    <t>Mosazná vsuvka 1" vnější závit, PN 16</t>
  </si>
  <si>
    <t>8PCD49</t>
  </si>
  <si>
    <t>PS 5m, plovákový spínač 5m</t>
  </si>
  <si>
    <t>8PCD50</t>
  </si>
  <si>
    <t>Plovákové závaží</t>
  </si>
  <si>
    <t>8PCD51</t>
  </si>
  <si>
    <t>CYKY3x1,5mm2</t>
  </si>
  <si>
    <t>899922503</t>
  </si>
  <si>
    <t>Montáž a nastavení řídicí jednotky závlahového systému napájené ze sítě v interiéru do 24 sekcí</t>
  </si>
  <si>
    <t>8PCD52</t>
  </si>
  <si>
    <t>Základní el. ovl. jednotka 230V, WiFi, 4 sekce, max kapacita až 22 sekcí</t>
  </si>
  <si>
    <t>8PCD53</t>
  </si>
  <si>
    <t>Rozšiřující modul pro 6 sekcí-(max. kapac.22sekcí)</t>
  </si>
  <si>
    <t>8PCD54</t>
  </si>
  <si>
    <t>CYKY5x1,5mm2</t>
  </si>
  <si>
    <t>899922701</t>
  </si>
  <si>
    <t>Montáž senzoru srážek připojeného kabelem</t>
  </si>
  <si>
    <t>8PCD55</t>
  </si>
  <si>
    <t>Kabelové čidlo srážek</t>
  </si>
  <si>
    <t>8PCD56</t>
  </si>
  <si>
    <t>Nástavec pro čidlo srážek</t>
  </si>
  <si>
    <t>8PCD57</t>
  </si>
  <si>
    <t>Montáž chránícího potrubí</t>
  </si>
  <si>
    <t>8PCD58</t>
  </si>
  <si>
    <t>Chránící potrubí ohebné dvouplášťové d125</t>
  </si>
  <si>
    <t>8PCD59</t>
  </si>
  <si>
    <t>Nádrž 6m3, plast</t>
  </si>
  <si>
    <t>8PCD60</t>
  </si>
  <si>
    <t>Litonový poklop A15</t>
  </si>
  <si>
    <t>8PCD61</t>
  </si>
  <si>
    <t>Průchodka do nádrže 1", plast. Těsnění, PN6</t>
  </si>
  <si>
    <t>899923101</t>
  </si>
  <si>
    <t>Sestava pro zazimování závlahového systému</t>
  </si>
  <si>
    <t>899924111</t>
  </si>
  <si>
    <t>Tlaková zkouška závlahového potrubí z LDPE nebo HDPE DN do 32</t>
  </si>
  <si>
    <t>178</t>
  </si>
  <si>
    <t>899924121</t>
  </si>
  <si>
    <t>Tlaková zkouška závlahového potrubí z LDPE nebo HDPE DN od 32 do DN 63</t>
  </si>
  <si>
    <t>180</t>
  </si>
  <si>
    <t>899924202</t>
  </si>
  <si>
    <t>Zprovoznění a odzkoušení závlahy přes 500 m2 zavlažované plochy</t>
  </si>
  <si>
    <t>182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</si>
</sst>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Y642-1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Rekonstrukce parku Mírové náměstí, M.lázně - rozpočet 2024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Mariánské Lázně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1. 7. 2024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Město Mariánské Lázně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ing.Rákos Tomáš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Milan Hájek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ROUND(AG95+AG96,2)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ROUND(AS95+AS96,2)</f>
        <v>0</v>
      </c>
      <c r="AT94" s="96">
        <f>ROUND(SUM(AV94:AW94),2)</f>
        <v>0</v>
      </c>
      <c r="AU94" s="97">
        <f>ROUND(AU95+AU96,5)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ROUND(AZ95+AZ96,2)</f>
        <v>0</v>
      </c>
      <c r="BA94" s="96">
        <f>ROUND(BA95+BA96,2)</f>
        <v>0</v>
      </c>
      <c r="BB94" s="96">
        <f>ROUND(BB95+BB96,2)</f>
        <v>0</v>
      </c>
      <c r="BC94" s="96">
        <f>ROUND(BC95+BC96,2)</f>
        <v>0</v>
      </c>
      <c r="BD94" s="98">
        <f>ROUND(BD95+BD96,2)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'VRN - Vedlejší rozpočtové...'!J30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'VRN - Vedlejší rozpočtové...'!P117</f>
        <v>0</v>
      </c>
      <c r="AV95" s="109">
        <f>'VRN - Vedlejší rozpočtové...'!J33</f>
        <v>0</v>
      </c>
      <c r="AW95" s="109">
        <f>'VRN - Vedlejší rozpočtové...'!J34</f>
        <v>0</v>
      </c>
      <c r="AX95" s="109">
        <f>'VRN - Vedlejší rozpočtové...'!J35</f>
        <v>0</v>
      </c>
      <c r="AY95" s="109">
        <f>'VRN - Vedlejší rozpočtové...'!J36</f>
        <v>0</v>
      </c>
      <c r="AZ95" s="109">
        <f>'VRN - Vedlejší rozpočtové...'!F33</f>
        <v>0</v>
      </c>
      <c r="BA95" s="109">
        <f>'VRN - Vedlejší rozpočtové...'!F34</f>
        <v>0</v>
      </c>
      <c r="BB95" s="109">
        <f>'VRN - Vedlejší rozpočtové...'!F35</f>
        <v>0</v>
      </c>
      <c r="BC95" s="109">
        <f>'VRN - Vedlejší rozpočtové...'!F36</f>
        <v>0</v>
      </c>
      <c r="BD95" s="111">
        <f>'VRN - Vedlejší rozpočtové...'!F37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7" customFormat="1" ht="16.5" customHeight="1">
      <c r="A96" s="7"/>
      <c r="B96" s="102"/>
      <c r="C96" s="103"/>
      <c r="D96" s="104" t="s">
        <v>87</v>
      </c>
      <c r="E96" s="104"/>
      <c r="F96" s="104"/>
      <c r="G96" s="104"/>
      <c r="H96" s="104"/>
      <c r="I96" s="105"/>
      <c r="J96" s="104" t="s">
        <v>88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13">
        <f>ROUND(SUM(AG97:AG102),2)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83</v>
      </c>
      <c r="AR96" s="102"/>
      <c r="AS96" s="108">
        <f>ROUND(SUM(AS97:AS102),2)</f>
        <v>0</v>
      </c>
      <c r="AT96" s="109">
        <f>ROUND(SUM(AV96:AW96),2)</f>
        <v>0</v>
      </c>
      <c r="AU96" s="110">
        <f>ROUND(SUM(AU97:AU102),5)</f>
        <v>0</v>
      </c>
      <c r="AV96" s="109">
        <f>ROUND(AZ96*L29,2)</f>
        <v>0</v>
      </c>
      <c r="AW96" s="109">
        <f>ROUND(BA96*L30,2)</f>
        <v>0</v>
      </c>
      <c r="AX96" s="109">
        <f>ROUND(BB96*L29,2)</f>
        <v>0</v>
      </c>
      <c r="AY96" s="109">
        <f>ROUND(BC96*L30,2)</f>
        <v>0</v>
      </c>
      <c r="AZ96" s="109">
        <f>ROUND(SUM(AZ97:AZ102),2)</f>
        <v>0</v>
      </c>
      <c r="BA96" s="109">
        <f>ROUND(SUM(BA97:BA102),2)</f>
        <v>0</v>
      </c>
      <c r="BB96" s="109">
        <f>ROUND(SUM(BB97:BB102),2)</f>
        <v>0</v>
      </c>
      <c r="BC96" s="109">
        <f>ROUND(SUM(BC97:BC102),2)</f>
        <v>0</v>
      </c>
      <c r="BD96" s="111">
        <f>ROUND(SUM(BD97:BD102),2)</f>
        <v>0</v>
      </c>
      <c r="BE96" s="7"/>
      <c r="BS96" s="112" t="s">
        <v>75</v>
      </c>
      <c r="BT96" s="112" t="s">
        <v>84</v>
      </c>
      <c r="BU96" s="112" t="s">
        <v>77</v>
      </c>
      <c r="BV96" s="112" t="s">
        <v>78</v>
      </c>
      <c r="BW96" s="112" t="s">
        <v>89</v>
      </c>
      <c r="BX96" s="112" t="s">
        <v>4</v>
      </c>
      <c r="CL96" s="112" t="s">
        <v>1</v>
      </c>
      <c r="CM96" s="112" t="s">
        <v>86</v>
      </c>
    </row>
    <row r="97" s="4" customFormat="1" ht="16.5" customHeight="1">
      <c r="A97" s="101" t="s">
        <v>80</v>
      </c>
      <c r="B97" s="61"/>
      <c r="C97" s="12"/>
      <c r="D97" s="12"/>
      <c r="E97" s="114" t="s">
        <v>90</v>
      </c>
      <c r="F97" s="114"/>
      <c r="G97" s="114"/>
      <c r="H97" s="114"/>
      <c r="I97" s="114"/>
      <c r="J97" s="12"/>
      <c r="K97" s="114" t="s">
        <v>91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5">
        <f>'10-A - D.01 - Příprava území'!J32</f>
        <v>0</v>
      </c>
      <c r="AH97" s="12"/>
      <c r="AI97" s="12"/>
      <c r="AJ97" s="12"/>
      <c r="AK97" s="12"/>
      <c r="AL97" s="12"/>
      <c r="AM97" s="12"/>
      <c r="AN97" s="115">
        <f>SUM(AG97,AT97)</f>
        <v>0</v>
      </c>
      <c r="AO97" s="12"/>
      <c r="AP97" s="12"/>
      <c r="AQ97" s="116" t="s">
        <v>92</v>
      </c>
      <c r="AR97" s="61"/>
      <c r="AS97" s="117">
        <v>0</v>
      </c>
      <c r="AT97" s="118">
        <f>ROUND(SUM(AV97:AW97),2)</f>
        <v>0</v>
      </c>
      <c r="AU97" s="119">
        <f>'10-A - D.01 - Příprava území'!P126</f>
        <v>0</v>
      </c>
      <c r="AV97" s="118">
        <f>'10-A - D.01 - Příprava území'!J35</f>
        <v>0</v>
      </c>
      <c r="AW97" s="118">
        <f>'10-A - D.01 - Příprava území'!J36</f>
        <v>0</v>
      </c>
      <c r="AX97" s="118">
        <f>'10-A - D.01 - Příprava území'!J37</f>
        <v>0</v>
      </c>
      <c r="AY97" s="118">
        <f>'10-A - D.01 - Příprava území'!J38</f>
        <v>0</v>
      </c>
      <c r="AZ97" s="118">
        <f>'10-A - D.01 - Příprava území'!F35</f>
        <v>0</v>
      </c>
      <c r="BA97" s="118">
        <f>'10-A - D.01 - Příprava území'!F36</f>
        <v>0</v>
      </c>
      <c r="BB97" s="118">
        <f>'10-A - D.01 - Příprava území'!F37</f>
        <v>0</v>
      </c>
      <c r="BC97" s="118">
        <f>'10-A - D.01 - Příprava území'!F38</f>
        <v>0</v>
      </c>
      <c r="BD97" s="120">
        <f>'10-A - D.01 - Příprava území'!F39</f>
        <v>0</v>
      </c>
      <c r="BE97" s="4"/>
      <c r="BT97" s="24" t="s">
        <v>86</v>
      </c>
      <c r="BV97" s="24" t="s">
        <v>78</v>
      </c>
      <c r="BW97" s="24" t="s">
        <v>93</v>
      </c>
      <c r="BX97" s="24" t="s">
        <v>89</v>
      </c>
      <c r="CL97" s="24" t="s">
        <v>1</v>
      </c>
    </row>
    <row r="98" s="4" customFormat="1" ht="23.25" customHeight="1">
      <c r="A98" s="101" t="s">
        <v>80</v>
      </c>
      <c r="B98" s="61"/>
      <c r="C98" s="12"/>
      <c r="D98" s="12"/>
      <c r="E98" s="114" t="s">
        <v>94</v>
      </c>
      <c r="F98" s="114"/>
      <c r="G98" s="114"/>
      <c r="H98" s="114"/>
      <c r="I98" s="114"/>
      <c r="J98" s="12"/>
      <c r="K98" s="114" t="s">
        <v>95</v>
      </c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5">
        <f>'20-A - D.02 - Zpevněné pl...'!J32</f>
        <v>0</v>
      </c>
      <c r="AH98" s="12"/>
      <c r="AI98" s="12"/>
      <c r="AJ98" s="12"/>
      <c r="AK98" s="12"/>
      <c r="AL98" s="12"/>
      <c r="AM98" s="12"/>
      <c r="AN98" s="115">
        <f>SUM(AG98,AT98)</f>
        <v>0</v>
      </c>
      <c r="AO98" s="12"/>
      <c r="AP98" s="12"/>
      <c r="AQ98" s="116" t="s">
        <v>92</v>
      </c>
      <c r="AR98" s="61"/>
      <c r="AS98" s="117">
        <v>0</v>
      </c>
      <c r="AT98" s="118">
        <f>ROUND(SUM(AV98:AW98),2)</f>
        <v>0</v>
      </c>
      <c r="AU98" s="119">
        <f>'20-A - D.02 - Zpevněné pl...'!P127</f>
        <v>0</v>
      </c>
      <c r="AV98" s="118">
        <f>'20-A - D.02 - Zpevněné pl...'!J35</f>
        <v>0</v>
      </c>
      <c r="AW98" s="118">
        <f>'20-A - D.02 - Zpevněné pl...'!J36</f>
        <v>0</v>
      </c>
      <c r="AX98" s="118">
        <f>'20-A - D.02 - Zpevněné pl...'!J37</f>
        <v>0</v>
      </c>
      <c r="AY98" s="118">
        <f>'20-A - D.02 - Zpevněné pl...'!J38</f>
        <v>0</v>
      </c>
      <c r="AZ98" s="118">
        <f>'20-A - D.02 - Zpevněné pl...'!F35</f>
        <v>0</v>
      </c>
      <c r="BA98" s="118">
        <f>'20-A - D.02 - Zpevněné pl...'!F36</f>
        <v>0</v>
      </c>
      <c r="BB98" s="118">
        <f>'20-A - D.02 - Zpevněné pl...'!F37</f>
        <v>0</v>
      </c>
      <c r="BC98" s="118">
        <f>'20-A - D.02 - Zpevněné pl...'!F38</f>
        <v>0</v>
      </c>
      <c r="BD98" s="120">
        <f>'20-A - D.02 - Zpevněné pl...'!F39</f>
        <v>0</v>
      </c>
      <c r="BE98" s="4"/>
      <c r="BT98" s="24" t="s">
        <v>86</v>
      </c>
      <c r="BV98" s="24" t="s">
        <v>78</v>
      </c>
      <c r="BW98" s="24" t="s">
        <v>96</v>
      </c>
      <c r="BX98" s="24" t="s">
        <v>89</v>
      </c>
      <c r="CL98" s="24" t="s">
        <v>1</v>
      </c>
    </row>
    <row r="99" s="4" customFormat="1" ht="16.5" customHeight="1">
      <c r="A99" s="101" t="s">
        <v>80</v>
      </c>
      <c r="B99" s="61"/>
      <c r="C99" s="12"/>
      <c r="D99" s="12"/>
      <c r="E99" s="114" t="s">
        <v>97</v>
      </c>
      <c r="F99" s="114"/>
      <c r="G99" s="114"/>
      <c r="H99" s="114"/>
      <c r="I99" s="114"/>
      <c r="J99" s="12"/>
      <c r="K99" s="114" t="s">
        <v>98</v>
      </c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5">
        <f>'30-A - D.03 - Krajinářské...'!J32</f>
        <v>0</v>
      </c>
      <c r="AH99" s="12"/>
      <c r="AI99" s="12"/>
      <c r="AJ99" s="12"/>
      <c r="AK99" s="12"/>
      <c r="AL99" s="12"/>
      <c r="AM99" s="12"/>
      <c r="AN99" s="115">
        <f>SUM(AG99,AT99)</f>
        <v>0</v>
      </c>
      <c r="AO99" s="12"/>
      <c r="AP99" s="12"/>
      <c r="AQ99" s="116" t="s">
        <v>92</v>
      </c>
      <c r="AR99" s="61"/>
      <c r="AS99" s="117">
        <v>0</v>
      </c>
      <c r="AT99" s="118">
        <f>ROUND(SUM(AV99:AW99),2)</f>
        <v>0</v>
      </c>
      <c r="AU99" s="119">
        <f>'30-A - D.03 - Krajinářské...'!P130</f>
        <v>0</v>
      </c>
      <c r="AV99" s="118">
        <f>'30-A - D.03 - Krajinářské...'!J35</f>
        <v>0</v>
      </c>
      <c r="AW99" s="118">
        <f>'30-A - D.03 - Krajinářské...'!J36</f>
        <v>0</v>
      </c>
      <c r="AX99" s="118">
        <f>'30-A - D.03 - Krajinářské...'!J37</f>
        <v>0</v>
      </c>
      <c r="AY99" s="118">
        <f>'30-A - D.03 - Krajinářské...'!J38</f>
        <v>0</v>
      </c>
      <c r="AZ99" s="118">
        <f>'30-A - D.03 - Krajinářské...'!F35</f>
        <v>0</v>
      </c>
      <c r="BA99" s="118">
        <f>'30-A - D.03 - Krajinářské...'!F36</f>
        <v>0</v>
      </c>
      <c r="BB99" s="118">
        <f>'30-A - D.03 - Krajinářské...'!F37</f>
        <v>0</v>
      </c>
      <c r="BC99" s="118">
        <f>'30-A - D.03 - Krajinářské...'!F38</f>
        <v>0</v>
      </c>
      <c r="BD99" s="120">
        <f>'30-A - D.03 - Krajinářské...'!F39</f>
        <v>0</v>
      </c>
      <c r="BE99" s="4"/>
      <c r="BT99" s="24" t="s">
        <v>86</v>
      </c>
      <c r="BV99" s="24" t="s">
        <v>78</v>
      </c>
      <c r="BW99" s="24" t="s">
        <v>99</v>
      </c>
      <c r="BX99" s="24" t="s">
        <v>89</v>
      </c>
      <c r="CL99" s="24" t="s">
        <v>1</v>
      </c>
    </row>
    <row r="100" s="4" customFormat="1" ht="16.5" customHeight="1">
      <c r="A100" s="101" t="s">
        <v>80</v>
      </c>
      <c r="B100" s="61"/>
      <c r="C100" s="12"/>
      <c r="D100" s="12"/>
      <c r="E100" s="114" t="s">
        <v>100</v>
      </c>
      <c r="F100" s="114"/>
      <c r="G100" s="114"/>
      <c r="H100" s="114"/>
      <c r="I100" s="114"/>
      <c r="J100" s="12"/>
      <c r="K100" s="114" t="s">
        <v>101</v>
      </c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5">
        <f>'40-A - D.04 - Mobiliář a ...'!J32</f>
        <v>0</v>
      </c>
      <c r="AH100" s="12"/>
      <c r="AI100" s="12"/>
      <c r="AJ100" s="12"/>
      <c r="AK100" s="12"/>
      <c r="AL100" s="12"/>
      <c r="AM100" s="12"/>
      <c r="AN100" s="115">
        <f>SUM(AG100,AT100)</f>
        <v>0</v>
      </c>
      <c r="AO100" s="12"/>
      <c r="AP100" s="12"/>
      <c r="AQ100" s="116" t="s">
        <v>92</v>
      </c>
      <c r="AR100" s="61"/>
      <c r="AS100" s="117">
        <v>0</v>
      </c>
      <c r="AT100" s="118">
        <f>ROUND(SUM(AV100:AW100),2)</f>
        <v>0</v>
      </c>
      <c r="AU100" s="119">
        <f>'40-A - D.04 - Mobiliář a ...'!P122</f>
        <v>0</v>
      </c>
      <c r="AV100" s="118">
        <f>'40-A - D.04 - Mobiliář a ...'!J35</f>
        <v>0</v>
      </c>
      <c r="AW100" s="118">
        <f>'40-A - D.04 - Mobiliář a ...'!J36</f>
        <v>0</v>
      </c>
      <c r="AX100" s="118">
        <f>'40-A - D.04 - Mobiliář a ...'!J37</f>
        <v>0</v>
      </c>
      <c r="AY100" s="118">
        <f>'40-A - D.04 - Mobiliář a ...'!J38</f>
        <v>0</v>
      </c>
      <c r="AZ100" s="118">
        <f>'40-A - D.04 - Mobiliář a ...'!F35</f>
        <v>0</v>
      </c>
      <c r="BA100" s="118">
        <f>'40-A - D.04 - Mobiliář a ...'!F36</f>
        <v>0</v>
      </c>
      <c r="BB100" s="118">
        <f>'40-A - D.04 - Mobiliář a ...'!F37</f>
        <v>0</v>
      </c>
      <c r="BC100" s="118">
        <f>'40-A - D.04 - Mobiliář a ...'!F38</f>
        <v>0</v>
      </c>
      <c r="BD100" s="120">
        <f>'40-A - D.04 - Mobiliář a ...'!F39</f>
        <v>0</v>
      </c>
      <c r="BE100" s="4"/>
      <c r="BT100" s="24" t="s">
        <v>86</v>
      </c>
      <c r="BV100" s="24" t="s">
        <v>78</v>
      </c>
      <c r="BW100" s="24" t="s">
        <v>102</v>
      </c>
      <c r="BX100" s="24" t="s">
        <v>89</v>
      </c>
      <c r="CL100" s="24" t="s">
        <v>1</v>
      </c>
    </row>
    <row r="101" s="4" customFormat="1" ht="16.5" customHeight="1">
      <c r="A101" s="101" t="s">
        <v>80</v>
      </c>
      <c r="B101" s="61"/>
      <c r="C101" s="12"/>
      <c r="D101" s="12"/>
      <c r="E101" s="114" t="s">
        <v>103</v>
      </c>
      <c r="F101" s="114"/>
      <c r="G101" s="114"/>
      <c r="H101" s="114"/>
      <c r="I101" s="114"/>
      <c r="J101" s="12"/>
      <c r="K101" s="114" t="s">
        <v>104</v>
      </c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5">
        <f>'50-A - D.05 - Veřejné osv...'!J32</f>
        <v>0</v>
      </c>
      <c r="AH101" s="12"/>
      <c r="AI101" s="12"/>
      <c r="AJ101" s="12"/>
      <c r="AK101" s="12"/>
      <c r="AL101" s="12"/>
      <c r="AM101" s="12"/>
      <c r="AN101" s="115">
        <f>SUM(AG101,AT101)</f>
        <v>0</v>
      </c>
      <c r="AO101" s="12"/>
      <c r="AP101" s="12"/>
      <c r="AQ101" s="116" t="s">
        <v>92</v>
      </c>
      <c r="AR101" s="61"/>
      <c r="AS101" s="117">
        <v>0</v>
      </c>
      <c r="AT101" s="118">
        <f>ROUND(SUM(AV101:AW101),2)</f>
        <v>0</v>
      </c>
      <c r="AU101" s="119">
        <f>'50-A - D.05 - Veřejné osv...'!P122</f>
        <v>0</v>
      </c>
      <c r="AV101" s="118">
        <f>'50-A - D.05 - Veřejné osv...'!J35</f>
        <v>0</v>
      </c>
      <c r="AW101" s="118">
        <f>'50-A - D.05 - Veřejné osv...'!J36</f>
        <v>0</v>
      </c>
      <c r="AX101" s="118">
        <f>'50-A - D.05 - Veřejné osv...'!J37</f>
        <v>0</v>
      </c>
      <c r="AY101" s="118">
        <f>'50-A - D.05 - Veřejné osv...'!J38</f>
        <v>0</v>
      </c>
      <c r="AZ101" s="118">
        <f>'50-A - D.05 - Veřejné osv...'!F35</f>
        <v>0</v>
      </c>
      <c r="BA101" s="118">
        <f>'50-A - D.05 - Veřejné osv...'!F36</f>
        <v>0</v>
      </c>
      <c r="BB101" s="118">
        <f>'50-A - D.05 - Veřejné osv...'!F37</f>
        <v>0</v>
      </c>
      <c r="BC101" s="118">
        <f>'50-A - D.05 - Veřejné osv...'!F38</f>
        <v>0</v>
      </c>
      <c r="BD101" s="120">
        <f>'50-A - D.05 - Veřejné osv...'!F39</f>
        <v>0</v>
      </c>
      <c r="BE101" s="4"/>
      <c r="BT101" s="24" t="s">
        <v>86</v>
      </c>
      <c r="BV101" s="24" t="s">
        <v>78</v>
      </c>
      <c r="BW101" s="24" t="s">
        <v>105</v>
      </c>
      <c r="BX101" s="24" t="s">
        <v>89</v>
      </c>
      <c r="CL101" s="24" t="s">
        <v>1</v>
      </c>
    </row>
    <row r="102" s="4" customFormat="1" ht="16.5" customHeight="1">
      <c r="A102" s="101" t="s">
        <v>80</v>
      </c>
      <c r="B102" s="61"/>
      <c r="C102" s="12"/>
      <c r="D102" s="12"/>
      <c r="E102" s="114" t="s">
        <v>106</v>
      </c>
      <c r="F102" s="114"/>
      <c r="G102" s="114"/>
      <c r="H102" s="114"/>
      <c r="I102" s="114"/>
      <c r="J102" s="12"/>
      <c r="K102" s="114" t="s">
        <v>107</v>
      </c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5">
        <f>'70-A - D.07 - Automatické...'!J32</f>
        <v>0</v>
      </c>
      <c r="AH102" s="12"/>
      <c r="AI102" s="12"/>
      <c r="AJ102" s="12"/>
      <c r="AK102" s="12"/>
      <c r="AL102" s="12"/>
      <c r="AM102" s="12"/>
      <c r="AN102" s="115">
        <f>SUM(AG102,AT102)</f>
        <v>0</v>
      </c>
      <c r="AO102" s="12"/>
      <c r="AP102" s="12"/>
      <c r="AQ102" s="116" t="s">
        <v>92</v>
      </c>
      <c r="AR102" s="61"/>
      <c r="AS102" s="121">
        <v>0</v>
      </c>
      <c r="AT102" s="122">
        <f>ROUND(SUM(AV102:AW102),2)</f>
        <v>0</v>
      </c>
      <c r="AU102" s="123">
        <f>'70-A - D.07 - Automatické...'!P124</f>
        <v>0</v>
      </c>
      <c r="AV102" s="122">
        <f>'70-A - D.07 - Automatické...'!J35</f>
        <v>0</v>
      </c>
      <c r="AW102" s="122">
        <f>'70-A - D.07 - Automatické...'!J36</f>
        <v>0</v>
      </c>
      <c r="AX102" s="122">
        <f>'70-A - D.07 - Automatické...'!J37</f>
        <v>0</v>
      </c>
      <c r="AY102" s="122">
        <f>'70-A - D.07 - Automatické...'!J38</f>
        <v>0</v>
      </c>
      <c r="AZ102" s="122">
        <f>'70-A - D.07 - Automatické...'!F35</f>
        <v>0</v>
      </c>
      <c r="BA102" s="122">
        <f>'70-A - D.07 - Automatické...'!F36</f>
        <v>0</v>
      </c>
      <c r="BB102" s="122">
        <f>'70-A - D.07 - Automatické...'!F37</f>
        <v>0</v>
      </c>
      <c r="BC102" s="122">
        <f>'70-A - D.07 - Automatické...'!F38</f>
        <v>0</v>
      </c>
      <c r="BD102" s="124">
        <f>'70-A - D.07 - Automatické...'!F39</f>
        <v>0</v>
      </c>
      <c r="BE102" s="4"/>
      <c r="BT102" s="24" t="s">
        <v>86</v>
      </c>
      <c r="BV102" s="24" t="s">
        <v>78</v>
      </c>
      <c r="BW102" s="24" t="s">
        <v>108</v>
      </c>
      <c r="BX102" s="24" t="s">
        <v>89</v>
      </c>
      <c r="CL102" s="24" t="s">
        <v>1</v>
      </c>
    </row>
    <row r="103" s="2" customFormat="1" ht="30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36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VRN - Vedlejší rozpočtové...'!C2" display="/"/>
    <hyperlink ref="A97" location="'10-A - D.01 - Příprava území'!C2" display="/"/>
    <hyperlink ref="A98" location="'20-A - D.02 - Zpevněné pl...'!C2" display="/"/>
    <hyperlink ref="A99" location="'30-A - D.03 - Krajinářské...'!C2" display="/"/>
    <hyperlink ref="A100" location="'40-A - D.04 - Mobiliář a ...'!C2" display="/"/>
    <hyperlink ref="A101" location="'50-A - D.05 - Veřejné osv...'!C2" display="/"/>
    <hyperlink ref="A102" location="'70-A - D.07 - Automatick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110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111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1. 7. 2024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27"/>
      <c r="B27" s="128"/>
      <c r="C27" s="127"/>
      <c r="D27" s="127"/>
      <c r="E27" s="33" t="s">
        <v>1</v>
      </c>
      <c r="F27" s="33"/>
      <c r="G27" s="33"/>
      <c r="H27" s="33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30" t="s">
        <v>36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31" t="s">
        <v>40</v>
      </c>
      <c r="E33" s="29" t="s">
        <v>41</v>
      </c>
      <c r="F33" s="132">
        <f>ROUND((SUM(BE117:BE127)),  2)</f>
        <v>0</v>
      </c>
      <c r="G33" s="35"/>
      <c r="H33" s="35"/>
      <c r="I33" s="133">
        <v>0.20999999999999999</v>
      </c>
      <c r="J33" s="132">
        <f>ROUND(((SUM(BE117:BE127))*I33),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32">
        <f>ROUND((SUM(BF117:BF127)),  2)</f>
        <v>0</v>
      </c>
      <c r="G34" s="35"/>
      <c r="H34" s="35"/>
      <c r="I34" s="133">
        <v>0.12</v>
      </c>
      <c r="J34" s="132">
        <f>ROUND(((SUM(BF117:BF127))*I34),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32">
        <f>ROUND((SUM(BG117:BG127)),  2)</f>
        <v>0</v>
      </c>
      <c r="G35" s="35"/>
      <c r="H35" s="35"/>
      <c r="I35" s="133">
        <v>0.20999999999999999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32">
        <f>ROUND((SUM(BH117:BH127)),  2)</f>
        <v>0</v>
      </c>
      <c r="G36" s="35"/>
      <c r="H36" s="35"/>
      <c r="I36" s="133">
        <v>0.12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32">
        <f>ROUND((SUM(BI117:BI127)),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34"/>
      <c r="D39" s="135" t="s">
        <v>46</v>
      </c>
      <c r="E39" s="78"/>
      <c r="F39" s="78"/>
      <c r="G39" s="136" t="s">
        <v>47</v>
      </c>
      <c r="H39" s="137" t="s">
        <v>48</v>
      </c>
      <c r="I39" s="78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VRN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Mariánské Lázně</v>
      </c>
      <c r="G89" s="35"/>
      <c r="H89" s="35"/>
      <c r="I89" s="29" t="s">
        <v>22</v>
      </c>
      <c r="J89" s="66" t="str">
        <f>IF(J12="","",J12)</f>
        <v>1. 7. 2024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>Město Mariánské Lázně</v>
      </c>
      <c r="G91" s="35"/>
      <c r="H91" s="35"/>
      <c r="I91" s="29" t="s">
        <v>30</v>
      </c>
      <c r="J91" s="33" t="str">
        <f>E21</f>
        <v>ing.Rákos Tomáš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Milan Hájek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42" t="s">
        <v>113</v>
      </c>
      <c r="D94" s="134"/>
      <c r="E94" s="134"/>
      <c r="F94" s="134"/>
      <c r="G94" s="134"/>
      <c r="H94" s="134"/>
      <c r="I94" s="134"/>
      <c r="J94" s="143" t="s">
        <v>114</v>
      </c>
      <c r="K94" s="13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44" t="s">
        <v>115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116</v>
      </c>
    </row>
    <row r="97" s="9" customFormat="1" ht="24.96" customHeight="1">
      <c r="A97" s="9"/>
      <c r="B97" s="145"/>
      <c r="C97" s="9"/>
      <c r="D97" s="146" t="s">
        <v>111</v>
      </c>
      <c r="E97" s="147"/>
      <c r="F97" s="147"/>
      <c r="G97" s="147"/>
      <c r="H97" s="147"/>
      <c r="I97" s="147"/>
      <c r="J97" s="148">
        <f>J118</f>
        <v>0</v>
      </c>
      <c r="K97" s="9"/>
      <c r="L97" s="14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117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26" t="str">
        <f>E7</f>
        <v>Rekonstrukce parku Mírové náměstí, M.lázně - rozpočet 2024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110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VRN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>Mariánské Lázně</v>
      </c>
      <c r="G111" s="35"/>
      <c r="H111" s="35"/>
      <c r="I111" s="29" t="s">
        <v>22</v>
      </c>
      <c r="J111" s="66" t="str">
        <f>IF(J12="","",J12)</f>
        <v>1. 7. 2024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>Město Mariánské Lázně</v>
      </c>
      <c r="G113" s="35"/>
      <c r="H113" s="35"/>
      <c r="I113" s="29" t="s">
        <v>30</v>
      </c>
      <c r="J113" s="33" t="str">
        <f>E21</f>
        <v>ing.Rákos Tomáš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5"/>
      <c r="E114" s="35"/>
      <c r="F114" s="24" t="str">
        <f>IF(E18="","",E18)</f>
        <v>Vyplň údaj</v>
      </c>
      <c r="G114" s="35"/>
      <c r="H114" s="35"/>
      <c r="I114" s="29" t="s">
        <v>33</v>
      </c>
      <c r="J114" s="33" t="str">
        <f>E24</f>
        <v>Milan Hájek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9"/>
      <c r="B116" s="150"/>
      <c r="C116" s="151" t="s">
        <v>118</v>
      </c>
      <c r="D116" s="152" t="s">
        <v>61</v>
      </c>
      <c r="E116" s="152" t="s">
        <v>57</v>
      </c>
      <c r="F116" s="152" t="s">
        <v>58</v>
      </c>
      <c r="G116" s="152" t="s">
        <v>119</v>
      </c>
      <c r="H116" s="152" t="s">
        <v>120</v>
      </c>
      <c r="I116" s="152" t="s">
        <v>121</v>
      </c>
      <c r="J116" s="152" t="s">
        <v>114</v>
      </c>
      <c r="K116" s="153" t="s">
        <v>122</v>
      </c>
      <c r="L116" s="154"/>
      <c r="M116" s="83" t="s">
        <v>1</v>
      </c>
      <c r="N116" s="84" t="s">
        <v>40</v>
      </c>
      <c r="O116" s="84" t="s">
        <v>123</v>
      </c>
      <c r="P116" s="84" t="s">
        <v>124</v>
      </c>
      <c r="Q116" s="84" t="s">
        <v>125</v>
      </c>
      <c r="R116" s="84" t="s">
        <v>126</v>
      </c>
      <c r="S116" s="84" t="s">
        <v>127</v>
      </c>
      <c r="T116" s="85" t="s">
        <v>128</v>
      </c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="2" customFormat="1" ht="22.8" customHeight="1">
      <c r="A117" s="35"/>
      <c r="B117" s="36"/>
      <c r="C117" s="90" t="s">
        <v>129</v>
      </c>
      <c r="D117" s="35"/>
      <c r="E117" s="35"/>
      <c r="F117" s="35"/>
      <c r="G117" s="35"/>
      <c r="H117" s="35"/>
      <c r="I117" s="35"/>
      <c r="J117" s="155">
        <f>BK117</f>
        <v>0</v>
      </c>
      <c r="K117" s="35"/>
      <c r="L117" s="36"/>
      <c r="M117" s="86"/>
      <c r="N117" s="70"/>
      <c r="O117" s="87"/>
      <c r="P117" s="156">
        <f>P118</f>
        <v>0</v>
      </c>
      <c r="Q117" s="87"/>
      <c r="R117" s="156">
        <f>R118</f>
        <v>0</v>
      </c>
      <c r="S117" s="87"/>
      <c r="T117" s="157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75</v>
      </c>
      <c r="AU117" s="16" t="s">
        <v>116</v>
      </c>
      <c r="BK117" s="158">
        <f>BK118</f>
        <v>0</v>
      </c>
    </row>
    <row r="118" s="11" customFormat="1" ht="25.92" customHeight="1">
      <c r="A118" s="11"/>
      <c r="B118" s="159"/>
      <c r="C118" s="11"/>
      <c r="D118" s="160" t="s">
        <v>75</v>
      </c>
      <c r="E118" s="161" t="s">
        <v>81</v>
      </c>
      <c r="F118" s="161" t="s">
        <v>82</v>
      </c>
      <c r="G118" s="11"/>
      <c r="H118" s="11"/>
      <c r="I118" s="162"/>
      <c r="J118" s="163">
        <f>BK118</f>
        <v>0</v>
      </c>
      <c r="K118" s="11"/>
      <c r="L118" s="159"/>
      <c r="M118" s="164"/>
      <c r="N118" s="165"/>
      <c r="O118" s="165"/>
      <c r="P118" s="166">
        <f>SUM(P119:P127)</f>
        <v>0</v>
      </c>
      <c r="Q118" s="165"/>
      <c r="R118" s="166">
        <f>SUM(R119:R127)</f>
        <v>0</v>
      </c>
      <c r="S118" s="165"/>
      <c r="T118" s="167">
        <f>SUM(T119:T127)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60" t="s">
        <v>130</v>
      </c>
      <c r="AT118" s="168" t="s">
        <v>75</v>
      </c>
      <c r="AU118" s="168" t="s">
        <v>76</v>
      </c>
      <c r="AY118" s="160" t="s">
        <v>131</v>
      </c>
      <c r="BK118" s="169">
        <f>SUM(BK119:BK127)</f>
        <v>0</v>
      </c>
    </row>
    <row r="119" s="2" customFormat="1" ht="24.15" customHeight="1">
      <c r="A119" s="35"/>
      <c r="B119" s="170"/>
      <c r="C119" s="171" t="s">
        <v>84</v>
      </c>
      <c r="D119" s="171" t="s">
        <v>132</v>
      </c>
      <c r="E119" s="172" t="s">
        <v>133</v>
      </c>
      <c r="F119" s="173" t="s">
        <v>134</v>
      </c>
      <c r="G119" s="174" t="s">
        <v>135</v>
      </c>
      <c r="H119" s="175">
        <v>1</v>
      </c>
      <c r="I119" s="176"/>
      <c r="J119" s="175">
        <f>ROUND(I119*H119,2)</f>
        <v>0</v>
      </c>
      <c r="K119" s="173" t="s">
        <v>136</v>
      </c>
      <c r="L119" s="36"/>
      <c r="M119" s="177" t="s">
        <v>1</v>
      </c>
      <c r="N119" s="178" t="s">
        <v>41</v>
      </c>
      <c r="O119" s="74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137</v>
      </c>
      <c r="AT119" s="181" t="s">
        <v>132</v>
      </c>
      <c r="AU119" s="181" t="s">
        <v>84</v>
      </c>
      <c r="AY119" s="16" t="s">
        <v>131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6" t="s">
        <v>84</v>
      </c>
      <c r="BK119" s="182">
        <f>ROUND(I119*H119,2)</f>
        <v>0</v>
      </c>
      <c r="BL119" s="16" t="s">
        <v>137</v>
      </c>
      <c r="BM119" s="181" t="s">
        <v>86</v>
      </c>
    </row>
    <row r="120" s="2" customFormat="1" ht="16.5" customHeight="1">
      <c r="A120" s="35"/>
      <c r="B120" s="170"/>
      <c r="C120" s="171" t="s">
        <v>86</v>
      </c>
      <c r="D120" s="171" t="s">
        <v>132</v>
      </c>
      <c r="E120" s="172" t="s">
        <v>138</v>
      </c>
      <c r="F120" s="173" t="s">
        <v>139</v>
      </c>
      <c r="G120" s="174" t="s">
        <v>140</v>
      </c>
      <c r="H120" s="175">
        <v>1</v>
      </c>
      <c r="I120" s="176"/>
      <c r="J120" s="175">
        <f>ROUND(I120*H120,2)</f>
        <v>0</v>
      </c>
      <c r="K120" s="173" t="s">
        <v>141</v>
      </c>
      <c r="L120" s="36"/>
      <c r="M120" s="177" t="s">
        <v>1</v>
      </c>
      <c r="N120" s="178" t="s">
        <v>41</v>
      </c>
      <c r="O120" s="74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1" t="s">
        <v>137</v>
      </c>
      <c r="AT120" s="181" t="s">
        <v>132</v>
      </c>
      <c r="AU120" s="181" t="s">
        <v>84</v>
      </c>
      <c r="AY120" s="16" t="s">
        <v>131</v>
      </c>
      <c r="BE120" s="182">
        <f>IF(N120="základní",J120,0)</f>
        <v>0</v>
      </c>
      <c r="BF120" s="182">
        <f>IF(N120="snížená",J120,0)</f>
        <v>0</v>
      </c>
      <c r="BG120" s="182">
        <f>IF(N120="zákl. přenesená",J120,0)</f>
        <v>0</v>
      </c>
      <c r="BH120" s="182">
        <f>IF(N120="sníž. přenesená",J120,0)</f>
        <v>0</v>
      </c>
      <c r="BI120" s="182">
        <f>IF(N120="nulová",J120,0)</f>
        <v>0</v>
      </c>
      <c r="BJ120" s="16" t="s">
        <v>84</v>
      </c>
      <c r="BK120" s="182">
        <f>ROUND(I120*H120,2)</f>
        <v>0</v>
      </c>
      <c r="BL120" s="16" t="s">
        <v>137</v>
      </c>
      <c r="BM120" s="181" t="s">
        <v>137</v>
      </c>
    </row>
    <row r="121" s="2" customFormat="1" ht="16.5" customHeight="1">
      <c r="A121" s="35"/>
      <c r="B121" s="170"/>
      <c r="C121" s="171" t="s">
        <v>142</v>
      </c>
      <c r="D121" s="171" t="s">
        <v>132</v>
      </c>
      <c r="E121" s="172" t="s">
        <v>143</v>
      </c>
      <c r="F121" s="173" t="s">
        <v>144</v>
      </c>
      <c r="G121" s="174" t="s">
        <v>140</v>
      </c>
      <c r="H121" s="175">
        <v>1</v>
      </c>
      <c r="I121" s="176"/>
      <c r="J121" s="175">
        <f>ROUND(I121*H121,2)</f>
        <v>0</v>
      </c>
      <c r="K121" s="173" t="s">
        <v>141</v>
      </c>
      <c r="L121" s="36"/>
      <c r="M121" s="177" t="s">
        <v>1</v>
      </c>
      <c r="N121" s="178" t="s">
        <v>41</v>
      </c>
      <c r="O121" s="74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1" t="s">
        <v>137</v>
      </c>
      <c r="AT121" s="181" t="s">
        <v>132</v>
      </c>
      <c r="AU121" s="181" t="s">
        <v>84</v>
      </c>
      <c r="AY121" s="16" t="s">
        <v>131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6" t="s">
        <v>84</v>
      </c>
      <c r="BK121" s="182">
        <f>ROUND(I121*H121,2)</f>
        <v>0</v>
      </c>
      <c r="BL121" s="16" t="s">
        <v>137</v>
      </c>
      <c r="BM121" s="181" t="s">
        <v>145</v>
      </c>
    </row>
    <row r="122" s="2" customFormat="1" ht="24.15" customHeight="1">
      <c r="A122" s="35"/>
      <c r="B122" s="170"/>
      <c r="C122" s="171" t="s">
        <v>137</v>
      </c>
      <c r="D122" s="171" t="s">
        <v>132</v>
      </c>
      <c r="E122" s="172" t="s">
        <v>146</v>
      </c>
      <c r="F122" s="173" t="s">
        <v>147</v>
      </c>
      <c r="G122" s="174" t="s">
        <v>135</v>
      </c>
      <c r="H122" s="175">
        <v>2</v>
      </c>
      <c r="I122" s="176"/>
      <c r="J122" s="175">
        <f>ROUND(I122*H122,2)</f>
        <v>0</v>
      </c>
      <c r="K122" s="173" t="s">
        <v>141</v>
      </c>
      <c r="L122" s="36"/>
      <c r="M122" s="177" t="s">
        <v>1</v>
      </c>
      <c r="N122" s="178" t="s">
        <v>41</v>
      </c>
      <c r="O122" s="74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137</v>
      </c>
      <c r="AT122" s="181" t="s">
        <v>132</v>
      </c>
      <c r="AU122" s="181" t="s">
        <v>84</v>
      </c>
      <c r="AY122" s="16" t="s">
        <v>131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6" t="s">
        <v>84</v>
      </c>
      <c r="BK122" s="182">
        <f>ROUND(I122*H122,2)</f>
        <v>0</v>
      </c>
      <c r="BL122" s="16" t="s">
        <v>137</v>
      </c>
      <c r="BM122" s="181" t="s">
        <v>148</v>
      </c>
    </row>
    <row r="123" s="2" customFormat="1" ht="16.5" customHeight="1">
      <c r="A123" s="35"/>
      <c r="B123" s="170"/>
      <c r="C123" s="171" t="s">
        <v>130</v>
      </c>
      <c r="D123" s="171" t="s">
        <v>132</v>
      </c>
      <c r="E123" s="172" t="s">
        <v>149</v>
      </c>
      <c r="F123" s="173" t="s">
        <v>150</v>
      </c>
      <c r="G123" s="174" t="s">
        <v>140</v>
      </c>
      <c r="H123" s="175">
        <v>1</v>
      </c>
      <c r="I123" s="176"/>
      <c r="J123" s="175">
        <f>ROUND(I123*H123,2)</f>
        <v>0</v>
      </c>
      <c r="K123" s="173" t="s">
        <v>141</v>
      </c>
      <c r="L123" s="36"/>
      <c r="M123" s="177" t="s">
        <v>1</v>
      </c>
      <c r="N123" s="178" t="s">
        <v>41</v>
      </c>
      <c r="O123" s="74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137</v>
      </c>
      <c r="AT123" s="181" t="s">
        <v>132</v>
      </c>
      <c r="AU123" s="181" t="s">
        <v>84</v>
      </c>
      <c r="AY123" s="16" t="s">
        <v>131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6" t="s">
        <v>84</v>
      </c>
      <c r="BK123" s="182">
        <f>ROUND(I123*H123,2)</f>
        <v>0</v>
      </c>
      <c r="BL123" s="16" t="s">
        <v>137</v>
      </c>
      <c r="BM123" s="181" t="s">
        <v>151</v>
      </c>
    </row>
    <row r="124" s="2" customFormat="1" ht="24.15" customHeight="1">
      <c r="A124" s="35"/>
      <c r="B124" s="170"/>
      <c r="C124" s="171" t="s">
        <v>145</v>
      </c>
      <c r="D124" s="171" t="s">
        <v>132</v>
      </c>
      <c r="E124" s="172" t="s">
        <v>152</v>
      </c>
      <c r="F124" s="173" t="s">
        <v>153</v>
      </c>
      <c r="G124" s="174" t="s">
        <v>135</v>
      </c>
      <c r="H124" s="175">
        <v>1</v>
      </c>
      <c r="I124" s="176"/>
      <c r="J124" s="175">
        <f>ROUND(I124*H124,2)</f>
        <v>0</v>
      </c>
      <c r="K124" s="173" t="s">
        <v>141</v>
      </c>
      <c r="L124" s="36"/>
      <c r="M124" s="177" t="s">
        <v>1</v>
      </c>
      <c r="N124" s="178" t="s">
        <v>41</v>
      </c>
      <c r="O124" s="74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1" t="s">
        <v>137</v>
      </c>
      <c r="AT124" s="181" t="s">
        <v>132</v>
      </c>
      <c r="AU124" s="181" t="s">
        <v>84</v>
      </c>
      <c r="AY124" s="16" t="s">
        <v>131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6" t="s">
        <v>84</v>
      </c>
      <c r="BK124" s="182">
        <f>ROUND(I124*H124,2)</f>
        <v>0</v>
      </c>
      <c r="BL124" s="16" t="s">
        <v>137</v>
      </c>
      <c r="BM124" s="181" t="s">
        <v>8</v>
      </c>
    </row>
    <row r="125" s="2" customFormat="1" ht="24.15" customHeight="1">
      <c r="A125" s="35"/>
      <c r="B125" s="170"/>
      <c r="C125" s="171" t="s">
        <v>154</v>
      </c>
      <c r="D125" s="171" t="s">
        <v>132</v>
      </c>
      <c r="E125" s="172" t="s">
        <v>155</v>
      </c>
      <c r="F125" s="173" t="s">
        <v>156</v>
      </c>
      <c r="G125" s="174" t="s">
        <v>135</v>
      </c>
      <c r="H125" s="175">
        <v>1</v>
      </c>
      <c r="I125" s="176"/>
      <c r="J125" s="175">
        <f>ROUND(I125*H125,2)</f>
        <v>0</v>
      </c>
      <c r="K125" s="173" t="s">
        <v>141</v>
      </c>
      <c r="L125" s="36"/>
      <c r="M125" s="177" t="s">
        <v>1</v>
      </c>
      <c r="N125" s="178" t="s">
        <v>41</v>
      </c>
      <c r="O125" s="74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137</v>
      </c>
      <c r="AT125" s="181" t="s">
        <v>132</v>
      </c>
      <c r="AU125" s="181" t="s">
        <v>84</v>
      </c>
      <c r="AY125" s="16" t="s">
        <v>131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6" t="s">
        <v>84</v>
      </c>
      <c r="BK125" s="182">
        <f>ROUND(I125*H125,2)</f>
        <v>0</v>
      </c>
      <c r="BL125" s="16" t="s">
        <v>137</v>
      </c>
      <c r="BM125" s="181" t="s">
        <v>157</v>
      </c>
    </row>
    <row r="126" s="2" customFormat="1">
      <c r="A126" s="35"/>
      <c r="B126" s="170"/>
      <c r="C126" s="171" t="s">
        <v>148</v>
      </c>
      <c r="D126" s="171" t="s">
        <v>132</v>
      </c>
      <c r="E126" s="172" t="s">
        <v>158</v>
      </c>
      <c r="F126" s="173" t="s">
        <v>159</v>
      </c>
      <c r="G126" s="174" t="s">
        <v>135</v>
      </c>
      <c r="H126" s="175">
        <v>1</v>
      </c>
      <c r="I126" s="176"/>
      <c r="J126" s="175">
        <f>ROUND(I126*H126,2)</f>
        <v>0</v>
      </c>
      <c r="K126" s="173" t="s">
        <v>136</v>
      </c>
      <c r="L126" s="36"/>
      <c r="M126" s="177" t="s">
        <v>1</v>
      </c>
      <c r="N126" s="178" t="s">
        <v>41</v>
      </c>
      <c r="O126" s="74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137</v>
      </c>
      <c r="AT126" s="181" t="s">
        <v>132</v>
      </c>
      <c r="AU126" s="181" t="s">
        <v>84</v>
      </c>
      <c r="AY126" s="16" t="s">
        <v>131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6" t="s">
        <v>84</v>
      </c>
      <c r="BK126" s="182">
        <f>ROUND(I126*H126,2)</f>
        <v>0</v>
      </c>
      <c r="BL126" s="16" t="s">
        <v>137</v>
      </c>
      <c r="BM126" s="181" t="s">
        <v>160</v>
      </c>
    </row>
    <row r="127" s="2" customFormat="1" ht="24.15" customHeight="1">
      <c r="A127" s="35"/>
      <c r="B127" s="170"/>
      <c r="C127" s="171" t="s">
        <v>161</v>
      </c>
      <c r="D127" s="171" t="s">
        <v>132</v>
      </c>
      <c r="E127" s="172" t="s">
        <v>162</v>
      </c>
      <c r="F127" s="173" t="s">
        <v>163</v>
      </c>
      <c r="G127" s="174" t="s">
        <v>135</v>
      </c>
      <c r="H127" s="175">
        <v>1</v>
      </c>
      <c r="I127" s="176"/>
      <c r="J127" s="175">
        <f>ROUND(I127*H127,2)</f>
        <v>0</v>
      </c>
      <c r="K127" s="173" t="s">
        <v>141</v>
      </c>
      <c r="L127" s="36"/>
      <c r="M127" s="183" t="s">
        <v>1</v>
      </c>
      <c r="N127" s="184" t="s">
        <v>41</v>
      </c>
      <c r="O127" s="185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137</v>
      </c>
      <c r="AT127" s="181" t="s">
        <v>132</v>
      </c>
      <c r="AU127" s="181" t="s">
        <v>84</v>
      </c>
      <c r="AY127" s="16" t="s">
        <v>131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6" t="s">
        <v>84</v>
      </c>
      <c r="BK127" s="182">
        <f>ROUND(I127*H127,2)</f>
        <v>0</v>
      </c>
      <c r="BL127" s="16" t="s">
        <v>137</v>
      </c>
      <c r="BM127" s="181" t="s">
        <v>164</v>
      </c>
    </row>
    <row r="128" s="2" customFormat="1" ht="6.96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36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autoFilter ref="C116:K12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167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ROUND((SUM(BE126:BE153)),  2)</f>
        <v>0</v>
      </c>
      <c r="G35" s="35"/>
      <c r="H35" s="35"/>
      <c r="I35" s="133">
        <v>0.20999999999999999</v>
      </c>
      <c r="J35" s="132">
        <f>ROUND(((SUM(BE126:BE153))*I35),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ROUND((SUM(BF126:BF153)),  2)</f>
        <v>0</v>
      </c>
      <c r="G36" s="35"/>
      <c r="H36" s="35"/>
      <c r="I36" s="133">
        <v>0.12</v>
      </c>
      <c r="J36" s="132">
        <f>ROUND(((SUM(BF126:BF153))*I36),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ROUND((SUM(BG126:BG153)),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ROUND((SUM(BH126:BH153)),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ROUND((SUM(BI126:BI153)),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10-A - D.01 - Příprava území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J126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168</v>
      </c>
      <c r="E99" s="147"/>
      <c r="F99" s="147"/>
      <c r="G99" s="147"/>
      <c r="H99" s="147"/>
      <c r="I99" s="147"/>
      <c r="J99" s="148">
        <f>J127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169</v>
      </c>
      <c r="E100" s="190"/>
      <c r="F100" s="190"/>
      <c r="G100" s="190"/>
      <c r="H100" s="190"/>
      <c r="I100" s="190"/>
      <c r="J100" s="191">
        <f>J128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8"/>
      <c r="C101" s="12"/>
      <c r="D101" s="189" t="s">
        <v>170</v>
      </c>
      <c r="E101" s="190"/>
      <c r="F101" s="190"/>
      <c r="G101" s="190"/>
      <c r="H101" s="190"/>
      <c r="I101" s="190"/>
      <c r="J101" s="191">
        <f>J141</f>
        <v>0</v>
      </c>
      <c r="K101" s="12"/>
      <c r="L101" s="18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88"/>
      <c r="C102" s="12"/>
      <c r="D102" s="189" t="s">
        <v>171</v>
      </c>
      <c r="E102" s="190"/>
      <c r="F102" s="190"/>
      <c r="G102" s="190"/>
      <c r="H102" s="190"/>
      <c r="I102" s="190"/>
      <c r="J102" s="191">
        <f>J147</f>
        <v>0</v>
      </c>
      <c r="K102" s="12"/>
      <c r="L102" s="18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45"/>
      <c r="C103" s="9"/>
      <c r="D103" s="146" t="s">
        <v>172</v>
      </c>
      <c r="E103" s="147"/>
      <c r="F103" s="147"/>
      <c r="G103" s="147"/>
      <c r="H103" s="147"/>
      <c r="I103" s="147"/>
      <c r="J103" s="148">
        <f>J151</f>
        <v>0</v>
      </c>
      <c r="K103" s="9"/>
      <c r="L103" s="14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188"/>
      <c r="C104" s="12"/>
      <c r="D104" s="189" t="s">
        <v>173</v>
      </c>
      <c r="E104" s="190"/>
      <c r="F104" s="190"/>
      <c r="G104" s="190"/>
      <c r="H104" s="190"/>
      <c r="I104" s="190"/>
      <c r="J104" s="191">
        <f>J152</f>
        <v>0</v>
      </c>
      <c r="K104" s="12"/>
      <c r="L104" s="18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117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26" t="str">
        <f>E7</f>
        <v>Rekonstrukce parku Mírové náměstí, M.lázně - rozpočet 2024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9"/>
      <c r="C115" s="29" t="s">
        <v>110</v>
      </c>
      <c r="L115" s="19"/>
    </row>
    <row r="116" s="2" customFormat="1" ht="16.5" customHeight="1">
      <c r="A116" s="35"/>
      <c r="B116" s="36"/>
      <c r="C116" s="35"/>
      <c r="D116" s="35"/>
      <c r="E116" s="126" t="s">
        <v>165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166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E11</f>
        <v>10-A - D.01 - Příprava území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F14</f>
        <v>Mariánské Lázně</v>
      </c>
      <c r="G120" s="35"/>
      <c r="H120" s="35"/>
      <c r="I120" s="29" t="s">
        <v>22</v>
      </c>
      <c r="J120" s="66" t="str">
        <f>IF(J14="","",J14)</f>
        <v>1. 7. 2024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E17</f>
        <v>Město Mariánské Lázně</v>
      </c>
      <c r="G122" s="35"/>
      <c r="H122" s="35"/>
      <c r="I122" s="29" t="s">
        <v>30</v>
      </c>
      <c r="J122" s="33" t="str">
        <f>E23</f>
        <v>ing.Rákos Tomáš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5"/>
      <c r="E123" s="35"/>
      <c r="F123" s="24" t="str">
        <f>IF(E20="","",E20)</f>
        <v>Vyplň údaj</v>
      </c>
      <c r="G123" s="35"/>
      <c r="H123" s="35"/>
      <c r="I123" s="29" t="s">
        <v>33</v>
      </c>
      <c r="J123" s="33" t="str">
        <f>E26</f>
        <v>Milan Hájek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9"/>
      <c r="B125" s="150"/>
      <c r="C125" s="151" t="s">
        <v>118</v>
      </c>
      <c r="D125" s="152" t="s">
        <v>61</v>
      </c>
      <c r="E125" s="152" t="s">
        <v>57</v>
      </c>
      <c r="F125" s="152" t="s">
        <v>58</v>
      </c>
      <c r="G125" s="152" t="s">
        <v>119</v>
      </c>
      <c r="H125" s="152" t="s">
        <v>120</v>
      </c>
      <c r="I125" s="152" t="s">
        <v>121</v>
      </c>
      <c r="J125" s="152" t="s">
        <v>114</v>
      </c>
      <c r="K125" s="153" t="s">
        <v>122</v>
      </c>
      <c r="L125" s="154"/>
      <c r="M125" s="83" t="s">
        <v>1</v>
      </c>
      <c r="N125" s="84" t="s">
        <v>40</v>
      </c>
      <c r="O125" s="84" t="s">
        <v>123</v>
      </c>
      <c r="P125" s="84" t="s">
        <v>124</v>
      </c>
      <c r="Q125" s="84" t="s">
        <v>125</v>
      </c>
      <c r="R125" s="84" t="s">
        <v>126</v>
      </c>
      <c r="S125" s="84" t="s">
        <v>127</v>
      </c>
      <c r="T125" s="85" t="s">
        <v>128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="2" customFormat="1" ht="22.8" customHeight="1">
      <c r="A126" s="35"/>
      <c r="B126" s="36"/>
      <c r="C126" s="90" t="s">
        <v>129</v>
      </c>
      <c r="D126" s="35"/>
      <c r="E126" s="35"/>
      <c r="F126" s="35"/>
      <c r="G126" s="35"/>
      <c r="H126" s="35"/>
      <c r="I126" s="35"/>
      <c r="J126" s="155">
        <f>BK126</f>
        <v>0</v>
      </c>
      <c r="K126" s="35"/>
      <c r="L126" s="36"/>
      <c r="M126" s="86"/>
      <c r="N126" s="70"/>
      <c r="O126" s="87"/>
      <c r="P126" s="156">
        <f>P127+P151</f>
        <v>0</v>
      </c>
      <c r="Q126" s="87"/>
      <c r="R126" s="156">
        <f>R127+R151</f>
        <v>0</v>
      </c>
      <c r="S126" s="87"/>
      <c r="T126" s="157">
        <f>T127+T151</f>
        <v>290.19999999999999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75</v>
      </c>
      <c r="AU126" s="16" t="s">
        <v>116</v>
      </c>
      <c r="BK126" s="158">
        <f>BK127+BK151</f>
        <v>0</v>
      </c>
    </row>
    <row r="127" s="11" customFormat="1" ht="25.92" customHeight="1">
      <c r="A127" s="11"/>
      <c r="B127" s="159"/>
      <c r="C127" s="11"/>
      <c r="D127" s="160" t="s">
        <v>75</v>
      </c>
      <c r="E127" s="161" t="s">
        <v>174</v>
      </c>
      <c r="F127" s="161" t="s">
        <v>175</v>
      </c>
      <c r="G127" s="11"/>
      <c r="H127" s="11"/>
      <c r="I127" s="162"/>
      <c r="J127" s="163">
        <f>BK127</f>
        <v>0</v>
      </c>
      <c r="K127" s="11"/>
      <c r="L127" s="159"/>
      <c r="M127" s="164"/>
      <c r="N127" s="165"/>
      <c r="O127" s="165"/>
      <c r="P127" s="166">
        <f>P128+P141+P147</f>
        <v>0</v>
      </c>
      <c r="Q127" s="165"/>
      <c r="R127" s="166">
        <f>R128+R141+R147</f>
        <v>0</v>
      </c>
      <c r="S127" s="165"/>
      <c r="T127" s="167">
        <f>T128+T141+T147</f>
        <v>290.19999999999999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60" t="s">
        <v>84</v>
      </c>
      <c r="AT127" s="168" t="s">
        <v>75</v>
      </c>
      <c r="AU127" s="168" t="s">
        <v>76</v>
      </c>
      <c r="AY127" s="160" t="s">
        <v>131</v>
      </c>
      <c r="BK127" s="169">
        <f>BK128+BK141+BK147</f>
        <v>0</v>
      </c>
    </row>
    <row r="128" s="11" customFormat="1" ht="22.8" customHeight="1">
      <c r="A128" s="11"/>
      <c r="B128" s="159"/>
      <c r="C128" s="11"/>
      <c r="D128" s="160" t="s">
        <v>75</v>
      </c>
      <c r="E128" s="192" t="s">
        <v>84</v>
      </c>
      <c r="F128" s="192" t="s">
        <v>176</v>
      </c>
      <c r="G128" s="11"/>
      <c r="H128" s="11"/>
      <c r="I128" s="162"/>
      <c r="J128" s="193">
        <f>BK128</f>
        <v>0</v>
      </c>
      <c r="K128" s="11"/>
      <c r="L128" s="159"/>
      <c r="M128" s="164"/>
      <c r="N128" s="165"/>
      <c r="O128" s="165"/>
      <c r="P128" s="166">
        <f>SUM(P129:P140)</f>
        <v>0</v>
      </c>
      <c r="Q128" s="165"/>
      <c r="R128" s="166">
        <f>SUM(R129:R140)</f>
        <v>0</v>
      </c>
      <c r="S128" s="165"/>
      <c r="T128" s="167">
        <f>SUM(T129:T140)</f>
        <v>178.743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0" t="s">
        <v>84</v>
      </c>
      <c r="AT128" s="168" t="s">
        <v>75</v>
      </c>
      <c r="AU128" s="168" t="s">
        <v>84</v>
      </c>
      <c r="AY128" s="160" t="s">
        <v>131</v>
      </c>
      <c r="BK128" s="169">
        <f>SUM(BK129:BK140)</f>
        <v>0</v>
      </c>
    </row>
    <row r="129" s="2" customFormat="1" ht="24.15" customHeight="1">
      <c r="A129" s="35"/>
      <c r="B129" s="170"/>
      <c r="C129" s="171" t="s">
        <v>84</v>
      </c>
      <c r="D129" s="171" t="s">
        <v>132</v>
      </c>
      <c r="E129" s="172" t="s">
        <v>177</v>
      </c>
      <c r="F129" s="173" t="s">
        <v>178</v>
      </c>
      <c r="G129" s="174" t="s">
        <v>179</v>
      </c>
      <c r="H129" s="175">
        <v>41.700000000000003</v>
      </c>
      <c r="I129" s="176"/>
      <c r="J129" s="175">
        <f>ROUND(I129*H129,2)</f>
        <v>0</v>
      </c>
      <c r="K129" s="173" t="s">
        <v>180</v>
      </c>
      <c r="L129" s="36"/>
      <c r="M129" s="177" t="s">
        <v>1</v>
      </c>
      <c r="N129" s="178" t="s">
        <v>41</v>
      </c>
      <c r="O129" s="74"/>
      <c r="P129" s="179">
        <f>O129*H129</f>
        <v>0</v>
      </c>
      <c r="Q129" s="179">
        <v>0</v>
      </c>
      <c r="R129" s="179">
        <f>Q129*H129</f>
        <v>0</v>
      </c>
      <c r="S129" s="179">
        <v>0.32000000000000001</v>
      </c>
      <c r="T129" s="180">
        <f>S129*H129</f>
        <v>13.344000000000001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137</v>
      </c>
      <c r="AT129" s="181" t="s">
        <v>132</v>
      </c>
      <c r="AU129" s="181" t="s">
        <v>86</v>
      </c>
      <c r="AY129" s="16" t="s">
        <v>131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6" t="s">
        <v>84</v>
      </c>
      <c r="BK129" s="182">
        <f>ROUND(I129*H129,2)</f>
        <v>0</v>
      </c>
      <c r="BL129" s="16" t="s">
        <v>137</v>
      </c>
      <c r="BM129" s="181" t="s">
        <v>86</v>
      </c>
    </row>
    <row r="130" s="2" customFormat="1" ht="24.15" customHeight="1">
      <c r="A130" s="35"/>
      <c r="B130" s="170"/>
      <c r="C130" s="171" t="s">
        <v>86</v>
      </c>
      <c r="D130" s="171" t="s">
        <v>132</v>
      </c>
      <c r="E130" s="172" t="s">
        <v>181</v>
      </c>
      <c r="F130" s="173" t="s">
        <v>182</v>
      </c>
      <c r="G130" s="174" t="s">
        <v>179</v>
      </c>
      <c r="H130" s="175">
        <v>240.5</v>
      </c>
      <c r="I130" s="176"/>
      <c r="J130" s="175">
        <f>ROUND(I130*H130,2)</f>
        <v>0</v>
      </c>
      <c r="K130" s="173" t="s">
        <v>180</v>
      </c>
      <c r="L130" s="36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0.316</v>
      </c>
      <c r="T130" s="180">
        <f>S130*H130</f>
        <v>75.998000000000005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137</v>
      </c>
      <c r="AT130" s="181" t="s">
        <v>132</v>
      </c>
      <c r="AU130" s="181" t="s">
        <v>86</v>
      </c>
      <c r="AY130" s="16" t="s">
        <v>131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84</v>
      </c>
      <c r="BK130" s="182">
        <f>ROUND(I130*H130,2)</f>
        <v>0</v>
      </c>
      <c r="BL130" s="16" t="s">
        <v>137</v>
      </c>
      <c r="BM130" s="181" t="s">
        <v>137</v>
      </c>
    </row>
    <row r="131" s="2" customFormat="1" ht="33" customHeight="1">
      <c r="A131" s="35"/>
      <c r="B131" s="170"/>
      <c r="C131" s="171" t="s">
        <v>142</v>
      </c>
      <c r="D131" s="171" t="s">
        <v>132</v>
      </c>
      <c r="E131" s="172" t="s">
        <v>183</v>
      </c>
      <c r="F131" s="173" t="s">
        <v>184</v>
      </c>
      <c r="G131" s="174" t="s">
        <v>185</v>
      </c>
      <c r="H131" s="175">
        <v>2</v>
      </c>
      <c r="I131" s="176"/>
      <c r="J131" s="175">
        <f>ROUND(I131*H131,2)</f>
        <v>0</v>
      </c>
      <c r="K131" s="173" t="s">
        <v>180</v>
      </c>
      <c r="L131" s="36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137</v>
      </c>
      <c r="AT131" s="181" t="s">
        <v>132</v>
      </c>
      <c r="AU131" s="181" t="s">
        <v>86</v>
      </c>
      <c r="AY131" s="16" t="s">
        <v>131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6" t="s">
        <v>84</v>
      </c>
      <c r="BK131" s="182">
        <f>ROUND(I131*H131,2)</f>
        <v>0</v>
      </c>
      <c r="BL131" s="16" t="s">
        <v>137</v>
      </c>
      <c r="BM131" s="181" t="s">
        <v>145</v>
      </c>
    </row>
    <row r="132" s="2" customFormat="1" ht="16.5" customHeight="1">
      <c r="A132" s="35"/>
      <c r="B132" s="170"/>
      <c r="C132" s="171" t="s">
        <v>137</v>
      </c>
      <c r="D132" s="171" t="s">
        <v>132</v>
      </c>
      <c r="E132" s="172" t="s">
        <v>186</v>
      </c>
      <c r="F132" s="173" t="s">
        <v>187</v>
      </c>
      <c r="G132" s="174" t="s">
        <v>188</v>
      </c>
      <c r="H132" s="175">
        <v>209.80000000000001</v>
      </c>
      <c r="I132" s="176"/>
      <c r="J132" s="175">
        <f>ROUND(I132*H132,2)</f>
        <v>0</v>
      </c>
      <c r="K132" s="173" t="s">
        <v>180</v>
      </c>
      <c r="L132" s="36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0.23000000000000001</v>
      </c>
      <c r="T132" s="180">
        <f>S132*H132</f>
        <v>48.254000000000005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137</v>
      </c>
      <c r="AT132" s="181" t="s">
        <v>132</v>
      </c>
      <c r="AU132" s="181" t="s">
        <v>86</v>
      </c>
      <c r="AY132" s="16" t="s">
        <v>131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6" t="s">
        <v>84</v>
      </c>
      <c r="BK132" s="182">
        <f>ROUND(I132*H132,2)</f>
        <v>0</v>
      </c>
      <c r="BL132" s="16" t="s">
        <v>137</v>
      </c>
      <c r="BM132" s="181" t="s">
        <v>148</v>
      </c>
    </row>
    <row r="133" s="2" customFormat="1" ht="16.5" customHeight="1">
      <c r="A133" s="35"/>
      <c r="B133" s="170"/>
      <c r="C133" s="171" t="s">
        <v>130</v>
      </c>
      <c r="D133" s="171" t="s">
        <v>132</v>
      </c>
      <c r="E133" s="172" t="s">
        <v>189</v>
      </c>
      <c r="F133" s="173" t="s">
        <v>190</v>
      </c>
      <c r="G133" s="174" t="s">
        <v>188</v>
      </c>
      <c r="H133" s="175">
        <v>357.80000000000001</v>
      </c>
      <c r="I133" s="176"/>
      <c r="J133" s="175">
        <f>ROUND(I133*H133,2)</f>
        <v>0</v>
      </c>
      <c r="K133" s="173" t="s">
        <v>180</v>
      </c>
      <c r="L133" s="36"/>
      <c r="M133" s="177" t="s">
        <v>1</v>
      </c>
      <c r="N133" s="178" t="s">
        <v>41</v>
      </c>
      <c r="O133" s="74"/>
      <c r="P133" s="179">
        <f>O133*H133</f>
        <v>0</v>
      </c>
      <c r="Q133" s="179">
        <v>0</v>
      </c>
      <c r="R133" s="179">
        <f>Q133*H133</f>
        <v>0</v>
      </c>
      <c r="S133" s="179">
        <v>0.11500000000000001</v>
      </c>
      <c r="T133" s="180">
        <f>S133*H133</f>
        <v>41.147000000000006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137</v>
      </c>
      <c r="AT133" s="181" t="s">
        <v>132</v>
      </c>
      <c r="AU133" s="181" t="s">
        <v>86</v>
      </c>
      <c r="AY133" s="16" t="s">
        <v>131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6" t="s">
        <v>84</v>
      </c>
      <c r="BK133" s="182">
        <f>ROUND(I133*H133,2)</f>
        <v>0</v>
      </c>
      <c r="BL133" s="16" t="s">
        <v>137</v>
      </c>
      <c r="BM133" s="181" t="s">
        <v>151</v>
      </c>
    </row>
    <row r="134" s="2" customFormat="1" ht="24.15" customHeight="1">
      <c r="A134" s="35"/>
      <c r="B134" s="170"/>
      <c r="C134" s="171" t="s">
        <v>145</v>
      </c>
      <c r="D134" s="171" t="s">
        <v>132</v>
      </c>
      <c r="E134" s="172" t="s">
        <v>191</v>
      </c>
      <c r="F134" s="173" t="s">
        <v>192</v>
      </c>
      <c r="G134" s="174" t="s">
        <v>179</v>
      </c>
      <c r="H134" s="175">
        <v>924.70000000000005</v>
      </c>
      <c r="I134" s="176"/>
      <c r="J134" s="175">
        <f>ROUND(I134*H134,2)</f>
        <v>0</v>
      </c>
      <c r="K134" s="173" t="s">
        <v>180</v>
      </c>
      <c r="L134" s="36"/>
      <c r="M134" s="177" t="s">
        <v>1</v>
      </c>
      <c r="N134" s="178" t="s">
        <v>41</v>
      </c>
      <c r="O134" s="7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137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137</v>
      </c>
      <c r="BM134" s="181" t="s">
        <v>8</v>
      </c>
    </row>
    <row r="135" s="2" customFormat="1" ht="33" customHeight="1">
      <c r="A135" s="35"/>
      <c r="B135" s="170"/>
      <c r="C135" s="171" t="s">
        <v>154</v>
      </c>
      <c r="D135" s="171" t="s">
        <v>132</v>
      </c>
      <c r="E135" s="172" t="s">
        <v>193</v>
      </c>
      <c r="F135" s="173" t="s">
        <v>194</v>
      </c>
      <c r="G135" s="174" t="s">
        <v>185</v>
      </c>
      <c r="H135" s="175">
        <v>131.09999999999999</v>
      </c>
      <c r="I135" s="176"/>
      <c r="J135" s="175">
        <f>ROUND(I135*H135,2)</f>
        <v>0</v>
      </c>
      <c r="K135" s="173" t="s">
        <v>180</v>
      </c>
      <c r="L135" s="36"/>
      <c r="M135" s="177" t="s">
        <v>1</v>
      </c>
      <c r="N135" s="178" t="s">
        <v>41</v>
      </c>
      <c r="O135" s="74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137</v>
      </c>
      <c r="AT135" s="181" t="s">
        <v>132</v>
      </c>
      <c r="AU135" s="181" t="s">
        <v>86</v>
      </c>
      <c r="AY135" s="16" t="s">
        <v>131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6" t="s">
        <v>84</v>
      </c>
      <c r="BK135" s="182">
        <f>ROUND(I135*H135,2)</f>
        <v>0</v>
      </c>
      <c r="BL135" s="16" t="s">
        <v>137</v>
      </c>
      <c r="BM135" s="181" t="s">
        <v>157</v>
      </c>
    </row>
    <row r="136" s="2" customFormat="1" ht="33" customHeight="1">
      <c r="A136" s="35"/>
      <c r="B136" s="170"/>
      <c r="C136" s="171" t="s">
        <v>148</v>
      </c>
      <c r="D136" s="171" t="s">
        <v>132</v>
      </c>
      <c r="E136" s="172" t="s">
        <v>195</v>
      </c>
      <c r="F136" s="173" t="s">
        <v>196</v>
      </c>
      <c r="G136" s="174" t="s">
        <v>185</v>
      </c>
      <c r="H136" s="175">
        <v>378.5</v>
      </c>
      <c r="I136" s="176"/>
      <c r="J136" s="175">
        <f>ROUND(I136*H136,2)</f>
        <v>0</v>
      </c>
      <c r="K136" s="173" t="s">
        <v>180</v>
      </c>
      <c r="L136" s="36"/>
      <c r="M136" s="177" t="s">
        <v>1</v>
      </c>
      <c r="N136" s="178" t="s">
        <v>41</v>
      </c>
      <c r="O136" s="74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137</v>
      </c>
      <c r="AT136" s="181" t="s">
        <v>132</v>
      </c>
      <c r="AU136" s="181" t="s">
        <v>86</v>
      </c>
      <c r="AY136" s="16" t="s">
        <v>131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6" t="s">
        <v>84</v>
      </c>
      <c r="BK136" s="182">
        <f>ROUND(I136*H136,2)</f>
        <v>0</v>
      </c>
      <c r="BL136" s="16" t="s">
        <v>137</v>
      </c>
      <c r="BM136" s="181" t="s">
        <v>160</v>
      </c>
    </row>
    <row r="137" s="2" customFormat="1" ht="37.8" customHeight="1">
      <c r="A137" s="35"/>
      <c r="B137" s="170"/>
      <c r="C137" s="171" t="s">
        <v>161</v>
      </c>
      <c r="D137" s="171" t="s">
        <v>132</v>
      </c>
      <c r="E137" s="172" t="s">
        <v>197</v>
      </c>
      <c r="F137" s="173" t="s">
        <v>198</v>
      </c>
      <c r="G137" s="174" t="s">
        <v>185</v>
      </c>
      <c r="H137" s="175">
        <v>602.10000000000002</v>
      </c>
      <c r="I137" s="176"/>
      <c r="J137" s="175">
        <f>ROUND(I137*H137,2)</f>
        <v>0</v>
      </c>
      <c r="K137" s="173" t="s">
        <v>180</v>
      </c>
      <c r="L137" s="36"/>
      <c r="M137" s="177" t="s">
        <v>1</v>
      </c>
      <c r="N137" s="178" t="s">
        <v>41</v>
      </c>
      <c r="O137" s="74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1" t="s">
        <v>137</v>
      </c>
      <c r="AT137" s="181" t="s">
        <v>132</v>
      </c>
      <c r="AU137" s="181" t="s">
        <v>86</v>
      </c>
      <c r="AY137" s="16" t="s">
        <v>131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6" t="s">
        <v>84</v>
      </c>
      <c r="BK137" s="182">
        <f>ROUND(I137*H137,2)</f>
        <v>0</v>
      </c>
      <c r="BL137" s="16" t="s">
        <v>137</v>
      </c>
      <c r="BM137" s="181" t="s">
        <v>164</v>
      </c>
    </row>
    <row r="138" s="2" customFormat="1" ht="33" customHeight="1">
      <c r="A138" s="35"/>
      <c r="B138" s="170"/>
      <c r="C138" s="171" t="s">
        <v>151</v>
      </c>
      <c r="D138" s="171" t="s">
        <v>132</v>
      </c>
      <c r="E138" s="172" t="s">
        <v>199</v>
      </c>
      <c r="F138" s="173" t="s">
        <v>200</v>
      </c>
      <c r="G138" s="174" t="s">
        <v>201</v>
      </c>
      <c r="H138" s="175">
        <v>1204.0999999999999</v>
      </c>
      <c r="I138" s="176"/>
      <c r="J138" s="175">
        <f>ROUND(I138*H138,2)</f>
        <v>0</v>
      </c>
      <c r="K138" s="173" t="s">
        <v>180</v>
      </c>
      <c r="L138" s="36"/>
      <c r="M138" s="177" t="s">
        <v>1</v>
      </c>
      <c r="N138" s="178" t="s">
        <v>41</v>
      </c>
      <c r="O138" s="74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137</v>
      </c>
      <c r="AT138" s="181" t="s">
        <v>132</v>
      </c>
      <c r="AU138" s="181" t="s">
        <v>86</v>
      </c>
      <c r="AY138" s="16" t="s">
        <v>131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6" t="s">
        <v>84</v>
      </c>
      <c r="BK138" s="182">
        <f>ROUND(I138*H138,2)</f>
        <v>0</v>
      </c>
      <c r="BL138" s="16" t="s">
        <v>137</v>
      </c>
      <c r="BM138" s="181" t="s">
        <v>202</v>
      </c>
    </row>
    <row r="139" s="2" customFormat="1" ht="16.5" customHeight="1">
      <c r="A139" s="35"/>
      <c r="B139" s="170"/>
      <c r="C139" s="171" t="s">
        <v>203</v>
      </c>
      <c r="D139" s="171" t="s">
        <v>132</v>
      </c>
      <c r="E139" s="172" t="s">
        <v>204</v>
      </c>
      <c r="F139" s="173" t="s">
        <v>205</v>
      </c>
      <c r="G139" s="174" t="s">
        <v>185</v>
      </c>
      <c r="H139" s="175">
        <v>602.10000000000002</v>
      </c>
      <c r="I139" s="176"/>
      <c r="J139" s="175">
        <f>ROUND(I139*H139,2)</f>
        <v>0</v>
      </c>
      <c r="K139" s="173" t="s">
        <v>180</v>
      </c>
      <c r="L139" s="36"/>
      <c r="M139" s="177" t="s">
        <v>1</v>
      </c>
      <c r="N139" s="178" t="s">
        <v>41</v>
      </c>
      <c r="O139" s="74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137</v>
      </c>
      <c r="AT139" s="181" t="s">
        <v>132</v>
      </c>
      <c r="AU139" s="181" t="s">
        <v>86</v>
      </c>
      <c r="AY139" s="16" t="s">
        <v>131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6" t="s">
        <v>84</v>
      </c>
      <c r="BK139" s="182">
        <f>ROUND(I139*H139,2)</f>
        <v>0</v>
      </c>
      <c r="BL139" s="16" t="s">
        <v>137</v>
      </c>
      <c r="BM139" s="181" t="s">
        <v>206</v>
      </c>
    </row>
    <row r="140" s="2" customFormat="1" ht="24.15" customHeight="1">
      <c r="A140" s="35"/>
      <c r="B140" s="170"/>
      <c r="C140" s="171" t="s">
        <v>8</v>
      </c>
      <c r="D140" s="171" t="s">
        <v>132</v>
      </c>
      <c r="E140" s="172" t="s">
        <v>207</v>
      </c>
      <c r="F140" s="173" t="s">
        <v>208</v>
      </c>
      <c r="G140" s="174" t="s">
        <v>179</v>
      </c>
      <c r="H140" s="175">
        <v>90</v>
      </c>
      <c r="I140" s="176"/>
      <c r="J140" s="175">
        <f>ROUND(I140*H140,2)</f>
        <v>0</v>
      </c>
      <c r="K140" s="173" t="s">
        <v>1</v>
      </c>
      <c r="L140" s="36"/>
      <c r="M140" s="177" t="s">
        <v>1</v>
      </c>
      <c r="N140" s="178" t="s">
        <v>41</v>
      </c>
      <c r="O140" s="74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137</v>
      </c>
      <c r="AT140" s="181" t="s">
        <v>132</v>
      </c>
      <c r="AU140" s="181" t="s">
        <v>86</v>
      </c>
      <c r="AY140" s="16" t="s">
        <v>131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6" t="s">
        <v>84</v>
      </c>
      <c r="BK140" s="182">
        <f>ROUND(I140*H140,2)</f>
        <v>0</v>
      </c>
      <c r="BL140" s="16" t="s">
        <v>137</v>
      </c>
      <c r="BM140" s="181" t="s">
        <v>209</v>
      </c>
    </row>
    <row r="141" s="11" customFormat="1" ht="22.8" customHeight="1">
      <c r="A141" s="11"/>
      <c r="B141" s="159"/>
      <c r="C141" s="11"/>
      <c r="D141" s="160" t="s">
        <v>75</v>
      </c>
      <c r="E141" s="192" t="s">
        <v>161</v>
      </c>
      <c r="F141" s="192" t="s">
        <v>210</v>
      </c>
      <c r="G141" s="11"/>
      <c r="H141" s="11"/>
      <c r="I141" s="162"/>
      <c r="J141" s="193">
        <f>BK141</f>
        <v>0</v>
      </c>
      <c r="K141" s="11"/>
      <c r="L141" s="159"/>
      <c r="M141" s="164"/>
      <c r="N141" s="165"/>
      <c r="O141" s="165"/>
      <c r="P141" s="166">
        <f>SUM(P142:P146)</f>
        <v>0</v>
      </c>
      <c r="Q141" s="165"/>
      <c r="R141" s="166">
        <f>SUM(R142:R146)</f>
        <v>0</v>
      </c>
      <c r="S141" s="165"/>
      <c r="T141" s="167">
        <f>SUM(T142:T146)</f>
        <v>111.45699999999999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60" t="s">
        <v>84</v>
      </c>
      <c r="AT141" s="168" t="s">
        <v>75</v>
      </c>
      <c r="AU141" s="168" t="s">
        <v>84</v>
      </c>
      <c r="AY141" s="160" t="s">
        <v>131</v>
      </c>
      <c r="BK141" s="169">
        <f>SUM(BK142:BK146)</f>
        <v>0</v>
      </c>
    </row>
    <row r="142" s="2" customFormat="1" ht="24.15" customHeight="1">
      <c r="A142" s="35"/>
      <c r="B142" s="170"/>
      <c r="C142" s="171" t="s">
        <v>211</v>
      </c>
      <c r="D142" s="171" t="s">
        <v>132</v>
      </c>
      <c r="E142" s="172" t="s">
        <v>212</v>
      </c>
      <c r="F142" s="173" t="s">
        <v>213</v>
      </c>
      <c r="G142" s="174" t="s">
        <v>188</v>
      </c>
      <c r="H142" s="175">
        <v>6</v>
      </c>
      <c r="I142" s="176"/>
      <c r="J142" s="175">
        <f>ROUND(I142*H142,2)</f>
        <v>0</v>
      </c>
      <c r="K142" s="173" t="s">
        <v>180</v>
      </c>
      <c r="L142" s="36"/>
      <c r="M142" s="177" t="s">
        <v>1</v>
      </c>
      <c r="N142" s="178" t="s">
        <v>41</v>
      </c>
      <c r="O142" s="74"/>
      <c r="P142" s="179">
        <f>O142*H142</f>
        <v>0</v>
      </c>
      <c r="Q142" s="179">
        <v>0</v>
      </c>
      <c r="R142" s="179">
        <f>Q142*H142</f>
        <v>0</v>
      </c>
      <c r="S142" s="179">
        <v>0.112</v>
      </c>
      <c r="T142" s="180">
        <f>S142*H142</f>
        <v>0.67200000000000004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137</v>
      </c>
      <c r="AT142" s="181" t="s">
        <v>132</v>
      </c>
      <c r="AU142" s="181" t="s">
        <v>86</v>
      </c>
      <c r="AY142" s="16" t="s">
        <v>131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6" t="s">
        <v>84</v>
      </c>
      <c r="BK142" s="182">
        <f>ROUND(I142*H142,2)</f>
        <v>0</v>
      </c>
      <c r="BL142" s="16" t="s">
        <v>137</v>
      </c>
      <c r="BM142" s="181" t="s">
        <v>214</v>
      </c>
    </row>
    <row r="143" s="2" customFormat="1" ht="24.15" customHeight="1">
      <c r="A143" s="35"/>
      <c r="B143" s="170"/>
      <c r="C143" s="171" t="s">
        <v>157</v>
      </c>
      <c r="D143" s="171" t="s">
        <v>132</v>
      </c>
      <c r="E143" s="172" t="s">
        <v>215</v>
      </c>
      <c r="F143" s="173" t="s">
        <v>216</v>
      </c>
      <c r="G143" s="174" t="s">
        <v>185</v>
      </c>
      <c r="H143" s="175">
        <v>43.899999999999999</v>
      </c>
      <c r="I143" s="176"/>
      <c r="J143" s="175">
        <f>ROUND(I143*H143,2)</f>
        <v>0</v>
      </c>
      <c r="K143" s="173" t="s">
        <v>180</v>
      </c>
      <c r="L143" s="36"/>
      <c r="M143" s="177" t="s">
        <v>1</v>
      </c>
      <c r="N143" s="178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2.5</v>
      </c>
      <c r="T143" s="180">
        <f>S143*H143</f>
        <v>109.75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137</v>
      </c>
      <c r="AT143" s="181" t="s">
        <v>132</v>
      </c>
      <c r="AU143" s="181" t="s">
        <v>86</v>
      </c>
      <c r="AY143" s="16" t="s">
        <v>131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6" t="s">
        <v>84</v>
      </c>
      <c r="BK143" s="182">
        <f>ROUND(I143*H143,2)</f>
        <v>0</v>
      </c>
      <c r="BL143" s="16" t="s">
        <v>137</v>
      </c>
      <c r="BM143" s="181" t="s">
        <v>217</v>
      </c>
    </row>
    <row r="144" s="2" customFormat="1" ht="24.15" customHeight="1">
      <c r="A144" s="35"/>
      <c r="B144" s="170"/>
      <c r="C144" s="171" t="s">
        <v>218</v>
      </c>
      <c r="D144" s="171" t="s">
        <v>132</v>
      </c>
      <c r="E144" s="172" t="s">
        <v>219</v>
      </c>
      <c r="F144" s="173" t="s">
        <v>220</v>
      </c>
      <c r="G144" s="174" t="s">
        <v>221</v>
      </c>
      <c r="H144" s="175">
        <v>8</v>
      </c>
      <c r="I144" s="176"/>
      <c r="J144" s="175">
        <f>ROUND(I144*H144,2)</f>
        <v>0</v>
      </c>
      <c r="K144" s="173" t="s">
        <v>180</v>
      </c>
      <c r="L144" s="36"/>
      <c r="M144" s="177" t="s">
        <v>1</v>
      </c>
      <c r="N144" s="178" t="s">
        <v>41</v>
      </c>
      <c r="O144" s="74"/>
      <c r="P144" s="179">
        <f>O144*H144</f>
        <v>0</v>
      </c>
      <c r="Q144" s="179">
        <v>0</v>
      </c>
      <c r="R144" s="179">
        <f>Q144*H144</f>
        <v>0</v>
      </c>
      <c r="S144" s="179">
        <v>0.074999999999999997</v>
      </c>
      <c r="T144" s="180">
        <f>S144*H144</f>
        <v>0.59999999999999998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1" t="s">
        <v>137</v>
      </c>
      <c r="AT144" s="181" t="s">
        <v>132</v>
      </c>
      <c r="AU144" s="181" t="s">
        <v>86</v>
      </c>
      <c r="AY144" s="16" t="s">
        <v>131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6" t="s">
        <v>84</v>
      </c>
      <c r="BK144" s="182">
        <f>ROUND(I144*H144,2)</f>
        <v>0</v>
      </c>
      <c r="BL144" s="16" t="s">
        <v>137</v>
      </c>
      <c r="BM144" s="181" t="s">
        <v>222</v>
      </c>
    </row>
    <row r="145" s="2" customFormat="1" ht="21.75" customHeight="1">
      <c r="A145" s="35"/>
      <c r="B145" s="170"/>
      <c r="C145" s="171" t="s">
        <v>160</v>
      </c>
      <c r="D145" s="171" t="s">
        <v>132</v>
      </c>
      <c r="E145" s="172" t="s">
        <v>223</v>
      </c>
      <c r="F145" s="173" t="s">
        <v>224</v>
      </c>
      <c r="G145" s="174" t="s">
        <v>221</v>
      </c>
      <c r="H145" s="175">
        <v>5</v>
      </c>
      <c r="I145" s="176"/>
      <c r="J145" s="175">
        <f>ROUND(I145*H145,2)</f>
        <v>0</v>
      </c>
      <c r="K145" s="173" t="s">
        <v>180</v>
      </c>
      <c r="L145" s="36"/>
      <c r="M145" s="177" t="s">
        <v>1</v>
      </c>
      <c r="N145" s="178" t="s">
        <v>41</v>
      </c>
      <c r="O145" s="74"/>
      <c r="P145" s="179">
        <f>O145*H145</f>
        <v>0</v>
      </c>
      <c r="Q145" s="179">
        <v>0</v>
      </c>
      <c r="R145" s="179">
        <f>Q145*H145</f>
        <v>0</v>
      </c>
      <c r="S145" s="179">
        <v>0.086999999999999994</v>
      </c>
      <c r="T145" s="180">
        <f>S145*H145</f>
        <v>0.43499999999999994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137</v>
      </c>
      <c r="AT145" s="181" t="s">
        <v>132</v>
      </c>
      <c r="AU145" s="181" t="s">
        <v>86</v>
      </c>
      <c r="AY145" s="16" t="s">
        <v>131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6" t="s">
        <v>84</v>
      </c>
      <c r="BK145" s="182">
        <f>ROUND(I145*H145,2)</f>
        <v>0</v>
      </c>
      <c r="BL145" s="16" t="s">
        <v>137</v>
      </c>
      <c r="BM145" s="181" t="s">
        <v>225</v>
      </c>
    </row>
    <row r="146" s="2" customFormat="1" ht="16.5" customHeight="1">
      <c r="A146" s="35"/>
      <c r="B146" s="170"/>
      <c r="C146" s="171" t="s">
        <v>226</v>
      </c>
      <c r="D146" s="171" t="s">
        <v>132</v>
      </c>
      <c r="E146" s="172" t="s">
        <v>227</v>
      </c>
      <c r="F146" s="173" t="s">
        <v>228</v>
      </c>
      <c r="G146" s="174" t="s">
        <v>221</v>
      </c>
      <c r="H146" s="175">
        <v>4</v>
      </c>
      <c r="I146" s="176"/>
      <c r="J146" s="175">
        <f>ROUND(I146*H146,2)</f>
        <v>0</v>
      </c>
      <c r="K146" s="173" t="s">
        <v>1</v>
      </c>
      <c r="L146" s="36"/>
      <c r="M146" s="177" t="s">
        <v>1</v>
      </c>
      <c r="N146" s="178" t="s">
        <v>41</v>
      </c>
      <c r="O146" s="74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137</v>
      </c>
      <c r="AT146" s="181" t="s">
        <v>132</v>
      </c>
      <c r="AU146" s="181" t="s">
        <v>86</v>
      </c>
      <c r="AY146" s="16" t="s">
        <v>131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6" t="s">
        <v>84</v>
      </c>
      <c r="BK146" s="182">
        <f>ROUND(I146*H146,2)</f>
        <v>0</v>
      </c>
      <c r="BL146" s="16" t="s">
        <v>137</v>
      </c>
      <c r="BM146" s="181" t="s">
        <v>229</v>
      </c>
    </row>
    <row r="147" s="11" customFormat="1" ht="22.8" customHeight="1">
      <c r="A147" s="11"/>
      <c r="B147" s="159"/>
      <c r="C147" s="11"/>
      <c r="D147" s="160" t="s">
        <v>75</v>
      </c>
      <c r="E147" s="192" t="s">
        <v>230</v>
      </c>
      <c r="F147" s="192" t="s">
        <v>231</v>
      </c>
      <c r="G147" s="11"/>
      <c r="H147" s="11"/>
      <c r="I147" s="162"/>
      <c r="J147" s="193">
        <f>BK147</f>
        <v>0</v>
      </c>
      <c r="K147" s="11"/>
      <c r="L147" s="159"/>
      <c r="M147" s="164"/>
      <c r="N147" s="165"/>
      <c r="O147" s="165"/>
      <c r="P147" s="166">
        <f>SUM(P148:P150)</f>
        <v>0</v>
      </c>
      <c r="Q147" s="165"/>
      <c r="R147" s="166">
        <f>SUM(R148:R150)</f>
        <v>0</v>
      </c>
      <c r="S147" s="165"/>
      <c r="T147" s="167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60" t="s">
        <v>84</v>
      </c>
      <c r="AT147" s="168" t="s">
        <v>75</v>
      </c>
      <c r="AU147" s="168" t="s">
        <v>84</v>
      </c>
      <c r="AY147" s="160" t="s">
        <v>131</v>
      </c>
      <c r="BK147" s="169">
        <f>SUM(BK148:BK150)</f>
        <v>0</v>
      </c>
    </row>
    <row r="148" s="2" customFormat="1" ht="21.75" customHeight="1">
      <c r="A148" s="35"/>
      <c r="B148" s="170"/>
      <c r="C148" s="171" t="s">
        <v>164</v>
      </c>
      <c r="D148" s="171" t="s">
        <v>132</v>
      </c>
      <c r="E148" s="172" t="s">
        <v>232</v>
      </c>
      <c r="F148" s="173" t="s">
        <v>233</v>
      </c>
      <c r="G148" s="174" t="s">
        <v>201</v>
      </c>
      <c r="H148" s="175">
        <v>290.10000000000002</v>
      </c>
      <c r="I148" s="176"/>
      <c r="J148" s="175">
        <f>ROUND(I148*H148,2)</f>
        <v>0</v>
      </c>
      <c r="K148" s="173" t="s">
        <v>180</v>
      </c>
      <c r="L148" s="36"/>
      <c r="M148" s="177" t="s">
        <v>1</v>
      </c>
      <c r="N148" s="178" t="s">
        <v>41</v>
      </c>
      <c r="O148" s="7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137</v>
      </c>
      <c r="AT148" s="181" t="s">
        <v>132</v>
      </c>
      <c r="AU148" s="181" t="s">
        <v>86</v>
      </c>
      <c r="AY148" s="16" t="s">
        <v>131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6" t="s">
        <v>84</v>
      </c>
      <c r="BK148" s="182">
        <f>ROUND(I148*H148,2)</f>
        <v>0</v>
      </c>
      <c r="BL148" s="16" t="s">
        <v>137</v>
      </c>
      <c r="BM148" s="181" t="s">
        <v>234</v>
      </c>
    </row>
    <row r="149" s="2" customFormat="1" ht="24.15" customHeight="1">
      <c r="A149" s="35"/>
      <c r="B149" s="170"/>
      <c r="C149" s="171" t="s">
        <v>235</v>
      </c>
      <c r="D149" s="171" t="s">
        <v>132</v>
      </c>
      <c r="E149" s="172" t="s">
        <v>236</v>
      </c>
      <c r="F149" s="173" t="s">
        <v>237</v>
      </c>
      <c r="G149" s="174" t="s">
        <v>201</v>
      </c>
      <c r="H149" s="175">
        <v>2610.8000000000002</v>
      </c>
      <c r="I149" s="176"/>
      <c r="J149" s="175">
        <f>ROUND(I149*H149,2)</f>
        <v>0</v>
      </c>
      <c r="K149" s="173" t="s">
        <v>180</v>
      </c>
      <c r="L149" s="36"/>
      <c r="M149" s="177" t="s">
        <v>1</v>
      </c>
      <c r="N149" s="178" t="s">
        <v>41</v>
      </c>
      <c r="O149" s="74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137</v>
      </c>
      <c r="AT149" s="181" t="s">
        <v>132</v>
      </c>
      <c r="AU149" s="181" t="s">
        <v>86</v>
      </c>
      <c r="AY149" s="16" t="s">
        <v>131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84</v>
      </c>
      <c r="BK149" s="182">
        <f>ROUND(I149*H149,2)</f>
        <v>0</v>
      </c>
      <c r="BL149" s="16" t="s">
        <v>137</v>
      </c>
      <c r="BM149" s="181" t="s">
        <v>238</v>
      </c>
    </row>
    <row r="150" s="2" customFormat="1" ht="44.25" customHeight="1">
      <c r="A150" s="35"/>
      <c r="B150" s="170"/>
      <c r="C150" s="171" t="s">
        <v>202</v>
      </c>
      <c r="D150" s="171" t="s">
        <v>132</v>
      </c>
      <c r="E150" s="172" t="s">
        <v>239</v>
      </c>
      <c r="F150" s="173" t="s">
        <v>240</v>
      </c>
      <c r="G150" s="174" t="s">
        <v>201</v>
      </c>
      <c r="H150" s="175">
        <v>290.10000000000002</v>
      </c>
      <c r="I150" s="176"/>
      <c r="J150" s="175">
        <f>ROUND(I150*H150,2)</f>
        <v>0</v>
      </c>
      <c r="K150" s="173" t="s">
        <v>180</v>
      </c>
      <c r="L150" s="36"/>
      <c r="M150" s="177" t="s">
        <v>1</v>
      </c>
      <c r="N150" s="178" t="s">
        <v>41</v>
      </c>
      <c r="O150" s="74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137</v>
      </c>
      <c r="AT150" s="181" t="s">
        <v>132</v>
      </c>
      <c r="AU150" s="181" t="s">
        <v>86</v>
      </c>
      <c r="AY150" s="16" t="s">
        <v>131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6" t="s">
        <v>84</v>
      </c>
      <c r="BK150" s="182">
        <f>ROUND(I150*H150,2)</f>
        <v>0</v>
      </c>
      <c r="BL150" s="16" t="s">
        <v>137</v>
      </c>
      <c r="BM150" s="181" t="s">
        <v>241</v>
      </c>
    </row>
    <row r="151" s="11" customFormat="1" ht="25.92" customHeight="1">
      <c r="A151" s="11"/>
      <c r="B151" s="159"/>
      <c r="C151" s="11"/>
      <c r="D151" s="160" t="s">
        <v>75</v>
      </c>
      <c r="E151" s="161" t="s">
        <v>242</v>
      </c>
      <c r="F151" s="161" t="s">
        <v>243</v>
      </c>
      <c r="G151" s="11"/>
      <c r="H151" s="11"/>
      <c r="I151" s="162"/>
      <c r="J151" s="163">
        <f>BK151</f>
        <v>0</v>
      </c>
      <c r="K151" s="11"/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60" t="s">
        <v>86</v>
      </c>
      <c r="AT151" s="168" t="s">
        <v>75</v>
      </c>
      <c r="AU151" s="168" t="s">
        <v>76</v>
      </c>
      <c r="AY151" s="160" t="s">
        <v>131</v>
      </c>
      <c r="BK151" s="169">
        <f>BK152</f>
        <v>0</v>
      </c>
    </row>
    <row r="152" s="11" customFormat="1" ht="22.8" customHeight="1">
      <c r="A152" s="11"/>
      <c r="B152" s="159"/>
      <c r="C152" s="11"/>
      <c r="D152" s="160" t="s">
        <v>75</v>
      </c>
      <c r="E152" s="192" t="s">
        <v>244</v>
      </c>
      <c r="F152" s="192" t="s">
        <v>245</v>
      </c>
      <c r="G152" s="11"/>
      <c r="H152" s="11"/>
      <c r="I152" s="162"/>
      <c r="J152" s="193">
        <f>BK152</f>
        <v>0</v>
      </c>
      <c r="K152" s="11"/>
      <c r="L152" s="159"/>
      <c r="M152" s="164"/>
      <c r="N152" s="165"/>
      <c r="O152" s="165"/>
      <c r="P152" s="166">
        <f>P153</f>
        <v>0</v>
      </c>
      <c r="Q152" s="165"/>
      <c r="R152" s="166">
        <f>R153</f>
        <v>0</v>
      </c>
      <c r="S152" s="165"/>
      <c r="T152" s="167">
        <f>T153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60" t="s">
        <v>86</v>
      </c>
      <c r="AT152" s="168" t="s">
        <v>75</v>
      </c>
      <c r="AU152" s="168" t="s">
        <v>84</v>
      </c>
      <c r="AY152" s="160" t="s">
        <v>131</v>
      </c>
      <c r="BK152" s="169">
        <f>BK153</f>
        <v>0</v>
      </c>
    </row>
    <row r="153" s="2" customFormat="1" ht="24.15" customHeight="1">
      <c r="A153" s="35"/>
      <c r="B153" s="170"/>
      <c r="C153" s="171" t="s">
        <v>7</v>
      </c>
      <c r="D153" s="171" t="s">
        <v>132</v>
      </c>
      <c r="E153" s="172" t="s">
        <v>246</v>
      </c>
      <c r="F153" s="173" t="s">
        <v>247</v>
      </c>
      <c r="G153" s="174" t="s">
        <v>221</v>
      </c>
      <c r="H153" s="175">
        <v>8</v>
      </c>
      <c r="I153" s="176"/>
      <c r="J153" s="175">
        <f>ROUND(I153*H153,2)</f>
        <v>0</v>
      </c>
      <c r="K153" s="173" t="s">
        <v>1</v>
      </c>
      <c r="L153" s="36"/>
      <c r="M153" s="183" t="s">
        <v>1</v>
      </c>
      <c r="N153" s="184" t="s">
        <v>41</v>
      </c>
      <c r="O153" s="185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160</v>
      </c>
      <c r="AT153" s="181" t="s">
        <v>132</v>
      </c>
      <c r="AU153" s="181" t="s">
        <v>86</v>
      </c>
      <c r="AY153" s="16" t="s">
        <v>131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6" t="s">
        <v>84</v>
      </c>
      <c r="BK153" s="182">
        <f>ROUND(I153*H153,2)</f>
        <v>0</v>
      </c>
      <c r="BL153" s="16" t="s">
        <v>160</v>
      </c>
      <c r="BM153" s="181" t="s">
        <v>248</v>
      </c>
    </row>
    <row r="154" s="2" customFormat="1" ht="6.96" customHeight="1">
      <c r="A154" s="35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36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autoFilter ref="C125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249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ROUND((SUM(BE127:BE151)),  2)</f>
        <v>0</v>
      </c>
      <c r="G35" s="35"/>
      <c r="H35" s="35"/>
      <c r="I35" s="133">
        <v>0.20999999999999999</v>
      </c>
      <c r="J35" s="132">
        <f>ROUND(((SUM(BE127:BE151))*I35),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ROUND((SUM(BF127:BF151)),  2)</f>
        <v>0</v>
      </c>
      <c r="G36" s="35"/>
      <c r="H36" s="35"/>
      <c r="I36" s="133">
        <v>0.12</v>
      </c>
      <c r="J36" s="132">
        <f>ROUND(((SUM(BF127:BF151))*I36),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ROUND((SUM(BG127:BG151)),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ROUND((SUM(BH127:BH151)),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ROUND((SUM(BI127:BI151)),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20-A - D.02 - Zpevněné plochy a parkové komunikace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J127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168</v>
      </c>
      <c r="E99" s="147"/>
      <c r="F99" s="147"/>
      <c r="G99" s="147"/>
      <c r="H99" s="147"/>
      <c r="I99" s="147"/>
      <c r="J99" s="148">
        <f>J128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169</v>
      </c>
      <c r="E100" s="190"/>
      <c r="F100" s="190"/>
      <c r="G100" s="190"/>
      <c r="H100" s="190"/>
      <c r="I100" s="190"/>
      <c r="J100" s="191">
        <f>J129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8"/>
      <c r="C101" s="12"/>
      <c r="D101" s="189" t="s">
        <v>250</v>
      </c>
      <c r="E101" s="190"/>
      <c r="F101" s="190"/>
      <c r="G101" s="190"/>
      <c r="H101" s="190"/>
      <c r="I101" s="190"/>
      <c r="J101" s="191">
        <f>J135</f>
        <v>0</v>
      </c>
      <c r="K101" s="12"/>
      <c r="L101" s="18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88"/>
      <c r="C102" s="12"/>
      <c r="D102" s="189" t="s">
        <v>251</v>
      </c>
      <c r="E102" s="190"/>
      <c r="F102" s="190"/>
      <c r="G102" s="190"/>
      <c r="H102" s="190"/>
      <c r="I102" s="190"/>
      <c r="J102" s="191">
        <f>J137</f>
        <v>0</v>
      </c>
      <c r="K102" s="12"/>
      <c r="L102" s="18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188"/>
      <c r="C103" s="12"/>
      <c r="D103" s="189" t="s">
        <v>252</v>
      </c>
      <c r="E103" s="190"/>
      <c r="F103" s="190"/>
      <c r="G103" s="190"/>
      <c r="H103" s="190"/>
      <c r="I103" s="190"/>
      <c r="J103" s="191">
        <f>J144</f>
        <v>0</v>
      </c>
      <c r="K103" s="12"/>
      <c r="L103" s="18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188"/>
      <c r="C104" s="12"/>
      <c r="D104" s="189" t="s">
        <v>170</v>
      </c>
      <c r="E104" s="190"/>
      <c r="F104" s="190"/>
      <c r="G104" s="190"/>
      <c r="H104" s="190"/>
      <c r="I104" s="190"/>
      <c r="J104" s="191">
        <f>J146</f>
        <v>0</v>
      </c>
      <c r="K104" s="12"/>
      <c r="L104" s="18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188"/>
      <c r="C105" s="12"/>
      <c r="D105" s="189" t="s">
        <v>253</v>
      </c>
      <c r="E105" s="190"/>
      <c r="F105" s="190"/>
      <c r="G105" s="190"/>
      <c r="H105" s="190"/>
      <c r="I105" s="190"/>
      <c r="J105" s="191">
        <f>J150</f>
        <v>0</v>
      </c>
      <c r="K105" s="12"/>
      <c r="L105" s="18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117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26" t="str">
        <f>E7</f>
        <v>Rekonstrukce parku Mírové náměstí, M.lázně - rozpočet 2024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9"/>
      <c r="C116" s="29" t="s">
        <v>110</v>
      </c>
      <c r="L116" s="19"/>
    </row>
    <row r="117" s="2" customFormat="1" ht="16.5" customHeight="1">
      <c r="A117" s="35"/>
      <c r="B117" s="36"/>
      <c r="C117" s="35"/>
      <c r="D117" s="35"/>
      <c r="E117" s="126" t="s">
        <v>165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166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64" t="str">
        <f>E11</f>
        <v>20-A - D.02 - Zpevněné plochy a parkové komunikace</v>
      </c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5"/>
      <c r="E121" s="35"/>
      <c r="F121" s="24" t="str">
        <f>F14</f>
        <v>Mariánské Lázně</v>
      </c>
      <c r="G121" s="35"/>
      <c r="H121" s="35"/>
      <c r="I121" s="29" t="s">
        <v>22</v>
      </c>
      <c r="J121" s="66" t="str">
        <f>IF(J14="","",J14)</f>
        <v>1. 7. 2024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5"/>
      <c r="E123" s="35"/>
      <c r="F123" s="24" t="str">
        <f>E17</f>
        <v>Město Mariánské Lázně</v>
      </c>
      <c r="G123" s="35"/>
      <c r="H123" s="35"/>
      <c r="I123" s="29" t="s">
        <v>30</v>
      </c>
      <c r="J123" s="33" t="str">
        <f>E23</f>
        <v>ing.Rákos Tomáš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5"/>
      <c r="E124" s="35"/>
      <c r="F124" s="24" t="str">
        <f>IF(E20="","",E20)</f>
        <v>Vyplň údaj</v>
      </c>
      <c r="G124" s="35"/>
      <c r="H124" s="35"/>
      <c r="I124" s="29" t="s">
        <v>33</v>
      </c>
      <c r="J124" s="33" t="str">
        <f>E26</f>
        <v>Milan Hájek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0" customFormat="1" ht="29.28" customHeight="1">
      <c r="A126" s="149"/>
      <c r="B126" s="150"/>
      <c r="C126" s="151" t="s">
        <v>118</v>
      </c>
      <c r="D126" s="152" t="s">
        <v>61</v>
      </c>
      <c r="E126" s="152" t="s">
        <v>57</v>
      </c>
      <c r="F126" s="152" t="s">
        <v>58</v>
      </c>
      <c r="G126" s="152" t="s">
        <v>119</v>
      </c>
      <c r="H126" s="152" t="s">
        <v>120</v>
      </c>
      <c r="I126" s="152" t="s">
        <v>121</v>
      </c>
      <c r="J126" s="152" t="s">
        <v>114</v>
      </c>
      <c r="K126" s="153" t="s">
        <v>122</v>
      </c>
      <c r="L126" s="154"/>
      <c r="M126" s="83" t="s">
        <v>1</v>
      </c>
      <c r="N126" s="84" t="s">
        <v>40</v>
      </c>
      <c r="O126" s="84" t="s">
        <v>123</v>
      </c>
      <c r="P126" s="84" t="s">
        <v>124</v>
      </c>
      <c r="Q126" s="84" t="s">
        <v>125</v>
      </c>
      <c r="R126" s="84" t="s">
        <v>126</v>
      </c>
      <c r="S126" s="84" t="s">
        <v>127</v>
      </c>
      <c r="T126" s="85" t="s">
        <v>128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5"/>
      <c r="B127" s="36"/>
      <c r="C127" s="90" t="s">
        <v>129</v>
      </c>
      <c r="D127" s="35"/>
      <c r="E127" s="35"/>
      <c r="F127" s="35"/>
      <c r="G127" s="35"/>
      <c r="H127" s="35"/>
      <c r="I127" s="35"/>
      <c r="J127" s="155">
        <f>BK127</f>
        <v>0</v>
      </c>
      <c r="K127" s="35"/>
      <c r="L127" s="36"/>
      <c r="M127" s="86"/>
      <c r="N127" s="70"/>
      <c r="O127" s="87"/>
      <c r="P127" s="156">
        <f>P128</f>
        <v>0</v>
      </c>
      <c r="Q127" s="87"/>
      <c r="R127" s="156">
        <f>R128</f>
        <v>259.39500499999991</v>
      </c>
      <c r="S127" s="87"/>
      <c r="T127" s="15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75</v>
      </c>
      <c r="AU127" s="16" t="s">
        <v>116</v>
      </c>
      <c r="BK127" s="158">
        <f>BK128</f>
        <v>0</v>
      </c>
    </row>
    <row r="128" s="11" customFormat="1" ht="25.92" customHeight="1">
      <c r="A128" s="11"/>
      <c r="B128" s="159"/>
      <c r="C128" s="11"/>
      <c r="D128" s="160" t="s">
        <v>75</v>
      </c>
      <c r="E128" s="161" t="s">
        <v>174</v>
      </c>
      <c r="F128" s="161" t="s">
        <v>175</v>
      </c>
      <c r="G128" s="11"/>
      <c r="H128" s="11"/>
      <c r="I128" s="162"/>
      <c r="J128" s="163">
        <f>BK128</f>
        <v>0</v>
      </c>
      <c r="K128" s="11"/>
      <c r="L128" s="159"/>
      <c r="M128" s="164"/>
      <c r="N128" s="165"/>
      <c r="O128" s="165"/>
      <c r="P128" s="166">
        <f>P129+P135+P137+P144+P146+P150</f>
        <v>0</v>
      </c>
      <c r="Q128" s="165"/>
      <c r="R128" s="166">
        <f>R129+R135+R137+R144+R146+R150</f>
        <v>259.39500499999991</v>
      </c>
      <c r="S128" s="165"/>
      <c r="T128" s="167">
        <f>T129+T135+T137+T144+T146+T150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60" t="s">
        <v>84</v>
      </c>
      <c r="AT128" s="168" t="s">
        <v>75</v>
      </c>
      <c r="AU128" s="168" t="s">
        <v>76</v>
      </c>
      <c r="AY128" s="160" t="s">
        <v>131</v>
      </c>
      <c r="BK128" s="169">
        <f>BK129+BK135+BK137+BK144+BK146+BK150</f>
        <v>0</v>
      </c>
    </row>
    <row r="129" s="11" customFormat="1" ht="22.8" customHeight="1">
      <c r="A129" s="11"/>
      <c r="B129" s="159"/>
      <c r="C129" s="11"/>
      <c r="D129" s="160" t="s">
        <v>75</v>
      </c>
      <c r="E129" s="192" t="s">
        <v>84</v>
      </c>
      <c r="F129" s="192" t="s">
        <v>176</v>
      </c>
      <c r="G129" s="11"/>
      <c r="H129" s="11"/>
      <c r="I129" s="162"/>
      <c r="J129" s="193">
        <f>BK129</f>
        <v>0</v>
      </c>
      <c r="K129" s="11"/>
      <c r="L129" s="159"/>
      <c r="M129" s="164"/>
      <c r="N129" s="165"/>
      <c r="O129" s="165"/>
      <c r="P129" s="166">
        <f>SUM(P130:P134)</f>
        <v>0</v>
      </c>
      <c r="Q129" s="165"/>
      <c r="R129" s="166">
        <f>SUM(R130:R134)</f>
        <v>0</v>
      </c>
      <c r="S129" s="165"/>
      <c r="T129" s="167">
        <f>SUM(T130:T134)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60" t="s">
        <v>84</v>
      </c>
      <c r="AT129" s="168" t="s">
        <v>75</v>
      </c>
      <c r="AU129" s="168" t="s">
        <v>84</v>
      </c>
      <c r="AY129" s="160" t="s">
        <v>131</v>
      </c>
      <c r="BK129" s="169">
        <f>SUM(BK130:BK134)</f>
        <v>0</v>
      </c>
    </row>
    <row r="130" s="2" customFormat="1" ht="33" customHeight="1">
      <c r="A130" s="35"/>
      <c r="B130" s="170"/>
      <c r="C130" s="171" t="s">
        <v>84</v>
      </c>
      <c r="D130" s="171" t="s">
        <v>132</v>
      </c>
      <c r="E130" s="172" t="s">
        <v>254</v>
      </c>
      <c r="F130" s="173" t="s">
        <v>255</v>
      </c>
      <c r="G130" s="174" t="s">
        <v>185</v>
      </c>
      <c r="H130" s="175">
        <v>49.700000000000003</v>
      </c>
      <c r="I130" s="176"/>
      <c r="J130" s="175">
        <f>ROUND(I130*H130,2)</f>
        <v>0</v>
      </c>
      <c r="K130" s="173" t="s">
        <v>180</v>
      </c>
      <c r="L130" s="36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137</v>
      </c>
      <c r="AT130" s="181" t="s">
        <v>132</v>
      </c>
      <c r="AU130" s="181" t="s">
        <v>86</v>
      </c>
      <c r="AY130" s="16" t="s">
        <v>131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84</v>
      </c>
      <c r="BK130" s="182">
        <f>ROUND(I130*H130,2)</f>
        <v>0</v>
      </c>
      <c r="BL130" s="16" t="s">
        <v>137</v>
      </c>
      <c r="BM130" s="181" t="s">
        <v>86</v>
      </c>
    </row>
    <row r="131" s="2" customFormat="1" ht="37.8" customHeight="1">
      <c r="A131" s="35"/>
      <c r="B131" s="170"/>
      <c r="C131" s="171" t="s">
        <v>86</v>
      </c>
      <c r="D131" s="171" t="s">
        <v>132</v>
      </c>
      <c r="E131" s="172" t="s">
        <v>197</v>
      </c>
      <c r="F131" s="173" t="s">
        <v>198</v>
      </c>
      <c r="G131" s="174" t="s">
        <v>185</v>
      </c>
      <c r="H131" s="175">
        <v>49.700000000000003</v>
      </c>
      <c r="I131" s="176"/>
      <c r="J131" s="175">
        <f>ROUND(I131*H131,2)</f>
        <v>0</v>
      </c>
      <c r="K131" s="173" t="s">
        <v>180</v>
      </c>
      <c r="L131" s="36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137</v>
      </c>
      <c r="AT131" s="181" t="s">
        <v>132</v>
      </c>
      <c r="AU131" s="181" t="s">
        <v>86</v>
      </c>
      <c r="AY131" s="16" t="s">
        <v>131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6" t="s">
        <v>84</v>
      </c>
      <c r="BK131" s="182">
        <f>ROUND(I131*H131,2)</f>
        <v>0</v>
      </c>
      <c r="BL131" s="16" t="s">
        <v>137</v>
      </c>
      <c r="BM131" s="181" t="s">
        <v>137</v>
      </c>
    </row>
    <row r="132" s="2" customFormat="1" ht="33" customHeight="1">
      <c r="A132" s="35"/>
      <c r="B132" s="170"/>
      <c r="C132" s="171" t="s">
        <v>142</v>
      </c>
      <c r="D132" s="171" t="s">
        <v>132</v>
      </c>
      <c r="E132" s="172" t="s">
        <v>199</v>
      </c>
      <c r="F132" s="173" t="s">
        <v>200</v>
      </c>
      <c r="G132" s="174" t="s">
        <v>201</v>
      </c>
      <c r="H132" s="175">
        <v>99.400000000000006</v>
      </c>
      <c r="I132" s="176"/>
      <c r="J132" s="175">
        <f>ROUND(I132*H132,2)</f>
        <v>0</v>
      </c>
      <c r="K132" s="173" t="s">
        <v>180</v>
      </c>
      <c r="L132" s="36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137</v>
      </c>
      <c r="AT132" s="181" t="s">
        <v>132</v>
      </c>
      <c r="AU132" s="181" t="s">
        <v>86</v>
      </c>
      <c r="AY132" s="16" t="s">
        <v>131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6" t="s">
        <v>84</v>
      </c>
      <c r="BK132" s="182">
        <f>ROUND(I132*H132,2)</f>
        <v>0</v>
      </c>
      <c r="BL132" s="16" t="s">
        <v>137</v>
      </c>
      <c r="BM132" s="181" t="s">
        <v>145</v>
      </c>
    </row>
    <row r="133" s="2" customFormat="1" ht="16.5" customHeight="1">
      <c r="A133" s="35"/>
      <c r="B133" s="170"/>
      <c r="C133" s="171" t="s">
        <v>137</v>
      </c>
      <c r="D133" s="171" t="s">
        <v>132</v>
      </c>
      <c r="E133" s="172" t="s">
        <v>204</v>
      </c>
      <c r="F133" s="173" t="s">
        <v>205</v>
      </c>
      <c r="G133" s="174" t="s">
        <v>185</v>
      </c>
      <c r="H133" s="175">
        <v>49.700000000000003</v>
      </c>
      <c r="I133" s="176"/>
      <c r="J133" s="175">
        <f>ROUND(I133*H133,2)</f>
        <v>0</v>
      </c>
      <c r="K133" s="173" t="s">
        <v>180</v>
      </c>
      <c r="L133" s="36"/>
      <c r="M133" s="177" t="s">
        <v>1</v>
      </c>
      <c r="N133" s="178" t="s">
        <v>41</v>
      </c>
      <c r="O133" s="74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137</v>
      </c>
      <c r="AT133" s="181" t="s">
        <v>132</v>
      </c>
      <c r="AU133" s="181" t="s">
        <v>86</v>
      </c>
      <c r="AY133" s="16" t="s">
        <v>131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6" t="s">
        <v>84</v>
      </c>
      <c r="BK133" s="182">
        <f>ROUND(I133*H133,2)</f>
        <v>0</v>
      </c>
      <c r="BL133" s="16" t="s">
        <v>137</v>
      </c>
      <c r="BM133" s="181" t="s">
        <v>148</v>
      </c>
    </row>
    <row r="134" s="2" customFormat="1" ht="24.15" customHeight="1">
      <c r="A134" s="35"/>
      <c r="B134" s="170"/>
      <c r="C134" s="171" t="s">
        <v>130</v>
      </c>
      <c r="D134" s="171" t="s">
        <v>132</v>
      </c>
      <c r="E134" s="172" t="s">
        <v>256</v>
      </c>
      <c r="F134" s="173" t="s">
        <v>257</v>
      </c>
      <c r="G134" s="174" t="s">
        <v>179</v>
      </c>
      <c r="H134" s="175">
        <v>484.39999999999998</v>
      </c>
      <c r="I134" s="176"/>
      <c r="J134" s="175">
        <f>ROUND(I134*H134,2)</f>
        <v>0</v>
      </c>
      <c r="K134" s="173" t="s">
        <v>180</v>
      </c>
      <c r="L134" s="36"/>
      <c r="M134" s="177" t="s">
        <v>1</v>
      </c>
      <c r="N134" s="178" t="s">
        <v>41</v>
      </c>
      <c r="O134" s="7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137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137</v>
      </c>
      <c r="BM134" s="181" t="s">
        <v>151</v>
      </c>
    </row>
    <row r="135" s="11" customFormat="1" ht="22.8" customHeight="1">
      <c r="A135" s="11"/>
      <c r="B135" s="159"/>
      <c r="C135" s="11"/>
      <c r="D135" s="160" t="s">
        <v>75</v>
      </c>
      <c r="E135" s="192" t="s">
        <v>137</v>
      </c>
      <c r="F135" s="192" t="s">
        <v>258</v>
      </c>
      <c r="G135" s="11"/>
      <c r="H135" s="11"/>
      <c r="I135" s="162"/>
      <c r="J135" s="193">
        <f>BK135</f>
        <v>0</v>
      </c>
      <c r="K135" s="11"/>
      <c r="L135" s="159"/>
      <c r="M135" s="164"/>
      <c r="N135" s="165"/>
      <c r="O135" s="165"/>
      <c r="P135" s="166">
        <f>P136</f>
        <v>0</v>
      </c>
      <c r="Q135" s="165"/>
      <c r="R135" s="166">
        <f>R136</f>
        <v>0</v>
      </c>
      <c r="S135" s="165"/>
      <c r="T135" s="167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60" t="s">
        <v>84</v>
      </c>
      <c r="AT135" s="168" t="s">
        <v>75</v>
      </c>
      <c r="AU135" s="168" t="s">
        <v>84</v>
      </c>
      <c r="AY135" s="160" t="s">
        <v>131</v>
      </c>
      <c r="BK135" s="169">
        <f>BK136</f>
        <v>0</v>
      </c>
    </row>
    <row r="136" s="2" customFormat="1" ht="21.75" customHeight="1">
      <c r="A136" s="35"/>
      <c r="B136" s="170"/>
      <c r="C136" s="171" t="s">
        <v>145</v>
      </c>
      <c r="D136" s="171" t="s">
        <v>132</v>
      </c>
      <c r="E136" s="172" t="s">
        <v>259</v>
      </c>
      <c r="F136" s="173" t="s">
        <v>260</v>
      </c>
      <c r="G136" s="174" t="s">
        <v>221</v>
      </c>
      <c r="H136" s="175">
        <v>3</v>
      </c>
      <c r="I136" s="176"/>
      <c r="J136" s="175">
        <f>ROUND(I136*H136,2)</f>
        <v>0</v>
      </c>
      <c r="K136" s="173" t="s">
        <v>1</v>
      </c>
      <c r="L136" s="36"/>
      <c r="M136" s="177" t="s">
        <v>1</v>
      </c>
      <c r="N136" s="178" t="s">
        <v>41</v>
      </c>
      <c r="O136" s="74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137</v>
      </c>
      <c r="AT136" s="181" t="s">
        <v>132</v>
      </c>
      <c r="AU136" s="181" t="s">
        <v>86</v>
      </c>
      <c r="AY136" s="16" t="s">
        <v>131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6" t="s">
        <v>84</v>
      </c>
      <c r="BK136" s="182">
        <f>ROUND(I136*H136,2)</f>
        <v>0</v>
      </c>
      <c r="BL136" s="16" t="s">
        <v>137</v>
      </c>
      <c r="BM136" s="181" t="s">
        <v>8</v>
      </c>
    </row>
    <row r="137" s="11" customFormat="1" ht="22.8" customHeight="1">
      <c r="A137" s="11"/>
      <c r="B137" s="159"/>
      <c r="C137" s="11"/>
      <c r="D137" s="160" t="s">
        <v>75</v>
      </c>
      <c r="E137" s="192" t="s">
        <v>130</v>
      </c>
      <c r="F137" s="192" t="s">
        <v>261</v>
      </c>
      <c r="G137" s="11"/>
      <c r="H137" s="11"/>
      <c r="I137" s="162"/>
      <c r="J137" s="193">
        <f>BK137</f>
        <v>0</v>
      </c>
      <c r="K137" s="11"/>
      <c r="L137" s="159"/>
      <c r="M137" s="164"/>
      <c r="N137" s="165"/>
      <c r="O137" s="165"/>
      <c r="P137" s="166">
        <f>SUM(P138:P143)</f>
        <v>0</v>
      </c>
      <c r="Q137" s="165"/>
      <c r="R137" s="166">
        <f>SUM(R138:R143)</f>
        <v>255.24219999999994</v>
      </c>
      <c r="S137" s="165"/>
      <c r="T137" s="167">
        <f>SUM(T138:T143)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60" t="s">
        <v>84</v>
      </c>
      <c r="AT137" s="168" t="s">
        <v>75</v>
      </c>
      <c r="AU137" s="168" t="s">
        <v>84</v>
      </c>
      <c r="AY137" s="160" t="s">
        <v>131</v>
      </c>
      <c r="BK137" s="169">
        <f>SUM(BK138:BK143)</f>
        <v>0</v>
      </c>
    </row>
    <row r="138" s="2" customFormat="1" ht="16.5" customHeight="1">
      <c r="A138" s="35"/>
      <c r="B138" s="170"/>
      <c r="C138" s="171" t="s">
        <v>154</v>
      </c>
      <c r="D138" s="171" t="s">
        <v>132</v>
      </c>
      <c r="E138" s="172" t="s">
        <v>262</v>
      </c>
      <c r="F138" s="173" t="s">
        <v>263</v>
      </c>
      <c r="G138" s="174" t="s">
        <v>179</v>
      </c>
      <c r="H138" s="175">
        <v>474.39999999999998</v>
      </c>
      <c r="I138" s="176"/>
      <c r="J138" s="175">
        <f>ROUND(I138*H138,2)</f>
        <v>0</v>
      </c>
      <c r="K138" s="173" t="s">
        <v>1</v>
      </c>
      <c r="L138" s="36"/>
      <c r="M138" s="177" t="s">
        <v>1</v>
      </c>
      <c r="N138" s="178" t="s">
        <v>41</v>
      </c>
      <c r="O138" s="74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137</v>
      </c>
      <c r="AT138" s="181" t="s">
        <v>132</v>
      </c>
      <c r="AU138" s="181" t="s">
        <v>86</v>
      </c>
      <c r="AY138" s="16" t="s">
        <v>131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6" t="s">
        <v>84</v>
      </c>
      <c r="BK138" s="182">
        <f>ROUND(I138*H138,2)</f>
        <v>0</v>
      </c>
      <c r="BL138" s="16" t="s">
        <v>137</v>
      </c>
      <c r="BM138" s="181" t="s">
        <v>157</v>
      </c>
    </row>
    <row r="139" s="2" customFormat="1" ht="16.5" customHeight="1">
      <c r="A139" s="35"/>
      <c r="B139" s="170"/>
      <c r="C139" s="171" t="s">
        <v>148</v>
      </c>
      <c r="D139" s="171" t="s">
        <v>132</v>
      </c>
      <c r="E139" s="172" t="s">
        <v>264</v>
      </c>
      <c r="F139" s="173" t="s">
        <v>265</v>
      </c>
      <c r="G139" s="174" t="s">
        <v>179</v>
      </c>
      <c r="H139" s="175">
        <v>474.39999999999998</v>
      </c>
      <c r="I139" s="176"/>
      <c r="J139" s="175">
        <f>ROUND(I139*H139,2)</f>
        <v>0</v>
      </c>
      <c r="K139" s="173" t="s">
        <v>1</v>
      </c>
      <c r="L139" s="36"/>
      <c r="M139" s="177" t="s">
        <v>1</v>
      </c>
      <c r="N139" s="178" t="s">
        <v>41</v>
      </c>
      <c r="O139" s="74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137</v>
      </c>
      <c r="AT139" s="181" t="s">
        <v>132</v>
      </c>
      <c r="AU139" s="181" t="s">
        <v>86</v>
      </c>
      <c r="AY139" s="16" t="s">
        <v>131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6" t="s">
        <v>84</v>
      </c>
      <c r="BK139" s="182">
        <f>ROUND(I139*H139,2)</f>
        <v>0</v>
      </c>
      <c r="BL139" s="16" t="s">
        <v>137</v>
      </c>
      <c r="BM139" s="181" t="s">
        <v>160</v>
      </c>
    </row>
    <row r="140" s="2" customFormat="1" ht="21.75" customHeight="1">
      <c r="A140" s="35"/>
      <c r="B140" s="170"/>
      <c r="C140" s="171" t="s">
        <v>161</v>
      </c>
      <c r="D140" s="171" t="s">
        <v>132</v>
      </c>
      <c r="E140" s="172" t="s">
        <v>266</v>
      </c>
      <c r="F140" s="173" t="s">
        <v>267</v>
      </c>
      <c r="G140" s="174" t="s">
        <v>179</v>
      </c>
      <c r="H140" s="175">
        <v>474.39999999999998</v>
      </c>
      <c r="I140" s="176"/>
      <c r="J140" s="175">
        <f>ROUND(I140*H140,2)</f>
        <v>0</v>
      </c>
      <c r="K140" s="173" t="s">
        <v>180</v>
      </c>
      <c r="L140" s="36"/>
      <c r="M140" s="177" t="s">
        <v>1</v>
      </c>
      <c r="N140" s="178" t="s">
        <v>41</v>
      </c>
      <c r="O140" s="74"/>
      <c r="P140" s="179">
        <f>O140*H140</f>
        <v>0</v>
      </c>
      <c r="Q140" s="179">
        <v>0.184</v>
      </c>
      <c r="R140" s="179">
        <f>Q140*H140</f>
        <v>87.289599999999993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137</v>
      </c>
      <c r="AT140" s="181" t="s">
        <v>132</v>
      </c>
      <c r="AU140" s="181" t="s">
        <v>86</v>
      </c>
      <c r="AY140" s="16" t="s">
        <v>131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6" t="s">
        <v>84</v>
      </c>
      <c r="BK140" s="182">
        <f>ROUND(I140*H140,2)</f>
        <v>0</v>
      </c>
      <c r="BL140" s="16" t="s">
        <v>137</v>
      </c>
      <c r="BM140" s="181" t="s">
        <v>164</v>
      </c>
    </row>
    <row r="141" s="2" customFormat="1" ht="24.15" customHeight="1">
      <c r="A141" s="35"/>
      <c r="B141" s="170"/>
      <c r="C141" s="171" t="s">
        <v>151</v>
      </c>
      <c r="D141" s="171" t="s">
        <v>132</v>
      </c>
      <c r="E141" s="172" t="s">
        <v>268</v>
      </c>
      <c r="F141" s="173" t="s">
        <v>269</v>
      </c>
      <c r="G141" s="174" t="s">
        <v>179</v>
      </c>
      <c r="H141" s="175">
        <v>474.39999999999998</v>
      </c>
      <c r="I141" s="176"/>
      <c r="J141" s="175">
        <f>ROUND(I141*H141,2)</f>
        <v>0</v>
      </c>
      <c r="K141" s="173" t="s">
        <v>180</v>
      </c>
      <c r="L141" s="36"/>
      <c r="M141" s="177" t="s">
        <v>1</v>
      </c>
      <c r="N141" s="178" t="s">
        <v>41</v>
      </c>
      <c r="O141" s="74"/>
      <c r="P141" s="179">
        <f>O141*H141</f>
        <v>0</v>
      </c>
      <c r="Q141" s="179">
        <v>0.34499999999999997</v>
      </c>
      <c r="R141" s="179">
        <f>Q141*H141</f>
        <v>163.66799999999998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137</v>
      </c>
      <c r="AT141" s="181" t="s">
        <v>132</v>
      </c>
      <c r="AU141" s="181" t="s">
        <v>86</v>
      </c>
      <c r="AY141" s="16" t="s">
        <v>131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6" t="s">
        <v>84</v>
      </c>
      <c r="BK141" s="182">
        <f>ROUND(I141*H141,2)</f>
        <v>0</v>
      </c>
      <c r="BL141" s="16" t="s">
        <v>137</v>
      </c>
      <c r="BM141" s="181" t="s">
        <v>202</v>
      </c>
    </row>
    <row r="142" s="2" customFormat="1" ht="24.15" customHeight="1">
      <c r="A142" s="35"/>
      <c r="B142" s="170"/>
      <c r="C142" s="171" t="s">
        <v>203</v>
      </c>
      <c r="D142" s="171" t="s">
        <v>132</v>
      </c>
      <c r="E142" s="172" t="s">
        <v>270</v>
      </c>
      <c r="F142" s="173" t="s">
        <v>271</v>
      </c>
      <c r="G142" s="174" t="s">
        <v>179</v>
      </c>
      <c r="H142" s="175">
        <v>10</v>
      </c>
      <c r="I142" s="176"/>
      <c r="J142" s="175">
        <f>ROUND(I142*H142,2)</f>
        <v>0</v>
      </c>
      <c r="K142" s="173" t="s">
        <v>180</v>
      </c>
      <c r="L142" s="36"/>
      <c r="M142" s="177" t="s">
        <v>1</v>
      </c>
      <c r="N142" s="178" t="s">
        <v>41</v>
      </c>
      <c r="O142" s="74"/>
      <c r="P142" s="179">
        <f>O142*H142</f>
        <v>0</v>
      </c>
      <c r="Q142" s="179">
        <v>0.19536000000000001</v>
      </c>
      <c r="R142" s="179">
        <f>Q142*H142</f>
        <v>1.9536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137</v>
      </c>
      <c r="AT142" s="181" t="s">
        <v>132</v>
      </c>
      <c r="AU142" s="181" t="s">
        <v>86</v>
      </c>
      <c r="AY142" s="16" t="s">
        <v>131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6" t="s">
        <v>84</v>
      </c>
      <c r="BK142" s="182">
        <f>ROUND(I142*H142,2)</f>
        <v>0</v>
      </c>
      <c r="BL142" s="16" t="s">
        <v>137</v>
      </c>
      <c r="BM142" s="181" t="s">
        <v>206</v>
      </c>
    </row>
    <row r="143" s="2" customFormat="1" ht="16.5" customHeight="1">
      <c r="A143" s="35"/>
      <c r="B143" s="170"/>
      <c r="C143" s="194" t="s">
        <v>8</v>
      </c>
      <c r="D143" s="194" t="s">
        <v>272</v>
      </c>
      <c r="E143" s="195" t="s">
        <v>273</v>
      </c>
      <c r="F143" s="196" t="s">
        <v>274</v>
      </c>
      <c r="G143" s="197" t="s">
        <v>179</v>
      </c>
      <c r="H143" s="198">
        <v>10.5</v>
      </c>
      <c r="I143" s="199"/>
      <c r="J143" s="198">
        <f>ROUND(I143*H143,2)</f>
        <v>0</v>
      </c>
      <c r="K143" s="196" t="s">
        <v>180</v>
      </c>
      <c r="L143" s="200"/>
      <c r="M143" s="201" t="s">
        <v>1</v>
      </c>
      <c r="N143" s="202" t="s">
        <v>41</v>
      </c>
      <c r="O143" s="74"/>
      <c r="P143" s="179">
        <f>O143*H143</f>
        <v>0</v>
      </c>
      <c r="Q143" s="179">
        <v>0.222</v>
      </c>
      <c r="R143" s="179">
        <f>Q143*H143</f>
        <v>2.331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148</v>
      </c>
      <c r="AT143" s="181" t="s">
        <v>272</v>
      </c>
      <c r="AU143" s="181" t="s">
        <v>86</v>
      </c>
      <c r="AY143" s="16" t="s">
        <v>131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6" t="s">
        <v>84</v>
      </c>
      <c r="BK143" s="182">
        <f>ROUND(I143*H143,2)</f>
        <v>0</v>
      </c>
      <c r="BL143" s="16" t="s">
        <v>137</v>
      </c>
      <c r="BM143" s="181" t="s">
        <v>209</v>
      </c>
    </row>
    <row r="144" s="11" customFormat="1" ht="22.8" customHeight="1">
      <c r="A144" s="11"/>
      <c r="B144" s="159"/>
      <c r="C144" s="11"/>
      <c r="D144" s="160" t="s">
        <v>75</v>
      </c>
      <c r="E144" s="192" t="s">
        <v>145</v>
      </c>
      <c r="F144" s="192" t="s">
        <v>275</v>
      </c>
      <c r="G144" s="11"/>
      <c r="H144" s="11"/>
      <c r="I144" s="162"/>
      <c r="J144" s="193">
        <f>BK144</f>
        <v>0</v>
      </c>
      <c r="K144" s="11"/>
      <c r="L144" s="159"/>
      <c r="M144" s="164"/>
      <c r="N144" s="165"/>
      <c r="O144" s="165"/>
      <c r="P144" s="166">
        <f>P145</f>
        <v>0</v>
      </c>
      <c r="Q144" s="165"/>
      <c r="R144" s="166">
        <f>R145</f>
        <v>3.7528049999999995</v>
      </c>
      <c r="S144" s="165"/>
      <c r="T144" s="167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60" t="s">
        <v>84</v>
      </c>
      <c r="AT144" s="168" t="s">
        <v>75</v>
      </c>
      <c r="AU144" s="168" t="s">
        <v>84</v>
      </c>
      <c r="AY144" s="160" t="s">
        <v>131</v>
      </c>
      <c r="BK144" s="169">
        <f>BK145</f>
        <v>0</v>
      </c>
    </row>
    <row r="145" s="2" customFormat="1" ht="33" customHeight="1">
      <c r="A145" s="35"/>
      <c r="B145" s="170"/>
      <c r="C145" s="171" t="s">
        <v>211</v>
      </c>
      <c r="D145" s="171" t="s">
        <v>132</v>
      </c>
      <c r="E145" s="172" t="s">
        <v>276</v>
      </c>
      <c r="F145" s="173" t="s">
        <v>277</v>
      </c>
      <c r="G145" s="174" t="s">
        <v>185</v>
      </c>
      <c r="H145" s="175">
        <v>1.5</v>
      </c>
      <c r="I145" s="176"/>
      <c r="J145" s="175">
        <f>ROUND(I145*H145,2)</f>
        <v>0</v>
      </c>
      <c r="K145" s="173" t="s">
        <v>180</v>
      </c>
      <c r="L145" s="36"/>
      <c r="M145" s="177" t="s">
        <v>1</v>
      </c>
      <c r="N145" s="178" t="s">
        <v>41</v>
      </c>
      <c r="O145" s="74"/>
      <c r="P145" s="179">
        <f>O145*H145</f>
        <v>0</v>
      </c>
      <c r="Q145" s="179">
        <v>2.5018699999999998</v>
      </c>
      <c r="R145" s="179">
        <f>Q145*H145</f>
        <v>3.7528049999999995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137</v>
      </c>
      <c r="AT145" s="181" t="s">
        <v>132</v>
      </c>
      <c r="AU145" s="181" t="s">
        <v>86</v>
      </c>
      <c r="AY145" s="16" t="s">
        <v>131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6" t="s">
        <v>84</v>
      </c>
      <c r="BK145" s="182">
        <f>ROUND(I145*H145,2)</f>
        <v>0</v>
      </c>
      <c r="BL145" s="16" t="s">
        <v>137</v>
      </c>
      <c r="BM145" s="181" t="s">
        <v>214</v>
      </c>
    </row>
    <row r="146" s="11" customFormat="1" ht="22.8" customHeight="1">
      <c r="A146" s="11"/>
      <c r="B146" s="159"/>
      <c r="C146" s="11"/>
      <c r="D146" s="160" t="s">
        <v>75</v>
      </c>
      <c r="E146" s="192" t="s">
        <v>161</v>
      </c>
      <c r="F146" s="192" t="s">
        <v>210</v>
      </c>
      <c r="G146" s="11"/>
      <c r="H146" s="11"/>
      <c r="I146" s="162"/>
      <c r="J146" s="193">
        <f>BK146</f>
        <v>0</v>
      </c>
      <c r="K146" s="11"/>
      <c r="L146" s="159"/>
      <c r="M146" s="164"/>
      <c r="N146" s="165"/>
      <c r="O146" s="165"/>
      <c r="P146" s="166">
        <f>SUM(P147:P149)</f>
        <v>0</v>
      </c>
      <c r="Q146" s="165"/>
      <c r="R146" s="166">
        <f>SUM(R147:R149)</f>
        <v>0.40000000000000002</v>
      </c>
      <c r="S146" s="165"/>
      <c r="T146" s="167">
        <f>SUM(T147:T149)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60" t="s">
        <v>84</v>
      </c>
      <c r="AT146" s="168" t="s">
        <v>75</v>
      </c>
      <c r="AU146" s="168" t="s">
        <v>84</v>
      </c>
      <c r="AY146" s="160" t="s">
        <v>131</v>
      </c>
      <c r="BK146" s="169">
        <f>SUM(BK147:BK149)</f>
        <v>0</v>
      </c>
    </row>
    <row r="147" s="2" customFormat="1" ht="16.5" customHeight="1">
      <c r="A147" s="35"/>
      <c r="B147" s="170"/>
      <c r="C147" s="171" t="s">
        <v>157</v>
      </c>
      <c r="D147" s="171" t="s">
        <v>132</v>
      </c>
      <c r="E147" s="172" t="s">
        <v>278</v>
      </c>
      <c r="F147" s="173" t="s">
        <v>279</v>
      </c>
      <c r="G147" s="174" t="s">
        <v>188</v>
      </c>
      <c r="H147" s="175">
        <v>387.19999999999999</v>
      </c>
      <c r="I147" s="176"/>
      <c r="J147" s="175">
        <f>ROUND(I147*H147,2)</f>
        <v>0</v>
      </c>
      <c r="K147" s="173" t="s">
        <v>1</v>
      </c>
      <c r="L147" s="36"/>
      <c r="M147" s="177" t="s">
        <v>1</v>
      </c>
      <c r="N147" s="178" t="s">
        <v>41</v>
      </c>
      <c r="O147" s="74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137</v>
      </c>
      <c r="AT147" s="181" t="s">
        <v>132</v>
      </c>
      <c r="AU147" s="181" t="s">
        <v>86</v>
      </c>
      <c r="AY147" s="16" t="s">
        <v>131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6" t="s">
        <v>84</v>
      </c>
      <c r="BK147" s="182">
        <f>ROUND(I147*H147,2)</f>
        <v>0</v>
      </c>
      <c r="BL147" s="16" t="s">
        <v>137</v>
      </c>
      <c r="BM147" s="181" t="s">
        <v>217</v>
      </c>
    </row>
    <row r="148" s="2" customFormat="1" ht="16.5" customHeight="1">
      <c r="A148" s="35"/>
      <c r="B148" s="170"/>
      <c r="C148" s="194" t="s">
        <v>218</v>
      </c>
      <c r="D148" s="194" t="s">
        <v>272</v>
      </c>
      <c r="E148" s="195" t="s">
        <v>280</v>
      </c>
      <c r="F148" s="196" t="s">
        <v>281</v>
      </c>
      <c r="G148" s="197" t="s">
        <v>188</v>
      </c>
      <c r="H148" s="198">
        <v>387.19999999999999</v>
      </c>
      <c r="I148" s="199"/>
      <c r="J148" s="198">
        <f>ROUND(I148*H148,2)</f>
        <v>0</v>
      </c>
      <c r="K148" s="196" t="s">
        <v>1</v>
      </c>
      <c r="L148" s="200"/>
      <c r="M148" s="201" t="s">
        <v>1</v>
      </c>
      <c r="N148" s="202" t="s">
        <v>41</v>
      </c>
      <c r="O148" s="7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148</v>
      </c>
      <c r="AT148" s="181" t="s">
        <v>272</v>
      </c>
      <c r="AU148" s="181" t="s">
        <v>86</v>
      </c>
      <c r="AY148" s="16" t="s">
        <v>131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6" t="s">
        <v>84</v>
      </c>
      <c r="BK148" s="182">
        <f>ROUND(I148*H148,2)</f>
        <v>0</v>
      </c>
      <c r="BL148" s="16" t="s">
        <v>137</v>
      </c>
      <c r="BM148" s="181" t="s">
        <v>222</v>
      </c>
    </row>
    <row r="149" s="2" customFormat="1" ht="24.15" customHeight="1">
      <c r="A149" s="35"/>
      <c r="B149" s="170"/>
      <c r="C149" s="194" t="s">
        <v>160</v>
      </c>
      <c r="D149" s="194" t="s">
        <v>272</v>
      </c>
      <c r="E149" s="195" t="s">
        <v>282</v>
      </c>
      <c r="F149" s="196" t="s">
        <v>283</v>
      </c>
      <c r="G149" s="197" t="s">
        <v>201</v>
      </c>
      <c r="H149" s="198">
        <v>0.40000000000000002</v>
      </c>
      <c r="I149" s="199"/>
      <c r="J149" s="198">
        <f>ROUND(I149*H149,2)</f>
        <v>0</v>
      </c>
      <c r="K149" s="196" t="s">
        <v>180</v>
      </c>
      <c r="L149" s="200"/>
      <c r="M149" s="201" t="s">
        <v>1</v>
      </c>
      <c r="N149" s="202" t="s">
        <v>41</v>
      </c>
      <c r="O149" s="74"/>
      <c r="P149" s="179">
        <f>O149*H149</f>
        <v>0</v>
      </c>
      <c r="Q149" s="179">
        <v>1</v>
      </c>
      <c r="R149" s="179">
        <f>Q149*H149</f>
        <v>0.40000000000000002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148</v>
      </c>
      <c r="AT149" s="181" t="s">
        <v>272</v>
      </c>
      <c r="AU149" s="181" t="s">
        <v>86</v>
      </c>
      <c r="AY149" s="16" t="s">
        <v>131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84</v>
      </c>
      <c r="BK149" s="182">
        <f>ROUND(I149*H149,2)</f>
        <v>0</v>
      </c>
      <c r="BL149" s="16" t="s">
        <v>137</v>
      </c>
      <c r="BM149" s="181" t="s">
        <v>225</v>
      </c>
    </row>
    <row r="150" s="11" customFormat="1" ht="22.8" customHeight="1">
      <c r="A150" s="11"/>
      <c r="B150" s="159"/>
      <c r="C150" s="11"/>
      <c r="D150" s="160" t="s">
        <v>75</v>
      </c>
      <c r="E150" s="192" t="s">
        <v>284</v>
      </c>
      <c r="F150" s="192" t="s">
        <v>285</v>
      </c>
      <c r="G150" s="11"/>
      <c r="H150" s="11"/>
      <c r="I150" s="162"/>
      <c r="J150" s="193">
        <f>BK150</f>
        <v>0</v>
      </c>
      <c r="K150" s="11"/>
      <c r="L150" s="159"/>
      <c r="M150" s="164"/>
      <c r="N150" s="165"/>
      <c r="O150" s="165"/>
      <c r="P150" s="166">
        <f>P151</f>
        <v>0</v>
      </c>
      <c r="Q150" s="165"/>
      <c r="R150" s="166">
        <f>R151</f>
        <v>0</v>
      </c>
      <c r="S150" s="165"/>
      <c r="T150" s="167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60" t="s">
        <v>84</v>
      </c>
      <c r="AT150" s="168" t="s">
        <v>75</v>
      </c>
      <c r="AU150" s="168" t="s">
        <v>84</v>
      </c>
      <c r="AY150" s="160" t="s">
        <v>131</v>
      </c>
      <c r="BK150" s="169">
        <f>BK151</f>
        <v>0</v>
      </c>
    </row>
    <row r="151" s="2" customFormat="1" ht="33" customHeight="1">
      <c r="A151" s="35"/>
      <c r="B151" s="170"/>
      <c r="C151" s="171" t="s">
        <v>226</v>
      </c>
      <c r="D151" s="171" t="s">
        <v>132</v>
      </c>
      <c r="E151" s="172" t="s">
        <v>286</v>
      </c>
      <c r="F151" s="173" t="s">
        <v>287</v>
      </c>
      <c r="G151" s="174" t="s">
        <v>201</v>
      </c>
      <c r="H151" s="175">
        <v>43.799999999999997</v>
      </c>
      <c r="I151" s="176"/>
      <c r="J151" s="175">
        <f>ROUND(I151*H151,2)</f>
        <v>0</v>
      </c>
      <c r="K151" s="173" t="s">
        <v>180</v>
      </c>
      <c r="L151" s="36"/>
      <c r="M151" s="183" t="s">
        <v>1</v>
      </c>
      <c r="N151" s="184" t="s">
        <v>41</v>
      </c>
      <c r="O151" s="185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137</v>
      </c>
      <c r="AT151" s="181" t="s">
        <v>132</v>
      </c>
      <c r="AU151" s="181" t="s">
        <v>86</v>
      </c>
      <c r="AY151" s="16" t="s">
        <v>131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6" t="s">
        <v>84</v>
      </c>
      <c r="BK151" s="182">
        <f>ROUND(I151*H151,2)</f>
        <v>0</v>
      </c>
      <c r="BL151" s="16" t="s">
        <v>137</v>
      </c>
      <c r="BM151" s="181" t="s">
        <v>229</v>
      </c>
    </row>
    <row r="152" s="2" customFormat="1" ht="6.96" customHeight="1">
      <c r="A152" s="35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36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autoFilter ref="C126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288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ROUND((SUM(BE130:BE261)),  2)</f>
        <v>0</v>
      </c>
      <c r="G35" s="35"/>
      <c r="H35" s="35"/>
      <c r="I35" s="133">
        <v>0.20999999999999999</v>
      </c>
      <c r="J35" s="132">
        <f>ROUND(((SUM(BE130:BE261))*I35),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ROUND((SUM(BF130:BF261)),  2)</f>
        <v>0</v>
      </c>
      <c r="G36" s="35"/>
      <c r="H36" s="35"/>
      <c r="I36" s="133">
        <v>0.12</v>
      </c>
      <c r="J36" s="132">
        <f>ROUND(((SUM(BF130:BF261))*I36),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ROUND((SUM(BG130:BG261)),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ROUND((SUM(BH130:BH261)),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ROUND((SUM(BI130:BI261)),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30-A - D.03 - Krajinářské úpravy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J130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289</v>
      </c>
      <c r="E99" s="147"/>
      <c r="F99" s="147"/>
      <c r="G99" s="147"/>
      <c r="H99" s="147"/>
      <c r="I99" s="147"/>
      <c r="J99" s="148">
        <f>J131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290</v>
      </c>
      <c r="E100" s="190"/>
      <c r="F100" s="190"/>
      <c r="G100" s="190"/>
      <c r="H100" s="190"/>
      <c r="I100" s="190"/>
      <c r="J100" s="191">
        <f>J132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8"/>
      <c r="C101" s="12"/>
      <c r="D101" s="189" t="s">
        <v>291</v>
      </c>
      <c r="E101" s="190"/>
      <c r="F101" s="190"/>
      <c r="G101" s="190"/>
      <c r="H101" s="190"/>
      <c r="I101" s="190"/>
      <c r="J101" s="191">
        <f>J145</f>
        <v>0</v>
      </c>
      <c r="K101" s="12"/>
      <c r="L101" s="18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88"/>
      <c r="C102" s="12"/>
      <c r="D102" s="189" t="s">
        <v>292</v>
      </c>
      <c r="E102" s="190"/>
      <c r="F102" s="190"/>
      <c r="G102" s="190"/>
      <c r="H102" s="190"/>
      <c r="I102" s="190"/>
      <c r="J102" s="191">
        <f>J155</f>
        <v>0</v>
      </c>
      <c r="K102" s="12"/>
      <c r="L102" s="18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188"/>
      <c r="C103" s="12"/>
      <c r="D103" s="189" t="s">
        <v>293</v>
      </c>
      <c r="E103" s="190"/>
      <c r="F103" s="190"/>
      <c r="G103" s="190"/>
      <c r="H103" s="190"/>
      <c r="I103" s="190"/>
      <c r="J103" s="191">
        <f>J184</f>
        <v>0</v>
      </c>
      <c r="K103" s="12"/>
      <c r="L103" s="18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188"/>
      <c r="C104" s="12"/>
      <c r="D104" s="189" t="s">
        <v>294</v>
      </c>
      <c r="E104" s="190"/>
      <c r="F104" s="190"/>
      <c r="G104" s="190"/>
      <c r="H104" s="190"/>
      <c r="I104" s="190"/>
      <c r="J104" s="191">
        <f>J187</f>
        <v>0</v>
      </c>
      <c r="K104" s="12"/>
      <c r="L104" s="18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188"/>
      <c r="C105" s="12"/>
      <c r="D105" s="189" t="s">
        <v>295</v>
      </c>
      <c r="E105" s="190"/>
      <c r="F105" s="190"/>
      <c r="G105" s="190"/>
      <c r="H105" s="190"/>
      <c r="I105" s="190"/>
      <c r="J105" s="191">
        <f>J201</f>
        <v>0</v>
      </c>
      <c r="K105" s="12"/>
      <c r="L105" s="18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188"/>
      <c r="C106" s="12"/>
      <c r="D106" s="189" t="s">
        <v>296</v>
      </c>
      <c r="E106" s="190"/>
      <c r="F106" s="190"/>
      <c r="G106" s="190"/>
      <c r="H106" s="190"/>
      <c r="I106" s="190"/>
      <c r="J106" s="191">
        <f>J229</f>
        <v>0</v>
      </c>
      <c r="K106" s="12"/>
      <c r="L106" s="18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188"/>
      <c r="C107" s="12"/>
      <c r="D107" s="189" t="s">
        <v>297</v>
      </c>
      <c r="E107" s="190"/>
      <c r="F107" s="190"/>
      <c r="G107" s="190"/>
      <c r="H107" s="190"/>
      <c r="I107" s="190"/>
      <c r="J107" s="191">
        <f>J248</f>
        <v>0</v>
      </c>
      <c r="K107" s="12"/>
      <c r="L107" s="18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188"/>
      <c r="C108" s="12"/>
      <c r="D108" s="189" t="s">
        <v>298</v>
      </c>
      <c r="E108" s="190"/>
      <c r="F108" s="190"/>
      <c r="G108" s="190"/>
      <c r="H108" s="190"/>
      <c r="I108" s="190"/>
      <c r="J108" s="191">
        <f>J252</f>
        <v>0</v>
      </c>
      <c r="K108" s="12"/>
      <c r="L108" s="18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2" customFormat="1" ht="21.84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117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126" t="str">
        <f>E7</f>
        <v>Rekonstrukce parku Mírové náměstí, M.lázně - rozpočet 2024</v>
      </c>
      <c r="F118" s="29"/>
      <c r="G118" s="29"/>
      <c r="H118" s="29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9"/>
      <c r="C119" s="29" t="s">
        <v>110</v>
      </c>
      <c r="L119" s="19"/>
    </row>
    <row r="120" s="2" customFormat="1" ht="16.5" customHeight="1">
      <c r="A120" s="35"/>
      <c r="B120" s="36"/>
      <c r="C120" s="35"/>
      <c r="D120" s="35"/>
      <c r="E120" s="126" t="s">
        <v>165</v>
      </c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166</v>
      </c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5"/>
      <c r="D122" s="35"/>
      <c r="E122" s="64" t="str">
        <f>E11</f>
        <v>30-A - D.03 - Krajinářské úpravy</v>
      </c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5"/>
      <c r="E124" s="35"/>
      <c r="F124" s="24" t="str">
        <f>F14</f>
        <v>Mariánské Lázně</v>
      </c>
      <c r="G124" s="35"/>
      <c r="H124" s="35"/>
      <c r="I124" s="29" t="s">
        <v>22</v>
      </c>
      <c r="J124" s="66" t="str">
        <f>IF(J14="","",J14)</f>
        <v>1. 7. 2024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5"/>
      <c r="E126" s="35"/>
      <c r="F126" s="24" t="str">
        <f>E17</f>
        <v>Město Mariánské Lázně</v>
      </c>
      <c r="G126" s="35"/>
      <c r="H126" s="35"/>
      <c r="I126" s="29" t="s">
        <v>30</v>
      </c>
      <c r="J126" s="33" t="str">
        <f>E23</f>
        <v>ing.Rákos Tomáš</v>
      </c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5"/>
      <c r="E127" s="35"/>
      <c r="F127" s="24" t="str">
        <f>IF(E20="","",E20)</f>
        <v>Vyplň údaj</v>
      </c>
      <c r="G127" s="35"/>
      <c r="H127" s="35"/>
      <c r="I127" s="29" t="s">
        <v>33</v>
      </c>
      <c r="J127" s="33" t="str">
        <f>E26</f>
        <v>Milan Hájek</v>
      </c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0" customFormat="1" ht="29.28" customHeight="1">
      <c r="A129" s="149"/>
      <c r="B129" s="150"/>
      <c r="C129" s="151" t="s">
        <v>118</v>
      </c>
      <c r="D129" s="152" t="s">
        <v>61</v>
      </c>
      <c r="E129" s="152" t="s">
        <v>57</v>
      </c>
      <c r="F129" s="152" t="s">
        <v>58</v>
      </c>
      <c r="G129" s="152" t="s">
        <v>119</v>
      </c>
      <c r="H129" s="152" t="s">
        <v>120</v>
      </c>
      <c r="I129" s="152" t="s">
        <v>121</v>
      </c>
      <c r="J129" s="152" t="s">
        <v>114</v>
      </c>
      <c r="K129" s="153" t="s">
        <v>122</v>
      </c>
      <c r="L129" s="154"/>
      <c r="M129" s="83" t="s">
        <v>1</v>
      </c>
      <c r="N129" s="84" t="s">
        <v>40</v>
      </c>
      <c r="O129" s="84" t="s">
        <v>123</v>
      </c>
      <c r="P129" s="84" t="s">
        <v>124</v>
      </c>
      <c r="Q129" s="84" t="s">
        <v>125</v>
      </c>
      <c r="R129" s="84" t="s">
        <v>126</v>
      </c>
      <c r="S129" s="84" t="s">
        <v>127</v>
      </c>
      <c r="T129" s="85" t="s">
        <v>128</v>
      </c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</row>
    <row r="130" s="2" customFormat="1" ht="22.8" customHeight="1">
      <c r="A130" s="35"/>
      <c r="B130" s="36"/>
      <c r="C130" s="90" t="s">
        <v>129</v>
      </c>
      <c r="D130" s="35"/>
      <c r="E130" s="35"/>
      <c r="F130" s="35"/>
      <c r="G130" s="35"/>
      <c r="H130" s="35"/>
      <c r="I130" s="35"/>
      <c r="J130" s="155">
        <f>BK130</f>
        <v>0</v>
      </c>
      <c r="K130" s="35"/>
      <c r="L130" s="36"/>
      <c r="M130" s="86"/>
      <c r="N130" s="70"/>
      <c r="O130" s="87"/>
      <c r="P130" s="156">
        <f>P131</f>
        <v>0</v>
      </c>
      <c r="Q130" s="87"/>
      <c r="R130" s="156">
        <f>R131</f>
        <v>74.494207999999986</v>
      </c>
      <c r="S130" s="87"/>
      <c r="T130" s="157">
        <f>T131</f>
        <v>13.984000000000002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75</v>
      </c>
      <c r="AU130" s="16" t="s">
        <v>116</v>
      </c>
      <c r="BK130" s="158">
        <f>BK131</f>
        <v>0</v>
      </c>
    </row>
    <row r="131" s="11" customFormat="1" ht="25.92" customHeight="1">
      <c r="A131" s="11"/>
      <c r="B131" s="159"/>
      <c r="C131" s="11"/>
      <c r="D131" s="160" t="s">
        <v>75</v>
      </c>
      <c r="E131" s="161" t="s">
        <v>174</v>
      </c>
      <c r="F131" s="161" t="s">
        <v>174</v>
      </c>
      <c r="G131" s="11"/>
      <c r="H131" s="11"/>
      <c r="I131" s="162"/>
      <c r="J131" s="163">
        <f>BK131</f>
        <v>0</v>
      </c>
      <c r="K131" s="11"/>
      <c r="L131" s="159"/>
      <c r="M131" s="164"/>
      <c r="N131" s="165"/>
      <c r="O131" s="165"/>
      <c r="P131" s="166">
        <f>P132+P145+P155+P184+P187+P201+P229+P248+P252</f>
        <v>0</v>
      </c>
      <c r="Q131" s="165"/>
      <c r="R131" s="166">
        <f>R132+R145+R155+R184+R187+R201+R229+R248+R252</f>
        <v>74.494207999999986</v>
      </c>
      <c r="S131" s="165"/>
      <c r="T131" s="167">
        <f>T132+T145+T155+T184+T187+T201+T229+T248+T252</f>
        <v>13.984000000000002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60" t="s">
        <v>84</v>
      </c>
      <c r="AT131" s="168" t="s">
        <v>75</v>
      </c>
      <c r="AU131" s="168" t="s">
        <v>76</v>
      </c>
      <c r="AY131" s="160" t="s">
        <v>131</v>
      </c>
      <c r="BK131" s="169">
        <f>BK132+BK145+BK155+BK184+BK187+BK201+BK229+BK248+BK252</f>
        <v>0</v>
      </c>
    </row>
    <row r="132" s="11" customFormat="1" ht="22.8" customHeight="1">
      <c r="A132" s="11"/>
      <c r="B132" s="159"/>
      <c r="C132" s="11"/>
      <c r="D132" s="160" t="s">
        <v>75</v>
      </c>
      <c r="E132" s="192" t="s">
        <v>299</v>
      </c>
      <c r="F132" s="192" t="s">
        <v>300</v>
      </c>
      <c r="G132" s="11"/>
      <c r="H132" s="11"/>
      <c r="I132" s="162"/>
      <c r="J132" s="193">
        <f>BK132</f>
        <v>0</v>
      </c>
      <c r="K132" s="11"/>
      <c r="L132" s="159"/>
      <c r="M132" s="164"/>
      <c r="N132" s="165"/>
      <c r="O132" s="165"/>
      <c r="P132" s="166">
        <f>SUM(P133:P144)</f>
        <v>0</v>
      </c>
      <c r="Q132" s="165"/>
      <c r="R132" s="166">
        <f>SUM(R133:R144)</f>
        <v>0.59999999999999998</v>
      </c>
      <c r="S132" s="165"/>
      <c r="T132" s="167">
        <f>SUM(T133:T144)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60" t="s">
        <v>84</v>
      </c>
      <c r="AT132" s="168" t="s">
        <v>75</v>
      </c>
      <c r="AU132" s="168" t="s">
        <v>84</v>
      </c>
      <c r="AY132" s="160" t="s">
        <v>131</v>
      </c>
      <c r="BK132" s="169">
        <f>SUM(BK133:BK144)</f>
        <v>0</v>
      </c>
    </row>
    <row r="133" s="2" customFormat="1" ht="33" customHeight="1">
      <c r="A133" s="35"/>
      <c r="B133" s="170"/>
      <c r="C133" s="171" t="s">
        <v>84</v>
      </c>
      <c r="D133" s="171" t="s">
        <v>132</v>
      </c>
      <c r="E133" s="172" t="s">
        <v>301</v>
      </c>
      <c r="F133" s="173" t="s">
        <v>302</v>
      </c>
      <c r="G133" s="174" t="s">
        <v>179</v>
      </c>
      <c r="H133" s="175">
        <v>99</v>
      </c>
      <c r="I133" s="176"/>
      <c r="J133" s="175">
        <f>ROUND(I133*H133,2)</f>
        <v>0</v>
      </c>
      <c r="K133" s="173" t="s">
        <v>180</v>
      </c>
      <c r="L133" s="36"/>
      <c r="M133" s="177" t="s">
        <v>1</v>
      </c>
      <c r="N133" s="178" t="s">
        <v>41</v>
      </c>
      <c r="O133" s="74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137</v>
      </c>
      <c r="AT133" s="181" t="s">
        <v>132</v>
      </c>
      <c r="AU133" s="181" t="s">
        <v>86</v>
      </c>
      <c r="AY133" s="16" t="s">
        <v>131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6" t="s">
        <v>84</v>
      </c>
      <c r="BK133" s="182">
        <f>ROUND(I133*H133,2)</f>
        <v>0</v>
      </c>
      <c r="BL133" s="16" t="s">
        <v>137</v>
      </c>
      <c r="BM133" s="181" t="s">
        <v>86</v>
      </c>
    </row>
    <row r="134" s="2" customFormat="1" ht="24.15" customHeight="1">
      <c r="A134" s="35"/>
      <c r="B134" s="170"/>
      <c r="C134" s="171" t="s">
        <v>86</v>
      </c>
      <c r="D134" s="171" t="s">
        <v>132</v>
      </c>
      <c r="E134" s="172" t="s">
        <v>303</v>
      </c>
      <c r="F134" s="173" t="s">
        <v>304</v>
      </c>
      <c r="G134" s="174" t="s">
        <v>221</v>
      </c>
      <c r="H134" s="175">
        <v>1</v>
      </c>
      <c r="I134" s="176"/>
      <c r="J134" s="175">
        <f>ROUND(I134*H134,2)</f>
        <v>0</v>
      </c>
      <c r="K134" s="173" t="s">
        <v>180</v>
      </c>
      <c r="L134" s="36"/>
      <c r="M134" s="177" t="s">
        <v>1</v>
      </c>
      <c r="N134" s="178" t="s">
        <v>41</v>
      </c>
      <c r="O134" s="7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137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137</v>
      </c>
      <c r="BM134" s="181" t="s">
        <v>137</v>
      </c>
    </row>
    <row r="135" s="2" customFormat="1" ht="24.15" customHeight="1">
      <c r="A135" s="35"/>
      <c r="B135" s="170"/>
      <c r="C135" s="171" t="s">
        <v>142</v>
      </c>
      <c r="D135" s="171" t="s">
        <v>132</v>
      </c>
      <c r="E135" s="172" t="s">
        <v>305</v>
      </c>
      <c r="F135" s="173" t="s">
        <v>306</v>
      </c>
      <c r="G135" s="174" t="s">
        <v>221</v>
      </c>
      <c r="H135" s="175">
        <v>11</v>
      </c>
      <c r="I135" s="176"/>
      <c r="J135" s="175">
        <f>ROUND(I135*H135,2)</f>
        <v>0</v>
      </c>
      <c r="K135" s="173" t="s">
        <v>180</v>
      </c>
      <c r="L135" s="36"/>
      <c r="M135" s="177" t="s">
        <v>1</v>
      </c>
      <c r="N135" s="178" t="s">
        <v>41</v>
      </c>
      <c r="O135" s="74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137</v>
      </c>
      <c r="AT135" s="181" t="s">
        <v>132</v>
      </c>
      <c r="AU135" s="181" t="s">
        <v>86</v>
      </c>
      <c r="AY135" s="16" t="s">
        <v>131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6" t="s">
        <v>84</v>
      </c>
      <c r="BK135" s="182">
        <f>ROUND(I135*H135,2)</f>
        <v>0</v>
      </c>
      <c r="BL135" s="16" t="s">
        <v>137</v>
      </c>
      <c r="BM135" s="181" t="s">
        <v>145</v>
      </c>
    </row>
    <row r="136" s="2" customFormat="1" ht="24.15" customHeight="1">
      <c r="A136" s="35"/>
      <c r="B136" s="170"/>
      <c r="C136" s="171" t="s">
        <v>137</v>
      </c>
      <c r="D136" s="171" t="s">
        <v>132</v>
      </c>
      <c r="E136" s="172" t="s">
        <v>307</v>
      </c>
      <c r="F136" s="173" t="s">
        <v>308</v>
      </c>
      <c r="G136" s="174" t="s">
        <v>179</v>
      </c>
      <c r="H136" s="175">
        <v>1.3</v>
      </c>
      <c r="I136" s="176"/>
      <c r="J136" s="175">
        <f>ROUND(I136*H136,2)</f>
        <v>0</v>
      </c>
      <c r="K136" s="173" t="s">
        <v>180</v>
      </c>
      <c r="L136" s="36"/>
      <c r="M136" s="177" t="s">
        <v>1</v>
      </c>
      <c r="N136" s="178" t="s">
        <v>41</v>
      </c>
      <c r="O136" s="74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137</v>
      </c>
      <c r="AT136" s="181" t="s">
        <v>132</v>
      </c>
      <c r="AU136" s="181" t="s">
        <v>86</v>
      </c>
      <c r="AY136" s="16" t="s">
        <v>131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6" t="s">
        <v>84</v>
      </c>
      <c r="BK136" s="182">
        <f>ROUND(I136*H136,2)</f>
        <v>0</v>
      </c>
      <c r="BL136" s="16" t="s">
        <v>137</v>
      </c>
      <c r="BM136" s="181" t="s">
        <v>151</v>
      </c>
    </row>
    <row r="137" s="13" customFormat="1">
      <c r="A137" s="13"/>
      <c r="B137" s="203"/>
      <c r="C137" s="13"/>
      <c r="D137" s="204" t="s">
        <v>309</v>
      </c>
      <c r="E137" s="205" t="s">
        <v>1</v>
      </c>
      <c r="F137" s="206" t="s">
        <v>310</v>
      </c>
      <c r="G137" s="13"/>
      <c r="H137" s="207">
        <v>1.3</v>
      </c>
      <c r="I137" s="208"/>
      <c r="J137" s="13"/>
      <c r="K137" s="13"/>
      <c r="L137" s="203"/>
      <c r="M137" s="209"/>
      <c r="N137" s="210"/>
      <c r="O137" s="210"/>
      <c r="P137" s="210"/>
      <c r="Q137" s="210"/>
      <c r="R137" s="210"/>
      <c r="S137" s="210"/>
      <c r="T137" s="21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5" t="s">
        <v>309</v>
      </c>
      <c r="AU137" s="205" t="s">
        <v>86</v>
      </c>
      <c r="AV137" s="13" t="s">
        <v>86</v>
      </c>
      <c r="AW137" s="13" t="s">
        <v>32</v>
      </c>
      <c r="AX137" s="13" t="s">
        <v>84</v>
      </c>
      <c r="AY137" s="205" t="s">
        <v>131</v>
      </c>
    </row>
    <row r="138" s="2" customFormat="1" ht="24.15" customHeight="1">
      <c r="A138" s="35"/>
      <c r="B138" s="170"/>
      <c r="C138" s="171" t="s">
        <v>130</v>
      </c>
      <c r="D138" s="171" t="s">
        <v>132</v>
      </c>
      <c r="E138" s="172" t="s">
        <v>311</v>
      </c>
      <c r="F138" s="173" t="s">
        <v>312</v>
      </c>
      <c r="G138" s="174" t="s">
        <v>179</v>
      </c>
      <c r="H138" s="175">
        <v>1.3</v>
      </c>
      <c r="I138" s="176"/>
      <c r="J138" s="175">
        <f>ROUND(I138*H138,2)</f>
        <v>0</v>
      </c>
      <c r="K138" s="173" t="s">
        <v>180</v>
      </c>
      <c r="L138" s="36"/>
      <c r="M138" s="177" t="s">
        <v>1</v>
      </c>
      <c r="N138" s="178" t="s">
        <v>41</v>
      </c>
      <c r="O138" s="74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137</v>
      </c>
      <c r="AT138" s="181" t="s">
        <v>132</v>
      </c>
      <c r="AU138" s="181" t="s">
        <v>86</v>
      </c>
      <c r="AY138" s="16" t="s">
        <v>131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6" t="s">
        <v>84</v>
      </c>
      <c r="BK138" s="182">
        <f>ROUND(I138*H138,2)</f>
        <v>0</v>
      </c>
      <c r="BL138" s="16" t="s">
        <v>137</v>
      </c>
      <c r="BM138" s="181" t="s">
        <v>8</v>
      </c>
    </row>
    <row r="139" s="13" customFormat="1">
      <c r="A139" s="13"/>
      <c r="B139" s="203"/>
      <c r="C139" s="13"/>
      <c r="D139" s="204" t="s">
        <v>309</v>
      </c>
      <c r="E139" s="205" t="s">
        <v>1</v>
      </c>
      <c r="F139" s="206" t="s">
        <v>310</v>
      </c>
      <c r="G139" s="13"/>
      <c r="H139" s="207">
        <v>1.3</v>
      </c>
      <c r="I139" s="208"/>
      <c r="J139" s="13"/>
      <c r="K139" s="13"/>
      <c r="L139" s="203"/>
      <c r="M139" s="209"/>
      <c r="N139" s="210"/>
      <c r="O139" s="210"/>
      <c r="P139" s="210"/>
      <c r="Q139" s="210"/>
      <c r="R139" s="210"/>
      <c r="S139" s="210"/>
      <c r="T139" s="21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5" t="s">
        <v>309</v>
      </c>
      <c r="AU139" s="205" t="s">
        <v>86</v>
      </c>
      <c r="AV139" s="13" t="s">
        <v>86</v>
      </c>
      <c r="AW139" s="13" t="s">
        <v>32</v>
      </c>
      <c r="AX139" s="13" t="s">
        <v>84</v>
      </c>
      <c r="AY139" s="205" t="s">
        <v>131</v>
      </c>
    </row>
    <row r="140" s="2" customFormat="1" ht="21.75" customHeight="1">
      <c r="A140" s="35"/>
      <c r="B140" s="170"/>
      <c r="C140" s="171" t="s">
        <v>145</v>
      </c>
      <c r="D140" s="171" t="s">
        <v>132</v>
      </c>
      <c r="E140" s="172" t="s">
        <v>313</v>
      </c>
      <c r="F140" s="173" t="s">
        <v>314</v>
      </c>
      <c r="G140" s="174" t="s">
        <v>221</v>
      </c>
      <c r="H140" s="175">
        <v>1</v>
      </c>
      <c r="I140" s="176"/>
      <c r="J140" s="175">
        <f>ROUND(I140*H140,2)</f>
        <v>0</v>
      </c>
      <c r="K140" s="173" t="s">
        <v>180</v>
      </c>
      <c r="L140" s="36"/>
      <c r="M140" s="177" t="s">
        <v>1</v>
      </c>
      <c r="N140" s="178" t="s">
        <v>41</v>
      </c>
      <c r="O140" s="74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137</v>
      </c>
      <c r="AT140" s="181" t="s">
        <v>132</v>
      </c>
      <c r="AU140" s="181" t="s">
        <v>86</v>
      </c>
      <c r="AY140" s="16" t="s">
        <v>131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6" t="s">
        <v>84</v>
      </c>
      <c r="BK140" s="182">
        <f>ROUND(I140*H140,2)</f>
        <v>0</v>
      </c>
      <c r="BL140" s="16" t="s">
        <v>137</v>
      </c>
      <c r="BM140" s="181" t="s">
        <v>157</v>
      </c>
    </row>
    <row r="141" s="2" customFormat="1" ht="24.15" customHeight="1">
      <c r="A141" s="35"/>
      <c r="B141" s="170"/>
      <c r="C141" s="171" t="s">
        <v>154</v>
      </c>
      <c r="D141" s="171" t="s">
        <v>132</v>
      </c>
      <c r="E141" s="172" t="s">
        <v>315</v>
      </c>
      <c r="F141" s="173" t="s">
        <v>316</v>
      </c>
      <c r="G141" s="174" t="s">
        <v>221</v>
      </c>
      <c r="H141" s="175">
        <v>11</v>
      </c>
      <c r="I141" s="176"/>
      <c r="J141" s="175">
        <f>ROUND(I141*H141,2)</f>
        <v>0</v>
      </c>
      <c r="K141" s="173" t="s">
        <v>180</v>
      </c>
      <c r="L141" s="36"/>
      <c r="M141" s="177" t="s">
        <v>1</v>
      </c>
      <c r="N141" s="178" t="s">
        <v>41</v>
      </c>
      <c r="O141" s="74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137</v>
      </c>
      <c r="AT141" s="181" t="s">
        <v>132</v>
      </c>
      <c r="AU141" s="181" t="s">
        <v>86</v>
      </c>
      <c r="AY141" s="16" t="s">
        <v>131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6" t="s">
        <v>84</v>
      </c>
      <c r="BK141" s="182">
        <f>ROUND(I141*H141,2)</f>
        <v>0</v>
      </c>
      <c r="BL141" s="16" t="s">
        <v>137</v>
      </c>
      <c r="BM141" s="181" t="s">
        <v>160</v>
      </c>
    </row>
    <row r="142" s="13" customFormat="1">
      <c r="A142" s="13"/>
      <c r="B142" s="203"/>
      <c r="C142" s="13"/>
      <c r="D142" s="204" t="s">
        <v>309</v>
      </c>
      <c r="E142" s="205" t="s">
        <v>1</v>
      </c>
      <c r="F142" s="206" t="s">
        <v>203</v>
      </c>
      <c r="G142" s="13"/>
      <c r="H142" s="207">
        <v>11</v>
      </c>
      <c r="I142" s="208"/>
      <c r="J142" s="13"/>
      <c r="K142" s="13"/>
      <c r="L142" s="203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5" t="s">
        <v>309</v>
      </c>
      <c r="AU142" s="205" t="s">
        <v>86</v>
      </c>
      <c r="AV142" s="13" t="s">
        <v>86</v>
      </c>
      <c r="AW142" s="13" t="s">
        <v>32</v>
      </c>
      <c r="AX142" s="13" t="s">
        <v>84</v>
      </c>
      <c r="AY142" s="205" t="s">
        <v>131</v>
      </c>
    </row>
    <row r="143" s="2" customFormat="1" ht="24.15" customHeight="1">
      <c r="A143" s="35"/>
      <c r="B143" s="170"/>
      <c r="C143" s="171" t="s">
        <v>148</v>
      </c>
      <c r="D143" s="171" t="s">
        <v>132</v>
      </c>
      <c r="E143" s="172" t="s">
        <v>317</v>
      </c>
      <c r="F143" s="173" t="s">
        <v>318</v>
      </c>
      <c r="G143" s="174" t="s">
        <v>221</v>
      </c>
      <c r="H143" s="175">
        <v>1</v>
      </c>
      <c r="I143" s="176"/>
      <c r="J143" s="175">
        <f>ROUND(I143*H143,2)</f>
        <v>0</v>
      </c>
      <c r="K143" s="173" t="s">
        <v>180</v>
      </c>
      <c r="L143" s="36"/>
      <c r="M143" s="177" t="s">
        <v>1</v>
      </c>
      <c r="N143" s="178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137</v>
      </c>
      <c r="AT143" s="181" t="s">
        <v>132</v>
      </c>
      <c r="AU143" s="181" t="s">
        <v>86</v>
      </c>
      <c r="AY143" s="16" t="s">
        <v>131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6" t="s">
        <v>84</v>
      </c>
      <c r="BK143" s="182">
        <f>ROUND(I143*H143,2)</f>
        <v>0</v>
      </c>
      <c r="BL143" s="16" t="s">
        <v>137</v>
      </c>
      <c r="BM143" s="181" t="s">
        <v>164</v>
      </c>
    </row>
    <row r="144" s="2" customFormat="1" ht="16.5" customHeight="1">
      <c r="A144" s="35"/>
      <c r="B144" s="170"/>
      <c r="C144" s="194" t="s">
        <v>161</v>
      </c>
      <c r="D144" s="194" t="s">
        <v>272</v>
      </c>
      <c r="E144" s="195" t="s">
        <v>319</v>
      </c>
      <c r="F144" s="196" t="s">
        <v>320</v>
      </c>
      <c r="G144" s="197" t="s">
        <v>201</v>
      </c>
      <c r="H144" s="198">
        <v>0.59999999999999998</v>
      </c>
      <c r="I144" s="199"/>
      <c r="J144" s="198">
        <f>ROUND(I144*H144,2)</f>
        <v>0</v>
      </c>
      <c r="K144" s="196" t="s">
        <v>180</v>
      </c>
      <c r="L144" s="200"/>
      <c r="M144" s="201" t="s">
        <v>1</v>
      </c>
      <c r="N144" s="202" t="s">
        <v>41</v>
      </c>
      <c r="O144" s="74"/>
      <c r="P144" s="179">
        <f>O144*H144</f>
        <v>0</v>
      </c>
      <c r="Q144" s="179">
        <v>1</v>
      </c>
      <c r="R144" s="179">
        <f>Q144*H144</f>
        <v>0.59999999999999998</v>
      </c>
      <c r="S144" s="179">
        <v>0</v>
      </c>
      <c r="T144" s="18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1" t="s">
        <v>148</v>
      </c>
      <c r="AT144" s="181" t="s">
        <v>272</v>
      </c>
      <c r="AU144" s="181" t="s">
        <v>86</v>
      </c>
      <c r="AY144" s="16" t="s">
        <v>131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6" t="s">
        <v>84</v>
      </c>
      <c r="BK144" s="182">
        <f>ROUND(I144*H144,2)</f>
        <v>0</v>
      </c>
      <c r="BL144" s="16" t="s">
        <v>137</v>
      </c>
      <c r="BM144" s="181" t="s">
        <v>202</v>
      </c>
    </row>
    <row r="145" s="11" customFormat="1" ht="22.8" customHeight="1">
      <c r="A145" s="11"/>
      <c r="B145" s="159"/>
      <c r="C145" s="11"/>
      <c r="D145" s="160" t="s">
        <v>75</v>
      </c>
      <c r="E145" s="192" t="s">
        <v>321</v>
      </c>
      <c r="F145" s="192" t="s">
        <v>322</v>
      </c>
      <c r="G145" s="11"/>
      <c r="H145" s="11"/>
      <c r="I145" s="162"/>
      <c r="J145" s="193">
        <f>BK145</f>
        <v>0</v>
      </c>
      <c r="K145" s="11"/>
      <c r="L145" s="159"/>
      <c r="M145" s="164"/>
      <c r="N145" s="165"/>
      <c r="O145" s="165"/>
      <c r="P145" s="166">
        <f>SUM(P146:P154)</f>
        <v>0</v>
      </c>
      <c r="Q145" s="165"/>
      <c r="R145" s="166">
        <f>SUM(R146:R154)</f>
        <v>0</v>
      </c>
      <c r="S145" s="165"/>
      <c r="T145" s="167">
        <f>SUM(T146:T154)</f>
        <v>13.984000000000002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60" t="s">
        <v>84</v>
      </c>
      <c r="AT145" s="168" t="s">
        <v>75</v>
      </c>
      <c r="AU145" s="168" t="s">
        <v>84</v>
      </c>
      <c r="AY145" s="160" t="s">
        <v>131</v>
      </c>
      <c r="BK145" s="169">
        <f>SUM(BK146:BK154)</f>
        <v>0</v>
      </c>
    </row>
    <row r="146" s="2" customFormat="1" ht="24.15" customHeight="1">
      <c r="A146" s="35"/>
      <c r="B146" s="170"/>
      <c r="C146" s="171" t="s">
        <v>151</v>
      </c>
      <c r="D146" s="171" t="s">
        <v>132</v>
      </c>
      <c r="E146" s="172" t="s">
        <v>177</v>
      </c>
      <c r="F146" s="173" t="s">
        <v>178</v>
      </c>
      <c r="G146" s="174" t="s">
        <v>179</v>
      </c>
      <c r="H146" s="175">
        <v>43.700000000000003</v>
      </c>
      <c r="I146" s="176"/>
      <c r="J146" s="175">
        <f>ROUND(I146*H146,2)</f>
        <v>0</v>
      </c>
      <c r="K146" s="173" t="s">
        <v>180</v>
      </c>
      <c r="L146" s="36"/>
      <c r="M146" s="177" t="s">
        <v>1</v>
      </c>
      <c r="N146" s="178" t="s">
        <v>41</v>
      </c>
      <c r="O146" s="74"/>
      <c r="P146" s="179">
        <f>O146*H146</f>
        <v>0</v>
      </c>
      <c r="Q146" s="179">
        <v>0</v>
      </c>
      <c r="R146" s="179">
        <f>Q146*H146</f>
        <v>0</v>
      </c>
      <c r="S146" s="179">
        <v>0.32000000000000001</v>
      </c>
      <c r="T146" s="180">
        <f>S146*H146</f>
        <v>13.984000000000002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137</v>
      </c>
      <c r="AT146" s="181" t="s">
        <v>132</v>
      </c>
      <c r="AU146" s="181" t="s">
        <v>86</v>
      </c>
      <c r="AY146" s="16" t="s">
        <v>131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6" t="s">
        <v>84</v>
      </c>
      <c r="BK146" s="182">
        <f>ROUND(I146*H146,2)</f>
        <v>0</v>
      </c>
      <c r="BL146" s="16" t="s">
        <v>137</v>
      </c>
      <c r="BM146" s="181" t="s">
        <v>323</v>
      </c>
    </row>
    <row r="147" s="2" customFormat="1" ht="24.15" customHeight="1">
      <c r="A147" s="35"/>
      <c r="B147" s="170"/>
      <c r="C147" s="171" t="s">
        <v>203</v>
      </c>
      <c r="D147" s="171" t="s">
        <v>132</v>
      </c>
      <c r="E147" s="172" t="s">
        <v>324</v>
      </c>
      <c r="F147" s="173" t="s">
        <v>325</v>
      </c>
      <c r="G147" s="174" t="s">
        <v>221</v>
      </c>
      <c r="H147" s="175">
        <v>1</v>
      </c>
      <c r="I147" s="176"/>
      <c r="J147" s="175">
        <f>ROUND(I147*H147,2)</f>
        <v>0</v>
      </c>
      <c r="K147" s="173" t="s">
        <v>180</v>
      </c>
      <c r="L147" s="36"/>
      <c r="M147" s="177" t="s">
        <v>1</v>
      </c>
      <c r="N147" s="178" t="s">
        <v>41</v>
      </c>
      <c r="O147" s="74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137</v>
      </c>
      <c r="AT147" s="181" t="s">
        <v>132</v>
      </c>
      <c r="AU147" s="181" t="s">
        <v>86</v>
      </c>
      <c r="AY147" s="16" t="s">
        <v>131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6" t="s">
        <v>84</v>
      </c>
      <c r="BK147" s="182">
        <f>ROUND(I147*H147,2)</f>
        <v>0</v>
      </c>
      <c r="BL147" s="16" t="s">
        <v>137</v>
      </c>
      <c r="BM147" s="181" t="s">
        <v>209</v>
      </c>
    </row>
    <row r="148" s="2" customFormat="1" ht="24.15" customHeight="1">
      <c r="A148" s="35"/>
      <c r="B148" s="170"/>
      <c r="C148" s="171" t="s">
        <v>8</v>
      </c>
      <c r="D148" s="171" t="s">
        <v>132</v>
      </c>
      <c r="E148" s="172" t="s">
        <v>326</v>
      </c>
      <c r="F148" s="173" t="s">
        <v>327</v>
      </c>
      <c r="G148" s="174" t="s">
        <v>221</v>
      </c>
      <c r="H148" s="175">
        <v>1</v>
      </c>
      <c r="I148" s="176"/>
      <c r="J148" s="175">
        <f>ROUND(I148*H148,2)</f>
        <v>0</v>
      </c>
      <c r="K148" s="173" t="s">
        <v>180</v>
      </c>
      <c r="L148" s="36"/>
      <c r="M148" s="177" t="s">
        <v>1</v>
      </c>
      <c r="N148" s="178" t="s">
        <v>41</v>
      </c>
      <c r="O148" s="7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137</v>
      </c>
      <c r="AT148" s="181" t="s">
        <v>132</v>
      </c>
      <c r="AU148" s="181" t="s">
        <v>86</v>
      </c>
      <c r="AY148" s="16" t="s">
        <v>131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6" t="s">
        <v>84</v>
      </c>
      <c r="BK148" s="182">
        <f>ROUND(I148*H148,2)</f>
        <v>0</v>
      </c>
      <c r="BL148" s="16" t="s">
        <v>137</v>
      </c>
      <c r="BM148" s="181" t="s">
        <v>214</v>
      </c>
    </row>
    <row r="149" s="2" customFormat="1" ht="33" customHeight="1">
      <c r="A149" s="35"/>
      <c r="B149" s="170"/>
      <c r="C149" s="171" t="s">
        <v>211</v>
      </c>
      <c r="D149" s="171" t="s">
        <v>132</v>
      </c>
      <c r="E149" s="172" t="s">
        <v>328</v>
      </c>
      <c r="F149" s="173" t="s">
        <v>329</v>
      </c>
      <c r="G149" s="174" t="s">
        <v>188</v>
      </c>
      <c r="H149" s="175">
        <v>895.60000000000002</v>
      </c>
      <c r="I149" s="176"/>
      <c r="J149" s="175">
        <f>ROUND(I149*H149,2)</f>
        <v>0</v>
      </c>
      <c r="K149" s="173" t="s">
        <v>180</v>
      </c>
      <c r="L149" s="36"/>
      <c r="M149" s="177" t="s">
        <v>1</v>
      </c>
      <c r="N149" s="178" t="s">
        <v>41</v>
      </c>
      <c r="O149" s="74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137</v>
      </c>
      <c r="AT149" s="181" t="s">
        <v>132</v>
      </c>
      <c r="AU149" s="181" t="s">
        <v>86</v>
      </c>
      <c r="AY149" s="16" t="s">
        <v>131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84</v>
      </c>
      <c r="BK149" s="182">
        <f>ROUND(I149*H149,2)</f>
        <v>0</v>
      </c>
      <c r="BL149" s="16" t="s">
        <v>137</v>
      </c>
      <c r="BM149" s="181" t="s">
        <v>330</v>
      </c>
    </row>
    <row r="150" s="13" customFormat="1">
      <c r="A150" s="13"/>
      <c r="B150" s="203"/>
      <c r="C150" s="13"/>
      <c r="D150" s="204" t="s">
        <v>309</v>
      </c>
      <c r="E150" s="13"/>
      <c r="F150" s="206" t="s">
        <v>331</v>
      </c>
      <c r="G150" s="13"/>
      <c r="H150" s="207">
        <v>895.60000000000002</v>
      </c>
      <c r="I150" s="208"/>
      <c r="J150" s="13"/>
      <c r="K150" s="13"/>
      <c r="L150" s="203"/>
      <c r="M150" s="209"/>
      <c r="N150" s="210"/>
      <c r="O150" s="210"/>
      <c r="P150" s="210"/>
      <c r="Q150" s="210"/>
      <c r="R150" s="210"/>
      <c r="S150" s="210"/>
      <c r="T150" s="21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5" t="s">
        <v>309</v>
      </c>
      <c r="AU150" s="205" t="s">
        <v>86</v>
      </c>
      <c r="AV150" s="13" t="s">
        <v>86</v>
      </c>
      <c r="AW150" s="13" t="s">
        <v>3</v>
      </c>
      <c r="AX150" s="13" t="s">
        <v>84</v>
      </c>
      <c r="AY150" s="205" t="s">
        <v>131</v>
      </c>
    </row>
    <row r="151" s="2" customFormat="1" ht="33" customHeight="1">
      <c r="A151" s="35"/>
      <c r="B151" s="170"/>
      <c r="C151" s="171" t="s">
        <v>157</v>
      </c>
      <c r="D151" s="171" t="s">
        <v>132</v>
      </c>
      <c r="E151" s="172" t="s">
        <v>332</v>
      </c>
      <c r="F151" s="173" t="s">
        <v>333</v>
      </c>
      <c r="G151" s="174" t="s">
        <v>188</v>
      </c>
      <c r="H151" s="175">
        <v>261.60000000000002</v>
      </c>
      <c r="I151" s="176"/>
      <c r="J151" s="175">
        <f>ROUND(I151*H151,2)</f>
        <v>0</v>
      </c>
      <c r="K151" s="173" t="s">
        <v>180</v>
      </c>
      <c r="L151" s="36"/>
      <c r="M151" s="177" t="s">
        <v>1</v>
      </c>
      <c r="N151" s="178" t="s">
        <v>41</v>
      </c>
      <c r="O151" s="74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137</v>
      </c>
      <c r="AT151" s="181" t="s">
        <v>132</v>
      </c>
      <c r="AU151" s="181" t="s">
        <v>86</v>
      </c>
      <c r="AY151" s="16" t="s">
        <v>131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6" t="s">
        <v>84</v>
      </c>
      <c r="BK151" s="182">
        <f>ROUND(I151*H151,2)</f>
        <v>0</v>
      </c>
      <c r="BL151" s="16" t="s">
        <v>137</v>
      </c>
      <c r="BM151" s="181" t="s">
        <v>206</v>
      </c>
    </row>
    <row r="152" s="13" customFormat="1">
      <c r="A152" s="13"/>
      <c r="B152" s="203"/>
      <c r="C152" s="13"/>
      <c r="D152" s="204" t="s">
        <v>309</v>
      </c>
      <c r="E152" s="13"/>
      <c r="F152" s="206" t="s">
        <v>334</v>
      </c>
      <c r="G152" s="13"/>
      <c r="H152" s="207">
        <v>261.60000000000002</v>
      </c>
      <c r="I152" s="208"/>
      <c r="J152" s="13"/>
      <c r="K152" s="13"/>
      <c r="L152" s="203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5" t="s">
        <v>309</v>
      </c>
      <c r="AU152" s="205" t="s">
        <v>86</v>
      </c>
      <c r="AV152" s="13" t="s">
        <v>86</v>
      </c>
      <c r="AW152" s="13" t="s">
        <v>3</v>
      </c>
      <c r="AX152" s="13" t="s">
        <v>84</v>
      </c>
      <c r="AY152" s="205" t="s">
        <v>131</v>
      </c>
    </row>
    <row r="153" s="2" customFormat="1" ht="24.15" customHeight="1">
      <c r="A153" s="35"/>
      <c r="B153" s="170"/>
      <c r="C153" s="171" t="s">
        <v>218</v>
      </c>
      <c r="D153" s="171" t="s">
        <v>132</v>
      </c>
      <c r="E153" s="172" t="s">
        <v>335</v>
      </c>
      <c r="F153" s="173" t="s">
        <v>336</v>
      </c>
      <c r="G153" s="174" t="s">
        <v>179</v>
      </c>
      <c r="H153" s="175">
        <v>40</v>
      </c>
      <c r="I153" s="176"/>
      <c r="J153" s="175">
        <f>ROUND(I153*H153,2)</f>
        <v>0</v>
      </c>
      <c r="K153" s="173" t="s">
        <v>1</v>
      </c>
      <c r="L153" s="36"/>
      <c r="M153" s="177" t="s">
        <v>1</v>
      </c>
      <c r="N153" s="178" t="s">
        <v>41</v>
      </c>
      <c r="O153" s="74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137</v>
      </c>
      <c r="AT153" s="181" t="s">
        <v>132</v>
      </c>
      <c r="AU153" s="181" t="s">
        <v>86</v>
      </c>
      <c r="AY153" s="16" t="s">
        <v>131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6" t="s">
        <v>84</v>
      </c>
      <c r="BK153" s="182">
        <f>ROUND(I153*H153,2)</f>
        <v>0</v>
      </c>
      <c r="BL153" s="16" t="s">
        <v>137</v>
      </c>
      <c r="BM153" s="181" t="s">
        <v>337</v>
      </c>
    </row>
    <row r="154" s="2" customFormat="1" ht="16.5" customHeight="1">
      <c r="A154" s="35"/>
      <c r="B154" s="170"/>
      <c r="C154" s="171" t="s">
        <v>160</v>
      </c>
      <c r="D154" s="171" t="s">
        <v>132</v>
      </c>
      <c r="E154" s="172" t="s">
        <v>338</v>
      </c>
      <c r="F154" s="173" t="s">
        <v>339</v>
      </c>
      <c r="G154" s="174" t="s">
        <v>179</v>
      </c>
      <c r="H154" s="175">
        <v>3.7000000000000002</v>
      </c>
      <c r="I154" s="176"/>
      <c r="J154" s="175">
        <f>ROUND(I154*H154,2)</f>
        <v>0</v>
      </c>
      <c r="K154" s="173" t="s">
        <v>1</v>
      </c>
      <c r="L154" s="36"/>
      <c r="M154" s="177" t="s">
        <v>1</v>
      </c>
      <c r="N154" s="178" t="s">
        <v>41</v>
      </c>
      <c r="O154" s="74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1" t="s">
        <v>137</v>
      </c>
      <c r="AT154" s="181" t="s">
        <v>132</v>
      </c>
      <c r="AU154" s="181" t="s">
        <v>86</v>
      </c>
      <c r="AY154" s="16" t="s">
        <v>131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6" t="s">
        <v>84</v>
      </c>
      <c r="BK154" s="182">
        <f>ROUND(I154*H154,2)</f>
        <v>0</v>
      </c>
      <c r="BL154" s="16" t="s">
        <v>137</v>
      </c>
      <c r="BM154" s="181" t="s">
        <v>340</v>
      </c>
    </row>
    <row r="155" s="11" customFormat="1" ht="22.8" customHeight="1">
      <c r="A155" s="11"/>
      <c r="B155" s="159"/>
      <c r="C155" s="11"/>
      <c r="D155" s="160" t="s">
        <v>75</v>
      </c>
      <c r="E155" s="192" t="s">
        <v>341</v>
      </c>
      <c r="F155" s="192" t="s">
        <v>342</v>
      </c>
      <c r="G155" s="11"/>
      <c r="H155" s="11"/>
      <c r="I155" s="162"/>
      <c r="J155" s="193">
        <f>BK155</f>
        <v>0</v>
      </c>
      <c r="K155" s="11"/>
      <c r="L155" s="159"/>
      <c r="M155" s="164"/>
      <c r="N155" s="165"/>
      <c r="O155" s="165"/>
      <c r="P155" s="166">
        <f>SUM(P156:P183)</f>
        <v>0</v>
      </c>
      <c r="Q155" s="165"/>
      <c r="R155" s="166">
        <f>SUM(R156:R183)</f>
        <v>9.4800000000000004</v>
      </c>
      <c r="S155" s="165"/>
      <c r="T155" s="167">
        <f>SUM(T156:T183)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60" t="s">
        <v>84</v>
      </c>
      <c r="AT155" s="168" t="s">
        <v>75</v>
      </c>
      <c r="AU155" s="168" t="s">
        <v>84</v>
      </c>
      <c r="AY155" s="160" t="s">
        <v>131</v>
      </c>
      <c r="BK155" s="169">
        <f>SUM(BK156:BK183)</f>
        <v>0</v>
      </c>
    </row>
    <row r="156" s="2" customFormat="1" ht="24.15" customHeight="1">
      <c r="A156" s="35"/>
      <c r="B156" s="170"/>
      <c r="C156" s="171" t="s">
        <v>226</v>
      </c>
      <c r="D156" s="171" t="s">
        <v>132</v>
      </c>
      <c r="E156" s="172" t="s">
        <v>343</v>
      </c>
      <c r="F156" s="173" t="s">
        <v>344</v>
      </c>
      <c r="G156" s="174" t="s">
        <v>179</v>
      </c>
      <c r="H156" s="175">
        <v>207.59999999999999</v>
      </c>
      <c r="I156" s="176"/>
      <c r="J156" s="175">
        <f>ROUND(I156*H156,2)</f>
        <v>0</v>
      </c>
      <c r="K156" s="173" t="s">
        <v>180</v>
      </c>
      <c r="L156" s="36"/>
      <c r="M156" s="177" t="s">
        <v>1</v>
      </c>
      <c r="N156" s="178" t="s">
        <v>41</v>
      </c>
      <c r="O156" s="74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137</v>
      </c>
      <c r="AT156" s="181" t="s">
        <v>132</v>
      </c>
      <c r="AU156" s="181" t="s">
        <v>86</v>
      </c>
      <c r="AY156" s="16" t="s">
        <v>131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6" t="s">
        <v>84</v>
      </c>
      <c r="BK156" s="182">
        <f>ROUND(I156*H156,2)</f>
        <v>0</v>
      </c>
      <c r="BL156" s="16" t="s">
        <v>137</v>
      </c>
      <c r="BM156" s="181" t="s">
        <v>217</v>
      </c>
    </row>
    <row r="157" s="2" customFormat="1" ht="33" customHeight="1">
      <c r="A157" s="35"/>
      <c r="B157" s="170"/>
      <c r="C157" s="171" t="s">
        <v>164</v>
      </c>
      <c r="D157" s="171" t="s">
        <v>132</v>
      </c>
      <c r="E157" s="172" t="s">
        <v>345</v>
      </c>
      <c r="F157" s="173" t="s">
        <v>346</v>
      </c>
      <c r="G157" s="174" t="s">
        <v>221</v>
      </c>
      <c r="H157" s="175">
        <v>933</v>
      </c>
      <c r="I157" s="176"/>
      <c r="J157" s="175">
        <f>ROUND(I157*H157,2)</f>
        <v>0</v>
      </c>
      <c r="K157" s="173" t="s">
        <v>180</v>
      </c>
      <c r="L157" s="36"/>
      <c r="M157" s="177" t="s">
        <v>1</v>
      </c>
      <c r="N157" s="178" t="s">
        <v>41</v>
      </c>
      <c r="O157" s="74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1" t="s">
        <v>137</v>
      </c>
      <c r="AT157" s="181" t="s">
        <v>132</v>
      </c>
      <c r="AU157" s="181" t="s">
        <v>86</v>
      </c>
      <c r="AY157" s="16" t="s">
        <v>131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6" t="s">
        <v>84</v>
      </c>
      <c r="BK157" s="182">
        <f>ROUND(I157*H157,2)</f>
        <v>0</v>
      </c>
      <c r="BL157" s="16" t="s">
        <v>137</v>
      </c>
      <c r="BM157" s="181" t="s">
        <v>347</v>
      </c>
    </row>
    <row r="158" s="13" customFormat="1">
      <c r="A158" s="13"/>
      <c r="B158" s="203"/>
      <c r="C158" s="13"/>
      <c r="D158" s="204" t="s">
        <v>309</v>
      </c>
      <c r="E158" s="205" t="s">
        <v>1</v>
      </c>
      <c r="F158" s="206" t="s">
        <v>348</v>
      </c>
      <c r="G158" s="13"/>
      <c r="H158" s="207">
        <v>933</v>
      </c>
      <c r="I158" s="208"/>
      <c r="J158" s="13"/>
      <c r="K158" s="13"/>
      <c r="L158" s="203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5" t="s">
        <v>309</v>
      </c>
      <c r="AU158" s="205" t="s">
        <v>86</v>
      </c>
      <c r="AV158" s="13" t="s">
        <v>86</v>
      </c>
      <c r="AW158" s="13" t="s">
        <v>32</v>
      </c>
      <c r="AX158" s="13" t="s">
        <v>84</v>
      </c>
      <c r="AY158" s="205" t="s">
        <v>131</v>
      </c>
    </row>
    <row r="159" s="2" customFormat="1" ht="24.15" customHeight="1">
      <c r="A159" s="35"/>
      <c r="B159" s="170"/>
      <c r="C159" s="171" t="s">
        <v>235</v>
      </c>
      <c r="D159" s="171" t="s">
        <v>132</v>
      </c>
      <c r="E159" s="172" t="s">
        <v>349</v>
      </c>
      <c r="F159" s="173" t="s">
        <v>350</v>
      </c>
      <c r="G159" s="174" t="s">
        <v>221</v>
      </c>
      <c r="H159" s="175">
        <v>1173</v>
      </c>
      <c r="I159" s="176"/>
      <c r="J159" s="175">
        <f>ROUND(I159*H159,2)</f>
        <v>0</v>
      </c>
      <c r="K159" s="173" t="s">
        <v>180</v>
      </c>
      <c r="L159" s="36"/>
      <c r="M159" s="177" t="s">
        <v>1</v>
      </c>
      <c r="N159" s="178" t="s">
        <v>41</v>
      </c>
      <c r="O159" s="74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137</v>
      </c>
      <c r="AT159" s="181" t="s">
        <v>132</v>
      </c>
      <c r="AU159" s="181" t="s">
        <v>86</v>
      </c>
      <c r="AY159" s="16" t="s">
        <v>131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6" t="s">
        <v>84</v>
      </c>
      <c r="BK159" s="182">
        <f>ROUND(I159*H159,2)</f>
        <v>0</v>
      </c>
      <c r="BL159" s="16" t="s">
        <v>137</v>
      </c>
      <c r="BM159" s="181" t="s">
        <v>222</v>
      </c>
    </row>
    <row r="160" s="13" customFormat="1">
      <c r="A160" s="13"/>
      <c r="B160" s="203"/>
      <c r="C160" s="13"/>
      <c r="D160" s="204" t="s">
        <v>309</v>
      </c>
      <c r="E160" s="205" t="s">
        <v>1</v>
      </c>
      <c r="F160" s="206" t="s">
        <v>351</v>
      </c>
      <c r="G160" s="13"/>
      <c r="H160" s="207">
        <v>1173</v>
      </c>
      <c r="I160" s="208"/>
      <c r="J160" s="13"/>
      <c r="K160" s="13"/>
      <c r="L160" s="203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5" t="s">
        <v>309</v>
      </c>
      <c r="AU160" s="205" t="s">
        <v>86</v>
      </c>
      <c r="AV160" s="13" t="s">
        <v>86</v>
      </c>
      <c r="AW160" s="13" t="s">
        <v>32</v>
      </c>
      <c r="AX160" s="13" t="s">
        <v>84</v>
      </c>
      <c r="AY160" s="205" t="s">
        <v>131</v>
      </c>
    </row>
    <row r="161" s="2" customFormat="1" ht="33" customHeight="1">
      <c r="A161" s="35"/>
      <c r="B161" s="170"/>
      <c r="C161" s="171" t="s">
        <v>202</v>
      </c>
      <c r="D161" s="171" t="s">
        <v>132</v>
      </c>
      <c r="E161" s="172" t="s">
        <v>352</v>
      </c>
      <c r="F161" s="173" t="s">
        <v>353</v>
      </c>
      <c r="G161" s="174" t="s">
        <v>221</v>
      </c>
      <c r="H161" s="175">
        <v>933</v>
      </c>
      <c r="I161" s="176"/>
      <c r="J161" s="175">
        <f>ROUND(I161*H161,2)</f>
        <v>0</v>
      </c>
      <c r="K161" s="173" t="s">
        <v>180</v>
      </c>
      <c r="L161" s="36"/>
      <c r="M161" s="177" t="s">
        <v>1</v>
      </c>
      <c r="N161" s="178" t="s">
        <v>41</v>
      </c>
      <c r="O161" s="74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137</v>
      </c>
      <c r="AT161" s="181" t="s">
        <v>132</v>
      </c>
      <c r="AU161" s="181" t="s">
        <v>86</v>
      </c>
      <c r="AY161" s="16" t="s">
        <v>131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6" t="s">
        <v>84</v>
      </c>
      <c r="BK161" s="182">
        <f>ROUND(I161*H161,2)</f>
        <v>0</v>
      </c>
      <c r="BL161" s="16" t="s">
        <v>137</v>
      </c>
      <c r="BM161" s="181" t="s">
        <v>225</v>
      </c>
    </row>
    <row r="162" s="13" customFormat="1">
      <c r="A162" s="13"/>
      <c r="B162" s="203"/>
      <c r="C162" s="13"/>
      <c r="D162" s="204" t="s">
        <v>309</v>
      </c>
      <c r="E162" s="205" t="s">
        <v>1</v>
      </c>
      <c r="F162" s="206" t="s">
        <v>354</v>
      </c>
      <c r="G162" s="13"/>
      <c r="H162" s="207">
        <v>933</v>
      </c>
      <c r="I162" s="208"/>
      <c r="J162" s="13"/>
      <c r="K162" s="13"/>
      <c r="L162" s="203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5" t="s">
        <v>309</v>
      </c>
      <c r="AU162" s="205" t="s">
        <v>86</v>
      </c>
      <c r="AV162" s="13" t="s">
        <v>86</v>
      </c>
      <c r="AW162" s="13" t="s">
        <v>32</v>
      </c>
      <c r="AX162" s="13" t="s">
        <v>84</v>
      </c>
      <c r="AY162" s="205" t="s">
        <v>131</v>
      </c>
    </row>
    <row r="163" s="2" customFormat="1" ht="24.15" customHeight="1">
      <c r="A163" s="35"/>
      <c r="B163" s="170"/>
      <c r="C163" s="171" t="s">
        <v>7</v>
      </c>
      <c r="D163" s="171" t="s">
        <v>132</v>
      </c>
      <c r="E163" s="172" t="s">
        <v>355</v>
      </c>
      <c r="F163" s="173" t="s">
        <v>356</v>
      </c>
      <c r="G163" s="174" t="s">
        <v>179</v>
      </c>
      <c r="H163" s="175">
        <v>207.59999999999999</v>
      </c>
      <c r="I163" s="176"/>
      <c r="J163" s="175">
        <f>ROUND(I163*H163,2)</f>
        <v>0</v>
      </c>
      <c r="K163" s="173" t="s">
        <v>180</v>
      </c>
      <c r="L163" s="36"/>
      <c r="M163" s="177" t="s">
        <v>1</v>
      </c>
      <c r="N163" s="178" t="s">
        <v>41</v>
      </c>
      <c r="O163" s="74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1" t="s">
        <v>137</v>
      </c>
      <c r="AT163" s="181" t="s">
        <v>132</v>
      </c>
      <c r="AU163" s="181" t="s">
        <v>86</v>
      </c>
      <c r="AY163" s="16" t="s">
        <v>131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6" t="s">
        <v>84</v>
      </c>
      <c r="BK163" s="182">
        <f>ROUND(I163*H163,2)</f>
        <v>0</v>
      </c>
      <c r="BL163" s="16" t="s">
        <v>137</v>
      </c>
      <c r="BM163" s="181" t="s">
        <v>229</v>
      </c>
    </row>
    <row r="164" s="2" customFormat="1" ht="24.15" customHeight="1">
      <c r="A164" s="35"/>
      <c r="B164" s="170"/>
      <c r="C164" s="171" t="s">
        <v>206</v>
      </c>
      <c r="D164" s="171" t="s">
        <v>132</v>
      </c>
      <c r="E164" s="172" t="s">
        <v>357</v>
      </c>
      <c r="F164" s="173" t="s">
        <v>358</v>
      </c>
      <c r="G164" s="174" t="s">
        <v>221</v>
      </c>
      <c r="H164" s="175">
        <v>1173</v>
      </c>
      <c r="I164" s="176"/>
      <c r="J164" s="175">
        <f>ROUND(I164*H164,2)</f>
        <v>0</v>
      </c>
      <c r="K164" s="173" t="s">
        <v>180</v>
      </c>
      <c r="L164" s="36"/>
      <c r="M164" s="177" t="s">
        <v>1</v>
      </c>
      <c r="N164" s="178" t="s">
        <v>41</v>
      </c>
      <c r="O164" s="74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137</v>
      </c>
      <c r="AT164" s="181" t="s">
        <v>132</v>
      </c>
      <c r="AU164" s="181" t="s">
        <v>86</v>
      </c>
      <c r="AY164" s="16" t="s">
        <v>131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6" t="s">
        <v>84</v>
      </c>
      <c r="BK164" s="182">
        <f>ROUND(I164*H164,2)</f>
        <v>0</v>
      </c>
      <c r="BL164" s="16" t="s">
        <v>137</v>
      </c>
      <c r="BM164" s="181" t="s">
        <v>234</v>
      </c>
    </row>
    <row r="165" s="13" customFormat="1">
      <c r="A165" s="13"/>
      <c r="B165" s="203"/>
      <c r="C165" s="13"/>
      <c r="D165" s="204" t="s">
        <v>309</v>
      </c>
      <c r="E165" s="205" t="s">
        <v>1</v>
      </c>
      <c r="F165" s="206" t="s">
        <v>359</v>
      </c>
      <c r="G165" s="13"/>
      <c r="H165" s="207">
        <v>1173</v>
      </c>
      <c r="I165" s="208"/>
      <c r="J165" s="13"/>
      <c r="K165" s="13"/>
      <c r="L165" s="203"/>
      <c r="M165" s="209"/>
      <c r="N165" s="210"/>
      <c r="O165" s="210"/>
      <c r="P165" s="210"/>
      <c r="Q165" s="210"/>
      <c r="R165" s="210"/>
      <c r="S165" s="210"/>
      <c r="T165" s="21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5" t="s">
        <v>309</v>
      </c>
      <c r="AU165" s="205" t="s">
        <v>86</v>
      </c>
      <c r="AV165" s="13" t="s">
        <v>86</v>
      </c>
      <c r="AW165" s="13" t="s">
        <v>32</v>
      </c>
      <c r="AX165" s="13" t="s">
        <v>84</v>
      </c>
      <c r="AY165" s="205" t="s">
        <v>131</v>
      </c>
    </row>
    <row r="166" s="2" customFormat="1" ht="16.5" customHeight="1">
      <c r="A166" s="35"/>
      <c r="B166" s="170"/>
      <c r="C166" s="194" t="s">
        <v>360</v>
      </c>
      <c r="D166" s="194" t="s">
        <v>272</v>
      </c>
      <c r="E166" s="195" t="s">
        <v>361</v>
      </c>
      <c r="F166" s="196" t="s">
        <v>362</v>
      </c>
      <c r="G166" s="197" t="s">
        <v>221</v>
      </c>
      <c r="H166" s="198">
        <v>375</v>
      </c>
      <c r="I166" s="199"/>
      <c r="J166" s="198">
        <f>ROUND(I166*H166,2)</f>
        <v>0</v>
      </c>
      <c r="K166" s="196" t="s">
        <v>1</v>
      </c>
      <c r="L166" s="200"/>
      <c r="M166" s="201" t="s">
        <v>1</v>
      </c>
      <c r="N166" s="202" t="s">
        <v>41</v>
      </c>
      <c r="O166" s="74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1" t="s">
        <v>148</v>
      </c>
      <c r="AT166" s="181" t="s">
        <v>272</v>
      </c>
      <c r="AU166" s="181" t="s">
        <v>86</v>
      </c>
      <c r="AY166" s="16" t="s">
        <v>131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6" t="s">
        <v>84</v>
      </c>
      <c r="BK166" s="182">
        <f>ROUND(I166*H166,2)</f>
        <v>0</v>
      </c>
      <c r="BL166" s="16" t="s">
        <v>137</v>
      </c>
      <c r="BM166" s="181" t="s">
        <v>238</v>
      </c>
    </row>
    <row r="167" s="2" customFormat="1" ht="16.5" customHeight="1">
      <c r="A167" s="35"/>
      <c r="B167" s="170"/>
      <c r="C167" s="194" t="s">
        <v>209</v>
      </c>
      <c r="D167" s="194" t="s">
        <v>272</v>
      </c>
      <c r="E167" s="195" t="s">
        <v>363</v>
      </c>
      <c r="F167" s="196" t="s">
        <v>364</v>
      </c>
      <c r="G167" s="197" t="s">
        <v>221</v>
      </c>
      <c r="H167" s="198">
        <v>186</v>
      </c>
      <c r="I167" s="199"/>
      <c r="J167" s="198">
        <f>ROUND(I167*H167,2)</f>
        <v>0</v>
      </c>
      <c r="K167" s="196" t="s">
        <v>1</v>
      </c>
      <c r="L167" s="200"/>
      <c r="M167" s="201" t="s">
        <v>1</v>
      </c>
      <c r="N167" s="202" t="s">
        <v>41</v>
      </c>
      <c r="O167" s="74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1" t="s">
        <v>148</v>
      </c>
      <c r="AT167" s="181" t="s">
        <v>272</v>
      </c>
      <c r="AU167" s="181" t="s">
        <v>86</v>
      </c>
      <c r="AY167" s="16" t="s">
        <v>131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6" t="s">
        <v>84</v>
      </c>
      <c r="BK167" s="182">
        <f>ROUND(I167*H167,2)</f>
        <v>0</v>
      </c>
      <c r="BL167" s="16" t="s">
        <v>137</v>
      </c>
      <c r="BM167" s="181" t="s">
        <v>241</v>
      </c>
    </row>
    <row r="168" s="13" customFormat="1">
      <c r="A168" s="13"/>
      <c r="B168" s="203"/>
      <c r="C168" s="13"/>
      <c r="D168" s="204" t="s">
        <v>309</v>
      </c>
      <c r="E168" s="205" t="s">
        <v>1</v>
      </c>
      <c r="F168" s="206" t="s">
        <v>365</v>
      </c>
      <c r="G168" s="13"/>
      <c r="H168" s="207">
        <v>186</v>
      </c>
      <c r="I168" s="208"/>
      <c r="J168" s="13"/>
      <c r="K168" s="13"/>
      <c r="L168" s="203"/>
      <c r="M168" s="209"/>
      <c r="N168" s="210"/>
      <c r="O168" s="210"/>
      <c r="P168" s="210"/>
      <c r="Q168" s="210"/>
      <c r="R168" s="210"/>
      <c r="S168" s="210"/>
      <c r="T168" s="21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5" t="s">
        <v>309</v>
      </c>
      <c r="AU168" s="205" t="s">
        <v>86</v>
      </c>
      <c r="AV168" s="13" t="s">
        <v>86</v>
      </c>
      <c r="AW168" s="13" t="s">
        <v>32</v>
      </c>
      <c r="AX168" s="13" t="s">
        <v>84</v>
      </c>
      <c r="AY168" s="205" t="s">
        <v>131</v>
      </c>
    </row>
    <row r="169" s="2" customFormat="1" ht="16.5" customHeight="1">
      <c r="A169" s="35"/>
      <c r="B169" s="170"/>
      <c r="C169" s="194" t="s">
        <v>366</v>
      </c>
      <c r="D169" s="194" t="s">
        <v>272</v>
      </c>
      <c r="E169" s="195" t="s">
        <v>367</v>
      </c>
      <c r="F169" s="196" t="s">
        <v>368</v>
      </c>
      <c r="G169" s="197" t="s">
        <v>221</v>
      </c>
      <c r="H169" s="198">
        <v>588</v>
      </c>
      <c r="I169" s="199"/>
      <c r="J169" s="198">
        <f>ROUND(I169*H169,2)</f>
        <v>0</v>
      </c>
      <c r="K169" s="196" t="s">
        <v>1</v>
      </c>
      <c r="L169" s="200"/>
      <c r="M169" s="201" t="s">
        <v>1</v>
      </c>
      <c r="N169" s="202" t="s">
        <v>41</v>
      </c>
      <c r="O169" s="74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148</v>
      </c>
      <c r="AT169" s="181" t="s">
        <v>272</v>
      </c>
      <c r="AU169" s="181" t="s">
        <v>86</v>
      </c>
      <c r="AY169" s="16" t="s">
        <v>131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6" t="s">
        <v>84</v>
      </c>
      <c r="BK169" s="182">
        <f>ROUND(I169*H169,2)</f>
        <v>0</v>
      </c>
      <c r="BL169" s="16" t="s">
        <v>137</v>
      </c>
      <c r="BM169" s="181" t="s">
        <v>248</v>
      </c>
    </row>
    <row r="170" s="13" customFormat="1">
      <c r="A170" s="13"/>
      <c r="B170" s="203"/>
      <c r="C170" s="13"/>
      <c r="D170" s="204" t="s">
        <v>309</v>
      </c>
      <c r="E170" s="205" t="s">
        <v>1</v>
      </c>
      <c r="F170" s="206" t="s">
        <v>369</v>
      </c>
      <c r="G170" s="13"/>
      <c r="H170" s="207">
        <v>588</v>
      </c>
      <c r="I170" s="208"/>
      <c r="J170" s="13"/>
      <c r="K170" s="13"/>
      <c r="L170" s="203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5" t="s">
        <v>309</v>
      </c>
      <c r="AU170" s="205" t="s">
        <v>86</v>
      </c>
      <c r="AV170" s="13" t="s">
        <v>86</v>
      </c>
      <c r="AW170" s="13" t="s">
        <v>32</v>
      </c>
      <c r="AX170" s="13" t="s">
        <v>84</v>
      </c>
      <c r="AY170" s="205" t="s">
        <v>131</v>
      </c>
    </row>
    <row r="171" s="2" customFormat="1" ht="16.5" customHeight="1">
      <c r="A171" s="35"/>
      <c r="B171" s="170"/>
      <c r="C171" s="194" t="s">
        <v>214</v>
      </c>
      <c r="D171" s="194" t="s">
        <v>272</v>
      </c>
      <c r="E171" s="195" t="s">
        <v>370</v>
      </c>
      <c r="F171" s="196" t="s">
        <v>371</v>
      </c>
      <c r="G171" s="197" t="s">
        <v>221</v>
      </c>
      <c r="H171" s="198">
        <v>186</v>
      </c>
      <c r="I171" s="199"/>
      <c r="J171" s="198">
        <f>ROUND(I171*H171,2)</f>
        <v>0</v>
      </c>
      <c r="K171" s="196" t="s">
        <v>1</v>
      </c>
      <c r="L171" s="200"/>
      <c r="M171" s="201" t="s">
        <v>1</v>
      </c>
      <c r="N171" s="202" t="s">
        <v>41</v>
      </c>
      <c r="O171" s="74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148</v>
      </c>
      <c r="AT171" s="181" t="s">
        <v>272</v>
      </c>
      <c r="AU171" s="181" t="s">
        <v>86</v>
      </c>
      <c r="AY171" s="16" t="s">
        <v>131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6" t="s">
        <v>84</v>
      </c>
      <c r="BK171" s="182">
        <f>ROUND(I171*H171,2)</f>
        <v>0</v>
      </c>
      <c r="BL171" s="16" t="s">
        <v>137</v>
      </c>
      <c r="BM171" s="181" t="s">
        <v>372</v>
      </c>
    </row>
    <row r="172" s="13" customFormat="1">
      <c r="A172" s="13"/>
      <c r="B172" s="203"/>
      <c r="C172" s="13"/>
      <c r="D172" s="204" t="s">
        <v>309</v>
      </c>
      <c r="E172" s="205" t="s">
        <v>1</v>
      </c>
      <c r="F172" s="206" t="s">
        <v>365</v>
      </c>
      <c r="G172" s="13"/>
      <c r="H172" s="207">
        <v>186</v>
      </c>
      <c r="I172" s="208"/>
      <c r="J172" s="13"/>
      <c r="K172" s="13"/>
      <c r="L172" s="203"/>
      <c r="M172" s="209"/>
      <c r="N172" s="210"/>
      <c r="O172" s="210"/>
      <c r="P172" s="210"/>
      <c r="Q172" s="210"/>
      <c r="R172" s="210"/>
      <c r="S172" s="210"/>
      <c r="T172" s="21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5" t="s">
        <v>309</v>
      </c>
      <c r="AU172" s="205" t="s">
        <v>86</v>
      </c>
      <c r="AV172" s="13" t="s">
        <v>86</v>
      </c>
      <c r="AW172" s="13" t="s">
        <v>32</v>
      </c>
      <c r="AX172" s="13" t="s">
        <v>84</v>
      </c>
      <c r="AY172" s="205" t="s">
        <v>131</v>
      </c>
    </row>
    <row r="173" s="2" customFormat="1" ht="21.75" customHeight="1">
      <c r="A173" s="35"/>
      <c r="B173" s="170"/>
      <c r="C173" s="194" t="s">
        <v>373</v>
      </c>
      <c r="D173" s="194" t="s">
        <v>272</v>
      </c>
      <c r="E173" s="195" t="s">
        <v>374</v>
      </c>
      <c r="F173" s="196" t="s">
        <v>375</v>
      </c>
      <c r="G173" s="197" t="s">
        <v>221</v>
      </c>
      <c r="H173" s="198">
        <v>396</v>
      </c>
      <c r="I173" s="199"/>
      <c r="J173" s="198">
        <f>ROUND(I173*H173,2)</f>
        <v>0</v>
      </c>
      <c r="K173" s="196" t="s">
        <v>1</v>
      </c>
      <c r="L173" s="200"/>
      <c r="M173" s="201" t="s">
        <v>1</v>
      </c>
      <c r="N173" s="202" t="s">
        <v>41</v>
      </c>
      <c r="O173" s="74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1" t="s">
        <v>148</v>
      </c>
      <c r="AT173" s="181" t="s">
        <v>272</v>
      </c>
      <c r="AU173" s="181" t="s">
        <v>86</v>
      </c>
      <c r="AY173" s="16" t="s">
        <v>131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6" t="s">
        <v>84</v>
      </c>
      <c r="BK173" s="182">
        <f>ROUND(I173*H173,2)</f>
        <v>0</v>
      </c>
      <c r="BL173" s="16" t="s">
        <v>137</v>
      </c>
      <c r="BM173" s="181" t="s">
        <v>376</v>
      </c>
    </row>
    <row r="174" s="2" customFormat="1" ht="16.5" customHeight="1">
      <c r="A174" s="35"/>
      <c r="B174" s="170"/>
      <c r="C174" s="194" t="s">
        <v>217</v>
      </c>
      <c r="D174" s="194" t="s">
        <v>272</v>
      </c>
      <c r="E174" s="195" t="s">
        <v>377</v>
      </c>
      <c r="F174" s="196" t="s">
        <v>378</v>
      </c>
      <c r="G174" s="197" t="s">
        <v>221</v>
      </c>
      <c r="H174" s="198">
        <v>186</v>
      </c>
      <c r="I174" s="199"/>
      <c r="J174" s="198">
        <f>ROUND(I174*H174,2)</f>
        <v>0</v>
      </c>
      <c r="K174" s="196" t="s">
        <v>1</v>
      </c>
      <c r="L174" s="200"/>
      <c r="M174" s="201" t="s">
        <v>1</v>
      </c>
      <c r="N174" s="202" t="s">
        <v>41</v>
      </c>
      <c r="O174" s="74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148</v>
      </c>
      <c r="AT174" s="181" t="s">
        <v>272</v>
      </c>
      <c r="AU174" s="181" t="s">
        <v>86</v>
      </c>
      <c r="AY174" s="16" t="s">
        <v>131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6" t="s">
        <v>84</v>
      </c>
      <c r="BK174" s="182">
        <f>ROUND(I174*H174,2)</f>
        <v>0</v>
      </c>
      <c r="BL174" s="16" t="s">
        <v>137</v>
      </c>
      <c r="BM174" s="181" t="s">
        <v>379</v>
      </c>
    </row>
    <row r="175" s="13" customFormat="1">
      <c r="A175" s="13"/>
      <c r="B175" s="203"/>
      <c r="C175" s="13"/>
      <c r="D175" s="204" t="s">
        <v>309</v>
      </c>
      <c r="E175" s="205" t="s">
        <v>1</v>
      </c>
      <c r="F175" s="206" t="s">
        <v>365</v>
      </c>
      <c r="G175" s="13"/>
      <c r="H175" s="207">
        <v>186</v>
      </c>
      <c r="I175" s="208"/>
      <c r="J175" s="13"/>
      <c r="K175" s="13"/>
      <c r="L175" s="203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5" t="s">
        <v>309</v>
      </c>
      <c r="AU175" s="205" t="s">
        <v>86</v>
      </c>
      <c r="AV175" s="13" t="s">
        <v>86</v>
      </c>
      <c r="AW175" s="13" t="s">
        <v>32</v>
      </c>
      <c r="AX175" s="13" t="s">
        <v>84</v>
      </c>
      <c r="AY175" s="205" t="s">
        <v>131</v>
      </c>
    </row>
    <row r="176" s="2" customFormat="1" ht="24.15" customHeight="1">
      <c r="A176" s="35"/>
      <c r="B176" s="170"/>
      <c r="C176" s="194" t="s">
        <v>380</v>
      </c>
      <c r="D176" s="194" t="s">
        <v>272</v>
      </c>
      <c r="E176" s="195" t="s">
        <v>381</v>
      </c>
      <c r="F176" s="196" t="s">
        <v>382</v>
      </c>
      <c r="G176" s="197" t="s">
        <v>221</v>
      </c>
      <c r="H176" s="198">
        <v>24</v>
      </c>
      <c r="I176" s="199"/>
      <c r="J176" s="198">
        <f>ROUND(I176*H176,2)</f>
        <v>0</v>
      </c>
      <c r="K176" s="196" t="s">
        <v>1</v>
      </c>
      <c r="L176" s="200"/>
      <c r="M176" s="201" t="s">
        <v>1</v>
      </c>
      <c r="N176" s="202" t="s">
        <v>41</v>
      </c>
      <c r="O176" s="74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148</v>
      </c>
      <c r="AT176" s="181" t="s">
        <v>272</v>
      </c>
      <c r="AU176" s="181" t="s">
        <v>86</v>
      </c>
      <c r="AY176" s="16" t="s">
        <v>131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6" t="s">
        <v>84</v>
      </c>
      <c r="BK176" s="182">
        <f>ROUND(I176*H176,2)</f>
        <v>0</v>
      </c>
      <c r="BL176" s="16" t="s">
        <v>137</v>
      </c>
      <c r="BM176" s="181" t="s">
        <v>383</v>
      </c>
    </row>
    <row r="177" s="2" customFormat="1" ht="16.5" customHeight="1">
      <c r="A177" s="35"/>
      <c r="B177" s="170"/>
      <c r="C177" s="194" t="s">
        <v>222</v>
      </c>
      <c r="D177" s="194" t="s">
        <v>272</v>
      </c>
      <c r="E177" s="195" t="s">
        <v>319</v>
      </c>
      <c r="F177" s="196" t="s">
        <v>320</v>
      </c>
      <c r="G177" s="197" t="s">
        <v>201</v>
      </c>
      <c r="H177" s="198">
        <v>85.5</v>
      </c>
      <c r="I177" s="199"/>
      <c r="J177" s="198">
        <f>ROUND(I177*H177,2)</f>
        <v>0</v>
      </c>
      <c r="K177" s="196" t="s">
        <v>180</v>
      </c>
      <c r="L177" s="200"/>
      <c r="M177" s="201" t="s">
        <v>1</v>
      </c>
      <c r="N177" s="202" t="s">
        <v>41</v>
      </c>
      <c r="O177" s="74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1" t="s">
        <v>148</v>
      </c>
      <c r="AT177" s="181" t="s">
        <v>272</v>
      </c>
      <c r="AU177" s="181" t="s">
        <v>86</v>
      </c>
      <c r="AY177" s="16" t="s">
        <v>131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6" t="s">
        <v>84</v>
      </c>
      <c r="BK177" s="182">
        <f>ROUND(I177*H177,2)</f>
        <v>0</v>
      </c>
      <c r="BL177" s="16" t="s">
        <v>137</v>
      </c>
      <c r="BM177" s="181" t="s">
        <v>384</v>
      </c>
    </row>
    <row r="178" s="13" customFormat="1">
      <c r="A178" s="13"/>
      <c r="B178" s="203"/>
      <c r="C178" s="13"/>
      <c r="D178" s="204" t="s">
        <v>309</v>
      </c>
      <c r="E178" s="13"/>
      <c r="F178" s="206" t="s">
        <v>385</v>
      </c>
      <c r="G178" s="13"/>
      <c r="H178" s="207">
        <v>85.5</v>
      </c>
      <c r="I178" s="208"/>
      <c r="J178" s="13"/>
      <c r="K178" s="13"/>
      <c r="L178" s="203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5" t="s">
        <v>309</v>
      </c>
      <c r="AU178" s="205" t="s">
        <v>86</v>
      </c>
      <c r="AV178" s="13" t="s">
        <v>86</v>
      </c>
      <c r="AW178" s="13" t="s">
        <v>3</v>
      </c>
      <c r="AX178" s="13" t="s">
        <v>84</v>
      </c>
      <c r="AY178" s="205" t="s">
        <v>131</v>
      </c>
    </row>
    <row r="179" s="2" customFormat="1" ht="24.15" customHeight="1">
      <c r="A179" s="35"/>
      <c r="B179" s="170"/>
      <c r="C179" s="194" t="s">
        <v>386</v>
      </c>
      <c r="D179" s="194" t="s">
        <v>272</v>
      </c>
      <c r="E179" s="195" t="s">
        <v>387</v>
      </c>
      <c r="F179" s="196" t="s">
        <v>388</v>
      </c>
      <c r="G179" s="197" t="s">
        <v>221</v>
      </c>
      <c r="H179" s="198">
        <v>8</v>
      </c>
      <c r="I179" s="199"/>
      <c r="J179" s="198">
        <f>ROUND(I179*H179,2)</f>
        <v>0</v>
      </c>
      <c r="K179" s="196" t="s">
        <v>1</v>
      </c>
      <c r="L179" s="200"/>
      <c r="M179" s="201" t="s">
        <v>1</v>
      </c>
      <c r="N179" s="202" t="s">
        <v>41</v>
      </c>
      <c r="O179" s="74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1" t="s">
        <v>148</v>
      </c>
      <c r="AT179" s="181" t="s">
        <v>272</v>
      </c>
      <c r="AU179" s="181" t="s">
        <v>86</v>
      </c>
      <c r="AY179" s="16" t="s">
        <v>131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6" t="s">
        <v>84</v>
      </c>
      <c r="BK179" s="182">
        <f>ROUND(I179*H179,2)</f>
        <v>0</v>
      </c>
      <c r="BL179" s="16" t="s">
        <v>137</v>
      </c>
      <c r="BM179" s="181" t="s">
        <v>389</v>
      </c>
    </row>
    <row r="180" s="2" customFormat="1" ht="24.15" customHeight="1">
      <c r="A180" s="35"/>
      <c r="B180" s="170"/>
      <c r="C180" s="171" t="s">
        <v>225</v>
      </c>
      <c r="D180" s="171" t="s">
        <v>132</v>
      </c>
      <c r="E180" s="172" t="s">
        <v>390</v>
      </c>
      <c r="F180" s="173" t="s">
        <v>391</v>
      </c>
      <c r="G180" s="174" t="s">
        <v>179</v>
      </c>
      <c r="H180" s="175">
        <v>207.69999999999999</v>
      </c>
      <c r="I180" s="176"/>
      <c r="J180" s="175">
        <f>ROUND(I180*H180,2)</f>
        <v>0</v>
      </c>
      <c r="K180" s="173" t="s">
        <v>180</v>
      </c>
      <c r="L180" s="36"/>
      <c r="M180" s="177" t="s">
        <v>1</v>
      </c>
      <c r="N180" s="178" t="s">
        <v>41</v>
      </c>
      <c r="O180" s="74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137</v>
      </c>
      <c r="AT180" s="181" t="s">
        <v>132</v>
      </c>
      <c r="AU180" s="181" t="s">
        <v>86</v>
      </c>
      <c r="AY180" s="16" t="s">
        <v>131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6" t="s">
        <v>84</v>
      </c>
      <c r="BK180" s="182">
        <f>ROUND(I180*H180,2)</f>
        <v>0</v>
      </c>
      <c r="BL180" s="16" t="s">
        <v>137</v>
      </c>
      <c r="BM180" s="181" t="s">
        <v>392</v>
      </c>
    </row>
    <row r="181" s="13" customFormat="1">
      <c r="A181" s="13"/>
      <c r="B181" s="203"/>
      <c r="C181" s="13"/>
      <c r="D181" s="204" t="s">
        <v>309</v>
      </c>
      <c r="E181" s="205" t="s">
        <v>1</v>
      </c>
      <c r="F181" s="206" t="s">
        <v>393</v>
      </c>
      <c r="G181" s="13"/>
      <c r="H181" s="207">
        <v>207.69999999999999</v>
      </c>
      <c r="I181" s="208"/>
      <c r="J181" s="13"/>
      <c r="K181" s="13"/>
      <c r="L181" s="203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5" t="s">
        <v>309</v>
      </c>
      <c r="AU181" s="205" t="s">
        <v>86</v>
      </c>
      <c r="AV181" s="13" t="s">
        <v>86</v>
      </c>
      <c r="AW181" s="13" t="s">
        <v>32</v>
      </c>
      <c r="AX181" s="13" t="s">
        <v>84</v>
      </c>
      <c r="AY181" s="205" t="s">
        <v>131</v>
      </c>
    </row>
    <row r="182" s="2" customFormat="1" ht="16.5" customHeight="1">
      <c r="A182" s="35"/>
      <c r="B182" s="170"/>
      <c r="C182" s="194" t="s">
        <v>394</v>
      </c>
      <c r="D182" s="194" t="s">
        <v>272</v>
      </c>
      <c r="E182" s="195" t="s">
        <v>395</v>
      </c>
      <c r="F182" s="196" t="s">
        <v>396</v>
      </c>
      <c r="G182" s="197" t="s">
        <v>185</v>
      </c>
      <c r="H182" s="198">
        <v>47.399999999999999</v>
      </c>
      <c r="I182" s="199"/>
      <c r="J182" s="198">
        <f>ROUND(I182*H182,2)</f>
        <v>0</v>
      </c>
      <c r="K182" s="196" t="s">
        <v>180</v>
      </c>
      <c r="L182" s="200"/>
      <c r="M182" s="201" t="s">
        <v>1</v>
      </c>
      <c r="N182" s="202" t="s">
        <v>41</v>
      </c>
      <c r="O182" s="74"/>
      <c r="P182" s="179">
        <f>O182*H182</f>
        <v>0</v>
      </c>
      <c r="Q182" s="179">
        <v>0.20000000000000001</v>
      </c>
      <c r="R182" s="179">
        <f>Q182*H182</f>
        <v>9.4800000000000004</v>
      </c>
      <c r="S182" s="179">
        <v>0</v>
      </c>
      <c r="T182" s="18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1" t="s">
        <v>148</v>
      </c>
      <c r="AT182" s="181" t="s">
        <v>272</v>
      </c>
      <c r="AU182" s="181" t="s">
        <v>86</v>
      </c>
      <c r="AY182" s="16" t="s">
        <v>131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6" t="s">
        <v>84</v>
      </c>
      <c r="BK182" s="182">
        <f>ROUND(I182*H182,2)</f>
        <v>0</v>
      </c>
      <c r="BL182" s="16" t="s">
        <v>137</v>
      </c>
      <c r="BM182" s="181" t="s">
        <v>397</v>
      </c>
    </row>
    <row r="183" s="13" customFormat="1">
      <c r="A183" s="13"/>
      <c r="B183" s="203"/>
      <c r="C183" s="13"/>
      <c r="D183" s="204" t="s">
        <v>309</v>
      </c>
      <c r="E183" s="205" t="s">
        <v>1</v>
      </c>
      <c r="F183" s="206" t="s">
        <v>398</v>
      </c>
      <c r="G183" s="13"/>
      <c r="H183" s="207">
        <v>47.399999999999999</v>
      </c>
      <c r="I183" s="208"/>
      <c r="J183" s="13"/>
      <c r="K183" s="13"/>
      <c r="L183" s="203"/>
      <c r="M183" s="209"/>
      <c r="N183" s="210"/>
      <c r="O183" s="210"/>
      <c r="P183" s="210"/>
      <c r="Q183" s="210"/>
      <c r="R183" s="210"/>
      <c r="S183" s="210"/>
      <c r="T183" s="21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5" t="s">
        <v>309</v>
      </c>
      <c r="AU183" s="205" t="s">
        <v>86</v>
      </c>
      <c r="AV183" s="13" t="s">
        <v>86</v>
      </c>
      <c r="AW183" s="13" t="s">
        <v>32</v>
      </c>
      <c r="AX183" s="13" t="s">
        <v>84</v>
      </c>
      <c r="AY183" s="205" t="s">
        <v>131</v>
      </c>
    </row>
    <row r="184" s="11" customFormat="1" ht="22.8" customHeight="1">
      <c r="A184" s="11"/>
      <c r="B184" s="159"/>
      <c r="C184" s="11"/>
      <c r="D184" s="160" t="s">
        <v>75</v>
      </c>
      <c r="E184" s="192" t="s">
        <v>137</v>
      </c>
      <c r="F184" s="192" t="s">
        <v>399</v>
      </c>
      <c r="G184" s="11"/>
      <c r="H184" s="11"/>
      <c r="I184" s="162"/>
      <c r="J184" s="193">
        <f>BK184</f>
        <v>0</v>
      </c>
      <c r="K184" s="11"/>
      <c r="L184" s="159"/>
      <c r="M184" s="164"/>
      <c r="N184" s="165"/>
      <c r="O184" s="165"/>
      <c r="P184" s="166">
        <f>SUM(P185:P186)</f>
        <v>0</v>
      </c>
      <c r="Q184" s="165"/>
      <c r="R184" s="166">
        <f>SUM(R185:R186)</f>
        <v>0</v>
      </c>
      <c r="S184" s="165"/>
      <c r="T184" s="167">
        <f>SUM(T185:T186)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60" t="s">
        <v>84</v>
      </c>
      <c r="AT184" s="168" t="s">
        <v>75</v>
      </c>
      <c r="AU184" s="168" t="s">
        <v>84</v>
      </c>
      <c r="AY184" s="160" t="s">
        <v>131</v>
      </c>
      <c r="BK184" s="169">
        <f>SUM(BK185:BK186)</f>
        <v>0</v>
      </c>
    </row>
    <row r="185" s="2" customFormat="1" ht="21.75" customHeight="1">
      <c r="A185" s="35"/>
      <c r="B185" s="170"/>
      <c r="C185" s="171" t="s">
        <v>229</v>
      </c>
      <c r="D185" s="171" t="s">
        <v>132</v>
      </c>
      <c r="E185" s="172" t="s">
        <v>400</v>
      </c>
      <c r="F185" s="173" t="s">
        <v>401</v>
      </c>
      <c r="G185" s="174" t="s">
        <v>185</v>
      </c>
      <c r="H185" s="175">
        <v>8</v>
      </c>
      <c r="I185" s="176"/>
      <c r="J185" s="175">
        <f>ROUND(I185*H185,2)</f>
        <v>0</v>
      </c>
      <c r="K185" s="173" t="s">
        <v>180</v>
      </c>
      <c r="L185" s="36"/>
      <c r="M185" s="177" t="s">
        <v>1</v>
      </c>
      <c r="N185" s="178" t="s">
        <v>41</v>
      </c>
      <c r="O185" s="74"/>
      <c r="P185" s="179">
        <f>O185*H185</f>
        <v>0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1" t="s">
        <v>137</v>
      </c>
      <c r="AT185" s="181" t="s">
        <v>132</v>
      </c>
      <c r="AU185" s="181" t="s">
        <v>86</v>
      </c>
      <c r="AY185" s="16" t="s">
        <v>131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6" t="s">
        <v>84</v>
      </c>
      <c r="BK185" s="182">
        <f>ROUND(I185*H185,2)</f>
        <v>0</v>
      </c>
      <c r="BL185" s="16" t="s">
        <v>137</v>
      </c>
      <c r="BM185" s="181" t="s">
        <v>402</v>
      </c>
    </row>
    <row r="186" s="2" customFormat="1" ht="24.15" customHeight="1">
      <c r="A186" s="35"/>
      <c r="B186" s="170"/>
      <c r="C186" s="171" t="s">
        <v>403</v>
      </c>
      <c r="D186" s="171" t="s">
        <v>132</v>
      </c>
      <c r="E186" s="172" t="s">
        <v>404</v>
      </c>
      <c r="F186" s="173" t="s">
        <v>405</v>
      </c>
      <c r="G186" s="174" t="s">
        <v>185</v>
      </c>
      <c r="H186" s="175">
        <v>8</v>
      </c>
      <c r="I186" s="176"/>
      <c r="J186" s="175">
        <f>ROUND(I186*H186,2)</f>
        <v>0</v>
      </c>
      <c r="K186" s="173" t="s">
        <v>180</v>
      </c>
      <c r="L186" s="36"/>
      <c r="M186" s="177" t="s">
        <v>1</v>
      </c>
      <c r="N186" s="178" t="s">
        <v>41</v>
      </c>
      <c r="O186" s="74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137</v>
      </c>
      <c r="AT186" s="181" t="s">
        <v>132</v>
      </c>
      <c r="AU186" s="181" t="s">
        <v>86</v>
      </c>
      <c r="AY186" s="16" t="s">
        <v>131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6" t="s">
        <v>84</v>
      </c>
      <c r="BK186" s="182">
        <f>ROUND(I186*H186,2)</f>
        <v>0</v>
      </c>
      <c r="BL186" s="16" t="s">
        <v>137</v>
      </c>
      <c r="BM186" s="181" t="s">
        <v>406</v>
      </c>
    </row>
    <row r="187" s="11" customFormat="1" ht="22.8" customHeight="1">
      <c r="A187" s="11"/>
      <c r="B187" s="159"/>
      <c r="C187" s="11"/>
      <c r="D187" s="160" t="s">
        <v>75</v>
      </c>
      <c r="E187" s="192" t="s">
        <v>407</v>
      </c>
      <c r="F187" s="192" t="s">
        <v>408</v>
      </c>
      <c r="G187" s="11"/>
      <c r="H187" s="11"/>
      <c r="I187" s="162"/>
      <c r="J187" s="193">
        <f>BK187</f>
        <v>0</v>
      </c>
      <c r="K187" s="11"/>
      <c r="L187" s="159"/>
      <c r="M187" s="164"/>
      <c r="N187" s="165"/>
      <c r="O187" s="165"/>
      <c r="P187" s="166">
        <f>SUM(P188:P200)</f>
        <v>0</v>
      </c>
      <c r="Q187" s="165"/>
      <c r="R187" s="166">
        <f>SUM(R188:R200)</f>
        <v>36.636767999999996</v>
      </c>
      <c r="S187" s="165"/>
      <c r="T187" s="167">
        <f>SUM(T188:T200)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160" t="s">
        <v>84</v>
      </c>
      <c r="AT187" s="168" t="s">
        <v>75</v>
      </c>
      <c r="AU187" s="168" t="s">
        <v>84</v>
      </c>
      <c r="AY187" s="160" t="s">
        <v>131</v>
      </c>
      <c r="BK187" s="169">
        <f>SUM(BK188:BK200)</f>
        <v>0</v>
      </c>
    </row>
    <row r="188" s="2" customFormat="1" ht="24.15" customHeight="1">
      <c r="A188" s="35"/>
      <c r="B188" s="170"/>
      <c r="C188" s="171" t="s">
        <v>234</v>
      </c>
      <c r="D188" s="171" t="s">
        <v>132</v>
      </c>
      <c r="E188" s="172" t="s">
        <v>409</v>
      </c>
      <c r="F188" s="173" t="s">
        <v>410</v>
      </c>
      <c r="G188" s="174" t="s">
        <v>179</v>
      </c>
      <c r="H188" s="175">
        <v>299.30000000000001</v>
      </c>
      <c r="I188" s="176"/>
      <c r="J188" s="175">
        <f>ROUND(I188*H188,2)</f>
        <v>0</v>
      </c>
      <c r="K188" s="173" t="s">
        <v>180</v>
      </c>
      <c r="L188" s="36"/>
      <c r="M188" s="177" t="s">
        <v>1</v>
      </c>
      <c r="N188" s="178" t="s">
        <v>41</v>
      </c>
      <c r="O188" s="74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137</v>
      </c>
      <c r="AT188" s="181" t="s">
        <v>132</v>
      </c>
      <c r="AU188" s="181" t="s">
        <v>86</v>
      </c>
      <c r="AY188" s="16" t="s">
        <v>131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6" t="s">
        <v>84</v>
      </c>
      <c r="BK188" s="182">
        <f>ROUND(I188*H188,2)</f>
        <v>0</v>
      </c>
      <c r="BL188" s="16" t="s">
        <v>137</v>
      </c>
      <c r="BM188" s="181" t="s">
        <v>411</v>
      </c>
    </row>
    <row r="189" s="2" customFormat="1" ht="24.15" customHeight="1">
      <c r="A189" s="35"/>
      <c r="B189" s="170"/>
      <c r="C189" s="171" t="s">
        <v>412</v>
      </c>
      <c r="D189" s="171" t="s">
        <v>132</v>
      </c>
      <c r="E189" s="172" t="s">
        <v>413</v>
      </c>
      <c r="F189" s="173" t="s">
        <v>414</v>
      </c>
      <c r="G189" s="174" t="s">
        <v>179</v>
      </c>
      <c r="H189" s="175">
        <v>947.10000000000002</v>
      </c>
      <c r="I189" s="176"/>
      <c r="J189" s="175">
        <f>ROUND(I189*H189,2)</f>
        <v>0</v>
      </c>
      <c r="K189" s="173" t="s">
        <v>180</v>
      </c>
      <c r="L189" s="36"/>
      <c r="M189" s="177" t="s">
        <v>1</v>
      </c>
      <c r="N189" s="178" t="s">
        <v>41</v>
      </c>
      <c r="O189" s="74"/>
      <c r="P189" s="179">
        <f>O189*H189</f>
        <v>0</v>
      </c>
      <c r="Q189" s="179">
        <v>8.0000000000000007E-05</v>
      </c>
      <c r="R189" s="179">
        <f>Q189*H189</f>
        <v>0.075768000000000002</v>
      </c>
      <c r="S189" s="179">
        <v>0</v>
      </c>
      <c r="T189" s="18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1" t="s">
        <v>137</v>
      </c>
      <c r="AT189" s="181" t="s">
        <v>132</v>
      </c>
      <c r="AU189" s="181" t="s">
        <v>86</v>
      </c>
      <c r="AY189" s="16" t="s">
        <v>131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6" t="s">
        <v>84</v>
      </c>
      <c r="BK189" s="182">
        <f>ROUND(I189*H189,2)</f>
        <v>0</v>
      </c>
      <c r="BL189" s="16" t="s">
        <v>137</v>
      </c>
      <c r="BM189" s="181" t="s">
        <v>415</v>
      </c>
    </row>
    <row r="190" s="13" customFormat="1">
      <c r="A190" s="13"/>
      <c r="B190" s="203"/>
      <c r="C190" s="13"/>
      <c r="D190" s="204" t="s">
        <v>309</v>
      </c>
      <c r="E190" s="13"/>
      <c r="F190" s="206" t="s">
        <v>416</v>
      </c>
      <c r="G190" s="13"/>
      <c r="H190" s="207">
        <v>947.10000000000002</v>
      </c>
      <c r="I190" s="208"/>
      <c r="J190" s="13"/>
      <c r="K190" s="13"/>
      <c r="L190" s="203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5" t="s">
        <v>309</v>
      </c>
      <c r="AU190" s="205" t="s">
        <v>86</v>
      </c>
      <c r="AV190" s="13" t="s">
        <v>86</v>
      </c>
      <c r="AW190" s="13" t="s">
        <v>3</v>
      </c>
      <c r="AX190" s="13" t="s">
        <v>84</v>
      </c>
      <c r="AY190" s="205" t="s">
        <v>131</v>
      </c>
    </row>
    <row r="191" s="2" customFormat="1" ht="16.5" customHeight="1">
      <c r="A191" s="35"/>
      <c r="B191" s="170"/>
      <c r="C191" s="194" t="s">
        <v>238</v>
      </c>
      <c r="D191" s="194" t="s">
        <v>272</v>
      </c>
      <c r="E191" s="195" t="s">
        <v>417</v>
      </c>
      <c r="F191" s="196" t="s">
        <v>418</v>
      </c>
      <c r="G191" s="197" t="s">
        <v>185</v>
      </c>
      <c r="H191" s="198">
        <v>174.09999999999999</v>
      </c>
      <c r="I191" s="199"/>
      <c r="J191" s="198">
        <f>ROUND(I191*H191,2)</f>
        <v>0</v>
      </c>
      <c r="K191" s="196" t="s">
        <v>180</v>
      </c>
      <c r="L191" s="200"/>
      <c r="M191" s="201" t="s">
        <v>1</v>
      </c>
      <c r="N191" s="202" t="s">
        <v>41</v>
      </c>
      <c r="O191" s="74"/>
      <c r="P191" s="179">
        <f>O191*H191</f>
        <v>0</v>
      </c>
      <c r="Q191" s="179">
        <v>0.20999999999999999</v>
      </c>
      <c r="R191" s="179">
        <f>Q191*H191</f>
        <v>36.561</v>
      </c>
      <c r="S191" s="179">
        <v>0</v>
      </c>
      <c r="T191" s="18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1" t="s">
        <v>148</v>
      </c>
      <c r="AT191" s="181" t="s">
        <v>272</v>
      </c>
      <c r="AU191" s="181" t="s">
        <v>86</v>
      </c>
      <c r="AY191" s="16" t="s">
        <v>131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6" t="s">
        <v>84</v>
      </c>
      <c r="BK191" s="182">
        <f>ROUND(I191*H191,2)</f>
        <v>0</v>
      </c>
      <c r="BL191" s="16" t="s">
        <v>137</v>
      </c>
      <c r="BM191" s="181" t="s">
        <v>419</v>
      </c>
    </row>
    <row r="192" s="2" customFormat="1" ht="16.5" customHeight="1">
      <c r="A192" s="35"/>
      <c r="B192" s="170"/>
      <c r="C192" s="171" t="s">
        <v>420</v>
      </c>
      <c r="D192" s="171" t="s">
        <v>132</v>
      </c>
      <c r="E192" s="172" t="s">
        <v>421</v>
      </c>
      <c r="F192" s="173" t="s">
        <v>422</v>
      </c>
      <c r="G192" s="174" t="s">
        <v>179</v>
      </c>
      <c r="H192" s="175">
        <v>2602.6999999999998</v>
      </c>
      <c r="I192" s="176"/>
      <c r="J192" s="175">
        <f>ROUND(I192*H192,2)</f>
        <v>0</v>
      </c>
      <c r="K192" s="173" t="s">
        <v>180</v>
      </c>
      <c r="L192" s="36"/>
      <c r="M192" s="177" t="s">
        <v>1</v>
      </c>
      <c r="N192" s="178" t="s">
        <v>41</v>
      </c>
      <c r="O192" s="74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1" t="s">
        <v>137</v>
      </c>
      <c r="AT192" s="181" t="s">
        <v>132</v>
      </c>
      <c r="AU192" s="181" t="s">
        <v>86</v>
      </c>
      <c r="AY192" s="16" t="s">
        <v>131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6" t="s">
        <v>84</v>
      </c>
      <c r="BK192" s="182">
        <f>ROUND(I192*H192,2)</f>
        <v>0</v>
      </c>
      <c r="BL192" s="16" t="s">
        <v>137</v>
      </c>
      <c r="BM192" s="181" t="s">
        <v>423</v>
      </c>
    </row>
    <row r="193" s="2" customFormat="1" ht="24.15" customHeight="1">
      <c r="A193" s="35"/>
      <c r="B193" s="170"/>
      <c r="C193" s="171" t="s">
        <v>241</v>
      </c>
      <c r="D193" s="171" t="s">
        <v>132</v>
      </c>
      <c r="E193" s="172" t="s">
        <v>424</v>
      </c>
      <c r="F193" s="173" t="s">
        <v>425</v>
      </c>
      <c r="G193" s="174" t="s">
        <v>179</v>
      </c>
      <c r="H193" s="175">
        <v>486.19999999999999</v>
      </c>
      <c r="I193" s="176"/>
      <c r="J193" s="175">
        <f>ROUND(I193*H193,2)</f>
        <v>0</v>
      </c>
      <c r="K193" s="173" t="s">
        <v>180</v>
      </c>
      <c r="L193" s="36"/>
      <c r="M193" s="177" t="s">
        <v>1</v>
      </c>
      <c r="N193" s="178" t="s">
        <v>41</v>
      </c>
      <c r="O193" s="74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137</v>
      </c>
      <c r="AT193" s="181" t="s">
        <v>132</v>
      </c>
      <c r="AU193" s="181" t="s">
        <v>86</v>
      </c>
      <c r="AY193" s="16" t="s">
        <v>131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6" t="s">
        <v>84</v>
      </c>
      <c r="BK193" s="182">
        <f>ROUND(I193*H193,2)</f>
        <v>0</v>
      </c>
      <c r="BL193" s="16" t="s">
        <v>137</v>
      </c>
      <c r="BM193" s="181" t="s">
        <v>426</v>
      </c>
    </row>
    <row r="194" s="2" customFormat="1" ht="24.15" customHeight="1">
      <c r="A194" s="35"/>
      <c r="B194" s="170"/>
      <c r="C194" s="171" t="s">
        <v>427</v>
      </c>
      <c r="D194" s="171" t="s">
        <v>132</v>
      </c>
      <c r="E194" s="172" t="s">
        <v>428</v>
      </c>
      <c r="F194" s="173" t="s">
        <v>429</v>
      </c>
      <c r="G194" s="174" t="s">
        <v>179</v>
      </c>
      <c r="H194" s="175">
        <v>486.19999999999999</v>
      </c>
      <c r="I194" s="176"/>
      <c r="J194" s="175">
        <f>ROUND(I194*H194,2)</f>
        <v>0</v>
      </c>
      <c r="K194" s="173" t="s">
        <v>180</v>
      </c>
      <c r="L194" s="36"/>
      <c r="M194" s="177" t="s">
        <v>1</v>
      </c>
      <c r="N194" s="178" t="s">
        <v>41</v>
      </c>
      <c r="O194" s="74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1" t="s">
        <v>137</v>
      </c>
      <c r="AT194" s="181" t="s">
        <v>132</v>
      </c>
      <c r="AU194" s="181" t="s">
        <v>86</v>
      </c>
      <c r="AY194" s="16" t="s">
        <v>131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6" t="s">
        <v>84</v>
      </c>
      <c r="BK194" s="182">
        <f>ROUND(I194*H194,2)</f>
        <v>0</v>
      </c>
      <c r="BL194" s="16" t="s">
        <v>137</v>
      </c>
      <c r="BM194" s="181" t="s">
        <v>430</v>
      </c>
    </row>
    <row r="195" s="2" customFormat="1" ht="24.15" customHeight="1">
      <c r="A195" s="35"/>
      <c r="B195" s="170"/>
      <c r="C195" s="171" t="s">
        <v>248</v>
      </c>
      <c r="D195" s="171" t="s">
        <v>132</v>
      </c>
      <c r="E195" s="172" t="s">
        <v>431</v>
      </c>
      <c r="F195" s="173" t="s">
        <v>432</v>
      </c>
      <c r="G195" s="174" t="s">
        <v>201</v>
      </c>
      <c r="H195" s="175">
        <v>3.6000000000000001</v>
      </c>
      <c r="I195" s="176"/>
      <c r="J195" s="175">
        <f>ROUND(I195*H195,2)</f>
        <v>0</v>
      </c>
      <c r="K195" s="173" t="s">
        <v>180</v>
      </c>
      <c r="L195" s="36"/>
      <c r="M195" s="177" t="s">
        <v>1</v>
      </c>
      <c r="N195" s="178" t="s">
        <v>41</v>
      </c>
      <c r="O195" s="74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1" t="s">
        <v>137</v>
      </c>
      <c r="AT195" s="181" t="s">
        <v>132</v>
      </c>
      <c r="AU195" s="181" t="s">
        <v>86</v>
      </c>
      <c r="AY195" s="16" t="s">
        <v>131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6" t="s">
        <v>84</v>
      </c>
      <c r="BK195" s="182">
        <f>ROUND(I195*H195,2)</f>
        <v>0</v>
      </c>
      <c r="BL195" s="16" t="s">
        <v>137</v>
      </c>
      <c r="BM195" s="181" t="s">
        <v>433</v>
      </c>
    </row>
    <row r="196" s="2" customFormat="1" ht="16.5" customHeight="1">
      <c r="A196" s="35"/>
      <c r="B196" s="170"/>
      <c r="C196" s="194" t="s">
        <v>434</v>
      </c>
      <c r="D196" s="194" t="s">
        <v>272</v>
      </c>
      <c r="E196" s="195" t="s">
        <v>435</v>
      </c>
      <c r="F196" s="196" t="s">
        <v>436</v>
      </c>
      <c r="G196" s="197" t="s">
        <v>437</v>
      </c>
      <c r="H196" s="198">
        <v>35.600000000000001</v>
      </c>
      <c r="I196" s="199"/>
      <c r="J196" s="198">
        <f>ROUND(I196*H196,2)</f>
        <v>0</v>
      </c>
      <c r="K196" s="196" t="s">
        <v>180</v>
      </c>
      <c r="L196" s="200"/>
      <c r="M196" s="201" t="s">
        <v>1</v>
      </c>
      <c r="N196" s="202" t="s">
        <v>41</v>
      </c>
      <c r="O196" s="74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1" t="s">
        <v>148</v>
      </c>
      <c r="AT196" s="181" t="s">
        <v>272</v>
      </c>
      <c r="AU196" s="181" t="s">
        <v>86</v>
      </c>
      <c r="AY196" s="16" t="s">
        <v>131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6" t="s">
        <v>84</v>
      </c>
      <c r="BK196" s="182">
        <f>ROUND(I196*H196,2)</f>
        <v>0</v>
      </c>
      <c r="BL196" s="16" t="s">
        <v>137</v>
      </c>
      <c r="BM196" s="181" t="s">
        <v>438</v>
      </c>
    </row>
    <row r="197" s="2" customFormat="1" ht="16.5" customHeight="1">
      <c r="A197" s="35"/>
      <c r="B197" s="170"/>
      <c r="C197" s="171" t="s">
        <v>376</v>
      </c>
      <c r="D197" s="171" t="s">
        <v>132</v>
      </c>
      <c r="E197" s="172" t="s">
        <v>439</v>
      </c>
      <c r="F197" s="173" t="s">
        <v>440</v>
      </c>
      <c r="G197" s="174" t="s">
        <v>185</v>
      </c>
      <c r="H197" s="175">
        <v>4</v>
      </c>
      <c r="I197" s="176"/>
      <c r="J197" s="175">
        <f>ROUND(I197*H197,2)</f>
        <v>0</v>
      </c>
      <c r="K197" s="173" t="s">
        <v>180</v>
      </c>
      <c r="L197" s="36"/>
      <c r="M197" s="177" t="s">
        <v>1</v>
      </c>
      <c r="N197" s="178" t="s">
        <v>41</v>
      </c>
      <c r="O197" s="74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1" t="s">
        <v>137</v>
      </c>
      <c r="AT197" s="181" t="s">
        <v>132</v>
      </c>
      <c r="AU197" s="181" t="s">
        <v>86</v>
      </c>
      <c r="AY197" s="16" t="s">
        <v>131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6" t="s">
        <v>84</v>
      </c>
      <c r="BK197" s="182">
        <f>ROUND(I197*H197,2)</f>
        <v>0</v>
      </c>
      <c r="BL197" s="16" t="s">
        <v>137</v>
      </c>
      <c r="BM197" s="181" t="s">
        <v>441</v>
      </c>
    </row>
    <row r="198" s="2" customFormat="1" ht="21.75" customHeight="1">
      <c r="A198" s="35"/>
      <c r="B198" s="170"/>
      <c r="C198" s="171" t="s">
        <v>442</v>
      </c>
      <c r="D198" s="171" t="s">
        <v>132</v>
      </c>
      <c r="E198" s="172" t="s">
        <v>400</v>
      </c>
      <c r="F198" s="173" t="s">
        <v>401</v>
      </c>
      <c r="G198" s="174" t="s">
        <v>185</v>
      </c>
      <c r="H198" s="175">
        <v>4</v>
      </c>
      <c r="I198" s="176"/>
      <c r="J198" s="175">
        <f>ROUND(I198*H198,2)</f>
        <v>0</v>
      </c>
      <c r="K198" s="173" t="s">
        <v>180</v>
      </c>
      <c r="L198" s="36"/>
      <c r="M198" s="177" t="s">
        <v>1</v>
      </c>
      <c r="N198" s="178" t="s">
        <v>41</v>
      </c>
      <c r="O198" s="74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137</v>
      </c>
      <c r="AT198" s="181" t="s">
        <v>132</v>
      </c>
      <c r="AU198" s="181" t="s">
        <v>86</v>
      </c>
      <c r="AY198" s="16" t="s">
        <v>131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6" t="s">
        <v>84</v>
      </c>
      <c r="BK198" s="182">
        <f>ROUND(I198*H198,2)</f>
        <v>0</v>
      </c>
      <c r="BL198" s="16" t="s">
        <v>137</v>
      </c>
      <c r="BM198" s="181" t="s">
        <v>443</v>
      </c>
    </row>
    <row r="199" s="2" customFormat="1" ht="24.15" customHeight="1">
      <c r="A199" s="35"/>
      <c r="B199" s="170"/>
      <c r="C199" s="171" t="s">
        <v>379</v>
      </c>
      <c r="D199" s="171" t="s">
        <v>132</v>
      </c>
      <c r="E199" s="172" t="s">
        <v>404</v>
      </c>
      <c r="F199" s="173" t="s">
        <v>405</v>
      </c>
      <c r="G199" s="174" t="s">
        <v>185</v>
      </c>
      <c r="H199" s="175">
        <v>4</v>
      </c>
      <c r="I199" s="176"/>
      <c r="J199" s="175">
        <f>ROUND(I199*H199,2)</f>
        <v>0</v>
      </c>
      <c r="K199" s="173" t="s">
        <v>180</v>
      </c>
      <c r="L199" s="36"/>
      <c r="M199" s="177" t="s">
        <v>1</v>
      </c>
      <c r="N199" s="178" t="s">
        <v>41</v>
      </c>
      <c r="O199" s="74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1" t="s">
        <v>137</v>
      </c>
      <c r="AT199" s="181" t="s">
        <v>132</v>
      </c>
      <c r="AU199" s="181" t="s">
        <v>86</v>
      </c>
      <c r="AY199" s="16" t="s">
        <v>131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6" t="s">
        <v>84</v>
      </c>
      <c r="BK199" s="182">
        <f>ROUND(I199*H199,2)</f>
        <v>0</v>
      </c>
      <c r="BL199" s="16" t="s">
        <v>137</v>
      </c>
      <c r="BM199" s="181" t="s">
        <v>444</v>
      </c>
    </row>
    <row r="200" s="2" customFormat="1" ht="24.15" customHeight="1">
      <c r="A200" s="35"/>
      <c r="B200" s="170"/>
      <c r="C200" s="171" t="s">
        <v>445</v>
      </c>
      <c r="D200" s="171" t="s">
        <v>132</v>
      </c>
      <c r="E200" s="172" t="s">
        <v>446</v>
      </c>
      <c r="F200" s="173" t="s">
        <v>447</v>
      </c>
      <c r="G200" s="174" t="s">
        <v>201</v>
      </c>
      <c r="H200" s="175">
        <v>10</v>
      </c>
      <c r="I200" s="176"/>
      <c r="J200" s="175">
        <f>ROUND(I200*H200,2)</f>
        <v>0</v>
      </c>
      <c r="K200" s="173" t="s">
        <v>180</v>
      </c>
      <c r="L200" s="36"/>
      <c r="M200" s="177" t="s">
        <v>1</v>
      </c>
      <c r="N200" s="178" t="s">
        <v>41</v>
      </c>
      <c r="O200" s="74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1" t="s">
        <v>137</v>
      </c>
      <c r="AT200" s="181" t="s">
        <v>132</v>
      </c>
      <c r="AU200" s="181" t="s">
        <v>86</v>
      </c>
      <c r="AY200" s="16" t="s">
        <v>131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6" t="s">
        <v>84</v>
      </c>
      <c r="BK200" s="182">
        <f>ROUND(I200*H200,2)</f>
        <v>0</v>
      </c>
      <c r="BL200" s="16" t="s">
        <v>137</v>
      </c>
      <c r="BM200" s="181" t="s">
        <v>448</v>
      </c>
    </row>
    <row r="201" s="11" customFormat="1" ht="22.8" customHeight="1">
      <c r="A201" s="11"/>
      <c r="B201" s="159"/>
      <c r="C201" s="11"/>
      <c r="D201" s="160" t="s">
        <v>75</v>
      </c>
      <c r="E201" s="192" t="s">
        <v>449</v>
      </c>
      <c r="F201" s="192" t="s">
        <v>450</v>
      </c>
      <c r="G201" s="11"/>
      <c r="H201" s="11"/>
      <c r="I201" s="162"/>
      <c r="J201" s="193">
        <f>BK201</f>
        <v>0</v>
      </c>
      <c r="K201" s="11"/>
      <c r="L201" s="159"/>
      <c r="M201" s="164"/>
      <c r="N201" s="165"/>
      <c r="O201" s="165"/>
      <c r="P201" s="166">
        <f>SUM(P202:P228)</f>
        <v>0</v>
      </c>
      <c r="Q201" s="165"/>
      <c r="R201" s="166">
        <f>SUM(R202:R228)</f>
        <v>0.00132</v>
      </c>
      <c r="S201" s="165"/>
      <c r="T201" s="167">
        <f>SUM(T202:T228)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60" t="s">
        <v>84</v>
      </c>
      <c r="AT201" s="168" t="s">
        <v>75</v>
      </c>
      <c r="AU201" s="168" t="s">
        <v>84</v>
      </c>
      <c r="AY201" s="160" t="s">
        <v>131</v>
      </c>
      <c r="BK201" s="169">
        <f>SUM(BK202:BK228)</f>
        <v>0</v>
      </c>
    </row>
    <row r="202" s="2" customFormat="1" ht="24.15" customHeight="1">
      <c r="A202" s="35"/>
      <c r="B202" s="170"/>
      <c r="C202" s="171" t="s">
        <v>383</v>
      </c>
      <c r="D202" s="171" t="s">
        <v>132</v>
      </c>
      <c r="E202" s="172" t="s">
        <v>451</v>
      </c>
      <c r="F202" s="173" t="s">
        <v>452</v>
      </c>
      <c r="G202" s="174" t="s">
        <v>221</v>
      </c>
      <c r="H202" s="175">
        <v>22</v>
      </c>
      <c r="I202" s="176"/>
      <c r="J202" s="175">
        <f>ROUND(I202*H202,2)</f>
        <v>0</v>
      </c>
      <c r="K202" s="173" t="s">
        <v>180</v>
      </c>
      <c r="L202" s="36"/>
      <c r="M202" s="177" t="s">
        <v>1</v>
      </c>
      <c r="N202" s="178" t="s">
        <v>41</v>
      </c>
      <c r="O202" s="74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137</v>
      </c>
      <c r="AT202" s="181" t="s">
        <v>132</v>
      </c>
      <c r="AU202" s="181" t="s">
        <v>86</v>
      </c>
      <c r="AY202" s="16" t="s">
        <v>131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6" t="s">
        <v>84</v>
      </c>
      <c r="BK202" s="182">
        <f>ROUND(I202*H202,2)</f>
        <v>0</v>
      </c>
      <c r="BL202" s="16" t="s">
        <v>137</v>
      </c>
      <c r="BM202" s="181" t="s">
        <v>453</v>
      </c>
    </row>
    <row r="203" s="2" customFormat="1" ht="37.8" customHeight="1">
      <c r="A203" s="35"/>
      <c r="B203" s="170"/>
      <c r="C203" s="171" t="s">
        <v>454</v>
      </c>
      <c r="D203" s="171" t="s">
        <v>132</v>
      </c>
      <c r="E203" s="172" t="s">
        <v>455</v>
      </c>
      <c r="F203" s="173" t="s">
        <v>456</v>
      </c>
      <c r="G203" s="174" t="s">
        <v>221</v>
      </c>
      <c r="H203" s="175">
        <v>14</v>
      </c>
      <c r="I203" s="176"/>
      <c r="J203" s="175">
        <f>ROUND(I203*H203,2)</f>
        <v>0</v>
      </c>
      <c r="K203" s="173" t="s">
        <v>180</v>
      </c>
      <c r="L203" s="36"/>
      <c r="M203" s="177" t="s">
        <v>1</v>
      </c>
      <c r="N203" s="178" t="s">
        <v>41</v>
      </c>
      <c r="O203" s="74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1" t="s">
        <v>137</v>
      </c>
      <c r="AT203" s="181" t="s">
        <v>132</v>
      </c>
      <c r="AU203" s="181" t="s">
        <v>86</v>
      </c>
      <c r="AY203" s="16" t="s">
        <v>131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6" t="s">
        <v>84</v>
      </c>
      <c r="BK203" s="182">
        <f>ROUND(I203*H203,2)</f>
        <v>0</v>
      </c>
      <c r="BL203" s="16" t="s">
        <v>137</v>
      </c>
      <c r="BM203" s="181" t="s">
        <v>457</v>
      </c>
    </row>
    <row r="204" s="2" customFormat="1" ht="37.8" customHeight="1">
      <c r="A204" s="35"/>
      <c r="B204" s="170"/>
      <c r="C204" s="171" t="s">
        <v>384</v>
      </c>
      <c r="D204" s="171" t="s">
        <v>132</v>
      </c>
      <c r="E204" s="172" t="s">
        <v>458</v>
      </c>
      <c r="F204" s="173" t="s">
        <v>459</v>
      </c>
      <c r="G204" s="174" t="s">
        <v>221</v>
      </c>
      <c r="H204" s="175">
        <v>8</v>
      </c>
      <c r="I204" s="176"/>
      <c r="J204" s="175">
        <f>ROUND(I204*H204,2)</f>
        <v>0</v>
      </c>
      <c r="K204" s="173" t="s">
        <v>180</v>
      </c>
      <c r="L204" s="36"/>
      <c r="M204" s="177" t="s">
        <v>1</v>
      </c>
      <c r="N204" s="178" t="s">
        <v>41</v>
      </c>
      <c r="O204" s="74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1" t="s">
        <v>137</v>
      </c>
      <c r="AT204" s="181" t="s">
        <v>132</v>
      </c>
      <c r="AU204" s="181" t="s">
        <v>86</v>
      </c>
      <c r="AY204" s="16" t="s">
        <v>131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6" t="s">
        <v>84</v>
      </c>
      <c r="BK204" s="182">
        <f>ROUND(I204*H204,2)</f>
        <v>0</v>
      </c>
      <c r="BL204" s="16" t="s">
        <v>137</v>
      </c>
      <c r="BM204" s="181" t="s">
        <v>460</v>
      </c>
    </row>
    <row r="205" s="2" customFormat="1" ht="24.15" customHeight="1">
      <c r="A205" s="35"/>
      <c r="B205" s="170"/>
      <c r="C205" s="171" t="s">
        <v>461</v>
      </c>
      <c r="D205" s="171" t="s">
        <v>132</v>
      </c>
      <c r="E205" s="172" t="s">
        <v>462</v>
      </c>
      <c r="F205" s="173" t="s">
        <v>463</v>
      </c>
      <c r="G205" s="174" t="s">
        <v>221</v>
      </c>
      <c r="H205" s="175">
        <v>14</v>
      </c>
      <c r="I205" s="176"/>
      <c r="J205" s="175">
        <f>ROUND(I205*H205,2)</f>
        <v>0</v>
      </c>
      <c r="K205" s="173" t="s">
        <v>180</v>
      </c>
      <c r="L205" s="36"/>
      <c r="M205" s="177" t="s">
        <v>1</v>
      </c>
      <c r="N205" s="178" t="s">
        <v>41</v>
      </c>
      <c r="O205" s="74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1" t="s">
        <v>137</v>
      </c>
      <c r="AT205" s="181" t="s">
        <v>132</v>
      </c>
      <c r="AU205" s="181" t="s">
        <v>86</v>
      </c>
      <c r="AY205" s="16" t="s">
        <v>131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6" t="s">
        <v>84</v>
      </c>
      <c r="BK205" s="182">
        <f>ROUND(I205*H205,2)</f>
        <v>0</v>
      </c>
      <c r="BL205" s="16" t="s">
        <v>137</v>
      </c>
      <c r="BM205" s="181" t="s">
        <v>464</v>
      </c>
    </row>
    <row r="206" s="2" customFormat="1" ht="33" customHeight="1">
      <c r="A206" s="35"/>
      <c r="B206" s="170"/>
      <c r="C206" s="171" t="s">
        <v>389</v>
      </c>
      <c r="D206" s="171" t="s">
        <v>132</v>
      </c>
      <c r="E206" s="172" t="s">
        <v>465</v>
      </c>
      <c r="F206" s="173" t="s">
        <v>466</v>
      </c>
      <c r="G206" s="174" t="s">
        <v>221</v>
      </c>
      <c r="H206" s="175">
        <v>8</v>
      </c>
      <c r="I206" s="176"/>
      <c r="J206" s="175">
        <f>ROUND(I206*H206,2)</f>
        <v>0</v>
      </c>
      <c r="K206" s="173" t="s">
        <v>180</v>
      </c>
      <c r="L206" s="36"/>
      <c r="M206" s="177" t="s">
        <v>1</v>
      </c>
      <c r="N206" s="178" t="s">
        <v>41</v>
      </c>
      <c r="O206" s="74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1" t="s">
        <v>137</v>
      </c>
      <c r="AT206" s="181" t="s">
        <v>132</v>
      </c>
      <c r="AU206" s="181" t="s">
        <v>86</v>
      </c>
      <c r="AY206" s="16" t="s">
        <v>131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6" t="s">
        <v>84</v>
      </c>
      <c r="BK206" s="182">
        <f>ROUND(I206*H206,2)</f>
        <v>0</v>
      </c>
      <c r="BL206" s="16" t="s">
        <v>137</v>
      </c>
      <c r="BM206" s="181" t="s">
        <v>467</v>
      </c>
    </row>
    <row r="207" s="2" customFormat="1" ht="33" customHeight="1">
      <c r="A207" s="35"/>
      <c r="B207" s="170"/>
      <c r="C207" s="171" t="s">
        <v>468</v>
      </c>
      <c r="D207" s="171" t="s">
        <v>132</v>
      </c>
      <c r="E207" s="172" t="s">
        <v>469</v>
      </c>
      <c r="F207" s="173" t="s">
        <v>470</v>
      </c>
      <c r="G207" s="174" t="s">
        <v>221</v>
      </c>
      <c r="H207" s="175">
        <v>12</v>
      </c>
      <c r="I207" s="176"/>
      <c r="J207" s="175">
        <f>ROUND(I207*H207,2)</f>
        <v>0</v>
      </c>
      <c r="K207" s="173" t="s">
        <v>180</v>
      </c>
      <c r="L207" s="36"/>
      <c r="M207" s="177" t="s">
        <v>1</v>
      </c>
      <c r="N207" s="178" t="s">
        <v>41</v>
      </c>
      <c r="O207" s="74"/>
      <c r="P207" s="179">
        <f>O207*H207</f>
        <v>0</v>
      </c>
      <c r="Q207" s="179">
        <v>6.0000000000000002E-05</v>
      </c>
      <c r="R207" s="179">
        <f>Q207*H207</f>
        <v>0.00072000000000000005</v>
      </c>
      <c r="S207" s="179">
        <v>0</v>
      </c>
      <c r="T207" s="18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1" t="s">
        <v>137</v>
      </c>
      <c r="AT207" s="181" t="s">
        <v>132</v>
      </c>
      <c r="AU207" s="181" t="s">
        <v>86</v>
      </c>
      <c r="AY207" s="16" t="s">
        <v>131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6" t="s">
        <v>84</v>
      </c>
      <c r="BK207" s="182">
        <f>ROUND(I207*H207,2)</f>
        <v>0</v>
      </c>
      <c r="BL207" s="16" t="s">
        <v>137</v>
      </c>
      <c r="BM207" s="181" t="s">
        <v>471</v>
      </c>
    </row>
    <row r="208" s="2" customFormat="1" ht="24.15" customHeight="1">
      <c r="A208" s="35"/>
      <c r="B208" s="170"/>
      <c r="C208" s="171" t="s">
        <v>392</v>
      </c>
      <c r="D208" s="171" t="s">
        <v>132</v>
      </c>
      <c r="E208" s="172" t="s">
        <v>472</v>
      </c>
      <c r="F208" s="173" t="s">
        <v>473</v>
      </c>
      <c r="G208" s="174" t="s">
        <v>221</v>
      </c>
      <c r="H208" s="175">
        <v>14</v>
      </c>
      <c r="I208" s="176"/>
      <c r="J208" s="175">
        <f>ROUND(I208*H208,2)</f>
        <v>0</v>
      </c>
      <c r="K208" s="173" t="s">
        <v>180</v>
      </c>
      <c r="L208" s="36"/>
      <c r="M208" s="177" t="s">
        <v>1</v>
      </c>
      <c r="N208" s="178" t="s">
        <v>41</v>
      </c>
      <c r="O208" s="74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1" t="s">
        <v>137</v>
      </c>
      <c r="AT208" s="181" t="s">
        <v>132</v>
      </c>
      <c r="AU208" s="181" t="s">
        <v>86</v>
      </c>
      <c r="AY208" s="16" t="s">
        <v>131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6" t="s">
        <v>84</v>
      </c>
      <c r="BK208" s="182">
        <f>ROUND(I208*H208,2)</f>
        <v>0</v>
      </c>
      <c r="BL208" s="16" t="s">
        <v>137</v>
      </c>
      <c r="BM208" s="181" t="s">
        <v>474</v>
      </c>
    </row>
    <row r="209" s="2" customFormat="1" ht="24.15" customHeight="1">
      <c r="A209" s="35"/>
      <c r="B209" s="170"/>
      <c r="C209" s="171" t="s">
        <v>475</v>
      </c>
      <c r="D209" s="171" t="s">
        <v>132</v>
      </c>
      <c r="E209" s="172" t="s">
        <v>476</v>
      </c>
      <c r="F209" s="173" t="s">
        <v>477</v>
      </c>
      <c r="G209" s="174" t="s">
        <v>221</v>
      </c>
      <c r="H209" s="175">
        <v>8</v>
      </c>
      <c r="I209" s="176"/>
      <c r="J209" s="175">
        <f>ROUND(I209*H209,2)</f>
        <v>0</v>
      </c>
      <c r="K209" s="173" t="s">
        <v>180</v>
      </c>
      <c r="L209" s="36"/>
      <c r="M209" s="177" t="s">
        <v>1</v>
      </c>
      <c r="N209" s="178" t="s">
        <v>41</v>
      </c>
      <c r="O209" s="74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1" t="s">
        <v>137</v>
      </c>
      <c r="AT209" s="181" t="s">
        <v>132</v>
      </c>
      <c r="AU209" s="181" t="s">
        <v>86</v>
      </c>
      <c r="AY209" s="16" t="s">
        <v>131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6" t="s">
        <v>84</v>
      </c>
      <c r="BK209" s="182">
        <f>ROUND(I209*H209,2)</f>
        <v>0</v>
      </c>
      <c r="BL209" s="16" t="s">
        <v>137</v>
      </c>
      <c r="BM209" s="181" t="s">
        <v>478</v>
      </c>
    </row>
    <row r="210" s="2" customFormat="1" ht="24.15" customHeight="1">
      <c r="A210" s="35"/>
      <c r="B210" s="170"/>
      <c r="C210" s="171" t="s">
        <v>397</v>
      </c>
      <c r="D210" s="171" t="s">
        <v>132</v>
      </c>
      <c r="E210" s="172" t="s">
        <v>479</v>
      </c>
      <c r="F210" s="173" t="s">
        <v>480</v>
      </c>
      <c r="G210" s="174" t="s">
        <v>179</v>
      </c>
      <c r="H210" s="175">
        <v>20</v>
      </c>
      <c r="I210" s="176"/>
      <c r="J210" s="175">
        <f>ROUND(I210*H210,2)</f>
        <v>0</v>
      </c>
      <c r="K210" s="173" t="s">
        <v>180</v>
      </c>
      <c r="L210" s="36"/>
      <c r="M210" s="177" t="s">
        <v>1</v>
      </c>
      <c r="N210" s="178" t="s">
        <v>41</v>
      </c>
      <c r="O210" s="74"/>
      <c r="P210" s="179">
        <f>O210*H210</f>
        <v>0</v>
      </c>
      <c r="Q210" s="179">
        <v>3.0000000000000001E-05</v>
      </c>
      <c r="R210" s="179">
        <f>Q210*H210</f>
        <v>0.00060000000000000006</v>
      </c>
      <c r="S210" s="179">
        <v>0</v>
      </c>
      <c r="T210" s="18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1" t="s">
        <v>137</v>
      </c>
      <c r="AT210" s="181" t="s">
        <v>132</v>
      </c>
      <c r="AU210" s="181" t="s">
        <v>86</v>
      </c>
      <c r="AY210" s="16" t="s">
        <v>131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6" t="s">
        <v>84</v>
      </c>
      <c r="BK210" s="182">
        <f>ROUND(I210*H210,2)</f>
        <v>0</v>
      </c>
      <c r="BL210" s="16" t="s">
        <v>137</v>
      </c>
      <c r="BM210" s="181" t="s">
        <v>481</v>
      </c>
    </row>
    <row r="211" s="13" customFormat="1">
      <c r="A211" s="13"/>
      <c r="B211" s="203"/>
      <c r="C211" s="13"/>
      <c r="D211" s="204" t="s">
        <v>309</v>
      </c>
      <c r="E211" s="205" t="s">
        <v>1</v>
      </c>
      <c r="F211" s="206" t="s">
        <v>202</v>
      </c>
      <c r="G211" s="13"/>
      <c r="H211" s="207">
        <v>20</v>
      </c>
      <c r="I211" s="208"/>
      <c r="J211" s="13"/>
      <c r="K211" s="13"/>
      <c r="L211" s="203"/>
      <c r="M211" s="209"/>
      <c r="N211" s="210"/>
      <c r="O211" s="210"/>
      <c r="P211" s="210"/>
      <c r="Q211" s="210"/>
      <c r="R211" s="210"/>
      <c r="S211" s="210"/>
      <c r="T211" s="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5" t="s">
        <v>309</v>
      </c>
      <c r="AU211" s="205" t="s">
        <v>86</v>
      </c>
      <c r="AV211" s="13" t="s">
        <v>86</v>
      </c>
      <c r="AW211" s="13" t="s">
        <v>32</v>
      </c>
      <c r="AX211" s="13" t="s">
        <v>84</v>
      </c>
      <c r="AY211" s="205" t="s">
        <v>131</v>
      </c>
    </row>
    <row r="212" s="2" customFormat="1" ht="21.75" customHeight="1">
      <c r="A212" s="35"/>
      <c r="B212" s="170"/>
      <c r="C212" s="171" t="s">
        <v>482</v>
      </c>
      <c r="D212" s="171" t="s">
        <v>132</v>
      </c>
      <c r="E212" s="172" t="s">
        <v>483</v>
      </c>
      <c r="F212" s="173" t="s">
        <v>484</v>
      </c>
      <c r="G212" s="174" t="s">
        <v>221</v>
      </c>
      <c r="H212" s="175">
        <v>22</v>
      </c>
      <c r="I212" s="176"/>
      <c r="J212" s="175">
        <f>ROUND(I212*H212,2)</f>
        <v>0</v>
      </c>
      <c r="K212" s="173" t="s">
        <v>180</v>
      </c>
      <c r="L212" s="36"/>
      <c r="M212" s="177" t="s">
        <v>1</v>
      </c>
      <c r="N212" s="178" t="s">
        <v>41</v>
      </c>
      <c r="O212" s="74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1" t="s">
        <v>137</v>
      </c>
      <c r="AT212" s="181" t="s">
        <v>132</v>
      </c>
      <c r="AU212" s="181" t="s">
        <v>86</v>
      </c>
      <c r="AY212" s="16" t="s">
        <v>131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6" t="s">
        <v>84</v>
      </c>
      <c r="BK212" s="182">
        <f>ROUND(I212*H212,2)</f>
        <v>0</v>
      </c>
      <c r="BL212" s="16" t="s">
        <v>137</v>
      </c>
      <c r="BM212" s="181" t="s">
        <v>485</v>
      </c>
    </row>
    <row r="213" s="2" customFormat="1" ht="24.15" customHeight="1">
      <c r="A213" s="35"/>
      <c r="B213" s="170"/>
      <c r="C213" s="171" t="s">
        <v>402</v>
      </c>
      <c r="D213" s="171" t="s">
        <v>132</v>
      </c>
      <c r="E213" s="172" t="s">
        <v>486</v>
      </c>
      <c r="F213" s="173" t="s">
        <v>487</v>
      </c>
      <c r="G213" s="174" t="s">
        <v>185</v>
      </c>
      <c r="H213" s="175">
        <v>62.799999999999997</v>
      </c>
      <c r="I213" s="176"/>
      <c r="J213" s="175">
        <f>ROUND(I213*H213,2)</f>
        <v>0</v>
      </c>
      <c r="K213" s="173" t="s">
        <v>180</v>
      </c>
      <c r="L213" s="36"/>
      <c r="M213" s="177" t="s">
        <v>1</v>
      </c>
      <c r="N213" s="178" t="s">
        <v>41</v>
      </c>
      <c r="O213" s="74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1" t="s">
        <v>137</v>
      </c>
      <c r="AT213" s="181" t="s">
        <v>132</v>
      </c>
      <c r="AU213" s="181" t="s">
        <v>86</v>
      </c>
      <c r="AY213" s="16" t="s">
        <v>131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6" t="s">
        <v>84</v>
      </c>
      <c r="BK213" s="182">
        <f>ROUND(I213*H213,2)</f>
        <v>0</v>
      </c>
      <c r="BL213" s="16" t="s">
        <v>137</v>
      </c>
      <c r="BM213" s="181" t="s">
        <v>488</v>
      </c>
    </row>
    <row r="214" s="13" customFormat="1">
      <c r="A214" s="13"/>
      <c r="B214" s="203"/>
      <c r="C214" s="13"/>
      <c r="D214" s="204" t="s">
        <v>309</v>
      </c>
      <c r="E214" s="205" t="s">
        <v>1</v>
      </c>
      <c r="F214" s="206" t="s">
        <v>489</v>
      </c>
      <c r="G214" s="13"/>
      <c r="H214" s="207">
        <v>62.799999999999997</v>
      </c>
      <c r="I214" s="208"/>
      <c r="J214" s="13"/>
      <c r="K214" s="13"/>
      <c r="L214" s="203"/>
      <c r="M214" s="209"/>
      <c r="N214" s="210"/>
      <c r="O214" s="210"/>
      <c r="P214" s="210"/>
      <c r="Q214" s="210"/>
      <c r="R214" s="210"/>
      <c r="S214" s="210"/>
      <c r="T214" s="21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5" t="s">
        <v>309</v>
      </c>
      <c r="AU214" s="205" t="s">
        <v>86</v>
      </c>
      <c r="AV214" s="13" t="s">
        <v>86</v>
      </c>
      <c r="AW214" s="13" t="s">
        <v>32</v>
      </c>
      <c r="AX214" s="13" t="s">
        <v>84</v>
      </c>
      <c r="AY214" s="205" t="s">
        <v>131</v>
      </c>
    </row>
    <row r="215" s="2" customFormat="1" ht="24.15" customHeight="1">
      <c r="A215" s="35"/>
      <c r="B215" s="170"/>
      <c r="C215" s="194" t="s">
        <v>490</v>
      </c>
      <c r="D215" s="194" t="s">
        <v>272</v>
      </c>
      <c r="E215" s="195" t="s">
        <v>491</v>
      </c>
      <c r="F215" s="196" t="s">
        <v>492</v>
      </c>
      <c r="G215" s="197" t="s">
        <v>185</v>
      </c>
      <c r="H215" s="198">
        <v>62.799999999999997</v>
      </c>
      <c r="I215" s="199"/>
      <c r="J215" s="198">
        <f>ROUND(I215*H215,2)</f>
        <v>0</v>
      </c>
      <c r="K215" s="196" t="s">
        <v>1</v>
      </c>
      <c r="L215" s="200"/>
      <c r="M215" s="201" t="s">
        <v>1</v>
      </c>
      <c r="N215" s="202" t="s">
        <v>41</v>
      </c>
      <c r="O215" s="74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1" t="s">
        <v>148</v>
      </c>
      <c r="AT215" s="181" t="s">
        <v>272</v>
      </c>
      <c r="AU215" s="181" t="s">
        <v>86</v>
      </c>
      <c r="AY215" s="16" t="s">
        <v>131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6" t="s">
        <v>84</v>
      </c>
      <c r="BK215" s="182">
        <f>ROUND(I215*H215,2)</f>
        <v>0</v>
      </c>
      <c r="BL215" s="16" t="s">
        <v>137</v>
      </c>
      <c r="BM215" s="181" t="s">
        <v>493</v>
      </c>
    </row>
    <row r="216" s="2" customFormat="1" ht="24.15" customHeight="1">
      <c r="A216" s="35"/>
      <c r="B216" s="170"/>
      <c r="C216" s="171" t="s">
        <v>406</v>
      </c>
      <c r="D216" s="171" t="s">
        <v>132</v>
      </c>
      <c r="E216" s="172" t="s">
        <v>494</v>
      </c>
      <c r="F216" s="173" t="s">
        <v>495</v>
      </c>
      <c r="G216" s="174" t="s">
        <v>179</v>
      </c>
      <c r="H216" s="175">
        <v>183.09999999999999</v>
      </c>
      <c r="I216" s="176"/>
      <c r="J216" s="175">
        <f>ROUND(I216*H216,2)</f>
        <v>0</v>
      </c>
      <c r="K216" s="173" t="s">
        <v>180</v>
      </c>
      <c r="L216" s="36"/>
      <c r="M216" s="177" t="s">
        <v>1</v>
      </c>
      <c r="N216" s="178" t="s">
        <v>41</v>
      </c>
      <c r="O216" s="74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1" t="s">
        <v>137</v>
      </c>
      <c r="AT216" s="181" t="s">
        <v>132</v>
      </c>
      <c r="AU216" s="181" t="s">
        <v>86</v>
      </c>
      <c r="AY216" s="16" t="s">
        <v>131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6" t="s">
        <v>84</v>
      </c>
      <c r="BK216" s="182">
        <f>ROUND(I216*H216,2)</f>
        <v>0</v>
      </c>
      <c r="BL216" s="16" t="s">
        <v>137</v>
      </c>
      <c r="BM216" s="181" t="s">
        <v>496</v>
      </c>
    </row>
    <row r="217" s="13" customFormat="1">
      <c r="A217" s="13"/>
      <c r="B217" s="203"/>
      <c r="C217" s="13"/>
      <c r="D217" s="204" t="s">
        <v>309</v>
      </c>
      <c r="E217" s="205" t="s">
        <v>1</v>
      </c>
      <c r="F217" s="206" t="s">
        <v>497</v>
      </c>
      <c r="G217" s="13"/>
      <c r="H217" s="207">
        <v>183.09999999999999</v>
      </c>
      <c r="I217" s="208"/>
      <c r="J217" s="13"/>
      <c r="K217" s="13"/>
      <c r="L217" s="203"/>
      <c r="M217" s="209"/>
      <c r="N217" s="210"/>
      <c r="O217" s="210"/>
      <c r="P217" s="210"/>
      <c r="Q217" s="210"/>
      <c r="R217" s="210"/>
      <c r="S217" s="210"/>
      <c r="T217" s="21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5" t="s">
        <v>309</v>
      </c>
      <c r="AU217" s="205" t="s">
        <v>86</v>
      </c>
      <c r="AV217" s="13" t="s">
        <v>86</v>
      </c>
      <c r="AW217" s="13" t="s">
        <v>32</v>
      </c>
      <c r="AX217" s="13" t="s">
        <v>84</v>
      </c>
      <c r="AY217" s="205" t="s">
        <v>131</v>
      </c>
    </row>
    <row r="218" s="2" customFormat="1" ht="24.15" customHeight="1">
      <c r="A218" s="35"/>
      <c r="B218" s="170"/>
      <c r="C218" s="171" t="s">
        <v>498</v>
      </c>
      <c r="D218" s="171" t="s">
        <v>132</v>
      </c>
      <c r="E218" s="172" t="s">
        <v>499</v>
      </c>
      <c r="F218" s="173" t="s">
        <v>500</v>
      </c>
      <c r="G218" s="174" t="s">
        <v>179</v>
      </c>
      <c r="H218" s="175">
        <v>8</v>
      </c>
      <c r="I218" s="176"/>
      <c r="J218" s="175">
        <f>ROUND(I218*H218,2)</f>
        <v>0</v>
      </c>
      <c r="K218" s="173" t="s">
        <v>180</v>
      </c>
      <c r="L218" s="36"/>
      <c r="M218" s="177" t="s">
        <v>1</v>
      </c>
      <c r="N218" s="178" t="s">
        <v>41</v>
      </c>
      <c r="O218" s="74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137</v>
      </c>
      <c r="AT218" s="181" t="s">
        <v>132</v>
      </c>
      <c r="AU218" s="181" t="s">
        <v>86</v>
      </c>
      <c r="AY218" s="16" t="s">
        <v>131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6" t="s">
        <v>84</v>
      </c>
      <c r="BK218" s="182">
        <f>ROUND(I218*H218,2)</f>
        <v>0</v>
      </c>
      <c r="BL218" s="16" t="s">
        <v>137</v>
      </c>
      <c r="BM218" s="181" t="s">
        <v>501</v>
      </c>
    </row>
    <row r="219" s="13" customFormat="1">
      <c r="A219" s="13"/>
      <c r="B219" s="203"/>
      <c r="C219" s="13"/>
      <c r="D219" s="204" t="s">
        <v>309</v>
      </c>
      <c r="E219" s="205" t="s">
        <v>1</v>
      </c>
      <c r="F219" s="206" t="s">
        <v>148</v>
      </c>
      <c r="G219" s="13"/>
      <c r="H219" s="207">
        <v>8</v>
      </c>
      <c r="I219" s="208"/>
      <c r="J219" s="13"/>
      <c r="K219" s="13"/>
      <c r="L219" s="203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5" t="s">
        <v>309</v>
      </c>
      <c r="AU219" s="205" t="s">
        <v>86</v>
      </c>
      <c r="AV219" s="13" t="s">
        <v>86</v>
      </c>
      <c r="AW219" s="13" t="s">
        <v>32</v>
      </c>
      <c r="AX219" s="13" t="s">
        <v>84</v>
      </c>
      <c r="AY219" s="205" t="s">
        <v>131</v>
      </c>
    </row>
    <row r="220" s="2" customFormat="1" ht="24.15" customHeight="1">
      <c r="A220" s="35"/>
      <c r="B220" s="170"/>
      <c r="C220" s="171" t="s">
        <v>411</v>
      </c>
      <c r="D220" s="171" t="s">
        <v>132</v>
      </c>
      <c r="E220" s="172" t="s">
        <v>502</v>
      </c>
      <c r="F220" s="173" t="s">
        <v>503</v>
      </c>
      <c r="G220" s="174" t="s">
        <v>201</v>
      </c>
      <c r="H220" s="175">
        <v>0.10000000000000001</v>
      </c>
      <c r="I220" s="176"/>
      <c r="J220" s="175">
        <f>ROUND(I220*H220,2)</f>
        <v>0</v>
      </c>
      <c r="K220" s="173" t="s">
        <v>180</v>
      </c>
      <c r="L220" s="36"/>
      <c r="M220" s="177" t="s">
        <v>1</v>
      </c>
      <c r="N220" s="178" t="s">
        <v>41</v>
      </c>
      <c r="O220" s="74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1" t="s">
        <v>137</v>
      </c>
      <c r="AT220" s="181" t="s">
        <v>132</v>
      </c>
      <c r="AU220" s="181" t="s">
        <v>86</v>
      </c>
      <c r="AY220" s="16" t="s">
        <v>131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6" t="s">
        <v>84</v>
      </c>
      <c r="BK220" s="182">
        <f>ROUND(I220*H220,2)</f>
        <v>0</v>
      </c>
      <c r="BL220" s="16" t="s">
        <v>137</v>
      </c>
      <c r="BM220" s="181" t="s">
        <v>504</v>
      </c>
    </row>
    <row r="221" s="2" customFormat="1" ht="16.5" customHeight="1">
      <c r="A221" s="35"/>
      <c r="B221" s="170"/>
      <c r="C221" s="171" t="s">
        <v>505</v>
      </c>
      <c r="D221" s="171" t="s">
        <v>132</v>
      </c>
      <c r="E221" s="172" t="s">
        <v>439</v>
      </c>
      <c r="F221" s="173" t="s">
        <v>440</v>
      </c>
      <c r="G221" s="174" t="s">
        <v>185</v>
      </c>
      <c r="H221" s="175">
        <v>1.6000000000000001</v>
      </c>
      <c r="I221" s="176"/>
      <c r="J221" s="175">
        <f>ROUND(I221*H221,2)</f>
        <v>0</v>
      </c>
      <c r="K221" s="173" t="s">
        <v>180</v>
      </c>
      <c r="L221" s="36"/>
      <c r="M221" s="177" t="s">
        <v>1</v>
      </c>
      <c r="N221" s="178" t="s">
        <v>41</v>
      </c>
      <c r="O221" s="74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1" t="s">
        <v>137</v>
      </c>
      <c r="AT221" s="181" t="s">
        <v>132</v>
      </c>
      <c r="AU221" s="181" t="s">
        <v>86</v>
      </c>
      <c r="AY221" s="16" t="s">
        <v>131</v>
      </c>
      <c r="BE221" s="182">
        <f>IF(N221="základní",J221,0)</f>
        <v>0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6" t="s">
        <v>84</v>
      </c>
      <c r="BK221" s="182">
        <f>ROUND(I221*H221,2)</f>
        <v>0</v>
      </c>
      <c r="BL221" s="16" t="s">
        <v>137</v>
      </c>
      <c r="BM221" s="181" t="s">
        <v>506</v>
      </c>
    </row>
    <row r="222" s="2" customFormat="1" ht="21.75" customHeight="1">
      <c r="A222" s="35"/>
      <c r="B222" s="170"/>
      <c r="C222" s="171" t="s">
        <v>415</v>
      </c>
      <c r="D222" s="171" t="s">
        <v>132</v>
      </c>
      <c r="E222" s="172" t="s">
        <v>400</v>
      </c>
      <c r="F222" s="173" t="s">
        <v>401</v>
      </c>
      <c r="G222" s="174" t="s">
        <v>185</v>
      </c>
      <c r="H222" s="175">
        <v>1.6000000000000001</v>
      </c>
      <c r="I222" s="176"/>
      <c r="J222" s="175">
        <f>ROUND(I222*H222,2)</f>
        <v>0</v>
      </c>
      <c r="K222" s="173" t="s">
        <v>180</v>
      </c>
      <c r="L222" s="36"/>
      <c r="M222" s="177" t="s">
        <v>1</v>
      </c>
      <c r="N222" s="178" t="s">
        <v>41</v>
      </c>
      <c r="O222" s="74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1" t="s">
        <v>137</v>
      </c>
      <c r="AT222" s="181" t="s">
        <v>132</v>
      </c>
      <c r="AU222" s="181" t="s">
        <v>86</v>
      </c>
      <c r="AY222" s="16" t="s">
        <v>131</v>
      </c>
      <c r="BE222" s="182">
        <f>IF(N222="základní",J222,0)</f>
        <v>0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6" t="s">
        <v>84</v>
      </c>
      <c r="BK222" s="182">
        <f>ROUND(I222*H222,2)</f>
        <v>0</v>
      </c>
      <c r="BL222" s="16" t="s">
        <v>137</v>
      </c>
      <c r="BM222" s="181" t="s">
        <v>507</v>
      </c>
    </row>
    <row r="223" s="2" customFormat="1" ht="24.15" customHeight="1">
      <c r="A223" s="35"/>
      <c r="B223" s="170"/>
      <c r="C223" s="171" t="s">
        <v>508</v>
      </c>
      <c r="D223" s="171" t="s">
        <v>132</v>
      </c>
      <c r="E223" s="172" t="s">
        <v>404</v>
      </c>
      <c r="F223" s="173" t="s">
        <v>405</v>
      </c>
      <c r="G223" s="174" t="s">
        <v>185</v>
      </c>
      <c r="H223" s="175">
        <v>1.6000000000000001</v>
      </c>
      <c r="I223" s="176"/>
      <c r="J223" s="175">
        <f>ROUND(I223*H223,2)</f>
        <v>0</v>
      </c>
      <c r="K223" s="173" t="s">
        <v>180</v>
      </c>
      <c r="L223" s="36"/>
      <c r="M223" s="177" t="s">
        <v>1</v>
      </c>
      <c r="N223" s="178" t="s">
        <v>41</v>
      </c>
      <c r="O223" s="74"/>
      <c r="P223" s="179">
        <f>O223*H223</f>
        <v>0</v>
      </c>
      <c r="Q223" s="179">
        <v>0</v>
      </c>
      <c r="R223" s="179">
        <f>Q223*H223</f>
        <v>0</v>
      </c>
      <c r="S223" s="179">
        <v>0</v>
      </c>
      <c r="T223" s="18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137</v>
      </c>
      <c r="AT223" s="181" t="s">
        <v>132</v>
      </c>
      <c r="AU223" s="181" t="s">
        <v>86</v>
      </c>
      <c r="AY223" s="16" t="s">
        <v>131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6" t="s">
        <v>84</v>
      </c>
      <c r="BK223" s="182">
        <f>ROUND(I223*H223,2)</f>
        <v>0</v>
      </c>
      <c r="BL223" s="16" t="s">
        <v>137</v>
      </c>
      <c r="BM223" s="181" t="s">
        <v>509</v>
      </c>
    </row>
    <row r="224" s="2" customFormat="1" ht="24.15" customHeight="1">
      <c r="A224" s="35"/>
      <c r="B224" s="170"/>
      <c r="C224" s="171" t="s">
        <v>419</v>
      </c>
      <c r="D224" s="171" t="s">
        <v>132</v>
      </c>
      <c r="E224" s="172" t="s">
        <v>446</v>
      </c>
      <c r="F224" s="173" t="s">
        <v>447</v>
      </c>
      <c r="G224" s="174" t="s">
        <v>201</v>
      </c>
      <c r="H224" s="175">
        <v>12</v>
      </c>
      <c r="I224" s="176"/>
      <c r="J224" s="175">
        <f>ROUND(I224*H224,2)</f>
        <v>0</v>
      </c>
      <c r="K224" s="173" t="s">
        <v>180</v>
      </c>
      <c r="L224" s="36"/>
      <c r="M224" s="177" t="s">
        <v>1</v>
      </c>
      <c r="N224" s="178" t="s">
        <v>41</v>
      </c>
      <c r="O224" s="74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1" t="s">
        <v>137</v>
      </c>
      <c r="AT224" s="181" t="s">
        <v>132</v>
      </c>
      <c r="AU224" s="181" t="s">
        <v>86</v>
      </c>
      <c r="AY224" s="16" t="s">
        <v>131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6" t="s">
        <v>84</v>
      </c>
      <c r="BK224" s="182">
        <f>ROUND(I224*H224,2)</f>
        <v>0</v>
      </c>
      <c r="BL224" s="16" t="s">
        <v>137</v>
      </c>
      <c r="BM224" s="181" t="s">
        <v>510</v>
      </c>
    </row>
    <row r="225" s="2" customFormat="1" ht="24.15" customHeight="1">
      <c r="A225" s="35"/>
      <c r="B225" s="170"/>
      <c r="C225" s="171" t="s">
        <v>511</v>
      </c>
      <c r="D225" s="171" t="s">
        <v>132</v>
      </c>
      <c r="E225" s="172" t="s">
        <v>512</v>
      </c>
      <c r="F225" s="173" t="s">
        <v>513</v>
      </c>
      <c r="G225" s="174" t="s">
        <v>221</v>
      </c>
      <c r="H225" s="175">
        <v>22</v>
      </c>
      <c r="I225" s="176"/>
      <c r="J225" s="175">
        <f>ROUND(I225*H225,2)</f>
        <v>0</v>
      </c>
      <c r="K225" s="173" t="s">
        <v>1</v>
      </c>
      <c r="L225" s="36"/>
      <c r="M225" s="177" t="s">
        <v>1</v>
      </c>
      <c r="N225" s="178" t="s">
        <v>41</v>
      </c>
      <c r="O225" s="74"/>
      <c r="P225" s="179">
        <f>O225*H225</f>
        <v>0</v>
      </c>
      <c r="Q225" s="179">
        <v>0</v>
      </c>
      <c r="R225" s="179">
        <f>Q225*H225</f>
        <v>0</v>
      </c>
      <c r="S225" s="179">
        <v>0</v>
      </c>
      <c r="T225" s="18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1" t="s">
        <v>137</v>
      </c>
      <c r="AT225" s="181" t="s">
        <v>132</v>
      </c>
      <c r="AU225" s="181" t="s">
        <v>86</v>
      </c>
      <c r="AY225" s="16" t="s">
        <v>131</v>
      </c>
      <c r="BE225" s="182">
        <f>IF(N225="základní",J225,0)</f>
        <v>0</v>
      </c>
      <c r="BF225" s="182">
        <f>IF(N225="snížená",J225,0)</f>
        <v>0</v>
      </c>
      <c r="BG225" s="182">
        <f>IF(N225="zákl. přenesená",J225,0)</f>
        <v>0</v>
      </c>
      <c r="BH225" s="182">
        <f>IF(N225="sníž. přenesená",J225,0)</f>
        <v>0</v>
      </c>
      <c r="BI225" s="182">
        <f>IF(N225="nulová",J225,0)</f>
        <v>0</v>
      </c>
      <c r="BJ225" s="16" t="s">
        <v>84</v>
      </c>
      <c r="BK225" s="182">
        <f>ROUND(I225*H225,2)</f>
        <v>0</v>
      </c>
      <c r="BL225" s="16" t="s">
        <v>137</v>
      </c>
      <c r="BM225" s="181" t="s">
        <v>514</v>
      </c>
    </row>
    <row r="226" s="2" customFormat="1" ht="16.5" customHeight="1">
      <c r="A226" s="35"/>
      <c r="B226" s="170"/>
      <c r="C226" s="171" t="s">
        <v>423</v>
      </c>
      <c r="D226" s="171" t="s">
        <v>132</v>
      </c>
      <c r="E226" s="172" t="s">
        <v>515</v>
      </c>
      <c r="F226" s="173" t="s">
        <v>516</v>
      </c>
      <c r="G226" s="174" t="s">
        <v>221</v>
      </c>
      <c r="H226" s="175">
        <v>22</v>
      </c>
      <c r="I226" s="176"/>
      <c r="J226" s="175">
        <f>ROUND(I226*H226,2)</f>
        <v>0</v>
      </c>
      <c r="K226" s="173" t="s">
        <v>1</v>
      </c>
      <c r="L226" s="36"/>
      <c r="M226" s="177" t="s">
        <v>1</v>
      </c>
      <c r="N226" s="178" t="s">
        <v>41</v>
      </c>
      <c r="O226" s="74"/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1" t="s">
        <v>137</v>
      </c>
      <c r="AT226" s="181" t="s">
        <v>132</v>
      </c>
      <c r="AU226" s="181" t="s">
        <v>86</v>
      </c>
      <c r="AY226" s="16" t="s">
        <v>131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6" t="s">
        <v>84</v>
      </c>
      <c r="BK226" s="182">
        <f>ROUND(I226*H226,2)</f>
        <v>0</v>
      </c>
      <c r="BL226" s="16" t="s">
        <v>137</v>
      </c>
      <c r="BM226" s="181" t="s">
        <v>517</v>
      </c>
    </row>
    <row r="227" s="2" customFormat="1" ht="24.15" customHeight="1">
      <c r="A227" s="35"/>
      <c r="B227" s="170"/>
      <c r="C227" s="171" t="s">
        <v>518</v>
      </c>
      <c r="D227" s="171" t="s">
        <v>132</v>
      </c>
      <c r="E227" s="172" t="s">
        <v>519</v>
      </c>
      <c r="F227" s="173" t="s">
        <v>520</v>
      </c>
      <c r="G227" s="174" t="s">
        <v>221</v>
      </c>
      <c r="H227" s="175">
        <v>22</v>
      </c>
      <c r="I227" s="176"/>
      <c r="J227" s="175">
        <f>ROUND(I227*H227,2)</f>
        <v>0</v>
      </c>
      <c r="K227" s="173" t="s">
        <v>1</v>
      </c>
      <c r="L227" s="36"/>
      <c r="M227" s="177" t="s">
        <v>1</v>
      </c>
      <c r="N227" s="178" t="s">
        <v>41</v>
      </c>
      <c r="O227" s="74"/>
      <c r="P227" s="179">
        <f>O227*H227</f>
        <v>0</v>
      </c>
      <c r="Q227" s="179">
        <v>0</v>
      </c>
      <c r="R227" s="179">
        <f>Q227*H227</f>
        <v>0</v>
      </c>
      <c r="S227" s="179">
        <v>0</v>
      </c>
      <c r="T227" s="18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1" t="s">
        <v>137</v>
      </c>
      <c r="AT227" s="181" t="s">
        <v>132</v>
      </c>
      <c r="AU227" s="181" t="s">
        <v>86</v>
      </c>
      <c r="AY227" s="16" t="s">
        <v>131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6" t="s">
        <v>84</v>
      </c>
      <c r="BK227" s="182">
        <f>ROUND(I227*H227,2)</f>
        <v>0</v>
      </c>
      <c r="BL227" s="16" t="s">
        <v>137</v>
      </c>
      <c r="BM227" s="181" t="s">
        <v>521</v>
      </c>
    </row>
    <row r="228" s="2" customFormat="1" ht="24.15" customHeight="1">
      <c r="A228" s="35"/>
      <c r="B228" s="170"/>
      <c r="C228" s="171" t="s">
        <v>426</v>
      </c>
      <c r="D228" s="171" t="s">
        <v>132</v>
      </c>
      <c r="E228" s="172" t="s">
        <v>491</v>
      </c>
      <c r="F228" s="173" t="s">
        <v>522</v>
      </c>
      <c r="G228" s="174" t="s">
        <v>221</v>
      </c>
      <c r="H228" s="175">
        <v>2</v>
      </c>
      <c r="I228" s="176"/>
      <c r="J228" s="175">
        <f>ROUND(I228*H228,2)</f>
        <v>0</v>
      </c>
      <c r="K228" s="173" t="s">
        <v>1</v>
      </c>
      <c r="L228" s="36"/>
      <c r="M228" s="177" t="s">
        <v>1</v>
      </c>
      <c r="N228" s="178" t="s">
        <v>41</v>
      </c>
      <c r="O228" s="74"/>
      <c r="P228" s="179">
        <f>O228*H228</f>
        <v>0</v>
      </c>
      <c r="Q228" s="179">
        <v>0</v>
      </c>
      <c r="R228" s="179">
        <f>Q228*H228</f>
        <v>0</v>
      </c>
      <c r="S228" s="179">
        <v>0</v>
      </c>
      <c r="T228" s="18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1" t="s">
        <v>137</v>
      </c>
      <c r="AT228" s="181" t="s">
        <v>132</v>
      </c>
      <c r="AU228" s="181" t="s">
        <v>86</v>
      </c>
      <c r="AY228" s="16" t="s">
        <v>131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6" t="s">
        <v>84</v>
      </c>
      <c r="BK228" s="182">
        <f>ROUND(I228*H228,2)</f>
        <v>0</v>
      </c>
      <c r="BL228" s="16" t="s">
        <v>137</v>
      </c>
      <c r="BM228" s="181" t="s">
        <v>523</v>
      </c>
    </row>
    <row r="229" s="11" customFormat="1" ht="22.8" customHeight="1">
      <c r="A229" s="11"/>
      <c r="B229" s="159"/>
      <c r="C229" s="11"/>
      <c r="D229" s="160" t="s">
        <v>75</v>
      </c>
      <c r="E229" s="192" t="s">
        <v>524</v>
      </c>
      <c r="F229" s="192" t="s">
        <v>525</v>
      </c>
      <c r="G229" s="11"/>
      <c r="H229" s="11"/>
      <c r="I229" s="162"/>
      <c r="J229" s="193">
        <f>BK229</f>
        <v>0</v>
      </c>
      <c r="K229" s="11"/>
      <c r="L229" s="159"/>
      <c r="M229" s="164"/>
      <c r="N229" s="165"/>
      <c r="O229" s="165"/>
      <c r="P229" s="166">
        <f>SUM(P230:P247)</f>
        <v>0</v>
      </c>
      <c r="Q229" s="165"/>
      <c r="R229" s="166">
        <f>SUM(R230:R247)</f>
        <v>27.776119999999999</v>
      </c>
      <c r="S229" s="165"/>
      <c r="T229" s="167">
        <f>SUM(T230:T247)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160" t="s">
        <v>84</v>
      </c>
      <c r="AT229" s="168" t="s">
        <v>75</v>
      </c>
      <c r="AU229" s="168" t="s">
        <v>84</v>
      </c>
      <c r="AY229" s="160" t="s">
        <v>131</v>
      </c>
      <c r="BK229" s="169">
        <f>SUM(BK230:BK247)</f>
        <v>0</v>
      </c>
    </row>
    <row r="230" s="2" customFormat="1" ht="21.75" customHeight="1">
      <c r="A230" s="35"/>
      <c r="B230" s="170"/>
      <c r="C230" s="194" t="s">
        <v>526</v>
      </c>
      <c r="D230" s="194" t="s">
        <v>272</v>
      </c>
      <c r="E230" s="195" t="s">
        <v>84</v>
      </c>
      <c r="F230" s="196" t="s">
        <v>527</v>
      </c>
      <c r="G230" s="197" t="s">
        <v>528</v>
      </c>
      <c r="H230" s="198">
        <v>0.10000000000000001</v>
      </c>
      <c r="I230" s="199"/>
      <c r="J230" s="198">
        <f>ROUND(I230*H230,2)</f>
        <v>0</v>
      </c>
      <c r="K230" s="196" t="s">
        <v>1</v>
      </c>
      <c r="L230" s="200"/>
      <c r="M230" s="201" t="s">
        <v>1</v>
      </c>
      <c r="N230" s="202" t="s">
        <v>41</v>
      </c>
      <c r="O230" s="74"/>
      <c r="P230" s="179">
        <f>O230*H230</f>
        <v>0</v>
      </c>
      <c r="Q230" s="179">
        <v>0</v>
      </c>
      <c r="R230" s="179">
        <f>Q230*H230</f>
        <v>0</v>
      </c>
      <c r="S230" s="179">
        <v>0</v>
      </c>
      <c r="T230" s="18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1" t="s">
        <v>148</v>
      </c>
      <c r="AT230" s="181" t="s">
        <v>272</v>
      </c>
      <c r="AU230" s="181" t="s">
        <v>86</v>
      </c>
      <c r="AY230" s="16" t="s">
        <v>131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6" t="s">
        <v>84</v>
      </c>
      <c r="BK230" s="182">
        <f>ROUND(I230*H230,2)</f>
        <v>0</v>
      </c>
      <c r="BL230" s="16" t="s">
        <v>137</v>
      </c>
      <c r="BM230" s="181" t="s">
        <v>529</v>
      </c>
    </row>
    <row r="231" s="2" customFormat="1" ht="16.5" customHeight="1">
      <c r="A231" s="35"/>
      <c r="B231" s="170"/>
      <c r="C231" s="194" t="s">
        <v>430</v>
      </c>
      <c r="D231" s="194" t="s">
        <v>272</v>
      </c>
      <c r="E231" s="195" t="s">
        <v>86</v>
      </c>
      <c r="F231" s="196" t="s">
        <v>530</v>
      </c>
      <c r="G231" s="197" t="s">
        <v>531</v>
      </c>
      <c r="H231" s="198">
        <v>240</v>
      </c>
      <c r="I231" s="199"/>
      <c r="J231" s="198">
        <f>ROUND(I231*H231,2)</f>
        <v>0</v>
      </c>
      <c r="K231" s="196" t="s">
        <v>1</v>
      </c>
      <c r="L231" s="200"/>
      <c r="M231" s="201" t="s">
        <v>1</v>
      </c>
      <c r="N231" s="202" t="s">
        <v>41</v>
      </c>
      <c r="O231" s="74"/>
      <c r="P231" s="179">
        <f>O231*H231</f>
        <v>0</v>
      </c>
      <c r="Q231" s="179">
        <v>0</v>
      </c>
      <c r="R231" s="179">
        <f>Q231*H231</f>
        <v>0</v>
      </c>
      <c r="S231" s="179">
        <v>0</v>
      </c>
      <c r="T231" s="18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1" t="s">
        <v>148</v>
      </c>
      <c r="AT231" s="181" t="s">
        <v>272</v>
      </c>
      <c r="AU231" s="181" t="s">
        <v>86</v>
      </c>
      <c r="AY231" s="16" t="s">
        <v>131</v>
      </c>
      <c r="BE231" s="182">
        <f>IF(N231="základní",J231,0)</f>
        <v>0</v>
      </c>
      <c r="BF231" s="182">
        <f>IF(N231="snížená",J231,0)</f>
        <v>0</v>
      </c>
      <c r="BG231" s="182">
        <f>IF(N231="zákl. přenesená",J231,0)</f>
        <v>0</v>
      </c>
      <c r="BH231" s="182">
        <f>IF(N231="sníž. přenesená",J231,0)</f>
        <v>0</v>
      </c>
      <c r="BI231" s="182">
        <f>IF(N231="nulová",J231,0)</f>
        <v>0</v>
      </c>
      <c r="BJ231" s="16" t="s">
        <v>84</v>
      </c>
      <c r="BK231" s="182">
        <f>ROUND(I231*H231,2)</f>
        <v>0</v>
      </c>
      <c r="BL231" s="16" t="s">
        <v>137</v>
      </c>
      <c r="BM231" s="181" t="s">
        <v>532</v>
      </c>
    </row>
    <row r="232" s="2" customFormat="1" ht="16.5" customHeight="1">
      <c r="A232" s="35"/>
      <c r="B232" s="170"/>
      <c r="C232" s="194" t="s">
        <v>533</v>
      </c>
      <c r="D232" s="194" t="s">
        <v>272</v>
      </c>
      <c r="E232" s="195" t="s">
        <v>534</v>
      </c>
      <c r="F232" s="196" t="s">
        <v>535</v>
      </c>
      <c r="G232" s="197" t="s">
        <v>201</v>
      </c>
      <c r="H232" s="198">
        <v>6.7999999999999998</v>
      </c>
      <c r="I232" s="199"/>
      <c r="J232" s="198">
        <f>ROUND(I232*H232,2)</f>
        <v>0</v>
      </c>
      <c r="K232" s="196" t="s">
        <v>180</v>
      </c>
      <c r="L232" s="200"/>
      <c r="M232" s="201" t="s">
        <v>1</v>
      </c>
      <c r="N232" s="202" t="s">
        <v>41</v>
      </c>
      <c r="O232" s="74"/>
      <c r="P232" s="179">
        <f>O232*H232</f>
        <v>0</v>
      </c>
      <c r="Q232" s="179">
        <v>1</v>
      </c>
      <c r="R232" s="179">
        <f>Q232*H232</f>
        <v>6.7999999999999998</v>
      </c>
      <c r="S232" s="179">
        <v>0</v>
      </c>
      <c r="T232" s="18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1" t="s">
        <v>148</v>
      </c>
      <c r="AT232" s="181" t="s">
        <v>272</v>
      </c>
      <c r="AU232" s="181" t="s">
        <v>86</v>
      </c>
      <c r="AY232" s="16" t="s">
        <v>131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6" t="s">
        <v>84</v>
      </c>
      <c r="BK232" s="182">
        <f>ROUND(I232*H232,2)</f>
        <v>0</v>
      </c>
      <c r="BL232" s="16" t="s">
        <v>137</v>
      </c>
      <c r="BM232" s="181" t="s">
        <v>536</v>
      </c>
    </row>
    <row r="233" s="2" customFormat="1" ht="16.5" customHeight="1">
      <c r="A233" s="35"/>
      <c r="B233" s="170"/>
      <c r="C233" s="194" t="s">
        <v>433</v>
      </c>
      <c r="D233" s="194" t="s">
        <v>272</v>
      </c>
      <c r="E233" s="195" t="s">
        <v>537</v>
      </c>
      <c r="F233" s="196" t="s">
        <v>538</v>
      </c>
      <c r="G233" s="197" t="s">
        <v>185</v>
      </c>
      <c r="H233" s="198">
        <v>4</v>
      </c>
      <c r="I233" s="199"/>
      <c r="J233" s="198">
        <f>ROUND(I233*H233,2)</f>
        <v>0</v>
      </c>
      <c r="K233" s="196" t="s">
        <v>180</v>
      </c>
      <c r="L233" s="200"/>
      <c r="M233" s="201" t="s">
        <v>1</v>
      </c>
      <c r="N233" s="202" t="s">
        <v>41</v>
      </c>
      <c r="O233" s="74"/>
      <c r="P233" s="179">
        <f>O233*H233</f>
        <v>0</v>
      </c>
      <c r="Q233" s="179">
        <v>0.22</v>
      </c>
      <c r="R233" s="179">
        <f>Q233*H233</f>
        <v>0.88</v>
      </c>
      <c r="S233" s="179">
        <v>0</v>
      </c>
      <c r="T233" s="18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1" t="s">
        <v>148</v>
      </c>
      <c r="AT233" s="181" t="s">
        <v>272</v>
      </c>
      <c r="AU233" s="181" t="s">
        <v>86</v>
      </c>
      <c r="AY233" s="16" t="s">
        <v>131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6" t="s">
        <v>84</v>
      </c>
      <c r="BK233" s="182">
        <f>ROUND(I233*H233,2)</f>
        <v>0</v>
      </c>
      <c r="BL233" s="16" t="s">
        <v>137</v>
      </c>
      <c r="BM233" s="181" t="s">
        <v>539</v>
      </c>
    </row>
    <row r="234" s="2" customFormat="1" ht="16.5" customHeight="1">
      <c r="A234" s="35"/>
      <c r="B234" s="170"/>
      <c r="C234" s="194" t="s">
        <v>540</v>
      </c>
      <c r="D234" s="194" t="s">
        <v>272</v>
      </c>
      <c r="E234" s="195" t="s">
        <v>142</v>
      </c>
      <c r="F234" s="196" t="s">
        <v>541</v>
      </c>
      <c r="G234" s="197" t="s">
        <v>437</v>
      </c>
      <c r="H234" s="198">
        <v>16</v>
      </c>
      <c r="I234" s="199"/>
      <c r="J234" s="198">
        <f>ROUND(I234*H234,2)</f>
        <v>0</v>
      </c>
      <c r="K234" s="196" t="s">
        <v>1</v>
      </c>
      <c r="L234" s="200"/>
      <c r="M234" s="201" t="s">
        <v>1</v>
      </c>
      <c r="N234" s="202" t="s">
        <v>41</v>
      </c>
      <c r="O234" s="74"/>
      <c r="P234" s="179">
        <f>O234*H234</f>
        <v>0</v>
      </c>
      <c r="Q234" s="179">
        <v>0</v>
      </c>
      <c r="R234" s="179">
        <f>Q234*H234</f>
        <v>0</v>
      </c>
      <c r="S234" s="179">
        <v>0</v>
      </c>
      <c r="T234" s="18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1" t="s">
        <v>148</v>
      </c>
      <c r="AT234" s="181" t="s">
        <v>272</v>
      </c>
      <c r="AU234" s="181" t="s">
        <v>86</v>
      </c>
      <c r="AY234" s="16" t="s">
        <v>131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6" t="s">
        <v>84</v>
      </c>
      <c r="BK234" s="182">
        <f>ROUND(I234*H234,2)</f>
        <v>0</v>
      </c>
      <c r="BL234" s="16" t="s">
        <v>137</v>
      </c>
      <c r="BM234" s="181" t="s">
        <v>542</v>
      </c>
    </row>
    <row r="235" s="2" customFormat="1" ht="16.5" customHeight="1">
      <c r="A235" s="35"/>
      <c r="B235" s="170"/>
      <c r="C235" s="194" t="s">
        <v>441</v>
      </c>
      <c r="D235" s="194" t="s">
        <v>272</v>
      </c>
      <c r="E235" s="195" t="s">
        <v>137</v>
      </c>
      <c r="F235" s="196" t="s">
        <v>543</v>
      </c>
      <c r="G235" s="197" t="s">
        <v>437</v>
      </c>
      <c r="H235" s="198">
        <v>5.5</v>
      </c>
      <c r="I235" s="199"/>
      <c r="J235" s="198">
        <f>ROUND(I235*H235,2)</f>
        <v>0</v>
      </c>
      <c r="K235" s="196" t="s">
        <v>1</v>
      </c>
      <c r="L235" s="200"/>
      <c r="M235" s="201" t="s">
        <v>1</v>
      </c>
      <c r="N235" s="202" t="s">
        <v>41</v>
      </c>
      <c r="O235" s="74"/>
      <c r="P235" s="179">
        <f>O235*H235</f>
        <v>0</v>
      </c>
      <c r="Q235" s="179">
        <v>0</v>
      </c>
      <c r="R235" s="179">
        <f>Q235*H235</f>
        <v>0</v>
      </c>
      <c r="S235" s="179">
        <v>0</v>
      </c>
      <c r="T235" s="18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1" t="s">
        <v>148</v>
      </c>
      <c r="AT235" s="181" t="s">
        <v>272</v>
      </c>
      <c r="AU235" s="181" t="s">
        <v>86</v>
      </c>
      <c r="AY235" s="16" t="s">
        <v>131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6" t="s">
        <v>84</v>
      </c>
      <c r="BK235" s="182">
        <f>ROUND(I235*H235,2)</f>
        <v>0</v>
      </c>
      <c r="BL235" s="16" t="s">
        <v>137</v>
      </c>
      <c r="BM235" s="181" t="s">
        <v>544</v>
      </c>
    </row>
    <row r="236" s="2" customFormat="1" ht="21.75" customHeight="1">
      <c r="A236" s="35"/>
      <c r="B236" s="170"/>
      <c r="C236" s="194" t="s">
        <v>545</v>
      </c>
      <c r="D236" s="194" t="s">
        <v>272</v>
      </c>
      <c r="E236" s="195" t="s">
        <v>546</v>
      </c>
      <c r="F236" s="196" t="s">
        <v>547</v>
      </c>
      <c r="G236" s="197" t="s">
        <v>221</v>
      </c>
      <c r="H236" s="198">
        <v>68</v>
      </c>
      <c r="I236" s="199"/>
      <c r="J236" s="198">
        <f>ROUND(I236*H236,2)</f>
        <v>0</v>
      </c>
      <c r="K236" s="196" t="s">
        <v>180</v>
      </c>
      <c r="L236" s="200"/>
      <c r="M236" s="201" t="s">
        <v>1</v>
      </c>
      <c r="N236" s="202" t="s">
        <v>41</v>
      </c>
      <c r="O236" s="74"/>
      <c r="P236" s="179">
        <f>O236*H236</f>
        <v>0</v>
      </c>
      <c r="Q236" s="179">
        <v>0.0070899999999999999</v>
      </c>
      <c r="R236" s="179">
        <f>Q236*H236</f>
        <v>0.48211999999999999</v>
      </c>
      <c r="S236" s="179">
        <v>0</v>
      </c>
      <c r="T236" s="18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1" t="s">
        <v>148</v>
      </c>
      <c r="AT236" s="181" t="s">
        <v>272</v>
      </c>
      <c r="AU236" s="181" t="s">
        <v>86</v>
      </c>
      <c r="AY236" s="16" t="s">
        <v>131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6" t="s">
        <v>84</v>
      </c>
      <c r="BK236" s="182">
        <f>ROUND(I236*H236,2)</f>
        <v>0</v>
      </c>
      <c r="BL236" s="16" t="s">
        <v>137</v>
      </c>
      <c r="BM236" s="181" t="s">
        <v>548</v>
      </c>
    </row>
    <row r="237" s="2" customFormat="1" ht="33" customHeight="1">
      <c r="A237" s="35"/>
      <c r="B237" s="170"/>
      <c r="C237" s="194" t="s">
        <v>443</v>
      </c>
      <c r="D237" s="194" t="s">
        <v>272</v>
      </c>
      <c r="E237" s="195" t="s">
        <v>549</v>
      </c>
      <c r="F237" s="196" t="s">
        <v>550</v>
      </c>
      <c r="G237" s="197" t="s">
        <v>221</v>
      </c>
      <c r="H237" s="198">
        <v>272</v>
      </c>
      <c r="I237" s="199"/>
      <c r="J237" s="198">
        <f>ROUND(I237*H237,2)</f>
        <v>0</v>
      </c>
      <c r="K237" s="196" t="s">
        <v>1</v>
      </c>
      <c r="L237" s="200"/>
      <c r="M237" s="201" t="s">
        <v>1</v>
      </c>
      <c r="N237" s="202" t="s">
        <v>41</v>
      </c>
      <c r="O237" s="74"/>
      <c r="P237" s="179">
        <f>O237*H237</f>
        <v>0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1" t="s">
        <v>148</v>
      </c>
      <c r="AT237" s="181" t="s">
        <v>272</v>
      </c>
      <c r="AU237" s="181" t="s">
        <v>86</v>
      </c>
      <c r="AY237" s="16" t="s">
        <v>131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6" t="s">
        <v>84</v>
      </c>
      <c r="BK237" s="182">
        <f>ROUND(I237*H237,2)</f>
        <v>0</v>
      </c>
      <c r="BL237" s="16" t="s">
        <v>137</v>
      </c>
      <c r="BM237" s="181" t="s">
        <v>551</v>
      </c>
    </row>
    <row r="238" s="2" customFormat="1" ht="16.5" customHeight="1">
      <c r="A238" s="35"/>
      <c r="B238" s="170"/>
      <c r="C238" s="194" t="s">
        <v>552</v>
      </c>
      <c r="D238" s="194" t="s">
        <v>272</v>
      </c>
      <c r="E238" s="195" t="s">
        <v>145</v>
      </c>
      <c r="F238" s="196" t="s">
        <v>553</v>
      </c>
      <c r="G238" s="197" t="s">
        <v>554</v>
      </c>
      <c r="H238" s="198">
        <v>68</v>
      </c>
      <c r="I238" s="199"/>
      <c r="J238" s="198">
        <f>ROUND(I238*H238,2)</f>
        <v>0</v>
      </c>
      <c r="K238" s="196" t="s">
        <v>1</v>
      </c>
      <c r="L238" s="200"/>
      <c r="M238" s="201" t="s">
        <v>1</v>
      </c>
      <c r="N238" s="202" t="s">
        <v>41</v>
      </c>
      <c r="O238" s="74"/>
      <c r="P238" s="179">
        <f>O238*H238</f>
        <v>0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1" t="s">
        <v>148</v>
      </c>
      <c r="AT238" s="181" t="s">
        <v>272</v>
      </c>
      <c r="AU238" s="181" t="s">
        <v>86</v>
      </c>
      <c r="AY238" s="16" t="s">
        <v>131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6" t="s">
        <v>84</v>
      </c>
      <c r="BK238" s="182">
        <f>ROUND(I238*H238,2)</f>
        <v>0</v>
      </c>
      <c r="BL238" s="16" t="s">
        <v>137</v>
      </c>
      <c r="BM238" s="181" t="s">
        <v>555</v>
      </c>
    </row>
    <row r="239" s="2" customFormat="1" ht="16.5" customHeight="1">
      <c r="A239" s="35"/>
      <c r="B239" s="170"/>
      <c r="C239" s="194" t="s">
        <v>444</v>
      </c>
      <c r="D239" s="194" t="s">
        <v>272</v>
      </c>
      <c r="E239" s="195" t="s">
        <v>154</v>
      </c>
      <c r="F239" s="196" t="s">
        <v>556</v>
      </c>
      <c r="G239" s="197" t="s">
        <v>188</v>
      </c>
      <c r="H239" s="198">
        <v>10</v>
      </c>
      <c r="I239" s="199"/>
      <c r="J239" s="198">
        <f>ROUND(I239*H239,2)</f>
        <v>0</v>
      </c>
      <c r="K239" s="196" t="s">
        <v>1</v>
      </c>
      <c r="L239" s="200"/>
      <c r="M239" s="201" t="s">
        <v>1</v>
      </c>
      <c r="N239" s="202" t="s">
        <v>41</v>
      </c>
      <c r="O239" s="74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1" t="s">
        <v>148</v>
      </c>
      <c r="AT239" s="181" t="s">
        <v>272</v>
      </c>
      <c r="AU239" s="181" t="s">
        <v>86</v>
      </c>
      <c r="AY239" s="16" t="s">
        <v>131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6" t="s">
        <v>84</v>
      </c>
      <c r="BK239" s="182">
        <f>ROUND(I239*H239,2)</f>
        <v>0</v>
      </c>
      <c r="BL239" s="16" t="s">
        <v>137</v>
      </c>
      <c r="BM239" s="181" t="s">
        <v>557</v>
      </c>
    </row>
    <row r="240" s="2" customFormat="1" ht="24.15" customHeight="1">
      <c r="A240" s="35"/>
      <c r="B240" s="170"/>
      <c r="C240" s="194" t="s">
        <v>558</v>
      </c>
      <c r="D240" s="194" t="s">
        <v>272</v>
      </c>
      <c r="E240" s="195" t="s">
        <v>559</v>
      </c>
      <c r="F240" s="196" t="s">
        <v>560</v>
      </c>
      <c r="G240" s="197" t="s">
        <v>221</v>
      </c>
      <c r="H240" s="198">
        <v>14</v>
      </c>
      <c r="I240" s="199"/>
      <c r="J240" s="198">
        <f>ROUND(I240*H240,2)</f>
        <v>0</v>
      </c>
      <c r="K240" s="196" t="s">
        <v>1</v>
      </c>
      <c r="L240" s="200"/>
      <c r="M240" s="201" t="s">
        <v>1</v>
      </c>
      <c r="N240" s="202" t="s">
        <v>41</v>
      </c>
      <c r="O240" s="74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148</v>
      </c>
      <c r="AT240" s="181" t="s">
        <v>272</v>
      </c>
      <c r="AU240" s="181" t="s">
        <v>86</v>
      </c>
      <c r="AY240" s="16" t="s">
        <v>131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6" t="s">
        <v>84</v>
      </c>
      <c r="BK240" s="182">
        <f>ROUND(I240*H240,2)</f>
        <v>0</v>
      </c>
      <c r="BL240" s="16" t="s">
        <v>137</v>
      </c>
      <c r="BM240" s="181" t="s">
        <v>561</v>
      </c>
    </row>
    <row r="241" s="2" customFormat="1" ht="16.5" customHeight="1">
      <c r="A241" s="35"/>
      <c r="B241" s="170"/>
      <c r="C241" s="194" t="s">
        <v>448</v>
      </c>
      <c r="D241" s="194" t="s">
        <v>272</v>
      </c>
      <c r="E241" s="195" t="s">
        <v>395</v>
      </c>
      <c r="F241" s="196" t="s">
        <v>396</v>
      </c>
      <c r="G241" s="197" t="s">
        <v>185</v>
      </c>
      <c r="H241" s="198">
        <v>3.2999999999999998</v>
      </c>
      <c r="I241" s="199"/>
      <c r="J241" s="198">
        <f>ROUND(I241*H241,2)</f>
        <v>0</v>
      </c>
      <c r="K241" s="196" t="s">
        <v>180</v>
      </c>
      <c r="L241" s="200"/>
      <c r="M241" s="201" t="s">
        <v>1</v>
      </c>
      <c r="N241" s="202" t="s">
        <v>41</v>
      </c>
      <c r="O241" s="74"/>
      <c r="P241" s="179">
        <f>O241*H241</f>
        <v>0</v>
      </c>
      <c r="Q241" s="179">
        <v>0.20000000000000001</v>
      </c>
      <c r="R241" s="179">
        <f>Q241*H241</f>
        <v>0.66000000000000003</v>
      </c>
      <c r="S241" s="179">
        <v>0</v>
      </c>
      <c r="T241" s="18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1" t="s">
        <v>148</v>
      </c>
      <c r="AT241" s="181" t="s">
        <v>272</v>
      </c>
      <c r="AU241" s="181" t="s">
        <v>86</v>
      </c>
      <c r="AY241" s="16" t="s">
        <v>131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6" t="s">
        <v>84</v>
      </c>
      <c r="BK241" s="182">
        <f>ROUND(I241*H241,2)</f>
        <v>0</v>
      </c>
      <c r="BL241" s="16" t="s">
        <v>137</v>
      </c>
      <c r="BM241" s="181" t="s">
        <v>562</v>
      </c>
    </row>
    <row r="242" s="13" customFormat="1">
      <c r="A242" s="13"/>
      <c r="B242" s="203"/>
      <c r="C242" s="13"/>
      <c r="D242" s="204" t="s">
        <v>309</v>
      </c>
      <c r="E242" s="205" t="s">
        <v>1</v>
      </c>
      <c r="F242" s="206" t="s">
        <v>563</v>
      </c>
      <c r="G242" s="13"/>
      <c r="H242" s="207">
        <v>3.2999999999999998</v>
      </c>
      <c r="I242" s="208"/>
      <c r="J242" s="13"/>
      <c r="K242" s="13"/>
      <c r="L242" s="203"/>
      <c r="M242" s="209"/>
      <c r="N242" s="210"/>
      <c r="O242" s="210"/>
      <c r="P242" s="210"/>
      <c r="Q242" s="210"/>
      <c r="R242" s="210"/>
      <c r="S242" s="210"/>
      <c r="T242" s="21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5" t="s">
        <v>309</v>
      </c>
      <c r="AU242" s="205" t="s">
        <v>86</v>
      </c>
      <c r="AV242" s="13" t="s">
        <v>86</v>
      </c>
      <c r="AW242" s="13" t="s">
        <v>32</v>
      </c>
      <c r="AX242" s="13" t="s">
        <v>84</v>
      </c>
      <c r="AY242" s="205" t="s">
        <v>131</v>
      </c>
    </row>
    <row r="243" s="2" customFormat="1" ht="16.5" customHeight="1">
      <c r="A243" s="35"/>
      <c r="B243" s="170"/>
      <c r="C243" s="194" t="s">
        <v>564</v>
      </c>
      <c r="D243" s="194" t="s">
        <v>272</v>
      </c>
      <c r="E243" s="195" t="s">
        <v>148</v>
      </c>
      <c r="F243" s="196" t="s">
        <v>565</v>
      </c>
      <c r="G243" s="197" t="s">
        <v>221</v>
      </c>
      <c r="H243" s="198">
        <v>22</v>
      </c>
      <c r="I243" s="199"/>
      <c r="J243" s="198">
        <f>ROUND(I243*H243,2)</f>
        <v>0</v>
      </c>
      <c r="K243" s="196" t="s">
        <v>1</v>
      </c>
      <c r="L243" s="200"/>
      <c r="M243" s="201" t="s">
        <v>1</v>
      </c>
      <c r="N243" s="202" t="s">
        <v>41</v>
      </c>
      <c r="O243" s="74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1" t="s">
        <v>148</v>
      </c>
      <c r="AT243" s="181" t="s">
        <v>272</v>
      </c>
      <c r="AU243" s="181" t="s">
        <v>86</v>
      </c>
      <c r="AY243" s="16" t="s">
        <v>131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6" t="s">
        <v>84</v>
      </c>
      <c r="BK243" s="182">
        <f>ROUND(I243*H243,2)</f>
        <v>0</v>
      </c>
      <c r="BL243" s="16" t="s">
        <v>137</v>
      </c>
      <c r="BM243" s="181" t="s">
        <v>566</v>
      </c>
    </row>
    <row r="244" s="2" customFormat="1" ht="16.5" customHeight="1">
      <c r="A244" s="35"/>
      <c r="B244" s="170"/>
      <c r="C244" s="194" t="s">
        <v>453</v>
      </c>
      <c r="D244" s="194" t="s">
        <v>272</v>
      </c>
      <c r="E244" s="195" t="s">
        <v>567</v>
      </c>
      <c r="F244" s="196" t="s">
        <v>568</v>
      </c>
      <c r="G244" s="197" t="s">
        <v>437</v>
      </c>
      <c r="H244" s="198">
        <v>12</v>
      </c>
      <c r="I244" s="199"/>
      <c r="J244" s="198">
        <f>ROUND(I244*H244,2)</f>
        <v>0</v>
      </c>
      <c r="K244" s="196" t="s">
        <v>180</v>
      </c>
      <c r="L244" s="200"/>
      <c r="M244" s="201" t="s">
        <v>1</v>
      </c>
      <c r="N244" s="202" t="s">
        <v>41</v>
      </c>
      <c r="O244" s="74"/>
      <c r="P244" s="179">
        <f>O244*H244</f>
        <v>0</v>
      </c>
      <c r="Q244" s="179">
        <v>0.001</v>
      </c>
      <c r="R244" s="179">
        <f>Q244*H244</f>
        <v>0.012</v>
      </c>
      <c r="S244" s="179">
        <v>0</v>
      </c>
      <c r="T244" s="18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1" t="s">
        <v>148</v>
      </c>
      <c r="AT244" s="181" t="s">
        <v>272</v>
      </c>
      <c r="AU244" s="181" t="s">
        <v>86</v>
      </c>
      <c r="AY244" s="16" t="s">
        <v>131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6" t="s">
        <v>84</v>
      </c>
      <c r="BK244" s="182">
        <f>ROUND(I244*H244,2)</f>
        <v>0</v>
      </c>
      <c r="BL244" s="16" t="s">
        <v>137</v>
      </c>
      <c r="BM244" s="181" t="s">
        <v>569</v>
      </c>
    </row>
    <row r="245" s="2" customFormat="1" ht="16.5" customHeight="1">
      <c r="A245" s="35"/>
      <c r="B245" s="170"/>
      <c r="C245" s="194" t="s">
        <v>570</v>
      </c>
      <c r="D245" s="194" t="s">
        <v>272</v>
      </c>
      <c r="E245" s="195" t="s">
        <v>151</v>
      </c>
      <c r="F245" s="196" t="s">
        <v>571</v>
      </c>
      <c r="G245" s="197" t="s">
        <v>437</v>
      </c>
      <c r="H245" s="198">
        <v>8</v>
      </c>
      <c r="I245" s="199"/>
      <c r="J245" s="198">
        <f>ROUND(I245*H245,2)</f>
        <v>0</v>
      </c>
      <c r="K245" s="196" t="s">
        <v>1</v>
      </c>
      <c r="L245" s="200"/>
      <c r="M245" s="201" t="s">
        <v>1</v>
      </c>
      <c r="N245" s="202" t="s">
        <v>41</v>
      </c>
      <c r="O245" s="74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1" t="s">
        <v>148</v>
      </c>
      <c r="AT245" s="181" t="s">
        <v>272</v>
      </c>
      <c r="AU245" s="181" t="s">
        <v>86</v>
      </c>
      <c r="AY245" s="16" t="s">
        <v>131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6" t="s">
        <v>84</v>
      </c>
      <c r="BK245" s="182">
        <f>ROUND(I245*H245,2)</f>
        <v>0</v>
      </c>
      <c r="BL245" s="16" t="s">
        <v>137</v>
      </c>
      <c r="BM245" s="181" t="s">
        <v>572</v>
      </c>
    </row>
    <row r="246" s="2" customFormat="1" ht="16.5" customHeight="1">
      <c r="A246" s="35"/>
      <c r="B246" s="170"/>
      <c r="C246" s="194" t="s">
        <v>457</v>
      </c>
      <c r="D246" s="194" t="s">
        <v>272</v>
      </c>
      <c r="E246" s="195" t="s">
        <v>573</v>
      </c>
      <c r="F246" s="196" t="s">
        <v>574</v>
      </c>
      <c r="G246" s="197" t="s">
        <v>179</v>
      </c>
      <c r="H246" s="198">
        <v>947.10000000000002</v>
      </c>
      <c r="I246" s="199"/>
      <c r="J246" s="198">
        <f>ROUND(I246*H246,2)</f>
        <v>0</v>
      </c>
      <c r="K246" s="196" t="s">
        <v>180</v>
      </c>
      <c r="L246" s="200"/>
      <c r="M246" s="201" t="s">
        <v>1</v>
      </c>
      <c r="N246" s="202" t="s">
        <v>41</v>
      </c>
      <c r="O246" s="74"/>
      <c r="P246" s="179">
        <f>O246*H246</f>
        <v>0</v>
      </c>
      <c r="Q246" s="179">
        <v>0.02</v>
      </c>
      <c r="R246" s="179">
        <f>Q246*H246</f>
        <v>18.942</v>
      </c>
      <c r="S246" s="179">
        <v>0</v>
      </c>
      <c r="T246" s="18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1" t="s">
        <v>148</v>
      </c>
      <c r="AT246" s="181" t="s">
        <v>272</v>
      </c>
      <c r="AU246" s="181" t="s">
        <v>86</v>
      </c>
      <c r="AY246" s="16" t="s">
        <v>131</v>
      </c>
      <c r="BE246" s="182">
        <f>IF(N246="základní",J246,0)</f>
        <v>0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6" t="s">
        <v>84</v>
      </c>
      <c r="BK246" s="182">
        <f>ROUND(I246*H246,2)</f>
        <v>0</v>
      </c>
      <c r="BL246" s="16" t="s">
        <v>137</v>
      </c>
      <c r="BM246" s="181" t="s">
        <v>575</v>
      </c>
    </row>
    <row r="247" s="13" customFormat="1">
      <c r="A247" s="13"/>
      <c r="B247" s="203"/>
      <c r="C247" s="13"/>
      <c r="D247" s="204" t="s">
        <v>309</v>
      </c>
      <c r="E247" s="13"/>
      <c r="F247" s="206" t="s">
        <v>416</v>
      </c>
      <c r="G247" s="13"/>
      <c r="H247" s="207">
        <v>947.10000000000002</v>
      </c>
      <c r="I247" s="208"/>
      <c r="J247" s="13"/>
      <c r="K247" s="13"/>
      <c r="L247" s="203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5" t="s">
        <v>309</v>
      </c>
      <c r="AU247" s="205" t="s">
        <v>86</v>
      </c>
      <c r="AV247" s="13" t="s">
        <v>86</v>
      </c>
      <c r="AW247" s="13" t="s">
        <v>3</v>
      </c>
      <c r="AX247" s="13" t="s">
        <v>84</v>
      </c>
      <c r="AY247" s="205" t="s">
        <v>131</v>
      </c>
    </row>
    <row r="248" s="11" customFormat="1" ht="22.8" customHeight="1">
      <c r="A248" s="11"/>
      <c r="B248" s="159"/>
      <c r="C248" s="11"/>
      <c r="D248" s="160" t="s">
        <v>75</v>
      </c>
      <c r="E248" s="192" t="s">
        <v>576</v>
      </c>
      <c r="F248" s="192" t="s">
        <v>577</v>
      </c>
      <c r="G248" s="11"/>
      <c r="H248" s="11"/>
      <c r="I248" s="162"/>
      <c r="J248" s="193">
        <f>BK248</f>
        <v>0</v>
      </c>
      <c r="K248" s="11"/>
      <c r="L248" s="159"/>
      <c r="M248" s="164"/>
      <c r="N248" s="165"/>
      <c r="O248" s="165"/>
      <c r="P248" s="166">
        <f>SUM(P249:P251)</f>
        <v>0</v>
      </c>
      <c r="Q248" s="165"/>
      <c r="R248" s="166">
        <f>SUM(R249:R251)</f>
        <v>0</v>
      </c>
      <c r="S248" s="165"/>
      <c r="T248" s="167">
        <f>SUM(T249:T251)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160" t="s">
        <v>84</v>
      </c>
      <c r="AT248" s="168" t="s">
        <v>75</v>
      </c>
      <c r="AU248" s="168" t="s">
        <v>84</v>
      </c>
      <c r="AY248" s="160" t="s">
        <v>131</v>
      </c>
      <c r="BK248" s="169">
        <f>SUM(BK249:BK251)</f>
        <v>0</v>
      </c>
    </row>
    <row r="249" s="2" customFormat="1" ht="24.15" customHeight="1">
      <c r="A249" s="35"/>
      <c r="B249" s="170"/>
      <c r="C249" s="194" t="s">
        <v>578</v>
      </c>
      <c r="D249" s="194" t="s">
        <v>272</v>
      </c>
      <c r="E249" s="195" t="s">
        <v>579</v>
      </c>
      <c r="F249" s="196" t="s">
        <v>580</v>
      </c>
      <c r="G249" s="197" t="s">
        <v>221</v>
      </c>
      <c r="H249" s="198">
        <v>14</v>
      </c>
      <c r="I249" s="199"/>
      <c r="J249" s="198">
        <f>ROUND(I249*H249,2)</f>
        <v>0</v>
      </c>
      <c r="K249" s="196" t="s">
        <v>1</v>
      </c>
      <c r="L249" s="200"/>
      <c r="M249" s="201" t="s">
        <v>1</v>
      </c>
      <c r="N249" s="202" t="s">
        <v>41</v>
      </c>
      <c r="O249" s="74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1" t="s">
        <v>148</v>
      </c>
      <c r="AT249" s="181" t="s">
        <v>272</v>
      </c>
      <c r="AU249" s="181" t="s">
        <v>86</v>
      </c>
      <c r="AY249" s="16" t="s">
        <v>131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6" t="s">
        <v>84</v>
      </c>
      <c r="BK249" s="182">
        <f>ROUND(I249*H249,2)</f>
        <v>0</v>
      </c>
      <c r="BL249" s="16" t="s">
        <v>137</v>
      </c>
      <c r="BM249" s="181" t="s">
        <v>581</v>
      </c>
    </row>
    <row r="250" s="2" customFormat="1" ht="16.5" customHeight="1">
      <c r="A250" s="35"/>
      <c r="B250" s="170"/>
      <c r="C250" s="194" t="s">
        <v>460</v>
      </c>
      <c r="D250" s="194" t="s">
        <v>272</v>
      </c>
      <c r="E250" s="195" t="s">
        <v>582</v>
      </c>
      <c r="F250" s="196" t="s">
        <v>583</v>
      </c>
      <c r="G250" s="197" t="s">
        <v>584</v>
      </c>
      <c r="H250" s="198">
        <v>2</v>
      </c>
      <c r="I250" s="199"/>
      <c r="J250" s="198">
        <f>ROUND(I250*H250,2)</f>
        <v>0</v>
      </c>
      <c r="K250" s="196" t="s">
        <v>1</v>
      </c>
      <c r="L250" s="200"/>
      <c r="M250" s="201" t="s">
        <v>1</v>
      </c>
      <c r="N250" s="202" t="s">
        <v>41</v>
      </c>
      <c r="O250" s="74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1" t="s">
        <v>148</v>
      </c>
      <c r="AT250" s="181" t="s">
        <v>272</v>
      </c>
      <c r="AU250" s="181" t="s">
        <v>86</v>
      </c>
      <c r="AY250" s="16" t="s">
        <v>131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6" t="s">
        <v>84</v>
      </c>
      <c r="BK250" s="182">
        <f>ROUND(I250*H250,2)</f>
        <v>0</v>
      </c>
      <c r="BL250" s="16" t="s">
        <v>137</v>
      </c>
      <c r="BM250" s="181" t="s">
        <v>585</v>
      </c>
    </row>
    <row r="251" s="2" customFormat="1" ht="24.15" customHeight="1">
      <c r="A251" s="35"/>
      <c r="B251" s="170"/>
      <c r="C251" s="194" t="s">
        <v>586</v>
      </c>
      <c r="D251" s="194" t="s">
        <v>272</v>
      </c>
      <c r="E251" s="195" t="s">
        <v>587</v>
      </c>
      <c r="F251" s="196" t="s">
        <v>588</v>
      </c>
      <c r="G251" s="197" t="s">
        <v>584</v>
      </c>
      <c r="H251" s="198">
        <v>6</v>
      </c>
      <c r="I251" s="199"/>
      <c r="J251" s="198">
        <f>ROUND(I251*H251,2)</f>
        <v>0</v>
      </c>
      <c r="K251" s="196" t="s">
        <v>1</v>
      </c>
      <c r="L251" s="200"/>
      <c r="M251" s="201" t="s">
        <v>1</v>
      </c>
      <c r="N251" s="202" t="s">
        <v>41</v>
      </c>
      <c r="O251" s="74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1" t="s">
        <v>148</v>
      </c>
      <c r="AT251" s="181" t="s">
        <v>272</v>
      </c>
      <c r="AU251" s="181" t="s">
        <v>86</v>
      </c>
      <c r="AY251" s="16" t="s">
        <v>131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16" t="s">
        <v>84</v>
      </c>
      <c r="BK251" s="182">
        <f>ROUND(I251*H251,2)</f>
        <v>0</v>
      </c>
      <c r="BL251" s="16" t="s">
        <v>137</v>
      </c>
      <c r="BM251" s="181" t="s">
        <v>589</v>
      </c>
    </row>
    <row r="252" s="11" customFormat="1" ht="22.8" customHeight="1">
      <c r="A252" s="11"/>
      <c r="B252" s="159"/>
      <c r="C252" s="11"/>
      <c r="D252" s="160" t="s">
        <v>75</v>
      </c>
      <c r="E252" s="192" t="s">
        <v>590</v>
      </c>
      <c r="F252" s="192" t="s">
        <v>591</v>
      </c>
      <c r="G252" s="11"/>
      <c r="H252" s="11"/>
      <c r="I252" s="162"/>
      <c r="J252" s="193">
        <f>BK252</f>
        <v>0</v>
      </c>
      <c r="K252" s="11"/>
      <c r="L252" s="159"/>
      <c r="M252" s="164"/>
      <c r="N252" s="165"/>
      <c r="O252" s="165"/>
      <c r="P252" s="166">
        <f>SUM(P253:P261)</f>
        <v>0</v>
      </c>
      <c r="Q252" s="165"/>
      <c r="R252" s="166">
        <f>SUM(R253:R261)</f>
        <v>0</v>
      </c>
      <c r="S252" s="165"/>
      <c r="T252" s="167">
        <f>SUM(T253:T261)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160" t="s">
        <v>84</v>
      </c>
      <c r="AT252" s="168" t="s">
        <v>75</v>
      </c>
      <c r="AU252" s="168" t="s">
        <v>84</v>
      </c>
      <c r="AY252" s="160" t="s">
        <v>131</v>
      </c>
      <c r="BK252" s="169">
        <f>SUM(BK253:BK261)</f>
        <v>0</v>
      </c>
    </row>
    <row r="253" s="2" customFormat="1" ht="24.15" customHeight="1">
      <c r="A253" s="35"/>
      <c r="B253" s="170"/>
      <c r="C253" s="171" t="s">
        <v>464</v>
      </c>
      <c r="D253" s="171" t="s">
        <v>132</v>
      </c>
      <c r="E253" s="172" t="s">
        <v>592</v>
      </c>
      <c r="F253" s="173" t="s">
        <v>593</v>
      </c>
      <c r="G253" s="174" t="s">
        <v>179</v>
      </c>
      <c r="H253" s="175">
        <v>2806.8000000000002</v>
      </c>
      <c r="I253" s="176"/>
      <c r="J253" s="175">
        <f>ROUND(I253*H253,2)</f>
        <v>0</v>
      </c>
      <c r="K253" s="173" t="s">
        <v>180</v>
      </c>
      <c r="L253" s="36"/>
      <c r="M253" s="177" t="s">
        <v>1</v>
      </c>
      <c r="N253" s="178" t="s">
        <v>41</v>
      </c>
      <c r="O253" s="74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1" t="s">
        <v>137</v>
      </c>
      <c r="AT253" s="181" t="s">
        <v>132</v>
      </c>
      <c r="AU253" s="181" t="s">
        <v>86</v>
      </c>
      <c r="AY253" s="16" t="s">
        <v>131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6" t="s">
        <v>84</v>
      </c>
      <c r="BK253" s="182">
        <f>ROUND(I253*H253,2)</f>
        <v>0</v>
      </c>
      <c r="BL253" s="16" t="s">
        <v>137</v>
      </c>
      <c r="BM253" s="181" t="s">
        <v>594</v>
      </c>
    </row>
    <row r="254" s="13" customFormat="1">
      <c r="A254" s="13"/>
      <c r="B254" s="203"/>
      <c r="C254" s="13"/>
      <c r="D254" s="204" t="s">
        <v>309</v>
      </c>
      <c r="E254" s="205" t="s">
        <v>1</v>
      </c>
      <c r="F254" s="206" t="s">
        <v>595</v>
      </c>
      <c r="G254" s="13"/>
      <c r="H254" s="207">
        <v>1403.4000000000001</v>
      </c>
      <c r="I254" s="208"/>
      <c r="J254" s="13"/>
      <c r="K254" s="13"/>
      <c r="L254" s="203"/>
      <c r="M254" s="209"/>
      <c r="N254" s="210"/>
      <c r="O254" s="210"/>
      <c r="P254" s="210"/>
      <c r="Q254" s="210"/>
      <c r="R254" s="210"/>
      <c r="S254" s="210"/>
      <c r="T254" s="21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5" t="s">
        <v>309</v>
      </c>
      <c r="AU254" s="205" t="s">
        <v>86</v>
      </c>
      <c r="AV254" s="13" t="s">
        <v>86</v>
      </c>
      <c r="AW254" s="13" t="s">
        <v>32</v>
      </c>
      <c r="AX254" s="13" t="s">
        <v>84</v>
      </c>
      <c r="AY254" s="205" t="s">
        <v>131</v>
      </c>
    </row>
    <row r="255" s="13" customFormat="1">
      <c r="A255" s="13"/>
      <c r="B255" s="203"/>
      <c r="C255" s="13"/>
      <c r="D255" s="204" t="s">
        <v>309</v>
      </c>
      <c r="E255" s="13"/>
      <c r="F255" s="206" t="s">
        <v>596</v>
      </c>
      <c r="G255" s="13"/>
      <c r="H255" s="207">
        <v>2806.8000000000002</v>
      </c>
      <c r="I255" s="208"/>
      <c r="J255" s="13"/>
      <c r="K255" s="13"/>
      <c r="L255" s="203"/>
      <c r="M255" s="209"/>
      <c r="N255" s="210"/>
      <c r="O255" s="210"/>
      <c r="P255" s="210"/>
      <c r="Q255" s="210"/>
      <c r="R255" s="210"/>
      <c r="S255" s="210"/>
      <c r="T255" s="21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5" t="s">
        <v>309</v>
      </c>
      <c r="AU255" s="205" t="s">
        <v>86</v>
      </c>
      <c r="AV255" s="13" t="s">
        <v>86</v>
      </c>
      <c r="AW255" s="13" t="s">
        <v>3</v>
      </c>
      <c r="AX255" s="13" t="s">
        <v>84</v>
      </c>
      <c r="AY255" s="205" t="s">
        <v>131</v>
      </c>
    </row>
    <row r="256" s="2" customFormat="1" ht="24.15" customHeight="1">
      <c r="A256" s="35"/>
      <c r="B256" s="170"/>
      <c r="C256" s="171" t="s">
        <v>597</v>
      </c>
      <c r="D256" s="171" t="s">
        <v>132</v>
      </c>
      <c r="E256" s="172" t="s">
        <v>598</v>
      </c>
      <c r="F256" s="173" t="s">
        <v>599</v>
      </c>
      <c r="G256" s="174" t="s">
        <v>179</v>
      </c>
      <c r="H256" s="175">
        <v>22</v>
      </c>
      <c r="I256" s="176"/>
      <c r="J256" s="175">
        <f>ROUND(I256*H256,2)</f>
        <v>0</v>
      </c>
      <c r="K256" s="173" t="s">
        <v>1</v>
      </c>
      <c r="L256" s="36"/>
      <c r="M256" s="177" t="s">
        <v>1</v>
      </c>
      <c r="N256" s="178" t="s">
        <v>41</v>
      </c>
      <c r="O256" s="74"/>
      <c r="P256" s="179">
        <f>O256*H256</f>
        <v>0</v>
      </c>
      <c r="Q256" s="179">
        <v>0</v>
      </c>
      <c r="R256" s="179">
        <f>Q256*H256</f>
        <v>0</v>
      </c>
      <c r="S256" s="179">
        <v>0</v>
      </c>
      <c r="T256" s="18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1" t="s">
        <v>137</v>
      </c>
      <c r="AT256" s="181" t="s">
        <v>132</v>
      </c>
      <c r="AU256" s="181" t="s">
        <v>86</v>
      </c>
      <c r="AY256" s="16" t="s">
        <v>131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6" t="s">
        <v>84</v>
      </c>
      <c r="BK256" s="182">
        <f>ROUND(I256*H256,2)</f>
        <v>0</v>
      </c>
      <c r="BL256" s="16" t="s">
        <v>137</v>
      </c>
      <c r="BM256" s="181" t="s">
        <v>600</v>
      </c>
    </row>
    <row r="257" s="2" customFormat="1" ht="24.15" customHeight="1">
      <c r="A257" s="35"/>
      <c r="B257" s="170"/>
      <c r="C257" s="171" t="s">
        <v>467</v>
      </c>
      <c r="D257" s="171" t="s">
        <v>132</v>
      </c>
      <c r="E257" s="172" t="s">
        <v>601</v>
      </c>
      <c r="F257" s="173" t="s">
        <v>602</v>
      </c>
      <c r="G257" s="174" t="s">
        <v>188</v>
      </c>
      <c r="H257" s="175">
        <v>32.899999999999999</v>
      </c>
      <c r="I257" s="176"/>
      <c r="J257" s="175">
        <f>ROUND(I257*H257,2)</f>
        <v>0</v>
      </c>
      <c r="K257" s="173" t="s">
        <v>180</v>
      </c>
      <c r="L257" s="36"/>
      <c r="M257" s="177" t="s">
        <v>1</v>
      </c>
      <c r="N257" s="178" t="s">
        <v>41</v>
      </c>
      <c r="O257" s="74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1" t="s">
        <v>137</v>
      </c>
      <c r="AT257" s="181" t="s">
        <v>132</v>
      </c>
      <c r="AU257" s="181" t="s">
        <v>86</v>
      </c>
      <c r="AY257" s="16" t="s">
        <v>131</v>
      </c>
      <c r="BE257" s="182">
        <f>IF(N257="základní",J257,0)</f>
        <v>0</v>
      </c>
      <c r="BF257" s="182">
        <f>IF(N257="snížená",J257,0)</f>
        <v>0</v>
      </c>
      <c r="BG257" s="182">
        <f>IF(N257="zákl. přenesená",J257,0)</f>
        <v>0</v>
      </c>
      <c r="BH257" s="182">
        <f>IF(N257="sníž. přenesená",J257,0)</f>
        <v>0</v>
      </c>
      <c r="BI257" s="182">
        <f>IF(N257="nulová",J257,0)</f>
        <v>0</v>
      </c>
      <c r="BJ257" s="16" t="s">
        <v>84</v>
      </c>
      <c r="BK257" s="182">
        <f>ROUND(I257*H257,2)</f>
        <v>0</v>
      </c>
      <c r="BL257" s="16" t="s">
        <v>137</v>
      </c>
      <c r="BM257" s="181" t="s">
        <v>603</v>
      </c>
    </row>
    <row r="258" s="2" customFormat="1" ht="16.5" customHeight="1">
      <c r="A258" s="35"/>
      <c r="B258" s="170"/>
      <c r="C258" s="171" t="s">
        <v>604</v>
      </c>
      <c r="D258" s="171" t="s">
        <v>132</v>
      </c>
      <c r="E258" s="172" t="s">
        <v>439</v>
      </c>
      <c r="F258" s="173" t="s">
        <v>440</v>
      </c>
      <c r="G258" s="174" t="s">
        <v>185</v>
      </c>
      <c r="H258" s="175">
        <v>11</v>
      </c>
      <c r="I258" s="176"/>
      <c r="J258" s="175">
        <f>ROUND(I258*H258,2)</f>
        <v>0</v>
      </c>
      <c r="K258" s="173" t="s">
        <v>180</v>
      </c>
      <c r="L258" s="36"/>
      <c r="M258" s="177" t="s">
        <v>1</v>
      </c>
      <c r="N258" s="178" t="s">
        <v>41</v>
      </c>
      <c r="O258" s="74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1" t="s">
        <v>137</v>
      </c>
      <c r="AT258" s="181" t="s">
        <v>132</v>
      </c>
      <c r="AU258" s="181" t="s">
        <v>86</v>
      </c>
      <c r="AY258" s="16" t="s">
        <v>131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6" t="s">
        <v>84</v>
      </c>
      <c r="BK258" s="182">
        <f>ROUND(I258*H258,2)</f>
        <v>0</v>
      </c>
      <c r="BL258" s="16" t="s">
        <v>137</v>
      </c>
      <c r="BM258" s="181" t="s">
        <v>605</v>
      </c>
    </row>
    <row r="259" s="2" customFormat="1" ht="16.5" customHeight="1">
      <c r="A259" s="35"/>
      <c r="B259" s="170"/>
      <c r="C259" s="171" t="s">
        <v>471</v>
      </c>
      <c r="D259" s="171" t="s">
        <v>132</v>
      </c>
      <c r="E259" s="172" t="s">
        <v>606</v>
      </c>
      <c r="F259" s="173" t="s">
        <v>607</v>
      </c>
      <c r="G259" s="174" t="s">
        <v>185</v>
      </c>
      <c r="H259" s="175">
        <v>0.10000000000000001</v>
      </c>
      <c r="I259" s="176"/>
      <c r="J259" s="175">
        <f>ROUND(I259*H259,2)</f>
        <v>0</v>
      </c>
      <c r="K259" s="173" t="s">
        <v>180</v>
      </c>
      <c r="L259" s="36"/>
      <c r="M259" s="177" t="s">
        <v>1</v>
      </c>
      <c r="N259" s="178" t="s">
        <v>41</v>
      </c>
      <c r="O259" s="74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1" t="s">
        <v>137</v>
      </c>
      <c r="AT259" s="181" t="s">
        <v>132</v>
      </c>
      <c r="AU259" s="181" t="s">
        <v>86</v>
      </c>
      <c r="AY259" s="16" t="s">
        <v>131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6" t="s">
        <v>84</v>
      </c>
      <c r="BK259" s="182">
        <f>ROUND(I259*H259,2)</f>
        <v>0</v>
      </c>
      <c r="BL259" s="16" t="s">
        <v>137</v>
      </c>
      <c r="BM259" s="181" t="s">
        <v>608</v>
      </c>
    </row>
    <row r="260" s="2" customFormat="1" ht="21.75" customHeight="1">
      <c r="A260" s="35"/>
      <c r="B260" s="170"/>
      <c r="C260" s="171" t="s">
        <v>609</v>
      </c>
      <c r="D260" s="171" t="s">
        <v>132</v>
      </c>
      <c r="E260" s="172" t="s">
        <v>400</v>
      </c>
      <c r="F260" s="173" t="s">
        <v>401</v>
      </c>
      <c r="G260" s="174" t="s">
        <v>185</v>
      </c>
      <c r="H260" s="175">
        <v>11</v>
      </c>
      <c r="I260" s="176"/>
      <c r="J260" s="175">
        <f>ROUND(I260*H260,2)</f>
        <v>0</v>
      </c>
      <c r="K260" s="173" t="s">
        <v>180</v>
      </c>
      <c r="L260" s="36"/>
      <c r="M260" s="177" t="s">
        <v>1</v>
      </c>
      <c r="N260" s="178" t="s">
        <v>41</v>
      </c>
      <c r="O260" s="74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1" t="s">
        <v>137</v>
      </c>
      <c r="AT260" s="181" t="s">
        <v>132</v>
      </c>
      <c r="AU260" s="181" t="s">
        <v>86</v>
      </c>
      <c r="AY260" s="16" t="s">
        <v>131</v>
      </c>
      <c r="BE260" s="182">
        <f>IF(N260="základní",J260,0)</f>
        <v>0</v>
      </c>
      <c r="BF260" s="182">
        <f>IF(N260="snížená",J260,0)</f>
        <v>0</v>
      </c>
      <c r="BG260" s="182">
        <f>IF(N260="zákl. přenesená",J260,0)</f>
        <v>0</v>
      </c>
      <c r="BH260" s="182">
        <f>IF(N260="sníž. přenesená",J260,0)</f>
        <v>0</v>
      </c>
      <c r="BI260" s="182">
        <f>IF(N260="nulová",J260,0)</f>
        <v>0</v>
      </c>
      <c r="BJ260" s="16" t="s">
        <v>84</v>
      </c>
      <c r="BK260" s="182">
        <f>ROUND(I260*H260,2)</f>
        <v>0</v>
      </c>
      <c r="BL260" s="16" t="s">
        <v>137</v>
      </c>
      <c r="BM260" s="181" t="s">
        <v>610</v>
      </c>
    </row>
    <row r="261" s="2" customFormat="1" ht="24.15" customHeight="1">
      <c r="A261" s="35"/>
      <c r="B261" s="170"/>
      <c r="C261" s="171" t="s">
        <v>474</v>
      </c>
      <c r="D261" s="171" t="s">
        <v>132</v>
      </c>
      <c r="E261" s="172" t="s">
        <v>404</v>
      </c>
      <c r="F261" s="173" t="s">
        <v>405</v>
      </c>
      <c r="G261" s="174" t="s">
        <v>185</v>
      </c>
      <c r="H261" s="175">
        <v>11</v>
      </c>
      <c r="I261" s="176"/>
      <c r="J261" s="175">
        <f>ROUND(I261*H261,2)</f>
        <v>0</v>
      </c>
      <c r="K261" s="173" t="s">
        <v>180</v>
      </c>
      <c r="L261" s="36"/>
      <c r="M261" s="183" t="s">
        <v>1</v>
      </c>
      <c r="N261" s="184" t="s">
        <v>41</v>
      </c>
      <c r="O261" s="185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1" t="s">
        <v>137</v>
      </c>
      <c r="AT261" s="181" t="s">
        <v>132</v>
      </c>
      <c r="AU261" s="181" t="s">
        <v>86</v>
      </c>
      <c r="AY261" s="16" t="s">
        <v>131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6" t="s">
        <v>84</v>
      </c>
      <c r="BK261" s="182">
        <f>ROUND(I261*H261,2)</f>
        <v>0</v>
      </c>
      <c r="BL261" s="16" t="s">
        <v>137</v>
      </c>
      <c r="BM261" s="181" t="s">
        <v>611</v>
      </c>
    </row>
    <row r="262" s="2" customFormat="1" ht="6.96" customHeight="1">
      <c r="A262" s="35"/>
      <c r="B262" s="57"/>
      <c r="C262" s="58"/>
      <c r="D262" s="58"/>
      <c r="E262" s="58"/>
      <c r="F262" s="58"/>
      <c r="G262" s="58"/>
      <c r="H262" s="58"/>
      <c r="I262" s="58"/>
      <c r="J262" s="58"/>
      <c r="K262" s="58"/>
      <c r="L262" s="36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autoFilter ref="C129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612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ROUND((SUM(BE122:BE134)),  2)</f>
        <v>0</v>
      </c>
      <c r="G35" s="35"/>
      <c r="H35" s="35"/>
      <c r="I35" s="133">
        <v>0.20999999999999999</v>
      </c>
      <c r="J35" s="132">
        <f>ROUND(((SUM(BE122:BE134))*I35),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ROUND((SUM(BF122:BF134)),  2)</f>
        <v>0</v>
      </c>
      <c r="G36" s="35"/>
      <c r="H36" s="35"/>
      <c r="I36" s="133">
        <v>0.12</v>
      </c>
      <c r="J36" s="132">
        <f>ROUND(((SUM(BF122:BF134))*I36),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ROUND((SUM(BG122:BG134)),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ROUND((SUM(BH122:BH134)),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ROUND((SUM(BI122:BI134)),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40-A - D.04 - Mobiliář a vybavenost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J122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613</v>
      </c>
      <c r="E99" s="147"/>
      <c r="F99" s="147"/>
      <c r="G99" s="147"/>
      <c r="H99" s="147"/>
      <c r="I99" s="147"/>
      <c r="J99" s="148">
        <f>J123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614</v>
      </c>
      <c r="E100" s="190"/>
      <c r="F100" s="190"/>
      <c r="G100" s="190"/>
      <c r="H100" s="190"/>
      <c r="I100" s="190"/>
      <c r="J100" s="191">
        <f>J126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117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26" t="str">
        <f>E7</f>
        <v>Rekonstrukce parku Mírové náměstí, M.lázně - rozpočet 2024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9"/>
      <c r="C111" s="29" t="s">
        <v>110</v>
      </c>
      <c r="L111" s="19"/>
    </row>
    <row r="112" s="2" customFormat="1" ht="16.5" customHeight="1">
      <c r="A112" s="35"/>
      <c r="B112" s="36"/>
      <c r="C112" s="35"/>
      <c r="D112" s="35"/>
      <c r="E112" s="126" t="s">
        <v>165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E11</f>
        <v>40-A - D.04 - Mobiliář a vybavenost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F14</f>
        <v>Mariánské Lázně</v>
      </c>
      <c r="G116" s="35"/>
      <c r="H116" s="35"/>
      <c r="I116" s="29" t="s">
        <v>22</v>
      </c>
      <c r="J116" s="66" t="str">
        <f>IF(J14="","",J14)</f>
        <v>1. 7. 2024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E17</f>
        <v>Město Mariánské Lázně</v>
      </c>
      <c r="G118" s="35"/>
      <c r="H118" s="35"/>
      <c r="I118" s="29" t="s">
        <v>30</v>
      </c>
      <c r="J118" s="33" t="str">
        <f>E23</f>
        <v>ing.Rákos Tomáš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5"/>
      <c r="E119" s="35"/>
      <c r="F119" s="24" t="str">
        <f>IF(E20="","",E20)</f>
        <v>Vyplň údaj</v>
      </c>
      <c r="G119" s="35"/>
      <c r="H119" s="35"/>
      <c r="I119" s="29" t="s">
        <v>33</v>
      </c>
      <c r="J119" s="33" t="str">
        <f>E26</f>
        <v>Milan Hájek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49"/>
      <c r="B121" s="150"/>
      <c r="C121" s="151" t="s">
        <v>118</v>
      </c>
      <c r="D121" s="152" t="s">
        <v>61</v>
      </c>
      <c r="E121" s="152" t="s">
        <v>57</v>
      </c>
      <c r="F121" s="152" t="s">
        <v>58</v>
      </c>
      <c r="G121" s="152" t="s">
        <v>119</v>
      </c>
      <c r="H121" s="152" t="s">
        <v>120</v>
      </c>
      <c r="I121" s="152" t="s">
        <v>121</v>
      </c>
      <c r="J121" s="152" t="s">
        <v>114</v>
      </c>
      <c r="K121" s="153" t="s">
        <v>122</v>
      </c>
      <c r="L121" s="154"/>
      <c r="M121" s="83" t="s">
        <v>1</v>
      </c>
      <c r="N121" s="84" t="s">
        <v>40</v>
      </c>
      <c r="O121" s="84" t="s">
        <v>123</v>
      </c>
      <c r="P121" s="84" t="s">
        <v>124</v>
      </c>
      <c r="Q121" s="84" t="s">
        <v>125</v>
      </c>
      <c r="R121" s="84" t="s">
        <v>126</v>
      </c>
      <c r="S121" s="84" t="s">
        <v>127</v>
      </c>
      <c r="T121" s="85" t="s">
        <v>128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5"/>
      <c r="B122" s="36"/>
      <c r="C122" s="90" t="s">
        <v>129</v>
      </c>
      <c r="D122" s="35"/>
      <c r="E122" s="35"/>
      <c r="F122" s="35"/>
      <c r="G122" s="35"/>
      <c r="H122" s="35"/>
      <c r="I122" s="35"/>
      <c r="J122" s="155">
        <f>BK122</f>
        <v>0</v>
      </c>
      <c r="K122" s="35"/>
      <c r="L122" s="36"/>
      <c r="M122" s="86"/>
      <c r="N122" s="70"/>
      <c r="O122" s="87"/>
      <c r="P122" s="156">
        <f>P123</f>
        <v>0</v>
      </c>
      <c r="Q122" s="87"/>
      <c r="R122" s="156">
        <f>R123</f>
        <v>0.60594400000000004</v>
      </c>
      <c r="S122" s="87"/>
      <c r="T122" s="15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75</v>
      </c>
      <c r="AU122" s="16" t="s">
        <v>116</v>
      </c>
      <c r="BK122" s="158">
        <f>BK123</f>
        <v>0</v>
      </c>
    </row>
    <row r="123" s="11" customFormat="1" ht="25.92" customHeight="1">
      <c r="A123" s="11"/>
      <c r="B123" s="159"/>
      <c r="C123" s="11"/>
      <c r="D123" s="160" t="s">
        <v>75</v>
      </c>
      <c r="E123" s="161" t="s">
        <v>174</v>
      </c>
      <c r="F123" s="161" t="s">
        <v>615</v>
      </c>
      <c r="G123" s="11"/>
      <c r="H123" s="11"/>
      <c r="I123" s="162"/>
      <c r="J123" s="163">
        <f>BK123</f>
        <v>0</v>
      </c>
      <c r="K123" s="11"/>
      <c r="L123" s="159"/>
      <c r="M123" s="164"/>
      <c r="N123" s="165"/>
      <c r="O123" s="165"/>
      <c r="P123" s="166">
        <f>P124+P125+P126</f>
        <v>0</v>
      </c>
      <c r="Q123" s="165"/>
      <c r="R123" s="166">
        <f>R124+R125+R126</f>
        <v>0.60594400000000004</v>
      </c>
      <c r="S123" s="165"/>
      <c r="T123" s="167">
        <f>T124+T125+T126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60" t="s">
        <v>84</v>
      </c>
      <c r="AT123" s="168" t="s">
        <v>75</v>
      </c>
      <c r="AU123" s="168" t="s">
        <v>76</v>
      </c>
      <c r="AY123" s="160" t="s">
        <v>131</v>
      </c>
      <c r="BK123" s="169">
        <f>BK124+BK125+BK126</f>
        <v>0</v>
      </c>
    </row>
    <row r="124" s="2" customFormat="1" ht="16.5" customHeight="1">
      <c r="A124" s="35"/>
      <c r="B124" s="170"/>
      <c r="C124" s="171" t="s">
        <v>84</v>
      </c>
      <c r="D124" s="171" t="s">
        <v>132</v>
      </c>
      <c r="E124" s="172" t="s">
        <v>616</v>
      </c>
      <c r="F124" s="173" t="s">
        <v>617</v>
      </c>
      <c r="G124" s="174" t="s">
        <v>140</v>
      </c>
      <c r="H124" s="175">
        <v>1</v>
      </c>
      <c r="I124" s="176"/>
      <c r="J124" s="175">
        <f>ROUND(I124*H124,2)</f>
        <v>0</v>
      </c>
      <c r="K124" s="173" t="s">
        <v>1</v>
      </c>
      <c r="L124" s="36"/>
      <c r="M124" s="177" t="s">
        <v>1</v>
      </c>
      <c r="N124" s="178" t="s">
        <v>41</v>
      </c>
      <c r="O124" s="74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1" t="s">
        <v>137</v>
      </c>
      <c r="AT124" s="181" t="s">
        <v>132</v>
      </c>
      <c r="AU124" s="181" t="s">
        <v>84</v>
      </c>
      <c r="AY124" s="16" t="s">
        <v>131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6" t="s">
        <v>84</v>
      </c>
      <c r="BK124" s="182">
        <f>ROUND(I124*H124,2)</f>
        <v>0</v>
      </c>
      <c r="BL124" s="16" t="s">
        <v>137</v>
      </c>
      <c r="BM124" s="181" t="s">
        <v>86</v>
      </c>
    </row>
    <row r="125" s="2" customFormat="1" ht="24.15" customHeight="1">
      <c r="A125" s="35"/>
      <c r="B125" s="170"/>
      <c r="C125" s="171" t="s">
        <v>86</v>
      </c>
      <c r="D125" s="171" t="s">
        <v>132</v>
      </c>
      <c r="E125" s="172" t="s">
        <v>618</v>
      </c>
      <c r="F125" s="173" t="s">
        <v>619</v>
      </c>
      <c r="G125" s="174" t="s">
        <v>135</v>
      </c>
      <c r="H125" s="175">
        <v>1</v>
      </c>
      <c r="I125" s="176"/>
      <c r="J125" s="175">
        <f>ROUND(I125*H125,2)</f>
        <v>0</v>
      </c>
      <c r="K125" s="173" t="s">
        <v>1</v>
      </c>
      <c r="L125" s="36"/>
      <c r="M125" s="177" t="s">
        <v>1</v>
      </c>
      <c r="N125" s="178" t="s">
        <v>41</v>
      </c>
      <c r="O125" s="74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137</v>
      </c>
      <c r="AT125" s="181" t="s">
        <v>132</v>
      </c>
      <c r="AU125" s="181" t="s">
        <v>84</v>
      </c>
      <c r="AY125" s="16" t="s">
        <v>131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6" t="s">
        <v>84</v>
      </c>
      <c r="BK125" s="182">
        <f>ROUND(I125*H125,2)</f>
        <v>0</v>
      </c>
      <c r="BL125" s="16" t="s">
        <v>137</v>
      </c>
      <c r="BM125" s="181" t="s">
        <v>137</v>
      </c>
    </row>
    <row r="126" s="11" customFormat="1" ht="22.8" customHeight="1">
      <c r="A126" s="11"/>
      <c r="B126" s="159"/>
      <c r="C126" s="11"/>
      <c r="D126" s="160" t="s">
        <v>75</v>
      </c>
      <c r="E126" s="192" t="s">
        <v>620</v>
      </c>
      <c r="F126" s="192" t="s">
        <v>621</v>
      </c>
      <c r="G126" s="11"/>
      <c r="H126" s="11"/>
      <c r="I126" s="162"/>
      <c r="J126" s="193">
        <f>BK126</f>
        <v>0</v>
      </c>
      <c r="K126" s="11"/>
      <c r="L126" s="159"/>
      <c r="M126" s="164"/>
      <c r="N126" s="165"/>
      <c r="O126" s="165"/>
      <c r="P126" s="166">
        <f>SUM(P127:P134)</f>
        <v>0</v>
      </c>
      <c r="Q126" s="165"/>
      <c r="R126" s="166">
        <f>SUM(R127:R134)</f>
        <v>0.60594400000000004</v>
      </c>
      <c r="S126" s="165"/>
      <c r="T126" s="167">
        <f>SUM(T127:T134)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0" t="s">
        <v>84</v>
      </c>
      <c r="AT126" s="168" t="s">
        <v>75</v>
      </c>
      <c r="AU126" s="168" t="s">
        <v>84</v>
      </c>
      <c r="AY126" s="160" t="s">
        <v>131</v>
      </c>
      <c r="BK126" s="169">
        <f>SUM(BK127:BK134)</f>
        <v>0</v>
      </c>
    </row>
    <row r="127" s="2" customFormat="1" ht="24.15" customHeight="1">
      <c r="A127" s="35"/>
      <c r="B127" s="170"/>
      <c r="C127" s="171" t="s">
        <v>142</v>
      </c>
      <c r="D127" s="171" t="s">
        <v>132</v>
      </c>
      <c r="E127" s="172" t="s">
        <v>622</v>
      </c>
      <c r="F127" s="173" t="s">
        <v>623</v>
      </c>
      <c r="G127" s="174" t="s">
        <v>188</v>
      </c>
      <c r="H127" s="175">
        <v>1.2</v>
      </c>
      <c r="I127" s="176"/>
      <c r="J127" s="175">
        <f>ROUND(I127*H127,2)</f>
        <v>0</v>
      </c>
      <c r="K127" s="173" t="s">
        <v>180</v>
      </c>
      <c r="L127" s="36"/>
      <c r="M127" s="177" t="s">
        <v>1</v>
      </c>
      <c r="N127" s="178" t="s">
        <v>41</v>
      </c>
      <c r="O127" s="74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137</v>
      </c>
      <c r="AT127" s="181" t="s">
        <v>132</v>
      </c>
      <c r="AU127" s="181" t="s">
        <v>86</v>
      </c>
      <c r="AY127" s="16" t="s">
        <v>131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6" t="s">
        <v>84</v>
      </c>
      <c r="BK127" s="182">
        <f>ROUND(I127*H127,2)</f>
        <v>0</v>
      </c>
      <c r="BL127" s="16" t="s">
        <v>137</v>
      </c>
      <c r="BM127" s="181" t="s">
        <v>145</v>
      </c>
    </row>
    <row r="128" s="2" customFormat="1" ht="16.5" customHeight="1">
      <c r="A128" s="35"/>
      <c r="B128" s="170"/>
      <c r="C128" s="171" t="s">
        <v>137</v>
      </c>
      <c r="D128" s="171" t="s">
        <v>132</v>
      </c>
      <c r="E128" s="172" t="s">
        <v>624</v>
      </c>
      <c r="F128" s="173" t="s">
        <v>625</v>
      </c>
      <c r="G128" s="174" t="s">
        <v>185</v>
      </c>
      <c r="H128" s="175">
        <v>0.10000000000000001</v>
      </c>
      <c r="I128" s="176"/>
      <c r="J128" s="175">
        <f>ROUND(I128*H128,2)</f>
        <v>0</v>
      </c>
      <c r="K128" s="173" t="s">
        <v>180</v>
      </c>
      <c r="L128" s="36"/>
      <c r="M128" s="177" t="s">
        <v>1</v>
      </c>
      <c r="N128" s="178" t="s">
        <v>41</v>
      </c>
      <c r="O128" s="74"/>
      <c r="P128" s="179">
        <f>O128*H128</f>
        <v>0</v>
      </c>
      <c r="Q128" s="179">
        <v>2.3010199999999998</v>
      </c>
      <c r="R128" s="179">
        <f>Q128*H128</f>
        <v>0.230102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137</v>
      </c>
      <c r="AT128" s="181" t="s">
        <v>132</v>
      </c>
      <c r="AU128" s="181" t="s">
        <v>86</v>
      </c>
      <c r="AY128" s="16" t="s">
        <v>131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6" t="s">
        <v>84</v>
      </c>
      <c r="BK128" s="182">
        <f>ROUND(I128*H128,2)</f>
        <v>0</v>
      </c>
      <c r="BL128" s="16" t="s">
        <v>137</v>
      </c>
      <c r="BM128" s="181" t="s">
        <v>148</v>
      </c>
    </row>
    <row r="129" s="2" customFormat="1" ht="16.5" customHeight="1">
      <c r="A129" s="35"/>
      <c r="B129" s="170"/>
      <c r="C129" s="171" t="s">
        <v>130</v>
      </c>
      <c r="D129" s="171" t="s">
        <v>132</v>
      </c>
      <c r="E129" s="172" t="s">
        <v>624</v>
      </c>
      <c r="F129" s="173" t="s">
        <v>625</v>
      </c>
      <c r="G129" s="174" t="s">
        <v>185</v>
      </c>
      <c r="H129" s="175">
        <v>0.10000000000000001</v>
      </c>
      <c r="I129" s="176"/>
      <c r="J129" s="175">
        <f>ROUND(I129*H129,2)</f>
        <v>0</v>
      </c>
      <c r="K129" s="173" t="s">
        <v>180</v>
      </c>
      <c r="L129" s="36"/>
      <c r="M129" s="177" t="s">
        <v>1</v>
      </c>
      <c r="N129" s="178" t="s">
        <v>41</v>
      </c>
      <c r="O129" s="74"/>
      <c r="P129" s="179">
        <f>O129*H129</f>
        <v>0</v>
      </c>
      <c r="Q129" s="179">
        <v>2.3010199999999998</v>
      </c>
      <c r="R129" s="179">
        <f>Q129*H129</f>
        <v>0.230102</v>
      </c>
      <c r="S129" s="179">
        <v>0</v>
      </c>
      <c r="T129" s="18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137</v>
      </c>
      <c r="AT129" s="181" t="s">
        <v>132</v>
      </c>
      <c r="AU129" s="181" t="s">
        <v>86</v>
      </c>
      <c r="AY129" s="16" t="s">
        <v>131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6" t="s">
        <v>84</v>
      </c>
      <c r="BK129" s="182">
        <f>ROUND(I129*H129,2)</f>
        <v>0</v>
      </c>
      <c r="BL129" s="16" t="s">
        <v>137</v>
      </c>
      <c r="BM129" s="181" t="s">
        <v>151</v>
      </c>
    </row>
    <row r="130" s="2" customFormat="1" ht="16.5" customHeight="1">
      <c r="A130" s="35"/>
      <c r="B130" s="170"/>
      <c r="C130" s="171" t="s">
        <v>145</v>
      </c>
      <c r="D130" s="171" t="s">
        <v>132</v>
      </c>
      <c r="E130" s="172" t="s">
        <v>626</v>
      </c>
      <c r="F130" s="173" t="s">
        <v>627</v>
      </c>
      <c r="G130" s="174" t="s">
        <v>221</v>
      </c>
      <c r="H130" s="175">
        <v>2</v>
      </c>
      <c r="I130" s="176"/>
      <c r="J130" s="175">
        <f>ROUND(I130*H130,2)</f>
        <v>0</v>
      </c>
      <c r="K130" s="173" t="s">
        <v>180</v>
      </c>
      <c r="L130" s="36"/>
      <c r="M130" s="177" t="s">
        <v>1</v>
      </c>
      <c r="N130" s="178" t="s">
        <v>41</v>
      </c>
      <c r="O130" s="74"/>
      <c r="P130" s="179">
        <f>O130*H130</f>
        <v>0</v>
      </c>
      <c r="Q130" s="179">
        <v>0.072870000000000004</v>
      </c>
      <c r="R130" s="179">
        <f>Q130*H130</f>
        <v>0.14574000000000001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137</v>
      </c>
      <c r="AT130" s="181" t="s">
        <v>132</v>
      </c>
      <c r="AU130" s="181" t="s">
        <v>86</v>
      </c>
      <c r="AY130" s="16" t="s">
        <v>131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84</v>
      </c>
      <c r="BK130" s="182">
        <f>ROUND(I130*H130,2)</f>
        <v>0</v>
      </c>
      <c r="BL130" s="16" t="s">
        <v>137</v>
      </c>
      <c r="BM130" s="181" t="s">
        <v>8</v>
      </c>
    </row>
    <row r="131" s="2" customFormat="1" ht="16.5" customHeight="1">
      <c r="A131" s="35"/>
      <c r="B131" s="170"/>
      <c r="C131" s="171" t="s">
        <v>154</v>
      </c>
      <c r="D131" s="171" t="s">
        <v>132</v>
      </c>
      <c r="E131" s="172" t="s">
        <v>335</v>
      </c>
      <c r="F131" s="173" t="s">
        <v>628</v>
      </c>
      <c r="G131" s="174" t="s">
        <v>1</v>
      </c>
      <c r="H131" s="175">
        <v>2</v>
      </c>
      <c r="I131" s="176"/>
      <c r="J131" s="175">
        <f>ROUND(I131*H131,2)</f>
        <v>0</v>
      </c>
      <c r="K131" s="173" t="s">
        <v>1</v>
      </c>
      <c r="L131" s="36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137</v>
      </c>
      <c r="AT131" s="181" t="s">
        <v>132</v>
      </c>
      <c r="AU131" s="181" t="s">
        <v>86</v>
      </c>
      <c r="AY131" s="16" t="s">
        <v>131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6" t="s">
        <v>84</v>
      </c>
      <c r="BK131" s="182">
        <f>ROUND(I131*H131,2)</f>
        <v>0</v>
      </c>
      <c r="BL131" s="16" t="s">
        <v>137</v>
      </c>
      <c r="BM131" s="181" t="s">
        <v>157</v>
      </c>
    </row>
    <row r="132" s="2" customFormat="1" ht="24.15" customHeight="1">
      <c r="A132" s="35"/>
      <c r="B132" s="170"/>
      <c r="C132" s="171" t="s">
        <v>148</v>
      </c>
      <c r="D132" s="171" t="s">
        <v>132</v>
      </c>
      <c r="E132" s="172" t="s">
        <v>338</v>
      </c>
      <c r="F132" s="173" t="s">
        <v>629</v>
      </c>
      <c r="G132" s="174" t="s">
        <v>221</v>
      </c>
      <c r="H132" s="175">
        <v>19</v>
      </c>
      <c r="I132" s="176"/>
      <c r="J132" s="175">
        <f>ROUND(I132*H132,2)</f>
        <v>0</v>
      </c>
      <c r="K132" s="173" t="s">
        <v>1</v>
      </c>
      <c r="L132" s="36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137</v>
      </c>
      <c r="AT132" s="181" t="s">
        <v>132</v>
      </c>
      <c r="AU132" s="181" t="s">
        <v>86</v>
      </c>
      <c r="AY132" s="16" t="s">
        <v>131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6" t="s">
        <v>84</v>
      </c>
      <c r="BK132" s="182">
        <f>ROUND(I132*H132,2)</f>
        <v>0</v>
      </c>
      <c r="BL132" s="16" t="s">
        <v>137</v>
      </c>
      <c r="BM132" s="181" t="s">
        <v>160</v>
      </c>
    </row>
    <row r="133" s="2" customFormat="1" ht="24.15" customHeight="1">
      <c r="A133" s="35"/>
      <c r="B133" s="170"/>
      <c r="C133" s="171" t="s">
        <v>161</v>
      </c>
      <c r="D133" s="171" t="s">
        <v>132</v>
      </c>
      <c r="E133" s="172" t="s">
        <v>491</v>
      </c>
      <c r="F133" s="173" t="s">
        <v>630</v>
      </c>
      <c r="G133" s="174" t="s">
        <v>221</v>
      </c>
      <c r="H133" s="175">
        <v>1</v>
      </c>
      <c r="I133" s="176"/>
      <c r="J133" s="175">
        <f>ROUND(I133*H133,2)</f>
        <v>0</v>
      </c>
      <c r="K133" s="173" t="s">
        <v>1</v>
      </c>
      <c r="L133" s="36"/>
      <c r="M133" s="177" t="s">
        <v>1</v>
      </c>
      <c r="N133" s="178" t="s">
        <v>41</v>
      </c>
      <c r="O133" s="74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137</v>
      </c>
      <c r="AT133" s="181" t="s">
        <v>132</v>
      </c>
      <c r="AU133" s="181" t="s">
        <v>86</v>
      </c>
      <c r="AY133" s="16" t="s">
        <v>131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6" t="s">
        <v>84</v>
      </c>
      <c r="BK133" s="182">
        <f>ROUND(I133*H133,2)</f>
        <v>0</v>
      </c>
      <c r="BL133" s="16" t="s">
        <v>137</v>
      </c>
      <c r="BM133" s="181" t="s">
        <v>164</v>
      </c>
    </row>
    <row r="134" s="2" customFormat="1" ht="16.5" customHeight="1">
      <c r="A134" s="35"/>
      <c r="B134" s="170"/>
      <c r="C134" s="171" t="s">
        <v>151</v>
      </c>
      <c r="D134" s="171" t="s">
        <v>132</v>
      </c>
      <c r="E134" s="172" t="s">
        <v>631</v>
      </c>
      <c r="F134" s="173" t="s">
        <v>632</v>
      </c>
      <c r="G134" s="174" t="s">
        <v>221</v>
      </c>
      <c r="H134" s="175">
        <v>19</v>
      </c>
      <c r="I134" s="176"/>
      <c r="J134" s="175">
        <f>ROUND(I134*H134,2)</f>
        <v>0</v>
      </c>
      <c r="K134" s="173" t="s">
        <v>1</v>
      </c>
      <c r="L134" s="36"/>
      <c r="M134" s="183" t="s">
        <v>1</v>
      </c>
      <c r="N134" s="184" t="s">
        <v>41</v>
      </c>
      <c r="O134" s="185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137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137</v>
      </c>
      <c r="BM134" s="181" t="s">
        <v>206</v>
      </c>
    </row>
    <row r="135" s="2" customFormat="1" ht="6.96" customHeight="1">
      <c r="A135" s="35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36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633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ROUND((SUM(BE122:BE161)),  2)</f>
        <v>0</v>
      </c>
      <c r="G35" s="35"/>
      <c r="H35" s="35"/>
      <c r="I35" s="133">
        <v>0.20999999999999999</v>
      </c>
      <c r="J35" s="132">
        <f>ROUND(((SUM(BE122:BE161))*I35),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ROUND((SUM(BF122:BF161)),  2)</f>
        <v>0</v>
      </c>
      <c r="G36" s="35"/>
      <c r="H36" s="35"/>
      <c r="I36" s="133">
        <v>0.12</v>
      </c>
      <c r="J36" s="132">
        <f>ROUND(((SUM(BF122:BF161))*I36),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ROUND((SUM(BG122:BG161)),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ROUND((SUM(BH122:BH161)),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ROUND((SUM(BI122:BI161)),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50-A - D.05 - Veřejné osvětlení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J122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172</v>
      </c>
      <c r="E99" s="147"/>
      <c r="F99" s="147"/>
      <c r="G99" s="147"/>
      <c r="H99" s="147"/>
      <c r="I99" s="147"/>
      <c r="J99" s="148">
        <f>J123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173</v>
      </c>
      <c r="E100" s="190"/>
      <c r="F100" s="190"/>
      <c r="G100" s="190"/>
      <c r="H100" s="190"/>
      <c r="I100" s="190"/>
      <c r="J100" s="191">
        <f>J124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117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26" t="str">
        <f>E7</f>
        <v>Rekonstrukce parku Mírové náměstí, M.lázně - rozpočet 2024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9"/>
      <c r="C111" s="29" t="s">
        <v>110</v>
      </c>
      <c r="L111" s="19"/>
    </row>
    <row r="112" s="2" customFormat="1" ht="16.5" customHeight="1">
      <c r="A112" s="35"/>
      <c r="B112" s="36"/>
      <c r="C112" s="35"/>
      <c r="D112" s="35"/>
      <c r="E112" s="126" t="s">
        <v>165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E11</f>
        <v>50-A - D.05 - Veřejné osvětlení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F14</f>
        <v>Mariánské Lázně</v>
      </c>
      <c r="G116" s="35"/>
      <c r="H116" s="35"/>
      <c r="I116" s="29" t="s">
        <v>22</v>
      </c>
      <c r="J116" s="66" t="str">
        <f>IF(J14="","",J14)</f>
        <v>1. 7. 2024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E17</f>
        <v>Město Mariánské Lázně</v>
      </c>
      <c r="G118" s="35"/>
      <c r="H118" s="35"/>
      <c r="I118" s="29" t="s">
        <v>30</v>
      </c>
      <c r="J118" s="33" t="str">
        <f>E23</f>
        <v>ing.Rákos Tomáš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5"/>
      <c r="E119" s="35"/>
      <c r="F119" s="24" t="str">
        <f>IF(E20="","",E20)</f>
        <v>Vyplň údaj</v>
      </c>
      <c r="G119" s="35"/>
      <c r="H119" s="35"/>
      <c r="I119" s="29" t="s">
        <v>33</v>
      </c>
      <c r="J119" s="33" t="str">
        <f>E26</f>
        <v>Milan Hájek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49"/>
      <c r="B121" s="150"/>
      <c r="C121" s="151" t="s">
        <v>118</v>
      </c>
      <c r="D121" s="152" t="s">
        <v>61</v>
      </c>
      <c r="E121" s="152" t="s">
        <v>57</v>
      </c>
      <c r="F121" s="152" t="s">
        <v>58</v>
      </c>
      <c r="G121" s="152" t="s">
        <v>119</v>
      </c>
      <c r="H121" s="152" t="s">
        <v>120</v>
      </c>
      <c r="I121" s="152" t="s">
        <v>121</v>
      </c>
      <c r="J121" s="152" t="s">
        <v>114</v>
      </c>
      <c r="K121" s="153" t="s">
        <v>122</v>
      </c>
      <c r="L121" s="154"/>
      <c r="M121" s="83" t="s">
        <v>1</v>
      </c>
      <c r="N121" s="84" t="s">
        <v>40</v>
      </c>
      <c r="O121" s="84" t="s">
        <v>123</v>
      </c>
      <c r="P121" s="84" t="s">
        <v>124</v>
      </c>
      <c r="Q121" s="84" t="s">
        <v>125</v>
      </c>
      <c r="R121" s="84" t="s">
        <v>126</v>
      </c>
      <c r="S121" s="84" t="s">
        <v>127</v>
      </c>
      <c r="T121" s="85" t="s">
        <v>128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5"/>
      <c r="B122" s="36"/>
      <c r="C122" s="90" t="s">
        <v>129</v>
      </c>
      <c r="D122" s="35"/>
      <c r="E122" s="35"/>
      <c r="F122" s="35"/>
      <c r="G122" s="35"/>
      <c r="H122" s="35"/>
      <c r="I122" s="35"/>
      <c r="J122" s="155">
        <f>BK122</f>
        <v>0</v>
      </c>
      <c r="K122" s="35"/>
      <c r="L122" s="36"/>
      <c r="M122" s="86"/>
      <c r="N122" s="70"/>
      <c r="O122" s="87"/>
      <c r="P122" s="156">
        <f>P123</f>
        <v>0</v>
      </c>
      <c r="Q122" s="87"/>
      <c r="R122" s="156">
        <f>R123</f>
        <v>0</v>
      </c>
      <c r="S122" s="87"/>
      <c r="T122" s="15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75</v>
      </c>
      <c r="AU122" s="16" t="s">
        <v>116</v>
      </c>
      <c r="BK122" s="158">
        <f>BK123</f>
        <v>0</v>
      </c>
    </row>
    <row r="123" s="11" customFormat="1" ht="25.92" customHeight="1">
      <c r="A123" s="11"/>
      <c r="B123" s="159"/>
      <c r="C123" s="11"/>
      <c r="D123" s="160" t="s">
        <v>75</v>
      </c>
      <c r="E123" s="161" t="s">
        <v>242</v>
      </c>
      <c r="F123" s="161" t="s">
        <v>243</v>
      </c>
      <c r="G123" s="11"/>
      <c r="H123" s="11"/>
      <c r="I123" s="162"/>
      <c r="J123" s="163">
        <f>BK123</f>
        <v>0</v>
      </c>
      <c r="K123" s="11"/>
      <c r="L123" s="159"/>
      <c r="M123" s="164"/>
      <c r="N123" s="165"/>
      <c r="O123" s="165"/>
      <c r="P123" s="166">
        <f>P124</f>
        <v>0</v>
      </c>
      <c r="Q123" s="165"/>
      <c r="R123" s="166">
        <f>R124</f>
        <v>0</v>
      </c>
      <c r="S123" s="165"/>
      <c r="T123" s="167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60" t="s">
        <v>86</v>
      </c>
      <c r="AT123" s="168" t="s">
        <v>75</v>
      </c>
      <c r="AU123" s="168" t="s">
        <v>76</v>
      </c>
      <c r="AY123" s="160" t="s">
        <v>131</v>
      </c>
      <c r="BK123" s="169">
        <f>BK124</f>
        <v>0</v>
      </c>
    </row>
    <row r="124" s="11" customFormat="1" ht="22.8" customHeight="1">
      <c r="A124" s="11"/>
      <c r="B124" s="159"/>
      <c r="C124" s="11"/>
      <c r="D124" s="160" t="s">
        <v>75</v>
      </c>
      <c r="E124" s="192" t="s">
        <v>244</v>
      </c>
      <c r="F124" s="192" t="s">
        <v>245</v>
      </c>
      <c r="G124" s="11"/>
      <c r="H124" s="11"/>
      <c r="I124" s="162"/>
      <c r="J124" s="193">
        <f>BK124</f>
        <v>0</v>
      </c>
      <c r="K124" s="11"/>
      <c r="L124" s="159"/>
      <c r="M124" s="164"/>
      <c r="N124" s="165"/>
      <c r="O124" s="165"/>
      <c r="P124" s="166">
        <f>SUM(P125:P161)</f>
        <v>0</v>
      </c>
      <c r="Q124" s="165"/>
      <c r="R124" s="166">
        <f>SUM(R125:R161)</f>
        <v>0</v>
      </c>
      <c r="S124" s="165"/>
      <c r="T124" s="167">
        <f>SUM(T125:T161)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60" t="s">
        <v>86</v>
      </c>
      <c r="AT124" s="168" t="s">
        <v>75</v>
      </c>
      <c r="AU124" s="168" t="s">
        <v>84</v>
      </c>
      <c r="AY124" s="160" t="s">
        <v>131</v>
      </c>
      <c r="BK124" s="169">
        <f>SUM(BK125:BK161)</f>
        <v>0</v>
      </c>
    </row>
    <row r="125" s="2" customFormat="1" ht="16.5" customHeight="1">
      <c r="A125" s="35"/>
      <c r="B125" s="170"/>
      <c r="C125" s="171" t="s">
        <v>84</v>
      </c>
      <c r="D125" s="171" t="s">
        <v>132</v>
      </c>
      <c r="E125" s="172" t="s">
        <v>634</v>
      </c>
      <c r="F125" s="173" t="s">
        <v>635</v>
      </c>
      <c r="G125" s="174" t="s">
        <v>188</v>
      </c>
      <c r="H125" s="175">
        <v>86</v>
      </c>
      <c r="I125" s="176"/>
      <c r="J125" s="175">
        <f>ROUND(I125*H125,2)</f>
        <v>0</v>
      </c>
      <c r="K125" s="173" t="s">
        <v>1</v>
      </c>
      <c r="L125" s="36"/>
      <c r="M125" s="177" t="s">
        <v>1</v>
      </c>
      <c r="N125" s="178" t="s">
        <v>41</v>
      </c>
      <c r="O125" s="74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1" t="s">
        <v>160</v>
      </c>
      <c r="AT125" s="181" t="s">
        <v>132</v>
      </c>
      <c r="AU125" s="181" t="s">
        <v>86</v>
      </c>
      <c r="AY125" s="16" t="s">
        <v>131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6" t="s">
        <v>84</v>
      </c>
      <c r="BK125" s="182">
        <f>ROUND(I125*H125,2)</f>
        <v>0</v>
      </c>
      <c r="BL125" s="16" t="s">
        <v>160</v>
      </c>
      <c r="BM125" s="181" t="s">
        <v>86</v>
      </c>
    </row>
    <row r="126" s="2" customFormat="1" ht="16.5" customHeight="1">
      <c r="A126" s="35"/>
      <c r="B126" s="170"/>
      <c r="C126" s="171" t="s">
        <v>86</v>
      </c>
      <c r="D126" s="171" t="s">
        <v>132</v>
      </c>
      <c r="E126" s="172" t="s">
        <v>636</v>
      </c>
      <c r="F126" s="173" t="s">
        <v>637</v>
      </c>
      <c r="G126" s="174" t="s">
        <v>188</v>
      </c>
      <c r="H126" s="175">
        <v>40</v>
      </c>
      <c r="I126" s="176"/>
      <c r="J126" s="175">
        <f>ROUND(I126*H126,2)</f>
        <v>0</v>
      </c>
      <c r="K126" s="173" t="s">
        <v>1</v>
      </c>
      <c r="L126" s="36"/>
      <c r="M126" s="177" t="s">
        <v>1</v>
      </c>
      <c r="N126" s="178" t="s">
        <v>41</v>
      </c>
      <c r="O126" s="74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160</v>
      </c>
      <c r="AT126" s="181" t="s">
        <v>132</v>
      </c>
      <c r="AU126" s="181" t="s">
        <v>86</v>
      </c>
      <c r="AY126" s="16" t="s">
        <v>131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6" t="s">
        <v>84</v>
      </c>
      <c r="BK126" s="182">
        <f>ROUND(I126*H126,2)</f>
        <v>0</v>
      </c>
      <c r="BL126" s="16" t="s">
        <v>160</v>
      </c>
      <c r="BM126" s="181" t="s">
        <v>137</v>
      </c>
    </row>
    <row r="127" s="2" customFormat="1" ht="16.5" customHeight="1">
      <c r="A127" s="35"/>
      <c r="B127" s="170"/>
      <c r="C127" s="171" t="s">
        <v>142</v>
      </c>
      <c r="D127" s="171" t="s">
        <v>132</v>
      </c>
      <c r="E127" s="172" t="s">
        <v>638</v>
      </c>
      <c r="F127" s="173" t="s">
        <v>639</v>
      </c>
      <c r="G127" s="174" t="s">
        <v>188</v>
      </c>
      <c r="H127" s="175">
        <v>10</v>
      </c>
      <c r="I127" s="176"/>
      <c r="J127" s="175">
        <f>ROUND(I127*H127,2)</f>
        <v>0</v>
      </c>
      <c r="K127" s="173" t="s">
        <v>1</v>
      </c>
      <c r="L127" s="36"/>
      <c r="M127" s="177" t="s">
        <v>1</v>
      </c>
      <c r="N127" s="178" t="s">
        <v>41</v>
      </c>
      <c r="O127" s="74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160</v>
      </c>
      <c r="AT127" s="181" t="s">
        <v>132</v>
      </c>
      <c r="AU127" s="181" t="s">
        <v>86</v>
      </c>
      <c r="AY127" s="16" t="s">
        <v>131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6" t="s">
        <v>84</v>
      </c>
      <c r="BK127" s="182">
        <f>ROUND(I127*H127,2)</f>
        <v>0</v>
      </c>
      <c r="BL127" s="16" t="s">
        <v>160</v>
      </c>
      <c r="BM127" s="181" t="s">
        <v>145</v>
      </c>
    </row>
    <row r="128" s="2" customFormat="1" ht="16.5" customHeight="1">
      <c r="A128" s="35"/>
      <c r="B128" s="170"/>
      <c r="C128" s="171" t="s">
        <v>137</v>
      </c>
      <c r="D128" s="171" t="s">
        <v>132</v>
      </c>
      <c r="E128" s="172" t="s">
        <v>640</v>
      </c>
      <c r="F128" s="173" t="s">
        <v>641</v>
      </c>
      <c r="G128" s="174" t="s">
        <v>188</v>
      </c>
      <c r="H128" s="175">
        <v>26</v>
      </c>
      <c r="I128" s="176"/>
      <c r="J128" s="175">
        <f>ROUND(I128*H128,2)</f>
        <v>0</v>
      </c>
      <c r="K128" s="173" t="s">
        <v>1</v>
      </c>
      <c r="L128" s="36"/>
      <c r="M128" s="177" t="s">
        <v>1</v>
      </c>
      <c r="N128" s="178" t="s">
        <v>41</v>
      </c>
      <c r="O128" s="74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160</v>
      </c>
      <c r="AT128" s="181" t="s">
        <v>132</v>
      </c>
      <c r="AU128" s="181" t="s">
        <v>86</v>
      </c>
      <c r="AY128" s="16" t="s">
        <v>131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6" t="s">
        <v>84</v>
      </c>
      <c r="BK128" s="182">
        <f>ROUND(I128*H128,2)</f>
        <v>0</v>
      </c>
      <c r="BL128" s="16" t="s">
        <v>160</v>
      </c>
      <c r="BM128" s="181" t="s">
        <v>148</v>
      </c>
    </row>
    <row r="129" s="2" customFormat="1" ht="16.5" customHeight="1">
      <c r="A129" s="35"/>
      <c r="B129" s="170"/>
      <c r="C129" s="171" t="s">
        <v>130</v>
      </c>
      <c r="D129" s="171" t="s">
        <v>132</v>
      </c>
      <c r="E129" s="172" t="s">
        <v>642</v>
      </c>
      <c r="F129" s="173" t="s">
        <v>643</v>
      </c>
      <c r="G129" s="174" t="s">
        <v>188</v>
      </c>
      <c r="H129" s="175">
        <v>16</v>
      </c>
      <c r="I129" s="176"/>
      <c r="J129" s="175">
        <f>ROUND(I129*H129,2)</f>
        <v>0</v>
      </c>
      <c r="K129" s="173" t="s">
        <v>1</v>
      </c>
      <c r="L129" s="36"/>
      <c r="M129" s="177" t="s">
        <v>1</v>
      </c>
      <c r="N129" s="178" t="s">
        <v>41</v>
      </c>
      <c r="O129" s="74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160</v>
      </c>
      <c r="AT129" s="181" t="s">
        <v>132</v>
      </c>
      <c r="AU129" s="181" t="s">
        <v>86</v>
      </c>
      <c r="AY129" s="16" t="s">
        <v>131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6" t="s">
        <v>84</v>
      </c>
      <c r="BK129" s="182">
        <f>ROUND(I129*H129,2)</f>
        <v>0</v>
      </c>
      <c r="BL129" s="16" t="s">
        <v>160</v>
      </c>
      <c r="BM129" s="181" t="s">
        <v>151</v>
      </c>
    </row>
    <row r="130" s="2" customFormat="1" ht="16.5" customHeight="1">
      <c r="A130" s="35"/>
      <c r="B130" s="170"/>
      <c r="C130" s="171" t="s">
        <v>145</v>
      </c>
      <c r="D130" s="171" t="s">
        <v>132</v>
      </c>
      <c r="E130" s="172" t="s">
        <v>644</v>
      </c>
      <c r="F130" s="173" t="s">
        <v>645</v>
      </c>
      <c r="G130" s="174" t="s">
        <v>221</v>
      </c>
      <c r="H130" s="175">
        <v>78</v>
      </c>
      <c r="I130" s="176"/>
      <c r="J130" s="175">
        <f>ROUND(I130*H130,2)</f>
        <v>0</v>
      </c>
      <c r="K130" s="173" t="s">
        <v>1</v>
      </c>
      <c r="L130" s="36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160</v>
      </c>
      <c r="AT130" s="181" t="s">
        <v>132</v>
      </c>
      <c r="AU130" s="181" t="s">
        <v>86</v>
      </c>
      <c r="AY130" s="16" t="s">
        <v>131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84</v>
      </c>
      <c r="BK130" s="182">
        <f>ROUND(I130*H130,2)</f>
        <v>0</v>
      </c>
      <c r="BL130" s="16" t="s">
        <v>160</v>
      </c>
      <c r="BM130" s="181" t="s">
        <v>8</v>
      </c>
    </row>
    <row r="131" s="2" customFormat="1" ht="16.5" customHeight="1">
      <c r="A131" s="35"/>
      <c r="B131" s="170"/>
      <c r="C131" s="171" t="s">
        <v>154</v>
      </c>
      <c r="D131" s="171" t="s">
        <v>132</v>
      </c>
      <c r="E131" s="172" t="s">
        <v>646</v>
      </c>
      <c r="F131" s="173" t="s">
        <v>647</v>
      </c>
      <c r="G131" s="174" t="s">
        <v>188</v>
      </c>
      <c r="H131" s="175">
        <v>250</v>
      </c>
      <c r="I131" s="176"/>
      <c r="J131" s="175">
        <f>ROUND(I131*H131,2)</f>
        <v>0</v>
      </c>
      <c r="K131" s="173" t="s">
        <v>1</v>
      </c>
      <c r="L131" s="36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160</v>
      </c>
      <c r="AT131" s="181" t="s">
        <v>132</v>
      </c>
      <c r="AU131" s="181" t="s">
        <v>86</v>
      </c>
      <c r="AY131" s="16" t="s">
        <v>131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6" t="s">
        <v>84</v>
      </c>
      <c r="BK131" s="182">
        <f>ROUND(I131*H131,2)</f>
        <v>0</v>
      </c>
      <c r="BL131" s="16" t="s">
        <v>160</v>
      </c>
      <c r="BM131" s="181" t="s">
        <v>157</v>
      </c>
    </row>
    <row r="132" s="2" customFormat="1" ht="16.5" customHeight="1">
      <c r="A132" s="35"/>
      <c r="B132" s="170"/>
      <c r="C132" s="171" t="s">
        <v>148</v>
      </c>
      <c r="D132" s="171" t="s">
        <v>132</v>
      </c>
      <c r="E132" s="172" t="s">
        <v>648</v>
      </c>
      <c r="F132" s="173" t="s">
        <v>649</v>
      </c>
      <c r="G132" s="174" t="s">
        <v>221</v>
      </c>
      <c r="H132" s="175">
        <v>7</v>
      </c>
      <c r="I132" s="176"/>
      <c r="J132" s="175">
        <f>ROUND(I132*H132,2)</f>
        <v>0</v>
      </c>
      <c r="K132" s="173" t="s">
        <v>1</v>
      </c>
      <c r="L132" s="36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160</v>
      </c>
      <c r="AT132" s="181" t="s">
        <v>132</v>
      </c>
      <c r="AU132" s="181" t="s">
        <v>86</v>
      </c>
      <c r="AY132" s="16" t="s">
        <v>131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6" t="s">
        <v>84</v>
      </c>
      <c r="BK132" s="182">
        <f>ROUND(I132*H132,2)</f>
        <v>0</v>
      </c>
      <c r="BL132" s="16" t="s">
        <v>160</v>
      </c>
      <c r="BM132" s="181" t="s">
        <v>160</v>
      </c>
    </row>
    <row r="133" s="2" customFormat="1" ht="16.5" customHeight="1">
      <c r="A133" s="35"/>
      <c r="B133" s="170"/>
      <c r="C133" s="171" t="s">
        <v>161</v>
      </c>
      <c r="D133" s="171" t="s">
        <v>132</v>
      </c>
      <c r="E133" s="172" t="s">
        <v>650</v>
      </c>
      <c r="F133" s="173" t="s">
        <v>651</v>
      </c>
      <c r="G133" s="174" t="s">
        <v>221</v>
      </c>
      <c r="H133" s="175">
        <v>4</v>
      </c>
      <c r="I133" s="176"/>
      <c r="J133" s="175">
        <f>ROUND(I133*H133,2)</f>
        <v>0</v>
      </c>
      <c r="K133" s="173" t="s">
        <v>1</v>
      </c>
      <c r="L133" s="36"/>
      <c r="M133" s="177" t="s">
        <v>1</v>
      </c>
      <c r="N133" s="178" t="s">
        <v>41</v>
      </c>
      <c r="O133" s="74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160</v>
      </c>
      <c r="AT133" s="181" t="s">
        <v>132</v>
      </c>
      <c r="AU133" s="181" t="s">
        <v>86</v>
      </c>
      <c r="AY133" s="16" t="s">
        <v>131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6" t="s">
        <v>84</v>
      </c>
      <c r="BK133" s="182">
        <f>ROUND(I133*H133,2)</f>
        <v>0</v>
      </c>
      <c r="BL133" s="16" t="s">
        <v>160</v>
      </c>
      <c r="BM133" s="181" t="s">
        <v>164</v>
      </c>
    </row>
    <row r="134" s="2" customFormat="1" ht="16.5" customHeight="1">
      <c r="A134" s="35"/>
      <c r="B134" s="170"/>
      <c r="C134" s="171" t="s">
        <v>151</v>
      </c>
      <c r="D134" s="171" t="s">
        <v>132</v>
      </c>
      <c r="E134" s="172" t="s">
        <v>652</v>
      </c>
      <c r="F134" s="173" t="s">
        <v>653</v>
      </c>
      <c r="G134" s="174" t="s">
        <v>188</v>
      </c>
      <c r="H134" s="175">
        <v>20</v>
      </c>
      <c r="I134" s="176"/>
      <c r="J134" s="175">
        <f>ROUND(I134*H134,2)</f>
        <v>0</v>
      </c>
      <c r="K134" s="173" t="s">
        <v>1</v>
      </c>
      <c r="L134" s="36"/>
      <c r="M134" s="177" t="s">
        <v>1</v>
      </c>
      <c r="N134" s="178" t="s">
        <v>41</v>
      </c>
      <c r="O134" s="7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160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160</v>
      </c>
      <c r="BM134" s="181" t="s">
        <v>202</v>
      </c>
    </row>
    <row r="135" s="2" customFormat="1" ht="16.5" customHeight="1">
      <c r="A135" s="35"/>
      <c r="B135" s="170"/>
      <c r="C135" s="171" t="s">
        <v>203</v>
      </c>
      <c r="D135" s="171" t="s">
        <v>132</v>
      </c>
      <c r="E135" s="172" t="s">
        <v>654</v>
      </c>
      <c r="F135" s="173" t="s">
        <v>655</v>
      </c>
      <c r="G135" s="174" t="s">
        <v>221</v>
      </c>
      <c r="H135" s="175">
        <v>270</v>
      </c>
      <c r="I135" s="176"/>
      <c r="J135" s="175">
        <f>ROUND(I135*H135,2)</f>
        <v>0</v>
      </c>
      <c r="K135" s="173" t="s">
        <v>1</v>
      </c>
      <c r="L135" s="36"/>
      <c r="M135" s="177" t="s">
        <v>1</v>
      </c>
      <c r="N135" s="178" t="s">
        <v>41</v>
      </c>
      <c r="O135" s="74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1" t="s">
        <v>160</v>
      </c>
      <c r="AT135" s="181" t="s">
        <v>132</v>
      </c>
      <c r="AU135" s="181" t="s">
        <v>86</v>
      </c>
      <c r="AY135" s="16" t="s">
        <v>131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6" t="s">
        <v>84</v>
      </c>
      <c r="BK135" s="182">
        <f>ROUND(I135*H135,2)</f>
        <v>0</v>
      </c>
      <c r="BL135" s="16" t="s">
        <v>160</v>
      </c>
      <c r="BM135" s="181" t="s">
        <v>206</v>
      </c>
    </row>
    <row r="136" s="2" customFormat="1" ht="16.5" customHeight="1">
      <c r="A136" s="35"/>
      <c r="B136" s="170"/>
      <c r="C136" s="171" t="s">
        <v>8</v>
      </c>
      <c r="D136" s="171" t="s">
        <v>132</v>
      </c>
      <c r="E136" s="172" t="s">
        <v>656</v>
      </c>
      <c r="F136" s="173" t="s">
        <v>657</v>
      </c>
      <c r="G136" s="174" t="s">
        <v>221</v>
      </c>
      <c r="H136" s="175">
        <v>32</v>
      </c>
      <c r="I136" s="176"/>
      <c r="J136" s="175">
        <f>ROUND(I136*H136,2)</f>
        <v>0</v>
      </c>
      <c r="K136" s="173" t="s">
        <v>1</v>
      </c>
      <c r="L136" s="36"/>
      <c r="M136" s="177" t="s">
        <v>1</v>
      </c>
      <c r="N136" s="178" t="s">
        <v>41</v>
      </c>
      <c r="O136" s="74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160</v>
      </c>
      <c r="AT136" s="181" t="s">
        <v>132</v>
      </c>
      <c r="AU136" s="181" t="s">
        <v>86</v>
      </c>
      <c r="AY136" s="16" t="s">
        <v>131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6" t="s">
        <v>84</v>
      </c>
      <c r="BK136" s="182">
        <f>ROUND(I136*H136,2)</f>
        <v>0</v>
      </c>
      <c r="BL136" s="16" t="s">
        <v>160</v>
      </c>
      <c r="BM136" s="181" t="s">
        <v>209</v>
      </c>
    </row>
    <row r="137" s="2" customFormat="1" ht="16.5" customHeight="1">
      <c r="A137" s="35"/>
      <c r="B137" s="170"/>
      <c r="C137" s="171" t="s">
        <v>211</v>
      </c>
      <c r="D137" s="171" t="s">
        <v>132</v>
      </c>
      <c r="E137" s="172" t="s">
        <v>658</v>
      </c>
      <c r="F137" s="173" t="s">
        <v>659</v>
      </c>
      <c r="G137" s="174" t="s">
        <v>221</v>
      </c>
      <c r="H137" s="175">
        <v>68</v>
      </c>
      <c r="I137" s="176"/>
      <c r="J137" s="175">
        <f>ROUND(I137*H137,2)</f>
        <v>0</v>
      </c>
      <c r="K137" s="173" t="s">
        <v>1</v>
      </c>
      <c r="L137" s="36"/>
      <c r="M137" s="177" t="s">
        <v>1</v>
      </c>
      <c r="N137" s="178" t="s">
        <v>41</v>
      </c>
      <c r="O137" s="74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1" t="s">
        <v>160</v>
      </c>
      <c r="AT137" s="181" t="s">
        <v>132</v>
      </c>
      <c r="AU137" s="181" t="s">
        <v>86</v>
      </c>
      <c r="AY137" s="16" t="s">
        <v>131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6" t="s">
        <v>84</v>
      </c>
      <c r="BK137" s="182">
        <f>ROUND(I137*H137,2)</f>
        <v>0</v>
      </c>
      <c r="BL137" s="16" t="s">
        <v>160</v>
      </c>
      <c r="BM137" s="181" t="s">
        <v>214</v>
      </c>
    </row>
    <row r="138" s="2" customFormat="1" ht="16.5" customHeight="1">
      <c r="A138" s="35"/>
      <c r="B138" s="170"/>
      <c r="C138" s="171" t="s">
        <v>157</v>
      </c>
      <c r="D138" s="171" t="s">
        <v>132</v>
      </c>
      <c r="E138" s="172" t="s">
        <v>660</v>
      </c>
      <c r="F138" s="173" t="s">
        <v>661</v>
      </c>
      <c r="G138" s="174" t="s">
        <v>221</v>
      </c>
      <c r="H138" s="175">
        <v>2</v>
      </c>
      <c r="I138" s="176"/>
      <c r="J138" s="175">
        <f>ROUND(I138*H138,2)</f>
        <v>0</v>
      </c>
      <c r="K138" s="173" t="s">
        <v>1</v>
      </c>
      <c r="L138" s="36"/>
      <c r="M138" s="177" t="s">
        <v>1</v>
      </c>
      <c r="N138" s="178" t="s">
        <v>41</v>
      </c>
      <c r="O138" s="74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160</v>
      </c>
      <c r="AT138" s="181" t="s">
        <v>132</v>
      </c>
      <c r="AU138" s="181" t="s">
        <v>86</v>
      </c>
      <c r="AY138" s="16" t="s">
        <v>131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6" t="s">
        <v>84</v>
      </c>
      <c r="BK138" s="182">
        <f>ROUND(I138*H138,2)</f>
        <v>0</v>
      </c>
      <c r="BL138" s="16" t="s">
        <v>160</v>
      </c>
      <c r="BM138" s="181" t="s">
        <v>217</v>
      </c>
    </row>
    <row r="139" s="2" customFormat="1" ht="24.15" customHeight="1">
      <c r="A139" s="35"/>
      <c r="B139" s="170"/>
      <c r="C139" s="171" t="s">
        <v>218</v>
      </c>
      <c r="D139" s="171" t="s">
        <v>132</v>
      </c>
      <c r="E139" s="172" t="s">
        <v>662</v>
      </c>
      <c r="F139" s="173" t="s">
        <v>663</v>
      </c>
      <c r="G139" s="174" t="s">
        <v>221</v>
      </c>
      <c r="H139" s="175">
        <v>2</v>
      </c>
      <c r="I139" s="176"/>
      <c r="J139" s="175">
        <f>ROUND(I139*H139,2)</f>
        <v>0</v>
      </c>
      <c r="K139" s="173" t="s">
        <v>1</v>
      </c>
      <c r="L139" s="36"/>
      <c r="M139" s="177" t="s">
        <v>1</v>
      </c>
      <c r="N139" s="178" t="s">
        <v>41</v>
      </c>
      <c r="O139" s="74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160</v>
      </c>
      <c r="AT139" s="181" t="s">
        <v>132</v>
      </c>
      <c r="AU139" s="181" t="s">
        <v>86</v>
      </c>
      <c r="AY139" s="16" t="s">
        <v>131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6" t="s">
        <v>84</v>
      </c>
      <c r="BK139" s="182">
        <f>ROUND(I139*H139,2)</f>
        <v>0</v>
      </c>
      <c r="BL139" s="16" t="s">
        <v>160</v>
      </c>
      <c r="BM139" s="181" t="s">
        <v>222</v>
      </c>
    </row>
    <row r="140" s="2" customFormat="1" ht="16.5" customHeight="1">
      <c r="A140" s="35"/>
      <c r="B140" s="170"/>
      <c r="C140" s="171" t="s">
        <v>160</v>
      </c>
      <c r="D140" s="171" t="s">
        <v>132</v>
      </c>
      <c r="E140" s="172" t="s">
        <v>664</v>
      </c>
      <c r="F140" s="173" t="s">
        <v>665</v>
      </c>
      <c r="G140" s="174" t="s">
        <v>221</v>
      </c>
      <c r="H140" s="175">
        <v>26</v>
      </c>
      <c r="I140" s="176"/>
      <c r="J140" s="175">
        <f>ROUND(I140*H140,2)</f>
        <v>0</v>
      </c>
      <c r="K140" s="173" t="s">
        <v>1</v>
      </c>
      <c r="L140" s="36"/>
      <c r="M140" s="177" t="s">
        <v>1</v>
      </c>
      <c r="N140" s="178" t="s">
        <v>41</v>
      </c>
      <c r="O140" s="74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160</v>
      </c>
      <c r="AT140" s="181" t="s">
        <v>132</v>
      </c>
      <c r="AU140" s="181" t="s">
        <v>86</v>
      </c>
      <c r="AY140" s="16" t="s">
        <v>131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6" t="s">
        <v>84</v>
      </c>
      <c r="BK140" s="182">
        <f>ROUND(I140*H140,2)</f>
        <v>0</v>
      </c>
      <c r="BL140" s="16" t="s">
        <v>160</v>
      </c>
      <c r="BM140" s="181" t="s">
        <v>225</v>
      </c>
    </row>
    <row r="141" s="2" customFormat="1" ht="21.75" customHeight="1">
      <c r="A141" s="35"/>
      <c r="B141" s="170"/>
      <c r="C141" s="171" t="s">
        <v>226</v>
      </c>
      <c r="D141" s="171" t="s">
        <v>132</v>
      </c>
      <c r="E141" s="172" t="s">
        <v>666</v>
      </c>
      <c r="F141" s="173" t="s">
        <v>667</v>
      </c>
      <c r="G141" s="174" t="s">
        <v>221</v>
      </c>
      <c r="H141" s="175">
        <v>26</v>
      </c>
      <c r="I141" s="176"/>
      <c r="J141" s="175">
        <f>ROUND(I141*H141,2)</f>
        <v>0</v>
      </c>
      <c r="K141" s="173" t="s">
        <v>1</v>
      </c>
      <c r="L141" s="36"/>
      <c r="M141" s="177" t="s">
        <v>1</v>
      </c>
      <c r="N141" s="178" t="s">
        <v>41</v>
      </c>
      <c r="O141" s="74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160</v>
      </c>
      <c r="AT141" s="181" t="s">
        <v>132</v>
      </c>
      <c r="AU141" s="181" t="s">
        <v>86</v>
      </c>
      <c r="AY141" s="16" t="s">
        <v>131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6" t="s">
        <v>84</v>
      </c>
      <c r="BK141" s="182">
        <f>ROUND(I141*H141,2)</f>
        <v>0</v>
      </c>
      <c r="BL141" s="16" t="s">
        <v>160</v>
      </c>
      <c r="BM141" s="181" t="s">
        <v>229</v>
      </c>
    </row>
    <row r="142" s="2" customFormat="1" ht="16.5" customHeight="1">
      <c r="A142" s="35"/>
      <c r="B142" s="170"/>
      <c r="C142" s="171" t="s">
        <v>164</v>
      </c>
      <c r="D142" s="171" t="s">
        <v>132</v>
      </c>
      <c r="E142" s="172" t="s">
        <v>668</v>
      </c>
      <c r="F142" s="173" t="s">
        <v>669</v>
      </c>
      <c r="G142" s="174" t="s">
        <v>221</v>
      </c>
      <c r="H142" s="175">
        <v>2</v>
      </c>
      <c r="I142" s="176"/>
      <c r="J142" s="175">
        <f>ROUND(I142*H142,2)</f>
        <v>0</v>
      </c>
      <c r="K142" s="173" t="s">
        <v>1</v>
      </c>
      <c r="L142" s="36"/>
      <c r="M142" s="177" t="s">
        <v>1</v>
      </c>
      <c r="N142" s="178" t="s">
        <v>41</v>
      </c>
      <c r="O142" s="74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160</v>
      </c>
      <c r="AT142" s="181" t="s">
        <v>132</v>
      </c>
      <c r="AU142" s="181" t="s">
        <v>86</v>
      </c>
      <c r="AY142" s="16" t="s">
        <v>131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6" t="s">
        <v>84</v>
      </c>
      <c r="BK142" s="182">
        <f>ROUND(I142*H142,2)</f>
        <v>0</v>
      </c>
      <c r="BL142" s="16" t="s">
        <v>160</v>
      </c>
      <c r="BM142" s="181" t="s">
        <v>234</v>
      </c>
    </row>
    <row r="143" s="2" customFormat="1" ht="24.15" customHeight="1">
      <c r="A143" s="35"/>
      <c r="B143" s="170"/>
      <c r="C143" s="171" t="s">
        <v>235</v>
      </c>
      <c r="D143" s="171" t="s">
        <v>132</v>
      </c>
      <c r="E143" s="172" t="s">
        <v>670</v>
      </c>
      <c r="F143" s="173" t="s">
        <v>671</v>
      </c>
      <c r="G143" s="174" t="s">
        <v>221</v>
      </c>
      <c r="H143" s="175">
        <v>26</v>
      </c>
      <c r="I143" s="176"/>
      <c r="J143" s="175">
        <f>ROUND(I143*H143,2)</f>
        <v>0</v>
      </c>
      <c r="K143" s="173" t="s">
        <v>1</v>
      </c>
      <c r="L143" s="36"/>
      <c r="M143" s="177" t="s">
        <v>1</v>
      </c>
      <c r="N143" s="178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160</v>
      </c>
      <c r="AT143" s="181" t="s">
        <v>132</v>
      </c>
      <c r="AU143" s="181" t="s">
        <v>86</v>
      </c>
      <c r="AY143" s="16" t="s">
        <v>131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6" t="s">
        <v>84</v>
      </c>
      <c r="BK143" s="182">
        <f>ROUND(I143*H143,2)</f>
        <v>0</v>
      </c>
      <c r="BL143" s="16" t="s">
        <v>160</v>
      </c>
      <c r="BM143" s="181" t="s">
        <v>238</v>
      </c>
    </row>
    <row r="144" s="2" customFormat="1" ht="21.75" customHeight="1">
      <c r="A144" s="35"/>
      <c r="B144" s="170"/>
      <c r="C144" s="171" t="s">
        <v>202</v>
      </c>
      <c r="D144" s="171" t="s">
        <v>132</v>
      </c>
      <c r="E144" s="172" t="s">
        <v>672</v>
      </c>
      <c r="F144" s="173" t="s">
        <v>673</v>
      </c>
      <c r="G144" s="174" t="s">
        <v>221</v>
      </c>
      <c r="H144" s="175">
        <v>1</v>
      </c>
      <c r="I144" s="176"/>
      <c r="J144" s="175">
        <f>ROUND(I144*H144,2)</f>
        <v>0</v>
      </c>
      <c r="K144" s="173" t="s">
        <v>1</v>
      </c>
      <c r="L144" s="36"/>
      <c r="M144" s="177" t="s">
        <v>1</v>
      </c>
      <c r="N144" s="178" t="s">
        <v>41</v>
      </c>
      <c r="O144" s="74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1" t="s">
        <v>160</v>
      </c>
      <c r="AT144" s="181" t="s">
        <v>132</v>
      </c>
      <c r="AU144" s="181" t="s">
        <v>86</v>
      </c>
      <c r="AY144" s="16" t="s">
        <v>131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6" t="s">
        <v>84</v>
      </c>
      <c r="BK144" s="182">
        <f>ROUND(I144*H144,2)</f>
        <v>0</v>
      </c>
      <c r="BL144" s="16" t="s">
        <v>160</v>
      </c>
      <c r="BM144" s="181" t="s">
        <v>241</v>
      </c>
    </row>
    <row r="145" s="2" customFormat="1" ht="16.5" customHeight="1">
      <c r="A145" s="35"/>
      <c r="B145" s="170"/>
      <c r="C145" s="171" t="s">
        <v>7</v>
      </c>
      <c r="D145" s="171" t="s">
        <v>132</v>
      </c>
      <c r="E145" s="172" t="s">
        <v>674</v>
      </c>
      <c r="F145" s="173" t="s">
        <v>675</v>
      </c>
      <c r="G145" s="174" t="s">
        <v>221</v>
      </c>
      <c r="H145" s="175">
        <v>1</v>
      </c>
      <c r="I145" s="176"/>
      <c r="J145" s="175">
        <f>ROUND(I145*H145,2)</f>
        <v>0</v>
      </c>
      <c r="K145" s="173" t="s">
        <v>1</v>
      </c>
      <c r="L145" s="36"/>
      <c r="M145" s="177" t="s">
        <v>1</v>
      </c>
      <c r="N145" s="178" t="s">
        <v>41</v>
      </c>
      <c r="O145" s="74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160</v>
      </c>
      <c r="AT145" s="181" t="s">
        <v>132</v>
      </c>
      <c r="AU145" s="181" t="s">
        <v>86</v>
      </c>
      <c r="AY145" s="16" t="s">
        <v>131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6" t="s">
        <v>84</v>
      </c>
      <c r="BK145" s="182">
        <f>ROUND(I145*H145,2)</f>
        <v>0</v>
      </c>
      <c r="BL145" s="16" t="s">
        <v>160</v>
      </c>
      <c r="BM145" s="181" t="s">
        <v>248</v>
      </c>
    </row>
    <row r="146" s="2" customFormat="1" ht="16.5" customHeight="1">
      <c r="A146" s="35"/>
      <c r="B146" s="170"/>
      <c r="C146" s="171" t="s">
        <v>206</v>
      </c>
      <c r="D146" s="171" t="s">
        <v>132</v>
      </c>
      <c r="E146" s="172" t="s">
        <v>676</v>
      </c>
      <c r="F146" s="173" t="s">
        <v>677</v>
      </c>
      <c r="G146" s="174" t="s">
        <v>221</v>
      </c>
      <c r="H146" s="175">
        <v>1</v>
      </c>
      <c r="I146" s="176"/>
      <c r="J146" s="175">
        <f>ROUND(I146*H146,2)</f>
        <v>0</v>
      </c>
      <c r="K146" s="173" t="s">
        <v>1</v>
      </c>
      <c r="L146" s="36"/>
      <c r="M146" s="177" t="s">
        <v>1</v>
      </c>
      <c r="N146" s="178" t="s">
        <v>41</v>
      </c>
      <c r="O146" s="74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160</v>
      </c>
      <c r="AT146" s="181" t="s">
        <v>132</v>
      </c>
      <c r="AU146" s="181" t="s">
        <v>86</v>
      </c>
      <c r="AY146" s="16" t="s">
        <v>131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6" t="s">
        <v>84</v>
      </c>
      <c r="BK146" s="182">
        <f>ROUND(I146*H146,2)</f>
        <v>0</v>
      </c>
      <c r="BL146" s="16" t="s">
        <v>160</v>
      </c>
      <c r="BM146" s="181" t="s">
        <v>376</v>
      </c>
    </row>
    <row r="147" s="2" customFormat="1" ht="16.5" customHeight="1">
      <c r="A147" s="35"/>
      <c r="B147" s="170"/>
      <c r="C147" s="171" t="s">
        <v>360</v>
      </c>
      <c r="D147" s="171" t="s">
        <v>132</v>
      </c>
      <c r="E147" s="172" t="s">
        <v>678</v>
      </c>
      <c r="F147" s="173" t="s">
        <v>679</v>
      </c>
      <c r="G147" s="174" t="s">
        <v>221</v>
      </c>
      <c r="H147" s="175">
        <v>1</v>
      </c>
      <c r="I147" s="176"/>
      <c r="J147" s="175">
        <f>ROUND(I147*H147,2)</f>
        <v>0</v>
      </c>
      <c r="K147" s="173" t="s">
        <v>1</v>
      </c>
      <c r="L147" s="36"/>
      <c r="M147" s="177" t="s">
        <v>1</v>
      </c>
      <c r="N147" s="178" t="s">
        <v>41</v>
      </c>
      <c r="O147" s="74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160</v>
      </c>
      <c r="AT147" s="181" t="s">
        <v>132</v>
      </c>
      <c r="AU147" s="181" t="s">
        <v>86</v>
      </c>
      <c r="AY147" s="16" t="s">
        <v>131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6" t="s">
        <v>84</v>
      </c>
      <c r="BK147" s="182">
        <f>ROUND(I147*H147,2)</f>
        <v>0</v>
      </c>
      <c r="BL147" s="16" t="s">
        <v>160</v>
      </c>
      <c r="BM147" s="181" t="s">
        <v>379</v>
      </c>
    </row>
    <row r="148" s="2" customFormat="1" ht="16.5" customHeight="1">
      <c r="A148" s="35"/>
      <c r="B148" s="170"/>
      <c r="C148" s="171" t="s">
        <v>209</v>
      </c>
      <c r="D148" s="171" t="s">
        <v>132</v>
      </c>
      <c r="E148" s="172" t="s">
        <v>680</v>
      </c>
      <c r="F148" s="173" t="s">
        <v>681</v>
      </c>
      <c r="G148" s="174" t="s">
        <v>221</v>
      </c>
      <c r="H148" s="175">
        <v>1</v>
      </c>
      <c r="I148" s="176"/>
      <c r="J148" s="175">
        <f>ROUND(I148*H148,2)</f>
        <v>0</v>
      </c>
      <c r="K148" s="173" t="s">
        <v>1</v>
      </c>
      <c r="L148" s="36"/>
      <c r="M148" s="177" t="s">
        <v>1</v>
      </c>
      <c r="N148" s="178" t="s">
        <v>41</v>
      </c>
      <c r="O148" s="7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160</v>
      </c>
      <c r="AT148" s="181" t="s">
        <v>132</v>
      </c>
      <c r="AU148" s="181" t="s">
        <v>86</v>
      </c>
      <c r="AY148" s="16" t="s">
        <v>131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6" t="s">
        <v>84</v>
      </c>
      <c r="BK148" s="182">
        <f>ROUND(I148*H148,2)</f>
        <v>0</v>
      </c>
      <c r="BL148" s="16" t="s">
        <v>160</v>
      </c>
      <c r="BM148" s="181" t="s">
        <v>383</v>
      </c>
    </row>
    <row r="149" s="2" customFormat="1" ht="16.5" customHeight="1">
      <c r="A149" s="35"/>
      <c r="B149" s="170"/>
      <c r="C149" s="171" t="s">
        <v>366</v>
      </c>
      <c r="D149" s="171" t="s">
        <v>132</v>
      </c>
      <c r="E149" s="172" t="s">
        <v>682</v>
      </c>
      <c r="F149" s="173" t="s">
        <v>683</v>
      </c>
      <c r="G149" s="174" t="s">
        <v>188</v>
      </c>
      <c r="H149" s="175">
        <v>250</v>
      </c>
      <c r="I149" s="176"/>
      <c r="J149" s="175">
        <f>ROUND(I149*H149,2)</f>
        <v>0</v>
      </c>
      <c r="K149" s="173" t="s">
        <v>1</v>
      </c>
      <c r="L149" s="36"/>
      <c r="M149" s="177" t="s">
        <v>1</v>
      </c>
      <c r="N149" s="178" t="s">
        <v>41</v>
      </c>
      <c r="O149" s="74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160</v>
      </c>
      <c r="AT149" s="181" t="s">
        <v>132</v>
      </c>
      <c r="AU149" s="181" t="s">
        <v>86</v>
      </c>
      <c r="AY149" s="16" t="s">
        <v>131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84</v>
      </c>
      <c r="BK149" s="182">
        <f>ROUND(I149*H149,2)</f>
        <v>0</v>
      </c>
      <c r="BL149" s="16" t="s">
        <v>160</v>
      </c>
      <c r="BM149" s="181" t="s">
        <v>384</v>
      </c>
    </row>
    <row r="150" s="2" customFormat="1" ht="21.75" customHeight="1">
      <c r="A150" s="35"/>
      <c r="B150" s="170"/>
      <c r="C150" s="171" t="s">
        <v>214</v>
      </c>
      <c r="D150" s="171" t="s">
        <v>132</v>
      </c>
      <c r="E150" s="172" t="s">
        <v>684</v>
      </c>
      <c r="F150" s="173" t="s">
        <v>685</v>
      </c>
      <c r="G150" s="174" t="s">
        <v>188</v>
      </c>
      <c r="H150" s="175">
        <v>250</v>
      </c>
      <c r="I150" s="176"/>
      <c r="J150" s="175">
        <f>ROUND(I150*H150,2)</f>
        <v>0</v>
      </c>
      <c r="K150" s="173" t="s">
        <v>1</v>
      </c>
      <c r="L150" s="36"/>
      <c r="M150" s="177" t="s">
        <v>1</v>
      </c>
      <c r="N150" s="178" t="s">
        <v>41</v>
      </c>
      <c r="O150" s="74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160</v>
      </c>
      <c r="AT150" s="181" t="s">
        <v>132</v>
      </c>
      <c r="AU150" s="181" t="s">
        <v>86</v>
      </c>
      <c r="AY150" s="16" t="s">
        <v>131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6" t="s">
        <v>84</v>
      </c>
      <c r="BK150" s="182">
        <f>ROUND(I150*H150,2)</f>
        <v>0</v>
      </c>
      <c r="BL150" s="16" t="s">
        <v>160</v>
      </c>
      <c r="BM150" s="181" t="s">
        <v>389</v>
      </c>
    </row>
    <row r="151" s="2" customFormat="1" ht="16.5" customHeight="1">
      <c r="A151" s="35"/>
      <c r="B151" s="170"/>
      <c r="C151" s="171" t="s">
        <v>373</v>
      </c>
      <c r="D151" s="171" t="s">
        <v>132</v>
      </c>
      <c r="E151" s="172" t="s">
        <v>686</v>
      </c>
      <c r="F151" s="173" t="s">
        <v>687</v>
      </c>
      <c r="G151" s="174" t="s">
        <v>188</v>
      </c>
      <c r="H151" s="175">
        <v>250</v>
      </c>
      <c r="I151" s="176"/>
      <c r="J151" s="175">
        <f>ROUND(I151*H151,2)</f>
        <v>0</v>
      </c>
      <c r="K151" s="173" t="s">
        <v>1</v>
      </c>
      <c r="L151" s="36"/>
      <c r="M151" s="177" t="s">
        <v>1</v>
      </c>
      <c r="N151" s="178" t="s">
        <v>41</v>
      </c>
      <c r="O151" s="74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160</v>
      </c>
      <c r="AT151" s="181" t="s">
        <v>132</v>
      </c>
      <c r="AU151" s="181" t="s">
        <v>86</v>
      </c>
      <c r="AY151" s="16" t="s">
        <v>131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6" t="s">
        <v>84</v>
      </c>
      <c r="BK151" s="182">
        <f>ROUND(I151*H151,2)</f>
        <v>0</v>
      </c>
      <c r="BL151" s="16" t="s">
        <v>160</v>
      </c>
      <c r="BM151" s="181" t="s">
        <v>392</v>
      </c>
    </row>
    <row r="152" s="2" customFormat="1" ht="16.5" customHeight="1">
      <c r="A152" s="35"/>
      <c r="B152" s="170"/>
      <c r="C152" s="171" t="s">
        <v>217</v>
      </c>
      <c r="D152" s="171" t="s">
        <v>132</v>
      </c>
      <c r="E152" s="172" t="s">
        <v>688</v>
      </c>
      <c r="F152" s="173" t="s">
        <v>689</v>
      </c>
      <c r="G152" s="174" t="s">
        <v>188</v>
      </c>
      <c r="H152" s="175">
        <v>250</v>
      </c>
      <c r="I152" s="176"/>
      <c r="J152" s="175">
        <f>ROUND(I152*H152,2)</f>
        <v>0</v>
      </c>
      <c r="K152" s="173" t="s">
        <v>1</v>
      </c>
      <c r="L152" s="36"/>
      <c r="M152" s="177" t="s">
        <v>1</v>
      </c>
      <c r="N152" s="178" t="s">
        <v>41</v>
      </c>
      <c r="O152" s="74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1" t="s">
        <v>160</v>
      </c>
      <c r="AT152" s="181" t="s">
        <v>132</v>
      </c>
      <c r="AU152" s="181" t="s">
        <v>86</v>
      </c>
      <c r="AY152" s="16" t="s">
        <v>131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6" t="s">
        <v>84</v>
      </c>
      <c r="BK152" s="182">
        <f>ROUND(I152*H152,2)</f>
        <v>0</v>
      </c>
      <c r="BL152" s="16" t="s">
        <v>160</v>
      </c>
      <c r="BM152" s="181" t="s">
        <v>397</v>
      </c>
    </row>
    <row r="153" s="2" customFormat="1" ht="16.5" customHeight="1">
      <c r="A153" s="35"/>
      <c r="B153" s="170"/>
      <c r="C153" s="171" t="s">
        <v>380</v>
      </c>
      <c r="D153" s="171" t="s">
        <v>132</v>
      </c>
      <c r="E153" s="172" t="s">
        <v>690</v>
      </c>
      <c r="F153" s="173" t="s">
        <v>691</v>
      </c>
      <c r="G153" s="174" t="s">
        <v>221</v>
      </c>
      <c r="H153" s="175">
        <v>28</v>
      </c>
      <c r="I153" s="176"/>
      <c r="J153" s="175">
        <f>ROUND(I153*H153,2)</f>
        <v>0</v>
      </c>
      <c r="K153" s="173" t="s">
        <v>1</v>
      </c>
      <c r="L153" s="36"/>
      <c r="M153" s="177" t="s">
        <v>1</v>
      </c>
      <c r="N153" s="178" t="s">
        <v>41</v>
      </c>
      <c r="O153" s="74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160</v>
      </c>
      <c r="AT153" s="181" t="s">
        <v>132</v>
      </c>
      <c r="AU153" s="181" t="s">
        <v>86</v>
      </c>
      <c r="AY153" s="16" t="s">
        <v>131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6" t="s">
        <v>84</v>
      </c>
      <c r="BK153" s="182">
        <f>ROUND(I153*H153,2)</f>
        <v>0</v>
      </c>
      <c r="BL153" s="16" t="s">
        <v>160</v>
      </c>
      <c r="BM153" s="181" t="s">
        <v>402</v>
      </c>
    </row>
    <row r="154" s="2" customFormat="1" ht="24.15" customHeight="1">
      <c r="A154" s="35"/>
      <c r="B154" s="170"/>
      <c r="C154" s="171" t="s">
        <v>222</v>
      </c>
      <c r="D154" s="171" t="s">
        <v>132</v>
      </c>
      <c r="E154" s="172" t="s">
        <v>692</v>
      </c>
      <c r="F154" s="173" t="s">
        <v>693</v>
      </c>
      <c r="G154" s="174" t="s">
        <v>221</v>
      </c>
      <c r="H154" s="175">
        <v>28</v>
      </c>
      <c r="I154" s="176"/>
      <c r="J154" s="175">
        <f>ROUND(I154*H154,2)</f>
        <v>0</v>
      </c>
      <c r="K154" s="173" t="s">
        <v>1</v>
      </c>
      <c r="L154" s="36"/>
      <c r="M154" s="177" t="s">
        <v>1</v>
      </c>
      <c r="N154" s="178" t="s">
        <v>41</v>
      </c>
      <c r="O154" s="74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1" t="s">
        <v>160</v>
      </c>
      <c r="AT154" s="181" t="s">
        <v>132</v>
      </c>
      <c r="AU154" s="181" t="s">
        <v>86</v>
      </c>
      <c r="AY154" s="16" t="s">
        <v>131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6" t="s">
        <v>84</v>
      </c>
      <c r="BK154" s="182">
        <f>ROUND(I154*H154,2)</f>
        <v>0</v>
      </c>
      <c r="BL154" s="16" t="s">
        <v>160</v>
      </c>
      <c r="BM154" s="181" t="s">
        <v>406</v>
      </c>
    </row>
    <row r="155" s="2" customFormat="1" ht="24.15" customHeight="1">
      <c r="A155" s="35"/>
      <c r="B155" s="170"/>
      <c r="C155" s="171" t="s">
        <v>386</v>
      </c>
      <c r="D155" s="171" t="s">
        <v>132</v>
      </c>
      <c r="E155" s="172" t="s">
        <v>694</v>
      </c>
      <c r="F155" s="173" t="s">
        <v>695</v>
      </c>
      <c r="G155" s="174" t="s">
        <v>221</v>
      </c>
      <c r="H155" s="175">
        <v>2</v>
      </c>
      <c r="I155" s="176"/>
      <c r="J155" s="175">
        <f>ROUND(I155*H155,2)</f>
        <v>0</v>
      </c>
      <c r="K155" s="173" t="s">
        <v>1</v>
      </c>
      <c r="L155" s="36"/>
      <c r="M155" s="177" t="s">
        <v>1</v>
      </c>
      <c r="N155" s="178" t="s">
        <v>41</v>
      </c>
      <c r="O155" s="74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1" t="s">
        <v>160</v>
      </c>
      <c r="AT155" s="181" t="s">
        <v>132</v>
      </c>
      <c r="AU155" s="181" t="s">
        <v>86</v>
      </c>
      <c r="AY155" s="16" t="s">
        <v>131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6" t="s">
        <v>84</v>
      </c>
      <c r="BK155" s="182">
        <f>ROUND(I155*H155,2)</f>
        <v>0</v>
      </c>
      <c r="BL155" s="16" t="s">
        <v>160</v>
      </c>
      <c r="BM155" s="181" t="s">
        <v>411</v>
      </c>
    </row>
    <row r="156" s="2" customFormat="1" ht="16.5" customHeight="1">
      <c r="A156" s="35"/>
      <c r="B156" s="170"/>
      <c r="C156" s="171" t="s">
        <v>225</v>
      </c>
      <c r="D156" s="171" t="s">
        <v>132</v>
      </c>
      <c r="E156" s="172" t="s">
        <v>696</v>
      </c>
      <c r="F156" s="173" t="s">
        <v>697</v>
      </c>
      <c r="G156" s="174" t="s">
        <v>221</v>
      </c>
      <c r="H156" s="175">
        <v>36</v>
      </c>
      <c r="I156" s="176"/>
      <c r="J156" s="175">
        <f>ROUND(I156*H156,2)</f>
        <v>0</v>
      </c>
      <c r="K156" s="173" t="s">
        <v>1</v>
      </c>
      <c r="L156" s="36"/>
      <c r="M156" s="177" t="s">
        <v>1</v>
      </c>
      <c r="N156" s="178" t="s">
        <v>41</v>
      </c>
      <c r="O156" s="74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160</v>
      </c>
      <c r="AT156" s="181" t="s">
        <v>132</v>
      </c>
      <c r="AU156" s="181" t="s">
        <v>86</v>
      </c>
      <c r="AY156" s="16" t="s">
        <v>131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6" t="s">
        <v>84</v>
      </c>
      <c r="BK156" s="182">
        <f>ROUND(I156*H156,2)</f>
        <v>0</v>
      </c>
      <c r="BL156" s="16" t="s">
        <v>160</v>
      </c>
      <c r="BM156" s="181" t="s">
        <v>415</v>
      </c>
    </row>
    <row r="157" s="2" customFormat="1" ht="16.5" customHeight="1">
      <c r="A157" s="35"/>
      <c r="B157" s="170"/>
      <c r="C157" s="171" t="s">
        <v>394</v>
      </c>
      <c r="D157" s="171" t="s">
        <v>132</v>
      </c>
      <c r="E157" s="172" t="s">
        <v>698</v>
      </c>
      <c r="F157" s="173" t="s">
        <v>699</v>
      </c>
      <c r="G157" s="174" t="s">
        <v>221</v>
      </c>
      <c r="H157" s="175">
        <v>8</v>
      </c>
      <c r="I157" s="176"/>
      <c r="J157" s="175">
        <f>ROUND(I157*H157,2)</f>
        <v>0</v>
      </c>
      <c r="K157" s="173" t="s">
        <v>1</v>
      </c>
      <c r="L157" s="36"/>
      <c r="M157" s="177" t="s">
        <v>1</v>
      </c>
      <c r="N157" s="178" t="s">
        <v>41</v>
      </c>
      <c r="O157" s="74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1" t="s">
        <v>160</v>
      </c>
      <c r="AT157" s="181" t="s">
        <v>132</v>
      </c>
      <c r="AU157" s="181" t="s">
        <v>86</v>
      </c>
      <c r="AY157" s="16" t="s">
        <v>131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6" t="s">
        <v>84</v>
      </c>
      <c r="BK157" s="182">
        <f>ROUND(I157*H157,2)</f>
        <v>0</v>
      </c>
      <c r="BL157" s="16" t="s">
        <v>160</v>
      </c>
      <c r="BM157" s="181" t="s">
        <v>419</v>
      </c>
    </row>
    <row r="158" s="2" customFormat="1" ht="16.5" customHeight="1">
      <c r="A158" s="35"/>
      <c r="B158" s="170"/>
      <c r="C158" s="171" t="s">
        <v>229</v>
      </c>
      <c r="D158" s="171" t="s">
        <v>132</v>
      </c>
      <c r="E158" s="172" t="s">
        <v>700</v>
      </c>
      <c r="F158" s="173" t="s">
        <v>701</v>
      </c>
      <c r="G158" s="174" t="s">
        <v>221</v>
      </c>
      <c r="H158" s="175">
        <v>250</v>
      </c>
      <c r="I158" s="176"/>
      <c r="J158" s="175">
        <f>ROUND(I158*H158,2)</f>
        <v>0</v>
      </c>
      <c r="K158" s="173" t="s">
        <v>1</v>
      </c>
      <c r="L158" s="36"/>
      <c r="M158" s="177" t="s">
        <v>1</v>
      </c>
      <c r="N158" s="178" t="s">
        <v>41</v>
      </c>
      <c r="O158" s="74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160</v>
      </c>
      <c r="AT158" s="181" t="s">
        <v>132</v>
      </c>
      <c r="AU158" s="181" t="s">
        <v>86</v>
      </c>
      <c r="AY158" s="16" t="s">
        <v>131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6" t="s">
        <v>84</v>
      </c>
      <c r="BK158" s="182">
        <f>ROUND(I158*H158,2)</f>
        <v>0</v>
      </c>
      <c r="BL158" s="16" t="s">
        <v>160</v>
      </c>
      <c r="BM158" s="181" t="s">
        <v>423</v>
      </c>
    </row>
    <row r="159" s="2" customFormat="1" ht="21.75" customHeight="1">
      <c r="A159" s="35"/>
      <c r="B159" s="170"/>
      <c r="C159" s="171" t="s">
        <v>403</v>
      </c>
      <c r="D159" s="171" t="s">
        <v>132</v>
      </c>
      <c r="E159" s="172" t="s">
        <v>702</v>
      </c>
      <c r="F159" s="173" t="s">
        <v>703</v>
      </c>
      <c r="G159" s="174" t="s">
        <v>221</v>
      </c>
      <c r="H159" s="175">
        <v>5</v>
      </c>
      <c r="I159" s="176"/>
      <c r="J159" s="175">
        <f>ROUND(I159*H159,2)</f>
        <v>0</v>
      </c>
      <c r="K159" s="173" t="s">
        <v>1</v>
      </c>
      <c r="L159" s="36"/>
      <c r="M159" s="177" t="s">
        <v>1</v>
      </c>
      <c r="N159" s="178" t="s">
        <v>41</v>
      </c>
      <c r="O159" s="74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160</v>
      </c>
      <c r="AT159" s="181" t="s">
        <v>132</v>
      </c>
      <c r="AU159" s="181" t="s">
        <v>86</v>
      </c>
      <c r="AY159" s="16" t="s">
        <v>131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6" t="s">
        <v>84</v>
      </c>
      <c r="BK159" s="182">
        <f>ROUND(I159*H159,2)</f>
        <v>0</v>
      </c>
      <c r="BL159" s="16" t="s">
        <v>160</v>
      </c>
      <c r="BM159" s="181" t="s">
        <v>426</v>
      </c>
    </row>
    <row r="160" s="2" customFormat="1" ht="16.5" customHeight="1">
      <c r="A160" s="35"/>
      <c r="B160" s="170"/>
      <c r="C160" s="171" t="s">
        <v>234</v>
      </c>
      <c r="D160" s="171" t="s">
        <v>132</v>
      </c>
      <c r="E160" s="172" t="s">
        <v>704</v>
      </c>
      <c r="F160" s="173" t="s">
        <v>705</v>
      </c>
      <c r="G160" s="174" t="s">
        <v>221</v>
      </c>
      <c r="H160" s="175">
        <v>50</v>
      </c>
      <c r="I160" s="176"/>
      <c r="J160" s="175">
        <f>ROUND(I160*H160,2)</f>
        <v>0</v>
      </c>
      <c r="K160" s="173" t="s">
        <v>1</v>
      </c>
      <c r="L160" s="36"/>
      <c r="M160" s="177" t="s">
        <v>1</v>
      </c>
      <c r="N160" s="178" t="s">
        <v>41</v>
      </c>
      <c r="O160" s="74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1" t="s">
        <v>160</v>
      </c>
      <c r="AT160" s="181" t="s">
        <v>132</v>
      </c>
      <c r="AU160" s="181" t="s">
        <v>86</v>
      </c>
      <c r="AY160" s="16" t="s">
        <v>131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6" t="s">
        <v>84</v>
      </c>
      <c r="BK160" s="182">
        <f>ROUND(I160*H160,2)</f>
        <v>0</v>
      </c>
      <c r="BL160" s="16" t="s">
        <v>160</v>
      </c>
      <c r="BM160" s="181" t="s">
        <v>430</v>
      </c>
    </row>
    <row r="161" s="2" customFormat="1" ht="24.15" customHeight="1">
      <c r="A161" s="35"/>
      <c r="B161" s="170"/>
      <c r="C161" s="171" t="s">
        <v>412</v>
      </c>
      <c r="D161" s="171" t="s">
        <v>132</v>
      </c>
      <c r="E161" s="172" t="s">
        <v>706</v>
      </c>
      <c r="F161" s="173" t="s">
        <v>707</v>
      </c>
      <c r="G161" s="174" t="s">
        <v>221</v>
      </c>
      <c r="H161" s="175">
        <v>70</v>
      </c>
      <c r="I161" s="176"/>
      <c r="J161" s="175">
        <f>ROUND(I161*H161,2)</f>
        <v>0</v>
      </c>
      <c r="K161" s="173" t="s">
        <v>1</v>
      </c>
      <c r="L161" s="36"/>
      <c r="M161" s="183" t="s">
        <v>1</v>
      </c>
      <c r="N161" s="184" t="s">
        <v>41</v>
      </c>
      <c r="O161" s="185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160</v>
      </c>
      <c r="AT161" s="181" t="s">
        <v>132</v>
      </c>
      <c r="AU161" s="181" t="s">
        <v>86</v>
      </c>
      <c r="AY161" s="16" t="s">
        <v>131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6" t="s">
        <v>84</v>
      </c>
      <c r="BK161" s="182">
        <f>ROUND(I161*H161,2)</f>
        <v>0</v>
      </c>
      <c r="BL161" s="16" t="s">
        <v>160</v>
      </c>
      <c r="BM161" s="181" t="s">
        <v>433</v>
      </c>
    </row>
    <row r="162" s="2" customFormat="1" ht="6.96" customHeight="1">
      <c r="A162" s="35"/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36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autoFilter ref="C121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109</v>
      </c>
      <c r="L4" s="19"/>
      <c r="M4" s="125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26" t="str">
        <f>'Rekapitulace stavby'!K6</f>
        <v>Rekonstrukce parku Mírové náměstí, M.lázně - rozpočet 2024</v>
      </c>
      <c r="F7" s="29"/>
      <c r="G7" s="29"/>
      <c r="H7" s="29"/>
      <c r="L7" s="19"/>
    </row>
    <row r="8" s="1" customFormat="1" ht="12" customHeight="1">
      <c r="B8" s="19"/>
      <c r="D8" s="29" t="s">
        <v>110</v>
      </c>
      <c r="L8" s="19"/>
    </row>
    <row r="9" s="2" customFormat="1" ht="16.5" customHeight="1">
      <c r="A9" s="35"/>
      <c r="B9" s="36"/>
      <c r="C9" s="35"/>
      <c r="D9" s="35"/>
      <c r="E9" s="126" t="s">
        <v>165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166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36"/>
      <c r="C11" s="35"/>
      <c r="D11" s="35"/>
      <c r="E11" s="64" t="s">
        <v>708</v>
      </c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36"/>
      <c r="C13" s="35"/>
      <c r="D13" s="29" t="s">
        <v>18</v>
      </c>
      <c r="E13" s="35"/>
      <c r="F13" s="24" t="s">
        <v>1</v>
      </c>
      <c r="G13" s="35"/>
      <c r="H13" s="35"/>
      <c r="I13" s="29" t="s">
        <v>19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20</v>
      </c>
      <c r="E14" s="35"/>
      <c r="F14" s="24" t="s">
        <v>21</v>
      </c>
      <c r="G14" s="35"/>
      <c r="H14" s="35"/>
      <c r="I14" s="29" t="s">
        <v>22</v>
      </c>
      <c r="J14" s="66" t="str">
        <f>'Rekapitulace stavby'!AN8</f>
        <v>1. 7. 2024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24</v>
      </c>
      <c r="E16" s="35"/>
      <c r="F16" s="35"/>
      <c r="G16" s="35"/>
      <c r="H16" s="35"/>
      <c r="I16" s="29" t="s">
        <v>25</v>
      </c>
      <c r="J16" s="24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36"/>
      <c r="C17" s="35"/>
      <c r="D17" s="35"/>
      <c r="E17" s="24" t="s">
        <v>26</v>
      </c>
      <c r="F17" s="35"/>
      <c r="G17" s="35"/>
      <c r="H17" s="35"/>
      <c r="I17" s="29" t="s">
        <v>27</v>
      </c>
      <c r="J17" s="24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36"/>
      <c r="C19" s="35"/>
      <c r="D19" s="29" t="s">
        <v>28</v>
      </c>
      <c r="E19" s="35"/>
      <c r="F19" s="35"/>
      <c r="G19" s="35"/>
      <c r="H19" s="35"/>
      <c r="I19" s="29" t="s">
        <v>25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36"/>
      <c r="C20" s="35"/>
      <c r="D20" s="35"/>
      <c r="E20" s="30" t="str">
        <f>'Rekapitulace stavby'!E14</f>
        <v>Vyplň údaj</v>
      </c>
      <c r="F20" s="24"/>
      <c r="G20" s="24"/>
      <c r="H20" s="24"/>
      <c r="I20" s="29" t="s">
        <v>27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36"/>
      <c r="C22" s="35"/>
      <c r="D22" s="29" t="s">
        <v>30</v>
      </c>
      <c r="E22" s="35"/>
      <c r="F22" s="35"/>
      <c r="G22" s="35"/>
      <c r="H22" s="35"/>
      <c r="I22" s="29" t="s">
        <v>25</v>
      </c>
      <c r="J22" s="24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36"/>
      <c r="C23" s="35"/>
      <c r="D23" s="35"/>
      <c r="E23" s="24" t="s">
        <v>31</v>
      </c>
      <c r="F23" s="35"/>
      <c r="G23" s="35"/>
      <c r="H23" s="35"/>
      <c r="I23" s="29" t="s">
        <v>27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36"/>
      <c r="C25" s="35"/>
      <c r="D25" s="29" t="s">
        <v>33</v>
      </c>
      <c r="E25" s="35"/>
      <c r="F25" s="35"/>
      <c r="G25" s="35"/>
      <c r="H25" s="35"/>
      <c r="I25" s="29" t="s">
        <v>25</v>
      </c>
      <c r="J25" s="24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36"/>
      <c r="C26" s="35"/>
      <c r="D26" s="35"/>
      <c r="E26" s="24" t="s">
        <v>34</v>
      </c>
      <c r="F26" s="35"/>
      <c r="G26" s="35"/>
      <c r="H26" s="35"/>
      <c r="I26" s="29" t="s">
        <v>27</v>
      </c>
      <c r="J26" s="24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36"/>
      <c r="C28" s="35"/>
      <c r="D28" s="29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27"/>
      <c r="B29" s="128"/>
      <c r="C29" s="127"/>
      <c r="D29" s="127"/>
      <c r="E29" s="33" t="s">
        <v>1</v>
      </c>
      <c r="F29" s="33"/>
      <c r="G29" s="33"/>
      <c r="H29" s="33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30" t="s">
        <v>36</v>
      </c>
      <c r="E32" s="35"/>
      <c r="F32" s="35"/>
      <c r="G32" s="35"/>
      <c r="H32" s="35"/>
      <c r="I32" s="35"/>
      <c r="J32" s="93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31" t="s">
        <v>40</v>
      </c>
      <c r="E35" s="29" t="s">
        <v>41</v>
      </c>
      <c r="F35" s="132">
        <f>ROUND((SUM(BE124:BE219)),  2)</f>
        <v>0</v>
      </c>
      <c r="G35" s="35"/>
      <c r="H35" s="35"/>
      <c r="I35" s="133">
        <v>0.20999999999999999</v>
      </c>
      <c r="J35" s="132">
        <f>ROUND(((SUM(BE124:BE219))*I35),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32">
        <f>ROUND((SUM(BF124:BF219)),  2)</f>
        <v>0</v>
      </c>
      <c r="G36" s="35"/>
      <c r="H36" s="35"/>
      <c r="I36" s="133">
        <v>0.12</v>
      </c>
      <c r="J36" s="132">
        <f>ROUND(((SUM(BF124:BF219))*I36),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32">
        <f>ROUND((SUM(BG124:BG219)),  2)</f>
        <v>0</v>
      </c>
      <c r="G37" s="35"/>
      <c r="H37" s="35"/>
      <c r="I37" s="133">
        <v>0.20999999999999999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32">
        <f>ROUND((SUM(BH124:BH219)),  2)</f>
        <v>0</v>
      </c>
      <c r="G38" s="35"/>
      <c r="H38" s="35"/>
      <c r="I38" s="133">
        <v>0.12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32">
        <f>ROUND((SUM(BI124:BI219)),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34"/>
      <c r="D41" s="135" t="s">
        <v>46</v>
      </c>
      <c r="E41" s="78"/>
      <c r="F41" s="78"/>
      <c r="G41" s="136" t="s">
        <v>47</v>
      </c>
      <c r="H41" s="137" t="s">
        <v>48</v>
      </c>
      <c r="I41" s="78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40" t="s">
        <v>52</v>
      </c>
      <c r="G61" s="55" t="s">
        <v>51</v>
      </c>
      <c r="H61" s="38"/>
      <c r="I61" s="38"/>
      <c r="J61" s="14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40" t="s">
        <v>52</v>
      </c>
      <c r="G76" s="55" t="s">
        <v>51</v>
      </c>
      <c r="H76" s="38"/>
      <c r="I76" s="38"/>
      <c r="J76" s="14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26" t="str">
        <f>E7</f>
        <v>Rekonstrukce parku Mírové náměstí, M.lázně - rozpočet 2024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9"/>
      <c r="C86" s="29" t="s">
        <v>110</v>
      </c>
      <c r="L86" s="19"/>
    </row>
    <row r="87" s="2" customFormat="1" ht="16.5" customHeight="1">
      <c r="A87" s="35"/>
      <c r="B87" s="36"/>
      <c r="C87" s="35"/>
      <c r="D87" s="35"/>
      <c r="E87" s="126" t="s">
        <v>165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166</v>
      </c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5"/>
      <c r="D89" s="35"/>
      <c r="E89" s="64" t="str">
        <f>E11</f>
        <v>70-A - D.07 - Automatické zavlažovací systémy</v>
      </c>
      <c r="F89" s="35"/>
      <c r="G89" s="35"/>
      <c r="H89" s="35"/>
      <c r="I89" s="35"/>
      <c r="J89" s="35"/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5"/>
      <c r="E91" s="35"/>
      <c r="F91" s="24" t="str">
        <f>F14</f>
        <v>Mariánské Lázně</v>
      </c>
      <c r="G91" s="35"/>
      <c r="H91" s="35"/>
      <c r="I91" s="29" t="s">
        <v>22</v>
      </c>
      <c r="J91" s="66" t="str">
        <f>IF(J14="","",J14)</f>
        <v>1. 7. 2024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5"/>
      <c r="E93" s="35"/>
      <c r="F93" s="24" t="str">
        <f>E17</f>
        <v>Město Mariánské Lázně</v>
      </c>
      <c r="G93" s="35"/>
      <c r="H93" s="35"/>
      <c r="I93" s="29" t="s">
        <v>30</v>
      </c>
      <c r="J93" s="33" t="str">
        <f>E23</f>
        <v>ing.Rákos Tomáš</v>
      </c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5"/>
      <c r="E94" s="35"/>
      <c r="F94" s="24" t="str">
        <f>IF(E20="","",E20)</f>
        <v>Vyplň údaj</v>
      </c>
      <c r="G94" s="35"/>
      <c r="H94" s="35"/>
      <c r="I94" s="29" t="s">
        <v>33</v>
      </c>
      <c r="J94" s="33" t="str">
        <f>E26</f>
        <v>Milan Hájek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42" t="s">
        <v>113</v>
      </c>
      <c r="D96" s="134"/>
      <c r="E96" s="134"/>
      <c r="F96" s="134"/>
      <c r="G96" s="134"/>
      <c r="H96" s="134"/>
      <c r="I96" s="134"/>
      <c r="J96" s="143" t="s">
        <v>114</v>
      </c>
      <c r="K96" s="13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44" t="s">
        <v>115</v>
      </c>
      <c r="D98" s="35"/>
      <c r="E98" s="35"/>
      <c r="F98" s="35"/>
      <c r="G98" s="35"/>
      <c r="H98" s="35"/>
      <c r="I98" s="35"/>
      <c r="J98" s="93">
        <f>J124</f>
        <v>0</v>
      </c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6" t="s">
        <v>116</v>
      </c>
    </row>
    <row r="99" s="9" customFormat="1" ht="24.96" customHeight="1">
      <c r="A99" s="9"/>
      <c r="B99" s="145"/>
      <c r="C99" s="9"/>
      <c r="D99" s="146" t="s">
        <v>168</v>
      </c>
      <c r="E99" s="147"/>
      <c r="F99" s="147"/>
      <c r="G99" s="147"/>
      <c r="H99" s="147"/>
      <c r="I99" s="147"/>
      <c r="J99" s="148">
        <f>J125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188"/>
      <c r="C100" s="12"/>
      <c r="D100" s="189" t="s">
        <v>169</v>
      </c>
      <c r="E100" s="190"/>
      <c r="F100" s="190"/>
      <c r="G100" s="190"/>
      <c r="H100" s="190"/>
      <c r="I100" s="190"/>
      <c r="J100" s="191">
        <f>J126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8"/>
      <c r="C101" s="12"/>
      <c r="D101" s="189" t="s">
        <v>250</v>
      </c>
      <c r="E101" s="190"/>
      <c r="F101" s="190"/>
      <c r="G101" s="190"/>
      <c r="H101" s="190"/>
      <c r="I101" s="190"/>
      <c r="J101" s="191">
        <f>J133</f>
        <v>0</v>
      </c>
      <c r="K101" s="12"/>
      <c r="L101" s="18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88"/>
      <c r="C102" s="12"/>
      <c r="D102" s="189" t="s">
        <v>709</v>
      </c>
      <c r="E102" s="190"/>
      <c r="F102" s="190"/>
      <c r="G102" s="190"/>
      <c r="H102" s="190"/>
      <c r="I102" s="190"/>
      <c r="J102" s="191">
        <f>J135</f>
        <v>0</v>
      </c>
      <c r="K102" s="12"/>
      <c r="L102" s="18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117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26" t="str">
        <f>E7</f>
        <v>Rekonstrukce parku Mírové náměstí, M.lázně - rozpočet 2024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9"/>
      <c r="C113" s="29" t="s">
        <v>110</v>
      </c>
      <c r="L113" s="19"/>
    </row>
    <row r="114" s="2" customFormat="1" ht="16.5" customHeight="1">
      <c r="A114" s="35"/>
      <c r="B114" s="36"/>
      <c r="C114" s="35"/>
      <c r="D114" s="35"/>
      <c r="E114" s="126" t="s">
        <v>165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E11</f>
        <v>70-A - D.07 - Automatické zavlažovací systémy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F14</f>
        <v>Mariánské Lázně</v>
      </c>
      <c r="G118" s="35"/>
      <c r="H118" s="35"/>
      <c r="I118" s="29" t="s">
        <v>22</v>
      </c>
      <c r="J118" s="66" t="str">
        <f>IF(J14="","",J14)</f>
        <v>1. 7. 2024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E17</f>
        <v>Město Mariánské Lázně</v>
      </c>
      <c r="G120" s="35"/>
      <c r="H120" s="35"/>
      <c r="I120" s="29" t="s">
        <v>30</v>
      </c>
      <c r="J120" s="33" t="str">
        <f>E23</f>
        <v>ing.Rákos Tomáš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5"/>
      <c r="E121" s="35"/>
      <c r="F121" s="24" t="str">
        <f>IF(E20="","",E20)</f>
        <v>Vyplň údaj</v>
      </c>
      <c r="G121" s="35"/>
      <c r="H121" s="35"/>
      <c r="I121" s="29" t="s">
        <v>33</v>
      </c>
      <c r="J121" s="33" t="str">
        <f>E26</f>
        <v>Milan Hájek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9"/>
      <c r="B123" s="150"/>
      <c r="C123" s="151" t="s">
        <v>118</v>
      </c>
      <c r="D123" s="152" t="s">
        <v>61</v>
      </c>
      <c r="E123" s="152" t="s">
        <v>57</v>
      </c>
      <c r="F123" s="152" t="s">
        <v>58</v>
      </c>
      <c r="G123" s="152" t="s">
        <v>119</v>
      </c>
      <c r="H123" s="152" t="s">
        <v>120</v>
      </c>
      <c r="I123" s="152" t="s">
        <v>121</v>
      </c>
      <c r="J123" s="152" t="s">
        <v>114</v>
      </c>
      <c r="K123" s="153" t="s">
        <v>122</v>
      </c>
      <c r="L123" s="154"/>
      <c r="M123" s="83" t="s">
        <v>1</v>
      </c>
      <c r="N123" s="84" t="s">
        <v>40</v>
      </c>
      <c r="O123" s="84" t="s">
        <v>123</v>
      </c>
      <c r="P123" s="84" t="s">
        <v>124</v>
      </c>
      <c r="Q123" s="84" t="s">
        <v>125</v>
      </c>
      <c r="R123" s="84" t="s">
        <v>126</v>
      </c>
      <c r="S123" s="84" t="s">
        <v>127</v>
      </c>
      <c r="T123" s="85" t="s">
        <v>128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5"/>
      <c r="B124" s="36"/>
      <c r="C124" s="90" t="s">
        <v>129</v>
      </c>
      <c r="D124" s="35"/>
      <c r="E124" s="35"/>
      <c r="F124" s="35"/>
      <c r="G124" s="35"/>
      <c r="H124" s="35"/>
      <c r="I124" s="35"/>
      <c r="J124" s="155">
        <f>BK124</f>
        <v>0</v>
      </c>
      <c r="K124" s="35"/>
      <c r="L124" s="36"/>
      <c r="M124" s="86"/>
      <c r="N124" s="70"/>
      <c r="O124" s="87"/>
      <c r="P124" s="156">
        <f>P125</f>
        <v>0</v>
      </c>
      <c r="Q124" s="87"/>
      <c r="R124" s="156">
        <f>R125</f>
        <v>0.37560000000000004</v>
      </c>
      <c r="S124" s="87"/>
      <c r="T124" s="157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75</v>
      </c>
      <c r="AU124" s="16" t="s">
        <v>116</v>
      </c>
      <c r="BK124" s="158">
        <f>BK125</f>
        <v>0</v>
      </c>
    </row>
    <row r="125" s="11" customFormat="1" ht="25.92" customHeight="1">
      <c r="A125" s="11"/>
      <c r="B125" s="159"/>
      <c r="C125" s="11"/>
      <c r="D125" s="160" t="s">
        <v>75</v>
      </c>
      <c r="E125" s="161" t="s">
        <v>174</v>
      </c>
      <c r="F125" s="161" t="s">
        <v>175</v>
      </c>
      <c r="G125" s="11"/>
      <c r="H125" s="11"/>
      <c r="I125" s="162"/>
      <c r="J125" s="163">
        <f>BK125</f>
        <v>0</v>
      </c>
      <c r="K125" s="11"/>
      <c r="L125" s="159"/>
      <c r="M125" s="164"/>
      <c r="N125" s="165"/>
      <c r="O125" s="165"/>
      <c r="P125" s="166">
        <f>P126+P133+P135</f>
        <v>0</v>
      </c>
      <c r="Q125" s="165"/>
      <c r="R125" s="166">
        <f>R126+R133+R135</f>
        <v>0.37560000000000004</v>
      </c>
      <c r="S125" s="165"/>
      <c r="T125" s="167">
        <f>T126+T133+T135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60" t="s">
        <v>84</v>
      </c>
      <c r="AT125" s="168" t="s">
        <v>75</v>
      </c>
      <c r="AU125" s="168" t="s">
        <v>76</v>
      </c>
      <c r="AY125" s="160" t="s">
        <v>131</v>
      </c>
      <c r="BK125" s="169">
        <f>BK126+BK133+BK135</f>
        <v>0</v>
      </c>
    </row>
    <row r="126" s="11" customFormat="1" ht="22.8" customHeight="1">
      <c r="A126" s="11"/>
      <c r="B126" s="159"/>
      <c r="C126" s="11"/>
      <c r="D126" s="160" t="s">
        <v>75</v>
      </c>
      <c r="E126" s="192" t="s">
        <v>84</v>
      </c>
      <c r="F126" s="192" t="s">
        <v>176</v>
      </c>
      <c r="G126" s="11"/>
      <c r="H126" s="11"/>
      <c r="I126" s="162"/>
      <c r="J126" s="193">
        <f>BK126</f>
        <v>0</v>
      </c>
      <c r="K126" s="11"/>
      <c r="L126" s="159"/>
      <c r="M126" s="164"/>
      <c r="N126" s="165"/>
      <c r="O126" s="165"/>
      <c r="P126" s="166">
        <f>SUM(P127:P132)</f>
        <v>0</v>
      </c>
      <c r="Q126" s="165"/>
      <c r="R126" s="166">
        <f>SUM(R127:R132)</f>
        <v>0</v>
      </c>
      <c r="S126" s="165"/>
      <c r="T126" s="167">
        <f>SUM(T127:T132)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60" t="s">
        <v>84</v>
      </c>
      <c r="AT126" s="168" t="s">
        <v>75</v>
      </c>
      <c r="AU126" s="168" t="s">
        <v>84</v>
      </c>
      <c r="AY126" s="160" t="s">
        <v>131</v>
      </c>
      <c r="BK126" s="169">
        <f>SUM(BK127:BK132)</f>
        <v>0</v>
      </c>
    </row>
    <row r="127" s="2" customFormat="1" ht="33" customHeight="1">
      <c r="A127" s="35"/>
      <c r="B127" s="170"/>
      <c r="C127" s="171" t="s">
        <v>84</v>
      </c>
      <c r="D127" s="171" t="s">
        <v>132</v>
      </c>
      <c r="E127" s="172" t="s">
        <v>710</v>
      </c>
      <c r="F127" s="173" t="s">
        <v>711</v>
      </c>
      <c r="G127" s="174" t="s">
        <v>188</v>
      </c>
      <c r="H127" s="175">
        <v>760</v>
      </c>
      <c r="I127" s="176"/>
      <c r="J127" s="175">
        <f>ROUND(I127*H127,2)</f>
        <v>0</v>
      </c>
      <c r="K127" s="173" t="s">
        <v>180</v>
      </c>
      <c r="L127" s="36"/>
      <c r="M127" s="177" t="s">
        <v>1</v>
      </c>
      <c r="N127" s="178" t="s">
        <v>41</v>
      </c>
      <c r="O127" s="74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137</v>
      </c>
      <c r="AT127" s="181" t="s">
        <v>132</v>
      </c>
      <c r="AU127" s="181" t="s">
        <v>86</v>
      </c>
      <c r="AY127" s="16" t="s">
        <v>131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6" t="s">
        <v>84</v>
      </c>
      <c r="BK127" s="182">
        <f>ROUND(I127*H127,2)</f>
        <v>0</v>
      </c>
      <c r="BL127" s="16" t="s">
        <v>137</v>
      </c>
      <c r="BM127" s="181" t="s">
        <v>86</v>
      </c>
    </row>
    <row r="128" s="2" customFormat="1" ht="37.8" customHeight="1">
      <c r="A128" s="35"/>
      <c r="B128" s="170"/>
      <c r="C128" s="171" t="s">
        <v>86</v>
      </c>
      <c r="D128" s="171" t="s">
        <v>132</v>
      </c>
      <c r="E128" s="172" t="s">
        <v>712</v>
      </c>
      <c r="F128" s="173" t="s">
        <v>713</v>
      </c>
      <c r="G128" s="174" t="s">
        <v>185</v>
      </c>
      <c r="H128" s="175">
        <v>9.8000000000000007</v>
      </c>
      <c r="I128" s="176"/>
      <c r="J128" s="175">
        <f>ROUND(I128*H128,2)</f>
        <v>0</v>
      </c>
      <c r="K128" s="173" t="s">
        <v>180</v>
      </c>
      <c r="L128" s="36"/>
      <c r="M128" s="177" t="s">
        <v>1</v>
      </c>
      <c r="N128" s="178" t="s">
        <v>41</v>
      </c>
      <c r="O128" s="74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1" t="s">
        <v>137</v>
      </c>
      <c r="AT128" s="181" t="s">
        <v>132</v>
      </c>
      <c r="AU128" s="181" t="s">
        <v>86</v>
      </c>
      <c r="AY128" s="16" t="s">
        <v>131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6" t="s">
        <v>84</v>
      </c>
      <c r="BK128" s="182">
        <f>ROUND(I128*H128,2)</f>
        <v>0</v>
      </c>
      <c r="BL128" s="16" t="s">
        <v>137</v>
      </c>
      <c r="BM128" s="181" t="s">
        <v>137</v>
      </c>
    </row>
    <row r="129" s="2" customFormat="1" ht="24.15" customHeight="1">
      <c r="A129" s="35"/>
      <c r="B129" s="170"/>
      <c r="C129" s="171" t="s">
        <v>142</v>
      </c>
      <c r="D129" s="171" t="s">
        <v>132</v>
      </c>
      <c r="E129" s="172" t="s">
        <v>714</v>
      </c>
      <c r="F129" s="173" t="s">
        <v>715</v>
      </c>
      <c r="G129" s="174" t="s">
        <v>185</v>
      </c>
      <c r="H129" s="175">
        <v>32.600000000000001</v>
      </c>
      <c r="I129" s="176"/>
      <c r="J129" s="175">
        <f>ROUND(I129*H129,2)</f>
        <v>0</v>
      </c>
      <c r="K129" s="173" t="s">
        <v>180</v>
      </c>
      <c r="L129" s="36"/>
      <c r="M129" s="177" t="s">
        <v>1</v>
      </c>
      <c r="N129" s="178" t="s">
        <v>41</v>
      </c>
      <c r="O129" s="74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137</v>
      </c>
      <c r="AT129" s="181" t="s">
        <v>132</v>
      </c>
      <c r="AU129" s="181" t="s">
        <v>86</v>
      </c>
      <c r="AY129" s="16" t="s">
        <v>131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6" t="s">
        <v>84</v>
      </c>
      <c r="BK129" s="182">
        <f>ROUND(I129*H129,2)</f>
        <v>0</v>
      </c>
      <c r="BL129" s="16" t="s">
        <v>137</v>
      </c>
      <c r="BM129" s="181" t="s">
        <v>145</v>
      </c>
    </row>
    <row r="130" s="2" customFormat="1" ht="21.75" customHeight="1">
      <c r="A130" s="35"/>
      <c r="B130" s="170"/>
      <c r="C130" s="171" t="s">
        <v>137</v>
      </c>
      <c r="D130" s="171" t="s">
        <v>132</v>
      </c>
      <c r="E130" s="172" t="s">
        <v>716</v>
      </c>
      <c r="F130" s="173" t="s">
        <v>717</v>
      </c>
      <c r="G130" s="174" t="s">
        <v>185</v>
      </c>
      <c r="H130" s="175">
        <v>32.600000000000001</v>
      </c>
      <c r="I130" s="176"/>
      <c r="J130" s="175">
        <f>ROUND(I130*H130,2)</f>
        <v>0</v>
      </c>
      <c r="K130" s="173" t="s">
        <v>180</v>
      </c>
      <c r="L130" s="36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137</v>
      </c>
      <c r="AT130" s="181" t="s">
        <v>132</v>
      </c>
      <c r="AU130" s="181" t="s">
        <v>86</v>
      </c>
      <c r="AY130" s="16" t="s">
        <v>131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6" t="s">
        <v>84</v>
      </c>
      <c r="BK130" s="182">
        <f>ROUND(I130*H130,2)</f>
        <v>0</v>
      </c>
      <c r="BL130" s="16" t="s">
        <v>137</v>
      </c>
      <c r="BM130" s="181" t="s">
        <v>148</v>
      </c>
    </row>
    <row r="131" s="2" customFormat="1" ht="24.15" customHeight="1">
      <c r="A131" s="35"/>
      <c r="B131" s="170"/>
      <c r="C131" s="171" t="s">
        <v>130</v>
      </c>
      <c r="D131" s="171" t="s">
        <v>132</v>
      </c>
      <c r="E131" s="172" t="s">
        <v>718</v>
      </c>
      <c r="F131" s="173" t="s">
        <v>719</v>
      </c>
      <c r="G131" s="174" t="s">
        <v>185</v>
      </c>
      <c r="H131" s="175">
        <v>11.4</v>
      </c>
      <c r="I131" s="176"/>
      <c r="J131" s="175">
        <f>ROUND(I131*H131,2)</f>
        <v>0</v>
      </c>
      <c r="K131" s="173" t="s">
        <v>180</v>
      </c>
      <c r="L131" s="36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1" t="s">
        <v>137</v>
      </c>
      <c r="AT131" s="181" t="s">
        <v>132</v>
      </c>
      <c r="AU131" s="181" t="s">
        <v>86</v>
      </c>
      <c r="AY131" s="16" t="s">
        <v>131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6" t="s">
        <v>84</v>
      </c>
      <c r="BK131" s="182">
        <f>ROUND(I131*H131,2)</f>
        <v>0</v>
      </c>
      <c r="BL131" s="16" t="s">
        <v>137</v>
      </c>
      <c r="BM131" s="181" t="s">
        <v>151</v>
      </c>
    </row>
    <row r="132" s="2" customFormat="1" ht="24.15" customHeight="1">
      <c r="A132" s="35"/>
      <c r="B132" s="170"/>
      <c r="C132" s="171" t="s">
        <v>145</v>
      </c>
      <c r="D132" s="171" t="s">
        <v>132</v>
      </c>
      <c r="E132" s="172" t="s">
        <v>720</v>
      </c>
      <c r="F132" s="173" t="s">
        <v>721</v>
      </c>
      <c r="G132" s="174" t="s">
        <v>185</v>
      </c>
      <c r="H132" s="175">
        <v>11.4</v>
      </c>
      <c r="I132" s="176"/>
      <c r="J132" s="175">
        <f>ROUND(I132*H132,2)</f>
        <v>0</v>
      </c>
      <c r="K132" s="173" t="s">
        <v>180</v>
      </c>
      <c r="L132" s="36"/>
      <c r="M132" s="177" t="s">
        <v>1</v>
      </c>
      <c r="N132" s="178" t="s">
        <v>41</v>
      </c>
      <c r="O132" s="74"/>
      <c r="P132" s="179">
        <f>O132*H132</f>
        <v>0</v>
      </c>
      <c r="Q132" s="179">
        <v>0</v>
      </c>
      <c r="R132" s="179">
        <f>Q132*H132</f>
        <v>0</v>
      </c>
      <c r="S132" s="179">
        <v>0</v>
      </c>
      <c r="T132" s="18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1" t="s">
        <v>137</v>
      </c>
      <c r="AT132" s="181" t="s">
        <v>132</v>
      </c>
      <c r="AU132" s="181" t="s">
        <v>86</v>
      </c>
      <c r="AY132" s="16" t="s">
        <v>131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6" t="s">
        <v>84</v>
      </c>
      <c r="BK132" s="182">
        <f>ROUND(I132*H132,2)</f>
        <v>0</v>
      </c>
      <c r="BL132" s="16" t="s">
        <v>137</v>
      </c>
      <c r="BM132" s="181" t="s">
        <v>8</v>
      </c>
    </row>
    <row r="133" s="11" customFormat="1" ht="22.8" customHeight="1">
      <c r="A133" s="11"/>
      <c r="B133" s="159"/>
      <c r="C133" s="11"/>
      <c r="D133" s="160" t="s">
        <v>75</v>
      </c>
      <c r="E133" s="192" t="s">
        <v>137</v>
      </c>
      <c r="F133" s="192" t="s">
        <v>258</v>
      </c>
      <c r="G133" s="11"/>
      <c r="H133" s="11"/>
      <c r="I133" s="162"/>
      <c r="J133" s="193">
        <f>BK133</f>
        <v>0</v>
      </c>
      <c r="K133" s="11"/>
      <c r="L133" s="159"/>
      <c r="M133" s="164"/>
      <c r="N133" s="165"/>
      <c r="O133" s="165"/>
      <c r="P133" s="166">
        <f>P134</f>
        <v>0</v>
      </c>
      <c r="Q133" s="165"/>
      <c r="R133" s="166">
        <f>R134</f>
        <v>0</v>
      </c>
      <c r="S133" s="165"/>
      <c r="T133" s="167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60" t="s">
        <v>84</v>
      </c>
      <c r="AT133" s="168" t="s">
        <v>75</v>
      </c>
      <c r="AU133" s="168" t="s">
        <v>84</v>
      </c>
      <c r="AY133" s="160" t="s">
        <v>131</v>
      </c>
      <c r="BK133" s="169">
        <f>BK134</f>
        <v>0</v>
      </c>
    </row>
    <row r="134" s="2" customFormat="1" ht="24.15" customHeight="1">
      <c r="A134" s="35"/>
      <c r="B134" s="170"/>
      <c r="C134" s="171" t="s">
        <v>154</v>
      </c>
      <c r="D134" s="171" t="s">
        <v>132</v>
      </c>
      <c r="E134" s="172" t="s">
        <v>722</v>
      </c>
      <c r="F134" s="173" t="s">
        <v>723</v>
      </c>
      <c r="G134" s="174" t="s">
        <v>185</v>
      </c>
      <c r="H134" s="175">
        <v>5.7000000000000002</v>
      </c>
      <c r="I134" s="176"/>
      <c r="J134" s="175">
        <f>ROUND(I134*H134,2)</f>
        <v>0</v>
      </c>
      <c r="K134" s="173" t="s">
        <v>180</v>
      </c>
      <c r="L134" s="36"/>
      <c r="M134" s="177" t="s">
        <v>1</v>
      </c>
      <c r="N134" s="178" t="s">
        <v>41</v>
      </c>
      <c r="O134" s="74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137</v>
      </c>
      <c r="AT134" s="181" t="s">
        <v>132</v>
      </c>
      <c r="AU134" s="181" t="s">
        <v>86</v>
      </c>
      <c r="AY134" s="16" t="s">
        <v>131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6" t="s">
        <v>84</v>
      </c>
      <c r="BK134" s="182">
        <f>ROUND(I134*H134,2)</f>
        <v>0</v>
      </c>
      <c r="BL134" s="16" t="s">
        <v>137</v>
      </c>
      <c r="BM134" s="181" t="s">
        <v>157</v>
      </c>
    </row>
    <row r="135" s="11" customFormat="1" ht="22.8" customHeight="1">
      <c r="A135" s="11"/>
      <c r="B135" s="159"/>
      <c r="C135" s="11"/>
      <c r="D135" s="160" t="s">
        <v>75</v>
      </c>
      <c r="E135" s="192" t="s">
        <v>148</v>
      </c>
      <c r="F135" s="192" t="s">
        <v>724</v>
      </c>
      <c r="G135" s="11"/>
      <c r="H135" s="11"/>
      <c r="I135" s="162"/>
      <c r="J135" s="193">
        <f>BK135</f>
        <v>0</v>
      </c>
      <c r="K135" s="11"/>
      <c r="L135" s="159"/>
      <c r="M135" s="164"/>
      <c r="N135" s="165"/>
      <c r="O135" s="165"/>
      <c r="P135" s="166">
        <f>SUM(P136:P219)</f>
        <v>0</v>
      </c>
      <c r="Q135" s="165"/>
      <c r="R135" s="166">
        <f>SUM(R136:R219)</f>
        <v>0.37560000000000004</v>
      </c>
      <c r="S135" s="165"/>
      <c r="T135" s="167">
        <f>SUM(T136:T219)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60" t="s">
        <v>84</v>
      </c>
      <c r="AT135" s="168" t="s">
        <v>75</v>
      </c>
      <c r="AU135" s="168" t="s">
        <v>84</v>
      </c>
      <c r="AY135" s="160" t="s">
        <v>131</v>
      </c>
      <c r="BK135" s="169">
        <f>SUM(BK136:BK219)</f>
        <v>0</v>
      </c>
    </row>
    <row r="136" s="2" customFormat="1" ht="16.5" customHeight="1">
      <c r="A136" s="35"/>
      <c r="B136" s="170"/>
      <c r="C136" s="171" t="s">
        <v>148</v>
      </c>
      <c r="D136" s="171" t="s">
        <v>132</v>
      </c>
      <c r="E136" s="172" t="s">
        <v>725</v>
      </c>
      <c r="F136" s="173" t="s">
        <v>726</v>
      </c>
      <c r="G136" s="174" t="s">
        <v>188</v>
      </c>
      <c r="H136" s="175">
        <v>420</v>
      </c>
      <c r="I136" s="176"/>
      <c r="J136" s="175">
        <f>ROUND(I136*H136,2)</f>
        <v>0</v>
      </c>
      <c r="K136" s="173" t="s">
        <v>180</v>
      </c>
      <c r="L136" s="36"/>
      <c r="M136" s="177" t="s">
        <v>1</v>
      </c>
      <c r="N136" s="178" t="s">
        <v>41</v>
      </c>
      <c r="O136" s="74"/>
      <c r="P136" s="179">
        <f>O136*H136</f>
        <v>0</v>
      </c>
      <c r="Q136" s="179">
        <v>6.9999999999999994E-05</v>
      </c>
      <c r="R136" s="179">
        <f>Q136*H136</f>
        <v>0.029399999999999999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137</v>
      </c>
      <c r="AT136" s="181" t="s">
        <v>132</v>
      </c>
      <c r="AU136" s="181" t="s">
        <v>86</v>
      </c>
      <c r="AY136" s="16" t="s">
        <v>131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6" t="s">
        <v>84</v>
      </c>
      <c r="BK136" s="182">
        <f>ROUND(I136*H136,2)</f>
        <v>0</v>
      </c>
      <c r="BL136" s="16" t="s">
        <v>137</v>
      </c>
      <c r="BM136" s="181" t="s">
        <v>160</v>
      </c>
    </row>
    <row r="137" s="2" customFormat="1" ht="24.15" customHeight="1">
      <c r="A137" s="35"/>
      <c r="B137" s="170"/>
      <c r="C137" s="194" t="s">
        <v>161</v>
      </c>
      <c r="D137" s="194" t="s">
        <v>272</v>
      </c>
      <c r="E137" s="195" t="s">
        <v>727</v>
      </c>
      <c r="F137" s="196" t="s">
        <v>728</v>
      </c>
      <c r="G137" s="197" t="s">
        <v>188</v>
      </c>
      <c r="H137" s="198">
        <v>420</v>
      </c>
      <c r="I137" s="199"/>
      <c r="J137" s="198">
        <f>ROUND(I137*H137,2)</f>
        <v>0</v>
      </c>
      <c r="K137" s="196" t="s">
        <v>1</v>
      </c>
      <c r="L137" s="200"/>
      <c r="M137" s="201" t="s">
        <v>1</v>
      </c>
      <c r="N137" s="202" t="s">
        <v>41</v>
      </c>
      <c r="O137" s="74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1" t="s">
        <v>148</v>
      </c>
      <c r="AT137" s="181" t="s">
        <v>272</v>
      </c>
      <c r="AU137" s="181" t="s">
        <v>86</v>
      </c>
      <c r="AY137" s="16" t="s">
        <v>131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6" t="s">
        <v>84</v>
      </c>
      <c r="BK137" s="182">
        <f>ROUND(I137*H137,2)</f>
        <v>0</v>
      </c>
      <c r="BL137" s="16" t="s">
        <v>137</v>
      </c>
      <c r="BM137" s="181" t="s">
        <v>164</v>
      </c>
    </row>
    <row r="138" s="2" customFormat="1" ht="21.75" customHeight="1">
      <c r="A138" s="35"/>
      <c r="B138" s="170"/>
      <c r="C138" s="171" t="s">
        <v>151</v>
      </c>
      <c r="D138" s="171" t="s">
        <v>132</v>
      </c>
      <c r="E138" s="172" t="s">
        <v>729</v>
      </c>
      <c r="F138" s="173" t="s">
        <v>730</v>
      </c>
      <c r="G138" s="174" t="s">
        <v>584</v>
      </c>
      <c r="H138" s="175">
        <v>1</v>
      </c>
      <c r="I138" s="176"/>
      <c r="J138" s="175">
        <f>ROUND(I138*H138,2)</f>
        <v>0</v>
      </c>
      <c r="K138" s="173" t="s">
        <v>180</v>
      </c>
      <c r="L138" s="36"/>
      <c r="M138" s="177" t="s">
        <v>1</v>
      </c>
      <c r="N138" s="178" t="s">
        <v>41</v>
      </c>
      <c r="O138" s="74"/>
      <c r="P138" s="179">
        <f>O138*H138</f>
        <v>0</v>
      </c>
      <c r="Q138" s="179">
        <v>0.00014999999999999999</v>
      </c>
      <c r="R138" s="179">
        <f>Q138*H138</f>
        <v>0.00014999999999999999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137</v>
      </c>
      <c r="AT138" s="181" t="s">
        <v>132</v>
      </c>
      <c r="AU138" s="181" t="s">
        <v>86</v>
      </c>
      <c r="AY138" s="16" t="s">
        <v>131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6" t="s">
        <v>84</v>
      </c>
      <c r="BK138" s="182">
        <f>ROUND(I138*H138,2)</f>
        <v>0</v>
      </c>
      <c r="BL138" s="16" t="s">
        <v>137</v>
      </c>
      <c r="BM138" s="181" t="s">
        <v>202</v>
      </c>
    </row>
    <row r="139" s="2" customFormat="1" ht="21.75" customHeight="1">
      <c r="A139" s="35"/>
      <c r="B139" s="170"/>
      <c r="C139" s="194" t="s">
        <v>203</v>
      </c>
      <c r="D139" s="194" t="s">
        <v>272</v>
      </c>
      <c r="E139" s="195" t="s">
        <v>731</v>
      </c>
      <c r="F139" s="196" t="s">
        <v>732</v>
      </c>
      <c r="G139" s="197" t="s">
        <v>221</v>
      </c>
      <c r="H139" s="198">
        <v>1</v>
      </c>
      <c r="I139" s="199"/>
      <c r="J139" s="198">
        <f>ROUND(I139*H139,2)</f>
        <v>0</v>
      </c>
      <c r="K139" s="196" t="s">
        <v>1</v>
      </c>
      <c r="L139" s="200"/>
      <c r="M139" s="201" t="s">
        <v>1</v>
      </c>
      <c r="N139" s="202" t="s">
        <v>41</v>
      </c>
      <c r="O139" s="74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148</v>
      </c>
      <c r="AT139" s="181" t="s">
        <v>272</v>
      </c>
      <c r="AU139" s="181" t="s">
        <v>86</v>
      </c>
      <c r="AY139" s="16" t="s">
        <v>131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6" t="s">
        <v>84</v>
      </c>
      <c r="BK139" s="182">
        <f>ROUND(I139*H139,2)</f>
        <v>0</v>
      </c>
      <c r="BL139" s="16" t="s">
        <v>137</v>
      </c>
      <c r="BM139" s="181" t="s">
        <v>206</v>
      </c>
    </row>
    <row r="140" s="2" customFormat="1" ht="16.5" customHeight="1">
      <c r="A140" s="35"/>
      <c r="B140" s="170"/>
      <c r="C140" s="194" t="s">
        <v>8</v>
      </c>
      <c r="D140" s="194" t="s">
        <v>272</v>
      </c>
      <c r="E140" s="195" t="s">
        <v>733</v>
      </c>
      <c r="F140" s="196" t="s">
        <v>734</v>
      </c>
      <c r="G140" s="197" t="s">
        <v>221</v>
      </c>
      <c r="H140" s="198">
        <v>60</v>
      </c>
      <c r="I140" s="199"/>
      <c r="J140" s="198">
        <f>ROUND(I140*H140,2)</f>
        <v>0</v>
      </c>
      <c r="K140" s="196" t="s">
        <v>1</v>
      </c>
      <c r="L140" s="200"/>
      <c r="M140" s="201" t="s">
        <v>1</v>
      </c>
      <c r="N140" s="202" t="s">
        <v>41</v>
      </c>
      <c r="O140" s="74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1" t="s">
        <v>148</v>
      </c>
      <c r="AT140" s="181" t="s">
        <v>272</v>
      </c>
      <c r="AU140" s="181" t="s">
        <v>86</v>
      </c>
      <c r="AY140" s="16" t="s">
        <v>131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6" t="s">
        <v>84</v>
      </c>
      <c r="BK140" s="182">
        <f>ROUND(I140*H140,2)</f>
        <v>0</v>
      </c>
      <c r="BL140" s="16" t="s">
        <v>137</v>
      </c>
      <c r="BM140" s="181" t="s">
        <v>209</v>
      </c>
    </row>
    <row r="141" s="2" customFormat="1" ht="16.5" customHeight="1">
      <c r="A141" s="35"/>
      <c r="B141" s="170"/>
      <c r="C141" s="194" t="s">
        <v>211</v>
      </c>
      <c r="D141" s="194" t="s">
        <v>272</v>
      </c>
      <c r="E141" s="195" t="s">
        <v>735</v>
      </c>
      <c r="F141" s="196" t="s">
        <v>736</v>
      </c>
      <c r="G141" s="197" t="s">
        <v>221</v>
      </c>
      <c r="H141" s="198">
        <v>60</v>
      </c>
      <c r="I141" s="199"/>
      <c r="J141" s="198">
        <f>ROUND(I141*H141,2)</f>
        <v>0</v>
      </c>
      <c r="K141" s="196" t="s">
        <v>1</v>
      </c>
      <c r="L141" s="200"/>
      <c r="M141" s="201" t="s">
        <v>1</v>
      </c>
      <c r="N141" s="202" t="s">
        <v>41</v>
      </c>
      <c r="O141" s="74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1" t="s">
        <v>148</v>
      </c>
      <c r="AT141" s="181" t="s">
        <v>272</v>
      </c>
      <c r="AU141" s="181" t="s">
        <v>86</v>
      </c>
      <c r="AY141" s="16" t="s">
        <v>131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6" t="s">
        <v>84</v>
      </c>
      <c r="BK141" s="182">
        <f>ROUND(I141*H141,2)</f>
        <v>0</v>
      </c>
      <c r="BL141" s="16" t="s">
        <v>137</v>
      </c>
      <c r="BM141" s="181" t="s">
        <v>214</v>
      </c>
    </row>
    <row r="142" s="2" customFormat="1" ht="24.15" customHeight="1">
      <c r="A142" s="35"/>
      <c r="B142" s="170"/>
      <c r="C142" s="194" t="s">
        <v>157</v>
      </c>
      <c r="D142" s="194" t="s">
        <v>272</v>
      </c>
      <c r="E142" s="195" t="s">
        <v>737</v>
      </c>
      <c r="F142" s="196" t="s">
        <v>738</v>
      </c>
      <c r="G142" s="197" t="s">
        <v>221</v>
      </c>
      <c r="H142" s="198">
        <v>420</v>
      </c>
      <c r="I142" s="199"/>
      <c r="J142" s="198">
        <f>ROUND(I142*H142,2)</f>
        <v>0</v>
      </c>
      <c r="K142" s="196" t="s">
        <v>1</v>
      </c>
      <c r="L142" s="200"/>
      <c r="M142" s="201" t="s">
        <v>1</v>
      </c>
      <c r="N142" s="202" t="s">
        <v>41</v>
      </c>
      <c r="O142" s="74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148</v>
      </c>
      <c r="AT142" s="181" t="s">
        <v>272</v>
      </c>
      <c r="AU142" s="181" t="s">
        <v>86</v>
      </c>
      <c r="AY142" s="16" t="s">
        <v>131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6" t="s">
        <v>84</v>
      </c>
      <c r="BK142" s="182">
        <f>ROUND(I142*H142,2)</f>
        <v>0</v>
      </c>
      <c r="BL142" s="16" t="s">
        <v>137</v>
      </c>
      <c r="BM142" s="181" t="s">
        <v>217</v>
      </c>
    </row>
    <row r="143" s="2" customFormat="1" ht="16.5" customHeight="1">
      <c r="A143" s="35"/>
      <c r="B143" s="170"/>
      <c r="C143" s="194" t="s">
        <v>218</v>
      </c>
      <c r="D143" s="194" t="s">
        <v>272</v>
      </c>
      <c r="E143" s="195" t="s">
        <v>739</v>
      </c>
      <c r="F143" s="196" t="s">
        <v>740</v>
      </c>
      <c r="G143" s="197" t="s">
        <v>221</v>
      </c>
      <c r="H143" s="198">
        <v>5</v>
      </c>
      <c r="I143" s="199"/>
      <c r="J143" s="198">
        <f>ROUND(I143*H143,2)</f>
        <v>0</v>
      </c>
      <c r="K143" s="196" t="s">
        <v>1</v>
      </c>
      <c r="L143" s="200"/>
      <c r="M143" s="201" t="s">
        <v>1</v>
      </c>
      <c r="N143" s="202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148</v>
      </c>
      <c r="AT143" s="181" t="s">
        <v>272</v>
      </c>
      <c r="AU143" s="181" t="s">
        <v>86</v>
      </c>
      <c r="AY143" s="16" t="s">
        <v>131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6" t="s">
        <v>84</v>
      </c>
      <c r="BK143" s="182">
        <f>ROUND(I143*H143,2)</f>
        <v>0</v>
      </c>
      <c r="BL143" s="16" t="s">
        <v>137</v>
      </c>
      <c r="BM143" s="181" t="s">
        <v>222</v>
      </c>
    </row>
    <row r="144" s="2" customFormat="1" ht="16.5" customHeight="1">
      <c r="A144" s="35"/>
      <c r="B144" s="170"/>
      <c r="C144" s="194" t="s">
        <v>160</v>
      </c>
      <c r="D144" s="194" t="s">
        <v>272</v>
      </c>
      <c r="E144" s="195" t="s">
        <v>741</v>
      </c>
      <c r="F144" s="196" t="s">
        <v>742</v>
      </c>
      <c r="G144" s="197" t="s">
        <v>221</v>
      </c>
      <c r="H144" s="198">
        <v>10</v>
      </c>
      <c r="I144" s="199"/>
      <c r="J144" s="198">
        <f>ROUND(I144*H144,2)</f>
        <v>0</v>
      </c>
      <c r="K144" s="196" t="s">
        <v>1</v>
      </c>
      <c r="L144" s="200"/>
      <c r="M144" s="201" t="s">
        <v>1</v>
      </c>
      <c r="N144" s="202" t="s">
        <v>41</v>
      </c>
      <c r="O144" s="74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1" t="s">
        <v>148</v>
      </c>
      <c r="AT144" s="181" t="s">
        <v>272</v>
      </c>
      <c r="AU144" s="181" t="s">
        <v>86</v>
      </c>
      <c r="AY144" s="16" t="s">
        <v>131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6" t="s">
        <v>84</v>
      </c>
      <c r="BK144" s="182">
        <f>ROUND(I144*H144,2)</f>
        <v>0</v>
      </c>
      <c r="BL144" s="16" t="s">
        <v>137</v>
      </c>
      <c r="BM144" s="181" t="s">
        <v>225</v>
      </c>
    </row>
    <row r="145" s="2" customFormat="1" ht="16.5" customHeight="1">
      <c r="A145" s="35"/>
      <c r="B145" s="170"/>
      <c r="C145" s="194" t="s">
        <v>226</v>
      </c>
      <c r="D145" s="194" t="s">
        <v>272</v>
      </c>
      <c r="E145" s="195" t="s">
        <v>743</v>
      </c>
      <c r="F145" s="196" t="s">
        <v>744</v>
      </c>
      <c r="G145" s="197" t="s">
        <v>221</v>
      </c>
      <c r="H145" s="198">
        <v>50</v>
      </c>
      <c r="I145" s="199"/>
      <c r="J145" s="198">
        <f>ROUND(I145*H145,2)</f>
        <v>0</v>
      </c>
      <c r="K145" s="196" t="s">
        <v>1</v>
      </c>
      <c r="L145" s="200"/>
      <c r="M145" s="201" t="s">
        <v>1</v>
      </c>
      <c r="N145" s="202" t="s">
        <v>41</v>
      </c>
      <c r="O145" s="74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148</v>
      </c>
      <c r="AT145" s="181" t="s">
        <v>272</v>
      </c>
      <c r="AU145" s="181" t="s">
        <v>86</v>
      </c>
      <c r="AY145" s="16" t="s">
        <v>131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6" t="s">
        <v>84</v>
      </c>
      <c r="BK145" s="182">
        <f>ROUND(I145*H145,2)</f>
        <v>0</v>
      </c>
      <c r="BL145" s="16" t="s">
        <v>137</v>
      </c>
      <c r="BM145" s="181" t="s">
        <v>229</v>
      </c>
    </row>
    <row r="146" s="2" customFormat="1" ht="16.5" customHeight="1">
      <c r="A146" s="35"/>
      <c r="B146" s="170"/>
      <c r="C146" s="194" t="s">
        <v>164</v>
      </c>
      <c r="D146" s="194" t="s">
        <v>272</v>
      </c>
      <c r="E146" s="195" t="s">
        <v>745</v>
      </c>
      <c r="F146" s="196" t="s">
        <v>746</v>
      </c>
      <c r="G146" s="197" t="s">
        <v>221</v>
      </c>
      <c r="H146" s="198">
        <v>10</v>
      </c>
      <c r="I146" s="199"/>
      <c r="J146" s="198">
        <f>ROUND(I146*H146,2)</f>
        <v>0</v>
      </c>
      <c r="K146" s="196" t="s">
        <v>1</v>
      </c>
      <c r="L146" s="200"/>
      <c r="M146" s="201" t="s">
        <v>1</v>
      </c>
      <c r="N146" s="202" t="s">
        <v>41</v>
      </c>
      <c r="O146" s="74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148</v>
      </c>
      <c r="AT146" s="181" t="s">
        <v>272</v>
      </c>
      <c r="AU146" s="181" t="s">
        <v>86</v>
      </c>
      <c r="AY146" s="16" t="s">
        <v>131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6" t="s">
        <v>84</v>
      </c>
      <c r="BK146" s="182">
        <f>ROUND(I146*H146,2)</f>
        <v>0</v>
      </c>
      <c r="BL146" s="16" t="s">
        <v>137</v>
      </c>
      <c r="BM146" s="181" t="s">
        <v>234</v>
      </c>
    </row>
    <row r="147" s="2" customFormat="1" ht="24.15" customHeight="1">
      <c r="A147" s="35"/>
      <c r="B147" s="170"/>
      <c r="C147" s="171" t="s">
        <v>235</v>
      </c>
      <c r="D147" s="171" t="s">
        <v>132</v>
      </c>
      <c r="E147" s="172" t="s">
        <v>747</v>
      </c>
      <c r="F147" s="173" t="s">
        <v>748</v>
      </c>
      <c r="G147" s="174" t="s">
        <v>188</v>
      </c>
      <c r="H147" s="175">
        <v>830</v>
      </c>
      <c r="I147" s="176"/>
      <c r="J147" s="175">
        <f>ROUND(I147*H147,2)</f>
        <v>0</v>
      </c>
      <c r="K147" s="173" t="s">
        <v>180</v>
      </c>
      <c r="L147" s="36"/>
      <c r="M147" s="177" t="s">
        <v>1</v>
      </c>
      <c r="N147" s="178" t="s">
        <v>41</v>
      </c>
      <c r="O147" s="74"/>
      <c r="P147" s="179">
        <f>O147*H147</f>
        <v>0</v>
      </c>
      <c r="Q147" s="179">
        <v>0.00020000000000000001</v>
      </c>
      <c r="R147" s="179">
        <f>Q147*H147</f>
        <v>0.16600000000000001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137</v>
      </c>
      <c r="AT147" s="181" t="s">
        <v>132</v>
      </c>
      <c r="AU147" s="181" t="s">
        <v>86</v>
      </c>
      <c r="AY147" s="16" t="s">
        <v>131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6" t="s">
        <v>84</v>
      </c>
      <c r="BK147" s="182">
        <f>ROUND(I147*H147,2)</f>
        <v>0</v>
      </c>
      <c r="BL147" s="16" t="s">
        <v>137</v>
      </c>
      <c r="BM147" s="181" t="s">
        <v>238</v>
      </c>
    </row>
    <row r="148" s="2" customFormat="1" ht="21.75" customHeight="1">
      <c r="A148" s="35"/>
      <c r="B148" s="170"/>
      <c r="C148" s="194" t="s">
        <v>202</v>
      </c>
      <c r="D148" s="194" t="s">
        <v>272</v>
      </c>
      <c r="E148" s="195" t="s">
        <v>749</v>
      </c>
      <c r="F148" s="196" t="s">
        <v>750</v>
      </c>
      <c r="G148" s="197" t="s">
        <v>188</v>
      </c>
      <c r="H148" s="198">
        <v>830</v>
      </c>
      <c r="I148" s="199"/>
      <c r="J148" s="198">
        <f>ROUND(I148*H148,2)</f>
        <v>0</v>
      </c>
      <c r="K148" s="196" t="s">
        <v>1</v>
      </c>
      <c r="L148" s="200"/>
      <c r="M148" s="201" t="s">
        <v>1</v>
      </c>
      <c r="N148" s="202" t="s">
        <v>41</v>
      </c>
      <c r="O148" s="74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148</v>
      </c>
      <c r="AT148" s="181" t="s">
        <v>272</v>
      </c>
      <c r="AU148" s="181" t="s">
        <v>86</v>
      </c>
      <c r="AY148" s="16" t="s">
        <v>131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6" t="s">
        <v>84</v>
      </c>
      <c r="BK148" s="182">
        <f>ROUND(I148*H148,2)</f>
        <v>0</v>
      </c>
      <c r="BL148" s="16" t="s">
        <v>137</v>
      </c>
      <c r="BM148" s="181" t="s">
        <v>241</v>
      </c>
    </row>
    <row r="149" s="2" customFormat="1" ht="24.15" customHeight="1">
      <c r="A149" s="35"/>
      <c r="B149" s="170"/>
      <c r="C149" s="171" t="s">
        <v>7</v>
      </c>
      <c r="D149" s="171" t="s">
        <v>132</v>
      </c>
      <c r="E149" s="172" t="s">
        <v>751</v>
      </c>
      <c r="F149" s="173" t="s">
        <v>752</v>
      </c>
      <c r="G149" s="174" t="s">
        <v>188</v>
      </c>
      <c r="H149" s="175">
        <v>130</v>
      </c>
      <c r="I149" s="176"/>
      <c r="J149" s="175">
        <f>ROUND(I149*H149,2)</f>
        <v>0</v>
      </c>
      <c r="K149" s="173" t="s">
        <v>180</v>
      </c>
      <c r="L149" s="36"/>
      <c r="M149" s="177" t="s">
        <v>1</v>
      </c>
      <c r="N149" s="178" t="s">
        <v>41</v>
      </c>
      <c r="O149" s="74"/>
      <c r="P149" s="179">
        <f>O149*H149</f>
        <v>0</v>
      </c>
      <c r="Q149" s="179">
        <v>0.00031</v>
      </c>
      <c r="R149" s="179">
        <f>Q149*H149</f>
        <v>0.040300000000000002</v>
      </c>
      <c r="S149" s="179">
        <v>0</v>
      </c>
      <c r="T149" s="18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1" t="s">
        <v>137</v>
      </c>
      <c r="AT149" s="181" t="s">
        <v>132</v>
      </c>
      <c r="AU149" s="181" t="s">
        <v>86</v>
      </c>
      <c r="AY149" s="16" t="s">
        <v>131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6" t="s">
        <v>84</v>
      </c>
      <c r="BK149" s="182">
        <f>ROUND(I149*H149,2)</f>
        <v>0</v>
      </c>
      <c r="BL149" s="16" t="s">
        <v>137</v>
      </c>
      <c r="BM149" s="181" t="s">
        <v>248</v>
      </c>
    </row>
    <row r="150" s="2" customFormat="1" ht="21.75" customHeight="1">
      <c r="A150" s="35"/>
      <c r="B150" s="170"/>
      <c r="C150" s="194" t="s">
        <v>206</v>
      </c>
      <c r="D150" s="194" t="s">
        <v>272</v>
      </c>
      <c r="E150" s="195" t="s">
        <v>753</v>
      </c>
      <c r="F150" s="196" t="s">
        <v>754</v>
      </c>
      <c r="G150" s="197" t="s">
        <v>188</v>
      </c>
      <c r="H150" s="198">
        <v>130</v>
      </c>
      <c r="I150" s="199"/>
      <c r="J150" s="198">
        <f>ROUND(I150*H150,2)</f>
        <v>0</v>
      </c>
      <c r="K150" s="196" t="s">
        <v>1</v>
      </c>
      <c r="L150" s="200"/>
      <c r="M150" s="201" t="s">
        <v>1</v>
      </c>
      <c r="N150" s="202" t="s">
        <v>41</v>
      </c>
      <c r="O150" s="74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148</v>
      </c>
      <c r="AT150" s="181" t="s">
        <v>272</v>
      </c>
      <c r="AU150" s="181" t="s">
        <v>86</v>
      </c>
      <c r="AY150" s="16" t="s">
        <v>131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6" t="s">
        <v>84</v>
      </c>
      <c r="BK150" s="182">
        <f>ROUND(I150*H150,2)</f>
        <v>0</v>
      </c>
      <c r="BL150" s="16" t="s">
        <v>137</v>
      </c>
      <c r="BM150" s="181" t="s">
        <v>376</v>
      </c>
    </row>
    <row r="151" s="2" customFormat="1" ht="24.15" customHeight="1">
      <c r="A151" s="35"/>
      <c r="B151" s="170"/>
      <c r="C151" s="171" t="s">
        <v>360</v>
      </c>
      <c r="D151" s="171" t="s">
        <v>132</v>
      </c>
      <c r="E151" s="172" t="s">
        <v>755</v>
      </c>
      <c r="F151" s="173" t="s">
        <v>756</v>
      </c>
      <c r="G151" s="174" t="s">
        <v>221</v>
      </c>
      <c r="H151" s="175">
        <v>200</v>
      </c>
      <c r="I151" s="176"/>
      <c r="J151" s="175">
        <f>ROUND(I151*H151,2)</f>
        <v>0</v>
      </c>
      <c r="K151" s="173" t="s">
        <v>180</v>
      </c>
      <c r="L151" s="36"/>
      <c r="M151" s="177" t="s">
        <v>1</v>
      </c>
      <c r="N151" s="178" t="s">
        <v>41</v>
      </c>
      <c r="O151" s="74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137</v>
      </c>
      <c r="AT151" s="181" t="s">
        <v>132</v>
      </c>
      <c r="AU151" s="181" t="s">
        <v>86</v>
      </c>
      <c r="AY151" s="16" t="s">
        <v>131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6" t="s">
        <v>84</v>
      </c>
      <c r="BK151" s="182">
        <f>ROUND(I151*H151,2)</f>
        <v>0</v>
      </c>
      <c r="BL151" s="16" t="s">
        <v>137</v>
      </c>
      <c r="BM151" s="181" t="s">
        <v>379</v>
      </c>
    </row>
    <row r="152" s="2" customFormat="1" ht="16.5" customHeight="1">
      <c r="A152" s="35"/>
      <c r="B152" s="170"/>
      <c r="C152" s="194" t="s">
        <v>209</v>
      </c>
      <c r="D152" s="194" t="s">
        <v>272</v>
      </c>
      <c r="E152" s="195" t="s">
        <v>757</v>
      </c>
      <c r="F152" s="196" t="s">
        <v>758</v>
      </c>
      <c r="G152" s="197" t="s">
        <v>759</v>
      </c>
      <c r="H152" s="198">
        <v>1</v>
      </c>
      <c r="I152" s="199"/>
      <c r="J152" s="198">
        <f>ROUND(I152*H152,2)</f>
        <v>0</v>
      </c>
      <c r="K152" s="196" t="s">
        <v>1</v>
      </c>
      <c r="L152" s="200"/>
      <c r="M152" s="201" t="s">
        <v>1</v>
      </c>
      <c r="N152" s="202" t="s">
        <v>41</v>
      </c>
      <c r="O152" s="74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1" t="s">
        <v>148</v>
      </c>
      <c r="AT152" s="181" t="s">
        <v>272</v>
      </c>
      <c r="AU152" s="181" t="s">
        <v>86</v>
      </c>
      <c r="AY152" s="16" t="s">
        <v>131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6" t="s">
        <v>84</v>
      </c>
      <c r="BK152" s="182">
        <f>ROUND(I152*H152,2)</f>
        <v>0</v>
      </c>
      <c r="BL152" s="16" t="s">
        <v>137</v>
      </c>
      <c r="BM152" s="181" t="s">
        <v>383</v>
      </c>
    </row>
    <row r="153" s="2" customFormat="1" ht="24.15" customHeight="1">
      <c r="A153" s="35"/>
      <c r="B153" s="170"/>
      <c r="C153" s="171" t="s">
        <v>366</v>
      </c>
      <c r="D153" s="171" t="s">
        <v>132</v>
      </c>
      <c r="E153" s="172" t="s">
        <v>760</v>
      </c>
      <c r="F153" s="173" t="s">
        <v>761</v>
      </c>
      <c r="G153" s="174" t="s">
        <v>221</v>
      </c>
      <c r="H153" s="175">
        <v>50</v>
      </c>
      <c r="I153" s="176"/>
      <c r="J153" s="175">
        <f>ROUND(I153*H153,2)</f>
        <v>0</v>
      </c>
      <c r="K153" s="173" t="s">
        <v>180</v>
      </c>
      <c r="L153" s="36"/>
      <c r="M153" s="177" t="s">
        <v>1</v>
      </c>
      <c r="N153" s="178" t="s">
        <v>41</v>
      </c>
      <c r="O153" s="74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137</v>
      </c>
      <c r="AT153" s="181" t="s">
        <v>132</v>
      </c>
      <c r="AU153" s="181" t="s">
        <v>86</v>
      </c>
      <c r="AY153" s="16" t="s">
        <v>131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6" t="s">
        <v>84</v>
      </c>
      <c r="BK153" s="182">
        <f>ROUND(I153*H153,2)</f>
        <v>0</v>
      </c>
      <c r="BL153" s="16" t="s">
        <v>137</v>
      </c>
      <c r="BM153" s="181" t="s">
        <v>384</v>
      </c>
    </row>
    <row r="154" s="2" customFormat="1" ht="16.5" customHeight="1">
      <c r="A154" s="35"/>
      <c r="B154" s="170"/>
      <c r="C154" s="194" t="s">
        <v>214</v>
      </c>
      <c r="D154" s="194" t="s">
        <v>272</v>
      </c>
      <c r="E154" s="195" t="s">
        <v>762</v>
      </c>
      <c r="F154" s="196" t="s">
        <v>763</v>
      </c>
      <c r="G154" s="197" t="s">
        <v>759</v>
      </c>
      <c r="H154" s="198">
        <v>1</v>
      </c>
      <c r="I154" s="199"/>
      <c r="J154" s="198">
        <f>ROUND(I154*H154,2)</f>
        <v>0</v>
      </c>
      <c r="K154" s="196" t="s">
        <v>1</v>
      </c>
      <c r="L154" s="200"/>
      <c r="M154" s="201" t="s">
        <v>1</v>
      </c>
      <c r="N154" s="202" t="s">
        <v>41</v>
      </c>
      <c r="O154" s="74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1" t="s">
        <v>148</v>
      </c>
      <c r="AT154" s="181" t="s">
        <v>272</v>
      </c>
      <c r="AU154" s="181" t="s">
        <v>86</v>
      </c>
      <c r="AY154" s="16" t="s">
        <v>131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6" t="s">
        <v>84</v>
      </c>
      <c r="BK154" s="182">
        <f>ROUND(I154*H154,2)</f>
        <v>0</v>
      </c>
      <c r="BL154" s="16" t="s">
        <v>137</v>
      </c>
      <c r="BM154" s="181" t="s">
        <v>389</v>
      </c>
    </row>
    <row r="155" s="2" customFormat="1" ht="24.15" customHeight="1">
      <c r="A155" s="35"/>
      <c r="B155" s="170"/>
      <c r="C155" s="171" t="s">
        <v>373</v>
      </c>
      <c r="D155" s="171" t="s">
        <v>132</v>
      </c>
      <c r="E155" s="172" t="s">
        <v>764</v>
      </c>
      <c r="F155" s="173" t="s">
        <v>765</v>
      </c>
      <c r="G155" s="174" t="s">
        <v>221</v>
      </c>
      <c r="H155" s="175">
        <v>155</v>
      </c>
      <c r="I155" s="176"/>
      <c r="J155" s="175">
        <f>ROUND(I155*H155,2)</f>
        <v>0</v>
      </c>
      <c r="K155" s="173" t="s">
        <v>180</v>
      </c>
      <c r="L155" s="36"/>
      <c r="M155" s="177" t="s">
        <v>1</v>
      </c>
      <c r="N155" s="178" t="s">
        <v>41</v>
      </c>
      <c r="O155" s="74"/>
      <c r="P155" s="179">
        <f>O155*H155</f>
        <v>0</v>
      </c>
      <c r="Q155" s="179">
        <v>0.00017000000000000001</v>
      </c>
      <c r="R155" s="179">
        <f>Q155*H155</f>
        <v>0.026350000000000002</v>
      </c>
      <c r="S155" s="179">
        <v>0</v>
      </c>
      <c r="T155" s="18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1" t="s">
        <v>137</v>
      </c>
      <c r="AT155" s="181" t="s">
        <v>132</v>
      </c>
      <c r="AU155" s="181" t="s">
        <v>86</v>
      </c>
      <c r="AY155" s="16" t="s">
        <v>131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6" t="s">
        <v>84</v>
      </c>
      <c r="BK155" s="182">
        <f>ROUND(I155*H155,2)</f>
        <v>0</v>
      </c>
      <c r="BL155" s="16" t="s">
        <v>137</v>
      </c>
      <c r="BM155" s="181" t="s">
        <v>392</v>
      </c>
    </row>
    <row r="156" s="2" customFormat="1" ht="16.5" customHeight="1">
      <c r="A156" s="35"/>
      <c r="B156" s="170"/>
      <c r="C156" s="194" t="s">
        <v>217</v>
      </c>
      <c r="D156" s="194" t="s">
        <v>272</v>
      </c>
      <c r="E156" s="195" t="s">
        <v>766</v>
      </c>
      <c r="F156" s="196" t="s">
        <v>767</v>
      </c>
      <c r="G156" s="197" t="s">
        <v>221</v>
      </c>
      <c r="H156" s="198">
        <v>103</v>
      </c>
      <c r="I156" s="199"/>
      <c r="J156" s="198">
        <f>ROUND(I156*H156,2)</f>
        <v>0</v>
      </c>
      <c r="K156" s="196" t="s">
        <v>1</v>
      </c>
      <c r="L156" s="200"/>
      <c r="M156" s="201" t="s">
        <v>1</v>
      </c>
      <c r="N156" s="202" t="s">
        <v>41</v>
      </c>
      <c r="O156" s="74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148</v>
      </c>
      <c r="AT156" s="181" t="s">
        <v>272</v>
      </c>
      <c r="AU156" s="181" t="s">
        <v>86</v>
      </c>
      <c r="AY156" s="16" t="s">
        <v>131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6" t="s">
        <v>84</v>
      </c>
      <c r="BK156" s="182">
        <f>ROUND(I156*H156,2)</f>
        <v>0</v>
      </c>
      <c r="BL156" s="16" t="s">
        <v>137</v>
      </c>
      <c r="BM156" s="181" t="s">
        <v>397</v>
      </c>
    </row>
    <row r="157" s="2" customFormat="1" ht="16.5" customHeight="1">
      <c r="A157" s="35"/>
      <c r="B157" s="170"/>
      <c r="C157" s="194" t="s">
        <v>380</v>
      </c>
      <c r="D157" s="194" t="s">
        <v>272</v>
      </c>
      <c r="E157" s="195" t="s">
        <v>768</v>
      </c>
      <c r="F157" s="196" t="s">
        <v>769</v>
      </c>
      <c r="G157" s="197" t="s">
        <v>221</v>
      </c>
      <c r="H157" s="198">
        <v>52</v>
      </c>
      <c r="I157" s="199"/>
      <c r="J157" s="198">
        <f>ROUND(I157*H157,2)</f>
        <v>0</v>
      </c>
      <c r="K157" s="196" t="s">
        <v>1</v>
      </c>
      <c r="L157" s="200"/>
      <c r="M157" s="201" t="s">
        <v>1</v>
      </c>
      <c r="N157" s="202" t="s">
        <v>41</v>
      </c>
      <c r="O157" s="74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1" t="s">
        <v>148</v>
      </c>
      <c r="AT157" s="181" t="s">
        <v>272</v>
      </c>
      <c r="AU157" s="181" t="s">
        <v>86</v>
      </c>
      <c r="AY157" s="16" t="s">
        <v>131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6" t="s">
        <v>84</v>
      </c>
      <c r="BK157" s="182">
        <f>ROUND(I157*H157,2)</f>
        <v>0</v>
      </c>
      <c r="BL157" s="16" t="s">
        <v>137</v>
      </c>
      <c r="BM157" s="181" t="s">
        <v>402</v>
      </c>
    </row>
    <row r="158" s="2" customFormat="1" ht="21.75" customHeight="1">
      <c r="A158" s="35"/>
      <c r="B158" s="170"/>
      <c r="C158" s="171" t="s">
        <v>222</v>
      </c>
      <c r="D158" s="171" t="s">
        <v>132</v>
      </c>
      <c r="E158" s="172" t="s">
        <v>770</v>
      </c>
      <c r="F158" s="173" t="s">
        <v>771</v>
      </c>
      <c r="G158" s="174" t="s">
        <v>221</v>
      </c>
      <c r="H158" s="175">
        <v>155</v>
      </c>
      <c r="I158" s="176"/>
      <c r="J158" s="175">
        <f>ROUND(I158*H158,2)</f>
        <v>0</v>
      </c>
      <c r="K158" s="173" t="s">
        <v>180</v>
      </c>
      <c r="L158" s="36"/>
      <c r="M158" s="177" t="s">
        <v>1</v>
      </c>
      <c r="N158" s="178" t="s">
        <v>41</v>
      </c>
      <c r="O158" s="74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137</v>
      </c>
      <c r="AT158" s="181" t="s">
        <v>132</v>
      </c>
      <c r="AU158" s="181" t="s">
        <v>86</v>
      </c>
      <c r="AY158" s="16" t="s">
        <v>131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6" t="s">
        <v>84</v>
      </c>
      <c r="BK158" s="182">
        <f>ROUND(I158*H158,2)</f>
        <v>0</v>
      </c>
      <c r="BL158" s="16" t="s">
        <v>137</v>
      </c>
      <c r="BM158" s="181" t="s">
        <v>406</v>
      </c>
    </row>
    <row r="159" s="2" customFormat="1" ht="24.15" customHeight="1">
      <c r="A159" s="35"/>
      <c r="B159" s="170"/>
      <c r="C159" s="194" t="s">
        <v>386</v>
      </c>
      <c r="D159" s="194" t="s">
        <v>272</v>
      </c>
      <c r="E159" s="195" t="s">
        <v>772</v>
      </c>
      <c r="F159" s="196" t="s">
        <v>773</v>
      </c>
      <c r="G159" s="197" t="s">
        <v>221</v>
      </c>
      <c r="H159" s="198">
        <v>12</v>
      </c>
      <c r="I159" s="199"/>
      <c r="J159" s="198">
        <f>ROUND(I159*H159,2)</f>
        <v>0</v>
      </c>
      <c r="K159" s="196" t="s">
        <v>1</v>
      </c>
      <c r="L159" s="200"/>
      <c r="M159" s="201" t="s">
        <v>1</v>
      </c>
      <c r="N159" s="202" t="s">
        <v>41</v>
      </c>
      <c r="O159" s="74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148</v>
      </c>
      <c r="AT159" s="181" t="s">
        <v>272</v>
      </c>
      <c r="AU159" s="181" t="s">
        <v>86</v>
      </c>
      <c r="AY159" s="16" t="s">
        <v>131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6" t="s">
        <v>84</v>
      </c>
      <c r="BK159" s="182">
        <f>ROUND(I159*H159,2)</f>
        <v>0</v>
      </c>
      <c r="BL159" s="16" t="s">
        <v>137</v>
      </c>
      <c r="BM159" s="181" t="s">
        <v>411</v>
      </c>
    </row>
    <row r="160" s="2" customFormat="1" ht="16.5" customHeight="1">
      <c r="A160" s="35"/>
      <c r="B160" s="170"/>
      <c r="C160" s="194" t="s">
        <v>225</v>
      </c>
      <c r="D160" s="194" t="s">
        <v>272</v>
      </c>
      <c r="E160" s="195" t="s">
        <v>774</v>
      </c>
      <c r="F160" s="196" t="s">
        <v>775</v>
      </c>
      <c r="G160" s="197" t="s">
        <v>221</v>
      </c>
      <c r="H160" s="198">
        <v>1</v>
      </c>
      <c r="I160" s="199"/>
      <c r="J160" s="198">
        <f>ROUND(I160*H160,2)</f>
        <v>0</v>
      </c>
      <c r="K160" s="196" t="s">
        <v>1</v>
      </c>
      <c r="L160" s="200"/>
      <c r="M160" s="201" t="s">
        <v>1</v>
      </c>
      <c r="N160" s="202" t="s">
        <v>41</v>
      </c>
      <c r="O160" s="74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1" t="s">
        <v>148</v>
      </c>
      <c r="AT160" s="181" t="s">
        <v>272</v>
      </c>
      <c r="AU160" s="181" t="s">
        <v>86</v>
      </c>
      <c r="AY160" s="16" t="s">
        <v>131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6" t="s">
        <v>84</v>
      </c>
      <c r="BK160" s="182">
        <f>ROUND(I160*H160,2)</f>
        <v>0</v>
      </c>
      <c r="BL160" s="16" t="s">
        <v>137</v>
      </c>
      <c r="BM160" s="181" t="s">
        <v>415</v>
      </c>
    </row>
    <row r="161" s="2" customFormat="1" ht="24.15" customHeight="1">
      <c r="A161" s="35"/>
      <c r="B161" s="170"/>
      <c r="C161" s="194" t="s">
        <v>394</v>
      </c>
      <c r="D161" s="194" t="s">
        <v>272</v>
      </c>
      <c r="E161" s="195" t="s">
        <v>776</v>
      </c>
      <c r="F161" s="196" t="s">
        <v>777</v>
      </c>
      <c r="G161" s="197" t="s">
        <v>221</v>
      </c>
      <c r="H161" s="198">
        <v>108</v>
      </c>
      <c r="I161" s="199"/>
      <c r="J161" s="198">
        <f>ROUND(I161*H161,2)</f>
        <v>0</v>
      </c>
      <c r="K161" s="196" t="s">
        <v>1</v>
      </c>
      <c r="L161" s="200"/>
      <c r="M161" s="201" t="s">
        <v>1</v>
      </c>
      <c r="N161" s="202" t="s">
        <v>41</v>
      </c>
      <c r="O161" s="74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148</v>
      </c>
      <c r="AT161" s="181" t="s">
        <v>272</v>
      </c>
      <c r="AU161" s="181" t="s">
        <v>86</v>
      </c>
      <c r="AY161" s="16" t="s">
        <v>131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6" t="s">
        <v>84</v>
      </c>
      <c r="BK161" s="182">
        <f>ROUND(I161*H161,2)</f>
        <v>0</v>
      </c>
      <c r="BL161" s="16" t="s">
        <v>137</v>
      </c>
      <c r="BM161" s="181" t="s">
        <v>419</v>
      </c>
    </row>
    <row r="162" s="2" customFormat="1" ht="21.75" customHeight="1">
      <c r="A162" s="35"/>
      <c r="B162" s="170"/>
      <c r="C162" s="194" t="s">
        <v>229</v>
      </c>
      <c r="D162" s="194" t="s">
        <v>272</v>
      </c>
      <c r="E162" s="195" t="s">
        <v>778</v>
      </c>
      <c r="F162" s="196" t="s">
        <v>779</v>
      </c>
      <c r="G162" s="197" t="s">
        <v>221</v>
      </c>
      <c r="H162" s="198">
        <v>21</v>
      </c>
      <c r="I162" s="199"/>
      <c r="J162" s="198">
        <f>ROUND(I162*H162,2)</f>
        <v>0</v>
      </c>
      <c r="K162" s="196" t="s">
        <v>1</v>
      </c>
      <c r="L162" s="200"/>
      <c r="M162" s="201" t="s">
        <v>1</v>
      </c>
      <c r="N162" s="202" t="s">
        <v>41</v>
      </c>
      <c r="O162" s="74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1" t="s">
        <v>148</v>
      </c>
      <c r="AT162" s="181" t="s">
        <v>272</v>
      </c>
      <c r="AU162" s="181" t="s">
        <v>86</v>
      </c>
      <c r="AY162" s="16" t="s">
        <v>131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6" t="s">
        <v>84</v>
      </c>
      <c r="BK162" s="182">
        <f>ROUND(I162*H162,2)</f>
        <v>0</v>
      </c>
      <c r="BL162" s="16" t="s">
        <v>137</v>
      </c>
      <c r="BM162" s="181" t="s">
        <v>423</v>
      </c>
    </row>
    <row r="163" s="2" customFormat="1" ht="24.15" customHeight="1">
      <c r="A163" s="35"/>
      <c r="B163" s="170"/>
      <c r="C163" s="194" t="s">
        <v>403</v>
      </c>
      <c r="D163" s="194" t="s">
        <v>272</v>
      </c>
      <c r="E163" s="195" t="s">
        <v>780</v>
      </c>
      <c r="F163" s="196" t="s">
        <v>781</v>
      </c>
      <c r="G163" s="197" t="s">
        <v>221</v>
      </c>
      <c r="H163" s="198">
        <v>9</v>
      </c>
      <c r="I163" s="199"/>
      <c r="J163" s="198">
        <f>ROUND(I163*H163,2)</f>
        <v>0</v>
      </c>
      <c r="K163" s="196" t="s">
        <v>1</v>
      </c>
      <c r="L163" s="200"/>
      <c r="M163" s="201" t="s">
        <v>1</v>
      </c>
      <c r="N163" s="202" t="s">
        <v>41</v>
      </c>
      <c r="O163" s="74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1" t="s">
        <v>148</v>
      </c>
      <c r="AT163" s="181" t="s">
        <v>272</v>
      </c>
      <c r="AU163" s="181" t="s">
        <v>86</v>
      </c>
      <c r="AY163" s="16" t="s">
        <v>131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6" t="s">
        <v>84</v>
      </c>
      <c r="BK163" s="182">
        <f>ROUND(I163*H163,2)</f>
        <v>0</v>
      </c>
      <c r="BL163" s="16" t="s">
        <v>137</v>
      </c>
      <c r="BM163" s="181" t="s">
        <v>426</v>
      </c>
    </row>
    <row r="164" s="2" customFormat="1" ht="21.75" customHeight="1">
      <c r="A164" s="35"/>
      <c r="B164" s="170"/>
      <c r="C164" s="194" t="s">
        <v>234</v>
      </c>
      <c r="D164" s="194" t="s">
        <v>272</v>
      </c>
      <c r="E164" s="195" t="s">
        <v>782</v>
      </c>
      <c r="F164" s="196" t="s">
        <v>783</v>
      </c>
      <c r="G164" s="197" t="s">
        <v>221</v>
      </c>
      <c r="H164" s="198">
        <v>2</v>
      </c>
      <c r="I164" s="199"/>
      <c r="J164" s="198">
        <f>ROUND(I164*H164,2)</f>
        <v>0</v>
      </c>
      <c r="K164" s="196" t="s">
        <v>1</v>
      </c>
      <c r="L164" s="200"/>
      <c r="M164" s="201" t="s">
        <v>1</v>
      </c>
      <c r="N164" s="202" t="s">
        <v>41</v>
      </c>
      <c r="O164" s="74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148</v>
      </c>
      <c r="AT164" s="181" t="s">
        <v>272</v>
      </c>
      <c r="AU164" s="181" t="s">
        <v>86</v>
      </c>
      <c r="AY164" s="16" t="s">
        <v>131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6" t="s">
        <v>84</v>
      </c>
      <c r="BK164" s="182">
        <f>ROUND(I164*H164,2)</f>
        <v>0</v>
      </c>
      <c r="BL164" s="16" t="s">
        <v>137</v>
      </c>
      <c r="BM164" s="181" t="s">
        <v>430</v>
      </c>
    </row>
    <row r="165" s="2" customFormat="1" ht="16.5" customHeight="1">
      <c r="A165" s="35"/>
      <c r="B165" s="170"/>
      <c r="C165" s="194" t="s">
        <v>412</v>
      </c>
      <c r="D165" s="194" t="s">
        <v>272</v>
      </c>
      <c r="E165" s="195" t="s">
        <v>784</v>
      </c>
      <c r="F165" s="196" t="s">
        <v>785</v>
      </c>
      <c r="G165" s="197" t="s">
        <v>221</v>
      </c>
      <c r="H165" s="198">
        <v>2</v>
      </c>
      <c r="I165" s="199"/>
      <c r="J165" s="198">
        <f>ROUND(I165*H165,2)</f>
        <v>0</v>
      </c>
      <c r="K165" s="196" t="s">
        <v>1</v>
      </c>
      <c r="L165" s="200"/>
      <c r="M165" s="201" t="s">
        <v>1</v>
      </c>
      <c r="N165" s="202" t="s">
        <v>41</v>
      </c>
      <c r="O165" s="74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1" t="s">
        <v>148</v>
      </c>
      <c r="AT165" s="181" t="s">
        <v>272</v>
      </c>
      <c r="AU165" s="181" t="s">
        <v>86</v>
      </c>
      <c r="AY165" s="16" t="s">
        <v>131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6" t="s">
        <v>84</v>
      </c>
      <c r="BK165" s="182">
        <f>ROUND(I165*H165,2)</f>
        <v>0</v>
      </c>
      <c r="BL165" s="16" t="s">
        <v>137</v>
      </c>
      <c r="BM165" s="181" t="s">
        <v>433</v>
      </c>
    </row>
    <row r="166" s="2" customFormat="1" ht="16.5" customHeight="1">
      <c r="A166" s="35"/>
      <c r="B166" s="170"/>
      <c r="C166" s="194" t="s">
        <v>238</v>
      </c>
      <c r="D166" s="194" t="s">
        <v>272</v>
      </c>
      <c r="E166" s="195" t="s">
        <v>786</v>
      </c>
      <c r="F166" s="196" t="s">
        <v>787</v>
      </c>
      <c r="G166" s="197" t="s">
        <v>221</v>
      </c>
      <c r="H166" s="198">
        <v>170</v>
      </c>
      <c r="I166" s="199"/>
      <c r="J166" s="198">
        <f>ROUND(I166*H166,2)</f>
        <v>0</v>
      </c>
      <c r="K166" s="196" t="s">
        <v>1</v>
      </c>
      <c r="L166" s="200"/>
      <c r="M166" s="201" t="s">
        <v>1</v>
      </c>
      <c r="N166" s="202" t="s">
        <v>41</v>
      </c>
      <c r="O166" s="74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1" t="s">
        <v>148</v>
      </c>
      <c r="AT166" s="181" t="s">
        <v>272</v>
      </c>
      <c r="AU166" s="181" t="s">
        <v>86</v>
      </c>
      <c r="AY166" s="16" t="s">
        <v>131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6" t="s">
        <v>84</v>
      </c>
      <c r="BK166" s="182">
        <f>ROUND(I166*H166,2)</f>
        <v>0</v>
      </c>
      <c r="BL166" s="16" t="s">
        <v>137</v>
      </c>
      <c r="BM166" s="181" t="s">
        <v>441</v>
      </c>
    </row>
    <row r="167" s="2" customFormat="1" ht="16.5" customHeight="1">
      <c r="A167" s="35"/>
      <c r="B167" s="170"/>
      <c r="C167" s="194" t="s">
        <v>420</v>
      </c>
      <c r="D167" s="194" t="s">
        <v>272</v>
      </c>
      <c r="E167" s="195" t="s">
        <v>788</v>
      </c>
      <c r="F167" s="196" t="s">
        <v>789</v>
      </c>
      <c r="G167" s="197" t="s">
        <v>221</v>
      </c>
      <c r="H167" s="198">
        <v>50</v>
      </c>
      <c r="I167" s="199"/>
      <c r="J167" s="198">
        <f>ROUND(I167*H167,2)</f>
        <v>0</v>
      </c>
      <c r="K167" s="196" t="s">
        <v>1</v>
      </c>
      <c r="L167" s="200"/>
      <c r="M167" s="201" t="s">
        <v>1</v>
      </c>
      <c r="N167" s="202" t="s">
        <v>41</v>
      </c>
      <c r="O167" s="74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1" t="s">
        <v>148</v>
      </c>
      <c r="AT167" s="181" t="s">
        <v>272</v>
      </c>
      <c r="AU167" s="181" t="s">
        <v>86</v>
      </c>
      <c r="AY167" s="16" t="s">
        <v>131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6" t="s">
        <v>84</v>
      </c>
      <c r="BK167" s="182">
        <f>ROUND(I167*H167,2)</f>
        <v>0</v>
      </c>
      <c r="BL167" s="16" t="s">
        <v>137</v>
      </c>
      <c r="BM167" s="181" t="s">
        <v>443</v>
      </c>
    </row>
    <row r="168" s="2" customFormat="1" ht="24.15" customHeight="1">
      <c r="A168" s="35"/>
      <c r="B168" s="170"/>
      <c r="C168" s="194" t="s">
        <v>241</v>
      </c>
      <c r="D168" s="194" t="s">
        <v>272</v>
      </c>
      <c r="E168" s="195" t="s">
        <v>790</v>
      </c>
      <c r="F168" s="196" t="s">
        <v>791</v>
      </c>
      <c r="G168" s="197" t="s">
        <v>221</v>
      </c>
      <c r="H168" s="198">
        <v>130</v>
      </c>
      <c r="I168" s="199"/>
      <c r="J168" s="198">
        <f>ROUND(I168*H168,2)</f>
        <v>0</v>
      </c>
      <c r="K168" s="196" t="s">
        <v>1</v>
      </c>
      <c r="L168" s="200"/>
      <c r="M168" s="201" t="s">
        <v>1</v>
      </c>
      <c r="N168" s="202" t="s">
        <v>41</v>
      </c>
      <c r="O168" s="74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1" t="s">
        <v>148</v>
      </c>
      <c r="AT168" s="181" t="s">
        <v>272</v>
      </c>
      <c r="AU168" s="181" t="s">
        <v>86</v>
      </c>
      <c r="AY168" s="16" t="s">
        <v>131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6" t="s">
        <v>84</v>
      </c>
      <c r="BK168" s="182">
        <f>ROUND(I168*H168,2)</f>
        <v>0</v>
      </c>
      <c r="BL168" s="16" t="s">
        <v>137</v>
      </c>
      <c r="BM168" s="181" t="s">
        <v>444</v>
      </c>
    </row>
    <row r="169" s="2" customFormat="1" ht="16.5" customHeight="1">
      <c r="A169" s="35"/>
      <c r="B169" s="170"/>
      <c r="C169" s="194" t="s">
        <v>427</v>
      </c>
      <c r="D169" s="194" t="s">
        <v>272</v>
      </c>
      <c r="E169" s="195" t="s">
        <v>792</v>
      </c>
      <c r="F169" s="196" t="s">
        <v>793</v>
      </c>
      <c r="G169" s="197" t="s">
        <v>221</v>
      </c>
      <c r="H169" s="198">
        <v>6</v>
      </c>
      <c r="I169" s="199"/>
      <c r="J169" s="198">
        <f>ROUND(I169*H169,2)</f>
        <v>0</v>
      </c>
      <c r="K169" s="196" t="s">
        <v>1</v>
      </c>
      <c r="L169" s="200"/>
      <c r="M169" s="201" t="s">
        <v>1</v>
      </c>
      <c r="N169" s="202" t="s">
        <v>41</v>
      </c>
      <c r="O169" s="74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148</v>
      </c>
      <c r="AT169" s="181" t="s">
        <v>272</v>
      </c>
      <c r="AU169" s="181" t="s">
        <v>86</v>
      </c>
      <c r="AY169" s="16" t="s">
        <v>131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6" t="s">
        <v>84</v>
      </c>
      <c r="BK169" s="182">
        <f>ROUND(I169*H169,2)</f>
        <v>0</v>
      </c>
      <c r="BL169" s="16" t="s">
        <v>137</v>
      </c>
      <c r="BM169" s="181" t="s">
        <v>448</v>
      </c>
    </row>
    <row r="170" s="2" customFormat="1" ht="24.15" customHeight="1">
      <c r="A170" s="35"/>
      <c r="B170" s="170"/>
      <c r="C170" s="171" t="s">
        <v>248</v>
      </c>
      <c r="D170" s="171" t="s">
        <v>132</v>
      </c>
      <c r="E170" s="172" t="s">
        <v>794</v>
      </c>
      <c r="F170" s="173" t="s">
        <v>795</v>
      </c>
      <c r="G170" s="174" t="s">
        <v>221</v>
      </c>
      <c r="H170" s="175">
        <v>4</v>
      </c>
      <c r="I170" s="176"/>
      <c r="J170" s="175">
        <f>ROUND(I170*H170,2)</f>
        <v>0</v>
      </c>
      <c r="K170" s="173" t="s">
        <v>180</v>
      </c>
      <c r="L170" s="36"/>
      <c r="M170" s="177" t="s">
        <v>1</v>
      </c>
      <c r="N170" s="178" t="s">
        <v>41</v>
      </c>
      <c r="O170" s="74"/>
      <c r="P170" s="179">
        <f>O170*H170</f>
        <v>0</v>
      </c>
      <c r="Q170" s="179">
        <v>0.020879999999999999</v>
      </c>
      <c r="R170" s="179">
        <f>Q170*H170</f>
        <v>0.083519999999999997</v>
      </c>
      <c r="S170" s="179">
        <v>0</v>
      </c>
      <c r="T170" s="18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1" t="s">
        <v>137</v>
      </c>
      <c r="AT170" s="181" t="s">
        <v>132</v>
      </c>
      <c r="AU170" s="181" t="s">
        <v>86</v>
      </c>
      <c r="AY170" s="16" t="s">
        <v>131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6" t="s">
        <v>84</v>
      </c>
      <c r="BK170" s="182">
        <f>ROUND(I170*H170,2)</f>
        <v>0</v>
      </c>
      <c r="BL170" s="16" t="s">
        <v>137</v>
      </c>
      <c r="BM170" s="181" t="s">
        <v>453</v>
      </c>
    </row>
    <row r="171" s="2" customFormat="1" ht="16.5" customHeight="1">
      <c r="A171" s="35"/>
      <c r="B171" s="170"/>
      <c r="C171" s="194" t="s">
        <v>434</v>
      </c>
      <c r="D171" s="194" t="s">
        <v>272</v>
      </c>
      <c r="E171" s="195" t="s">
        <v>796</v>
      </c>
      <c r="F171" s="196" t="s">
        <v>797</v>
      </c>
      <c r="G171" s="197" t="s">
        <v>221</v>
      </c>
      <c r="H171" s="198">
        <v>3</v>
      </c>
      <c r="I171" s="199"/>
      <c r="J171" s="198">
        <f>ROUND(I171*H171,2)</f>
        <v>0</v>
      </c>
      <c r="K171" s="196" t="s">
        <v>1</v>
      </c>
      <c r="L171" s="200"/>
      <c r="M171" s="201" t="s">
        <v>1</v>
      </c>
      <c r="N171" s="202" t="s">
        <v>41</v>
      </c>
      <c r="O171" s="74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148</v>
      </c>
      <c r="AT171" s="181" t="s">
        <v>272</v>
      </c>
      <c r="AU171" s="181" t="s">
        <v>86</v>
      </c>
      <c r="AY171" s="16" t="s">
        <v>131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6" t="s">
        <v>84</v>
      </c>
      <c r="BK171" s="182">
        <f>ROUND(I171*H171,2)</f>
        <v>0</v>
      </c>
      <c r="BL171" s="16" t="s">
        <v>137</v>
      </c>
      <c r="BM171" s="181" t="s">
        <v>457</v>
      </c>
    </row>
    <row r="172" s="2" customFormat="1" ht="16.5" customHeight="1">
      <c r="A172" s="35"/>
      <c r="B172" s="170"/>
      <c r="C172" s="194" t="s">
        <v>376</v>
      </c>
      <c r="D172" s="194" t="s">
        <v>272</v>
      </c>
      <c r="E172" s="195" t="s">
        <v>798</v>
      </c>
      <c r="F172" s="196" t="s">
        <v>799</v>
      </c>
      <c r="G172" s="197" t="s">
        <v>221</v>
      </c>
      <c r="H172" s="198">
        <v>1</v>
      </c>
      <c r="I172" s="199"/>
      <c r="J172" s="198">
        <f>ROUND(I172*H172,2)</f>
        <v>0</v>
      </c>
      <c r="K172" s="196" t="s">
        <v>1</v>
      </c>
      <c r="L172" s="200"/>
      <c r="M172" s="201" t="s">
        <v>1</v>
      </c>
      <c r="N172" s="202" t="s">
        <v>41</v>
      </c>
      <c r="O172" s="74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1" t="s">
        <v>148</v>
      </c>
      <c r="AT172" s="181" t="s">
        <v>272</v>
      </c>
      <c r="AU172" s="181" t="s">
        <v>86</v>
      </c>
      <c r="AY172" s="16" t="s">
        <v>131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6" t="s">
        <v>84</v>
      </c>
      <c r="BK172" s="182">
        <f>ROUND(I172*H172,2)</f>
        <v>0</v>
      </c>
      <c r="BL172" s="16" t="s">
        <v>137</v>
      </c>
      <c r="BM172" s="181" t="s">
        <v>460</v>
      </c>
    </row>
    <row r="173" s="2" customFormat="1" ht="16.5" customHeight="1">
      <c r="A173" s="35"/>
      <c r="B173" s="170"/>
      <c r="C173" s="194" t="s">
        <v>442</v>
      </c>
      <c r="D173" s="194" t="s">
        <v>272</v>
      </c>
      <c r="E173" s="195" t="s">
        <v>800</v>
      </c>
      <c r="F173" s="196" t="s">
        <v>801</v>
      </c>
      <c r="G173" s="197" t="s">
        <v>221</v>
      </c>
      <c r="H173" s="198">
        <v>1</v>
      </c>
      <c r="I173" s="199"/>
      <c r="J173" s="198">
        <f>ROUND(I173*H173,2)</f>
        <v>0</v>
      </c>
      <c r="K173" s="196" t="s">
        <v>1</v>
      </c>
      <c r="L173" s="200"/>
      <c r="M173" s="201" t="s">
        <v>1</v>
      </c>
      <c r="N173" s="202" t="s">
        <v>41</v>
      </c>
      <c r="O173" s="74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1" t="s">
        <v>148</v>
      </c>
      <c r="AT173" s="181" t="s">
        <v>272</v>
      </c>
      <c r="AU173" s="181" t="s">
        <v>86</v>
      </c>
      <c r="AY173" s="16" t="s">
        <v>131</v>
      </c>
      <c r="BE173" s="182">
        <f>IF(N173="základní",J173,0)</f>
        <v>0</v>
      </c>
      <c r="BF173" s="182">
        <f>IF(N173="snížená",J173,0)</f>
        <v>0</v>
      </c>
      <c r="BG173" s="182">
        <f>IF(N173="zákl. přenesená",J173,0)</f>
        <v>0</v>
      </c>
      <c r="BH173" s="182">
        <f>IF(N173="sníž. přenesená",J173,0)</f>
        <v>0</v>
      </c>
      <c r="BI173" s="182">
        <f>IF(N173="nulová",J173,0)</f>
        <v>0</v>
      </c>
      <c r="BJ173" s="16" t="s">
        <v>84</v>
      </c>
      <c r="BK173" s="182">
        <f>ROUND(I173*H173,2)</f>
        <v>0</v>
      </c>
      <c r="BL173" s="16" t="s">
        <v>137</v>
      </c>
      <c r="BM173" s="181" t="s">
        <v>464</v>
      </c>
    </row>
    <row r="174" s="2" customFormat="1" ht="21.75" customHeight="1">
      <c r="A174" s="35"/>
      <c r="B174" s="170"/>
      <c r="C174" s="194" t="s">
        <v>379</v>
      </c>
      <c r="D174" s="194" t="s">
        <v>272</v>
      </c>
      <c r="E174" s="195" t="s">
        <v>802</v>
      </c>
      <c r="F174" s="196" t="s">
        <v>803</v>
      </c>
      <c r="G174" s="197" t="s">
        <v>221</v>
      </c>
      <c r="H174" s="198">
        <v>4</v>
      </c>
      <c r="I174" s="199"/>
      <c r="J174" s="198">
        <f>ROUND(I174*H174,2)</f>
        <v>0</v>
      </c>
      <c r="K174" s="196" t="s">
        <v>1</v>
      </c>
      <c r="L174" s="200"/>
      <c r="M174" s="201" t="s">
        <v>1</v>
      </c>
      <c r="N174" s="202" t="s">
        <v>41</v>
      </c>
      <c r="O174" s="74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148</v>
      </c>
      <c r="AT174" s="181" t="s">
        <v>272</v>
      </c>
      <c r="AU174" s="181" t="s">
        <v>86</v>
      </c>
      <c r="AY174" s="16" t="s">
        <v>131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6" t="s">
        <v>84</v>
      </c>
      <c r="BK174" s="182">
        <f>ROUND(I174*H174,2)</f>
        <v>0</v>
      </c>
      <c r="BL174" s="16" t="s">
        <v>137</v>
      </c>
      <c r="BM174" s="181" t="s">
        <v>467</v>
      </c>
    </row>
    <row r="175" s="2" customFormat="1" ht="24.15" customHeight="1">
      <c r="A175" s="35"/>
      <c r="B175" s="170"/>
      <c r="C175" s="171" t="s">
        <v>445</v>
      </c>
      <c r="D175" s="171" t="s">
        <v>132</v>
      </c>
      <c r="E175" s="172" t="s">
        <v>804</v>
      </c>
      <c r="F175" s="173" t="s">
        <v>805</v>
      </c>
      <c r="G175" s="174" t="s">
        <v>221</v>
      </c>
      <c r="H175" s="175">
        <v>2</v>
      </c>
      <c r="I175" s="176"/>
      <c r="J175" s="175">
        <f>ROUND(I175*H175,2)</f>
        <v>0</v>
      </c>
      <c r="K175" s="173" t="s">
        <v>180</v>
      </c>
      <c r="L175" s="36"/>
      <c r="M175" s="177" t="s">
        <v>1</v>
      </c>
      <c r="N175" s="178" t="s">
        <v>41</v>
      </c>
      <c r="O175" s="74"/>
      <c r="P175" s="179">
        <f>O175*H175</f>
        <v>0</v>
      </c>
      <c r="Q175" s="179">
        <v>0.0041000000000000003</v>
      </c>
      <c r="R175" s="179">
        <f>Q175*H175</f>
        <v>0.0082000000000000007</v>
      </c>
      <c r="S175" s="179">
        <v>0</v>
      </c>
      <c r="T175" s="18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1" t="s">
        <v>137</v>
      </c>
      <c r="AT175" s="181" t="s">
        <v>132</v>
      </c>
      <c r="AU175" s="181" t="s">
        <v>86</v>
      </c>
      <c r="AY175" s="16" t="s">
        <v>131</v>
      </c>
      <c r="BE175" s="182">
        <f>IF(N175="základní",J175,0)</f>
        <v>0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6" t="s">
        <v>84</v>
      </c>
      <c r="BK175" s="182">
        <f>ROUND(I175*H175,2)</f>
        <v>0</v>
      </c>
      <c r="BL175" s="16" t="s">
        <v>137</v>
      </c>
      <c r="BM175" s="181" t="s">
        <v>471</v>
      </c>
    </row>
    <row r="176" s="2" customFormat="1" ht="21.75" customHeight="1">
      <c r="A176" s="35"/>
      <c r="B176" s="170"/>
      <c r="C176" s="194" t="s">
        <v>383</v>
      </c>
      <c r="D176" s="194" t="s">
        <v>272</v>
      </c>
      <c r="E176" s="195" t="s">
        <v>806</v>
      </c>
      <c r="F176" s="196" t="s">
        <v>807</v>
      </c>
      <c r="G176" s="197" t="s">
        <v>221</v>
      </c>
      <c r="H176" s="198">
        <v>2</v>
      </c>
      <c r="I176" s="199"/>
      <c r="J176" s="198">
        <f>ROUND(I176*H176,2)</f>
        <v>0</v>
      </c>
      <c r="K176" s="196" t="s">
        <v>1</v>
      </c>
      <c r="L176" s="200"/>
      <c r="M176" s="201" t="s">
        <v>1</v>
      </c>
      <c r="N176" s="202" t="s">
        <v>41</v>
      </c>
      <c r="O176" s="74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148</v>
      </c>
      <c r="AT176" s="181" t="s">
        <v>272</v>
      </c>
      <c r="AU176" s="181" t="s">
        <v>86</v>
      </c>
      <c r="AY176" s="16" t="s">
        <v>131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6" t="s">
        <v>84</v>
      </c>
      <c r="BK176" s="182">
        <f>ROUND(I176*H176,2)</f>
        <v>0</v>
      </c>
      <c r="BL176" s="16" t="s">
        <v>137</v>
      </c>
      <c r="BM176" s="181" t="s">
        <v>474</v>
      </c>
    </row>
    <row r="177" s="2" customFormat="1" ht="24.15" customHeight="1">
      <c r="A177" s="35"/>
      <c r="B177" s="170"/>
      <c r="C177" s="171" t="s">
        <v>454</v>
      </c>
      <c r="D177" s="171" t="s">
        <v>132</v>
      </c>
      <c r="E177" s="172" t="s">
        <v>808</v>
      </c>
      <c r="F177" s="173" t="s">
        <v>809</v>
      </c>
      <c r="G177" s="174" t="s">
        <v>221</v>
      </c>
      <c r="H177" s="175">
        <v>3</v>
      </c>
      <c r="I177" s="176"/>
      <c r="J177" s="175">
        <f>ROUND(I177*H177,2)</f>
        <v>0</v>
      </c>
      <c r="K177" s="173" t="s">
        <v>180</v>
      </c>
      <c r="L177" s="36"/>
      <c r="M177" s="177" t="s">
        <v>1</v>
      </c>
      <c r="N177" s="178" t="s">
        <v>41</v>
      </c>
      <c r="O177" s="74"/>
      <c r="P177" s="179">
        <f>O177*H177</f>
        <v>0</v>
      </c>
      <c r="Q177" s="179">
        <v>0.0057000000000000002</v>
      </c>
      <c r="R177" s="179">
        <f>Q177*H177</f>
        <v>0.017100000000000001</v>
      </c>
      <c r="S177" s="179">
        <v>0</v>
      </c>
      <c r="T177" s="18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1" t="s">
        <v>137</v>
      </c>
      <c r="AT177" s="181" t="s">
        <v>132</v>
      </c>
      <c r="AU177" s="181" t="s">
        <v>86</v>
      </c>
      <c r="AY177" s="16" t="s">
        <v>131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6" t="s">
        <v>84</v>
      </c>
      <c r="BK177" s="182">
        <f>ROUND(I177*H177,2)</f>
        <v>0</v>
      </c>
      <c r="BL177" s="16" t="s">
        <v>137</v>
      </c>
      <c r="BM177" s="181" t="s">
        <v>478</v>
      </c>
    </row>
    <row r="178" s="2" customFormat="1" ht="21.75" customHeight="1">
      <c r="A178" s="35"/>
      <c r="B178" s="170"/>
      <c r="C178" s="194" t="s">
        <v>384</v>
      </c>
      <c r="D178" s="194" t="s">
        <v>272</v>
      </c>
      <c r="E178" s="195" t="s">
        <v>810</v>
      </c>
      <c r="F178" s="196" t="s">
        <v>811</v>
      </c>
      <c r="G178" s="197" t="s">
        <v>221</v>
      </c>
      <c r="H178" s="198">
        <v>3</v>
      </c>
      <c r="I178" s="199"/>
      <c r="J178" s="198">
        <f>ROUND(I178*H178,2)</f>
        <v>0</v>
      </c>
      <c r="K178" s="196" t="s">
        <v>1</v>
      </c>
      <c r="L178" s="200"/>
      <c r="M178" s="201" t="s">
        <v>1</v>
      </c>
      <c r="N178" s="202" t="s">
        <v>41</v>
      </c>
      <c r="O178" s="74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1" t="s">
        <v>148</v>
      </c>
      <c r="AT178" s="181" t="s">
        <v>272</v>
      </c>
      <c r="AU178" s="181" t="s">
        <v>86</v>
      </c>
      <c r="AY178" s="16" t="s">
        <v>131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6" t="s">
        <v>84</v>
      </c>
      <c r="BK178" s="182">
        <f>ROUND(I178*H178,2)</f>
        <v>0</v>
      </c>
      <c r="BL178" s="16" t="s">
        <v>137</v>
      </c>
      <c r="BM178" s="181" t="s">
        <v>481</v>
      </c>
    </row>
    <row r="179" s="2" customFormat="1" ht="24.15" customHeight="1">
      <c r="A179" s="35"/>
      <c r="B179" s="170"/>
      <c r="C179" s="171" t="s">
        <v>461</v>
      </c>
      <c r="D179" s="171" t="s">
        <v>132</v>
      </c>
      <c r="E179" s="172" t="s">
        <v>812</v>
      </c>
      <c r="F179" s="173" t="s">
        <v>813</v>
      </c>
      <c r="G179" s="174" t="s">
        <v>814</v>
      </c>
      <c r="H179" s="175">
        <v>1</v>
      </c>
      <c r="I179" s="176"/>
      <c r="J179" s="175">
        <f>ROUND(I179*H179,2)</f>
        <v>0</v>
      </c>
      <c r="K179" s="173" t="s">
        <v>180</v>
      </c>
      <c r="L179" s="36"/>
      <c r="M179" s="177" t="s">
        <v>1</v>
      </c>
      <c r="N179" s="178" t="s">
        <v>41</v>
      </c>
      <c r="O179" s="74"/>
      <c r="P179" s="179">
        <f>O179*H179</f>
        <v>0</v>
      </c>
      <c r="Q179" s="179">
        <v>0.00025000000000000001</v>
      </c>
      <c r="R179" s="179">
        <f>Q179*H179</f>
        <v>0.00025000000000000001</v>
      </c>
      <c r="S179" s="179">
        <v>0</v>
      </c>
      <c r="T179" s="18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1" t="s">
        <v>137</v>
      </c>
      <c r="AT179" s="181" t="s">
        <v>132</v>
      </c>
      <c r="AU179" s="181" t="s">
        <v>86</v>
      </c>
      <c r="AY179" s="16" t="s">
        <v>131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6" t="s">
        <v>84</v>
      </c>
      <c r="BK179" s="182">
        <f>ROUND(I179*H179,2)</f>
        <v>0</v>
      </c>
      <c r="BL179" s="16" t="s">
        <v>137</v>
      </c>
      <c r="BM179" s="181" t="s">
        <v>485</v>
      </c>
    </row>
    <row r="180" s="2" customFormat="1" ht="24.15" customHeight="1">
      <c r="A180" s="35"/>
      <c r="B180" s="170"/>
      <c r="C180" s="171" t="s">
        <v>389</v>
      </c>
      <c r="D180" s="171" t="s">
        <v>132</v>
      </c>
      <c r="E180" s="172" t="s">
        <v>815</v>
      </c>
      <c r="F180" s="173" t="s">
        <v>816</v>
      </c>
      <c r="G180" s="174" t="s">
        <v>814</v>
      </c>
      <c r="H180" s="175">
        <v>2</v>
      </c>
      <c r="I180" s="176"/>
      <c r="J180" s="175">
        <f>ROUND(I180*H180,2)</f>
        <v>0</v>
      </c>
      <c r="K180" s="173" t="s">
        <v>180</v>
      </c>
      <c r="L180" s="36"/>
      <c r="M180" s="177" t="s">
        <v>1</v>
      </c>
      <c r="N180" s="178" t="s">
        <v>41</v>
      </c>
      <c r="O180" s="74"/>
      <c r="P180" s="179">
        <f>O180*H180</f>
        <v>0</v>
      </c>
      <c r="Q180" s="179">
        <v>0.00040000000000000002</v>
      </c>
      <c r="R180" s="179">
        <f>Q180*H180</f>
        <v>0.00080000000000000004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137</v>
      </c>
      <c r="AT180" s="181" t="s">
        <v>132</v>
      </c>
      <c r="AU180" s="181" t="s">
        <v>86</v>
      </c>
      <c r="AY180" s="16" t="s">
        <v>131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6" t="s">
        <v>84</v>
      </c>
      <c r="BK180" s="182">
        <f>ROUND(I180*H180,2)</f>
        <v>0</v>
      </c>
      <c r="BL180" s="16" t="s">
        <v>137</v>
      </c>
      <c r="BM180" s="181" t="s">
        <v>488</v>
      </c>
    </row>
    <row r="181" s="2" customFormat="1" ht="24.15" customHeight="1">
      <c r="A181" s="35"/>
      <c r="B181" s="170"/>
      <c r="C181" s="171" t="s">
        <v>468</v>
      </c>
      <c r="D181" s="171" t="s">
        <v>132</v>
      </c>
      <c r="E181" s="172" t="s">
        <v>817</v>
      </c>
      <c r="F181" s="173" t="s">
        <v>818</v>
      </c>
      <c r="G181" s="174" t="s">
        <v>814</v>
      </c>
      <c r="H181" s="175">
        <v>2</v>
      </c>
      <c r="I181" s="176"/>
      <c r="J181" s="175">
        <f>ROUND(I181*H181,2)</f>
        <v>0</v>
      </c>
      <c r="K181" s="173" t="s">
        <v>180</v>
      </c>
      <c r="L181" s="36"/>
      <c r="M181" s="177" t="s">
        <v>1</v>
      </c>
      <c r="N181" s="178" t="s">
        <v>41</v>
      </c>
      <c r="O181" s="74"/>
      <c r="P181" s="179">
        <f>O181*H181</f>
        <v>0</v>
      </c>
      <c r="Q181" s="179">
        <v>0.00072999999999999996</v>
      </c>
      <c r="R181" s="179">
        <f>Q181*H181</f>
        <v>0.0014599999999999999</v>
      </c>
      <c r="S181" s="179">
        <v>0</v>
      </c>
      <c r="T181" s="18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1" t="s">
        <v>137</v>
      </c>
      <c r="AT181" s="181" t="s">
        <v>132</v>
      </c>
      <c r="AU181" s="181" t="s">
        <v>86</v>
      </c>
      <c r="AY181" s="16" t="s">
        <v>131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6" t="s">
        <v>84</v>
      </c>
      <c r="BK181" s="182">
        <f>ROUND(I181*H181,2)</f>
        <v>0</v>
      </c>
      <c r="BL181" s="16" t="s">
        <v>137</v>
      </c>
      <c r="BM181" s="181" t="s">
        <v>819</v>
      </c>
    </row>
    <row r="182" s="2" customFormat="1" ht="21.75" customHeight="1">
      <c r="A182" s="35"/>
      <c r="B182" s="170"/>
      <c r="C182" s="194" t="s">
        <v>392</v>
      </c>
      <c r="D182" s="194" t="s">
        <v>272</v>
      </c>
      <c r="E182" s="195" t="s">
        <v>820</v>
      </c>
      <c r="F182" s="196" t="s">
        <v>821</v>
      </c>
      <c r="G182" s="197" t="s">
        <v>221</v>
      </c>
      <c r="H182" s="198">
        <v>13</v>
      </c>
      <c r="I182" s="199"/>
      <c r="J182" s="198">
        <f>ROUND(I182*H182,2)</f>
        <v>0</v>
      </c>
      <c r="K182" s="196" t="s">
        <v>1</v>
      </c>
      <c r="L182" s="200"/>
      <c r="M182" s="201" t="s">
        <v>1</v>
      </c>
      <c r="N182" s="202" t="s">
        <v>41</v>
      </c>
      <c r="O182" s="74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1" t="s">
        <v>148</v>
      </c>
      <c r="AT182" s="181" t="s">
        <v>272</v>
      </c>
      <c r="AU182" s="181" t="s">
        <v>86</v>
      </c>
      <c r="AY182" s="16" t="s">
        <v>131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6" t="s">
        <v>84</v>
      </c>
      <c r="BK182" s="182">
        <f>ROUND(I182*H182,2)</f>
        <v>0</v>
      </c>
      <c r="BL182" s="16" t="s">
        <v>137</v>
      </c>
      <c r="BM182" s="181" t="s">
        <v>496</v>
      </c>
    </row>
    <row r="183" s="2" customFormat="1" ht="21.75" customHeight="1">
      <c r="A183" s="35"/>
      <c r="B183" s="170"/>
      <c r="C183" s="194" t="s">
        <v>475</v>
      </c>
      <c r="D183" s="194" t="s">
        <v>272</v>
      </c>
      <c r="E183" s="195" t="s">
        <v>822</v>
      </c>
      <c r="F183" s="196" t="s">
        <v>823</v>
      </c>
      <c r="G183" s="197" t="s">
        <v>221</v>
      </c>
      <c r="H183" s="198">
        <v>13</v>
      </c>
      <c r="I183" s="199"/>
      <c r="J183" s="198">
        <f>ROUND(I183*H183,2)</f>
        <v>0</v>
      </c>
      <c r="K183" s="196" t="s">
        <v>1</v>
      </c>
      <c r="L183" s="200"/>
      <c r="M183" s="201" t="s">
        <v>1</v>
      </c>
      <c r="N183" s="202" t="s">
        <v>41</v>
      </c>
      <c r="O183" s="74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1" t="s">
        <v>148</v>
      </c>
      <c r="AT183" s="181" t="s">
        <v>272</v>
      </c>
      <c r="AU183" s="181" t="s">
        <v>86</v>
      </c>
      <c r="AY183" s="16" t="s">
        <v>131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6" t="s">
        <v>84</v>
      </c>
      <c r="BK183" s="182">
        <f>ROUND(I183*H183,2)</f>
        <v>0</v>
      </c>
      <c r="BL183" s="16" t="s">
        <v>137</v>
      </c>
      <c r="BM183" s="181" t="s">
        <v>501</v>
      </c>
    </row>
    <row r="184" s="2" customFormat="1" ht="16.5" customHeight="1">
      <c r="A184" s="35"/>
      <c r="B184" s="170"/>
      <c r="C184" s="194" t="s">
        <v>397</v>
      </c>
      <c r="D184" s="194" t="s">
        <v>272</v>
      </c>
      <c r="E184" s="195" t="s">
        <v>824</v>
      </c>
      <c r="F184" s="196" t="s">
        <v>825</v>
      </c>
      <c r="G184" s="197" t="s">
        <v>221</v>
      </c>
      <c r="H184" s="198">
        <v>30</v>
      </c>
      <c r="I184" s="199"/>
      <c r="J184" s="198">
        <f>ROUND(I184*H184,2)</f>
        <v>0</v>
      </c>
      <c r="K184" s="196" t="s">
        <v>1</v>
      </c>
      <c r="L184" s="200"/>
      <c r="M184" s="201" t="s">
        <v>1</v>
      </c>
      <c r="N184" s="202" t="s">
        <v>41</v>
      </c>
      <c r="O184" s="74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1" t="s">
        <v>148</v>
      </c>
      <c r="AT184" s="181" t="s">
        <v>272</v>
      </c>
      <c r="AU184" s="181" t="s">
        <v>86</v>
      </c>
      <c r="AY184" s="16" t="s">
        <v>131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6" t="s">
        <v>84</v>
      </c>
      <c r="BK184" s="182">
        <f>ROUND(I184*H184,2)</f>
        <v>0</v>
      </c>
      <c r="BL184" s="16" t="s">
        <v>137</v>
      </c>
      <c r="BM184" s="181" t="s">
        <v>504</v>
      </c>
    </row>
    <row r="185" s="2" customFormat="1" ht="16.5" customHeight="1">
      <c r="A185" s="35"/>
      <c r="B185" s="170"/>
      <c r="C185" s="171" t="s">
        <v>482</v>
      </c>
      <c r="D185" s="171" t="s">
        <v>132</v>
      </c>
      <c r="E185" s="172" t="s">
        <v>826</v>
      </c>
      <c r="F185" s="173" t="s">
        <v>827</v>
      </c>
      <c r="G185" s="174" t="s">
        <v>221</v>
      </c>
      <c r="H185" s="175">
        <v>2</v>
      </c>
      <c r="I185" s="176"/>
      <c r="J185" s="175">
        <f>ROUND(I185*H185,2)</f>
        <v>0</v>
      </c>
      <c r="K185" s="173" t="s">
        <v>180</v>
      </c>
      <c r="L185" s="36"/>
      <c r="M185" s="177" t="s">
        <v>1</v>
      </c>
      <c r="N185" s="178" t="s">
        <v>41</v>
      </c>
      <c r="O185" s="74"/>
      <c r="P185" s="179">
        <f>O185*H185</f>
        <v>0</v>
      </c>
      <c r="Q185" s="179">
        <v>2.0000000000000002E-05</v>
      </c>
      <c r="R185" s="179">
        <f>Q185*H185</f>
        <v>4.0000000000000003E-05</v>
      </c>
      <c r="S185" s="179">
        <v>0</v>
      </c>
      <c r="T185" s="18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1" t="s">
        <v>137</v>
      </c>
      <c r="AT185" s="181" t="s">
        <v>132</v>
      </c>
      <c r="AU185" s="181" t="s">
        <v>86</v>
      </c>
      <c r="AY185" s="16" t="s">
        <v>131</v>
      </c>
      <c r="BE185" s="182">
        <f>IF(N185="základní",J185,0)</f>
        <v>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6" t="s">
        <v>84</v>
      </c>
      <c r="BK185" s="182">
        <f>ROUND(I185*H185,2)</f>
        <v>0</v>
      </c>
      <c r="BL185" s="16" t="s">
        <v>137</v>
      </c>
      <c r="BM185" s="181" t="s">
        <v>506</v>
      </c>
    </row>
    <row r="186" s="2" customFormat="1" ht="16.5" customHeight="1">
      <c r="A186" s="35"/>
      <c r="B186" s="170"/>
      <c r="C186" s="194" t="s">
        <v>402</v>
      </c>
      <c r="D186" s="194" t="s">
        <v>272</v>
      </c>
      <c r="E186" s="195" t="s">
        <v>828</v>
      </c>
      <c r="F186" s="196" t="s">
        <v>829</v>
      </c>
      <c r="G186" s="197" t="s">
        <v>221</v>
      </c>
      <c r="H186" s="198">
        <v>1</v>
      </c>
      <c r="I186" s="199"/>
      <c r="J186" s="198">
        <f>ROUND(I186*H186,2)</f>
        <v>0</v>
      </c>
      <c r="K186" s="196" t="s">
        <v>1</v>
      </c>
      <c r="L186" s="200"/>
      <c r="M186" s="201" t="s">
        <v>1</v>
      </c>
      <c r="N186" s="202" t="s">
        <v>41</v>
      </c>
      <c r="O186" s="74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148</v>
      </c>
      <c r="AT186" s="181" t="s">
        <v>272</v>
      </c>
      <c r="AU186" s="181" t="s">
        <v>86</v>
      </c>
      <c r="AY186" s="16" t="s">
        <v>131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6" t="s">
        <v>84</v>
      </c>
      <c r="BK186" s="182">
        <f>ROUND(I186*H186,2)</f>
        <v>0</v>
      </c>
      <c r="BL186" s="16" t="s">
        <v>137</v>
      </c>
      <c r="BM186" s="181" t="s">
        <v>507</v>
      </c>
    </row>
    <row r="187" s="2" customFormat="1" ht="16.5" customHeight="1">
      <c r="A187" s="35"/>
      <c r="B187" s="170"/>
      <c r="C187" s="194" t="s">
        <v>490</v>
      </c>
      <c r="D187" s="194" t="s">
        <v>272</v>
      </c>
      <c r="E187" s="195" t="s">
        <v>830</v>
      </c>
      <c r="F187" s="196" t="s">
        <v>831</v>
      </c>
      <c r="G187" s="197" t="s">
        <v>221</v>
      </c>
      <c r="H187" s="198">
        <v>3</v>
      </c>
      <c r="I187" s="199"/>
      <c r="J187" s="198">
        <f>ROUND(I187*H187,2)</f>
        <v>0</v>
      </c>
      <c r="K187" s="196" t="s">
        <v>1</v>
      </c>
      <c r="L187" s="200"/>
      <c r="M187" s="201" t="s">
        <v>1</v>
      </c>
      <c r="N187" s="202" t="s">
        <v>41</v>
      </c>
      <c r="O187" s="74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1" t="s">
        <v>148</v>
      </c>
      <c r="AT187" s="181" t="s">
        <v>272</v>
      </c>
      <c r="AU187" s="181" t="s">
        <v>86</v>
      </c>
      <c r="AY187" s="16" t="s">
        <v>131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6" t="s">
        <v>84</v>
      </c>
      <c r="BK187" s="182">
        <f>ROUND(I187*H187,2)</f>
        <v>0</v>
      </c>
      <c r="BL187" s="16" t="s">
        <v>137</v>
      </c>
      <c r="BM187" s="181" t="s">
        <v>509</v>
      </c>
    </row>
    <row r="188" s="2" customFormat="1" ht="24.15" customHeight="1">
      <c r="A188" s="35"/>
      <c r="B188" s="170"/>
      <c r="C188" s="171" t="s">
        <v>406</v>
      </c>
      <c r="D188" s="171" t="s">
        <v>132</v>
      </c>
      <c r="E188" s="172" t="s">
        <v>832</v>
      </c>
      <c r="F188" s="173" t="s">
        <v>833</v>
      </c>
      <c r="G188" s="174" t="s">
        <v>221</v>
      </c>
      <c r="H188" s="175">
        <v>1</v>
      </c>
      <c r="I188" s="176"/>
      <c r="J188" s="175">
        <f>ROUND(I188*H188,2)</f>
        <v>0</v>
      </c>
      <c r="K188" s="173" t="s">
        <v>180</v>
      </c>
      <c r="L188" s="36"/>
      <c r="M188" s="177" t="s">
        <v>1</v>
      </c>
      <c r="N188" s="178" t="s">
        <v>41</v>
      </c>
      <c r="O188" s="74"/>
      <c r="P188" s="179">
        <f>O188*H188</f>
        <v>0</v>
      </c>
      <c r="Q188" s="179">
        <v>0.0012700000000000001</v>
      </c>
      <c r="R188" s="179">
        <f>Q188*H188</f>
        <v>0.0012700000000000001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137</v>
      </c>
      <c r="AT188" s="181" t="s">
        <v>132</v>
      </c>
      <c r="AU188" s="181" t="s">
        <v>86</v>
      </c>
      <c r="AY188" s="16" t="s">
        <v>131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6" t="s">
        <v>84</v>
      </c>
      <c r="BK188" s="182">
        <f>ROUND(I188*H188,2)</f>
        <v>0</v>
      </c>
      <c r="BL188" s="16" t="s">
        <v>137</v>
      </c>
      <c r="BM188" s="181" t="s">
        <v>510</v>
      </c>
    </row>
    <row r="189" s="2" customFormat="1" ht="16.5" customHeight="1">
      <c r="A189" s="35"/>
      <c r="B189" s="170"/>
      <c r="C189" s="194" t="s">
        <v>498</v>
      </c>
      <c r="D189" s="194" t="s">
        <v>272</v>
      </c>
      <c r="E189" s="195" t="s">
        <v>834</v>
      </c>
      <c r="F189" s="196" t="s">
        <v>835</v>
      </c>
      <c r="G189" s="197" t="s">
        <v>221</v>
      </c>
      <c r="H189" s="198">
        <v>1</v>
      </c>
      <c r="I189" s="199"/>
      <c r="J189" s="198">
        <f>ROUND(I189*H189,2)</f>
        <v>0</v>
      </c>
      <c r="K189" s="196" t="s">
        <v>1</v>
      </c>
      <c r="L189" s="200"/>
      <c r="M189" s="201" t="s">
        <v>1</v>
      </c>
      <c r="N189" s="202" t="s">
        <v>41</v>
      </c>
      <c r="O189" s="74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1" t="s">
        <v>148</v>
      </c>
      <c r="AT189" s="181" t="s">
        <v>272</v>
      </c>
      <c r="AU189" s="181" t="s">
        <v>86</v>
      </c>
      <c r="AY189" s="16" t="s">
        <v>131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6" t="s">
        <v>84</v>
      </c>
      <c r="BK189" s="182">
        <f>ROUND(I189*H189,2)</f>
        <v>0</v>
      </c>
      <c r="BL189" s="16" t="s">
        <v>137</v>
      </c>
      <c r="BM189" s="181" t="s">
        <v>514</v>
      </c>
    </row>
    <row r="190" s="2" customFormat="1" ht="16.5" customHeight="1">
      <c r="A190" s="35"/>
      <c r="B190" s="170"/>
      <c r="C190" s="194" t="s">
        <v>411</v>
      </c>
      <c r="D190" s="194" t="s">
        <v>272</v>
      </c>
      <c r="E190" s="195" t="s">
        <v>836</v>
      </c>
      <c r="F190" s="196" t="s">
        <v>837</v>
      </c>
      <c r="G190" s="197" t="s">
        <v>221</v>
      </c>
      <c r="H190" s="198">
        <v>1</v>
      </c>
      <c r="I190" s="199"/>
      <c r="J190" s="198">
        <f>ROUND(I190*H190,2)</f>
        <v>0</v>
      </c>
      <c r="K190" s="196" t="s">
        <v>1</v>
      </c>
      <c r="L190" s="200"/>
      <c r="M190" s="201" t="s">
        <v>1</v>
      </c>
      <c r="N190" s="202" t="s">
        <v>41</v>
      </c>
      <c r="O190" s="74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1" t="s">
        <v>148</v>
      </c>
      <c r="AT190" s="181" t="s">
        <v>272</v>
      </c>
      <c r="AU190" s="181" t="s">
        <v>86</v>
      </c>
      <c r="AY190" s="16" t="s">
        <v>131</v>
      </c>
      <c r="BE190" s="182">
        <f>IF(N190="základní",J190,0)</f>
        <v>0</v>
      </c>
      <c r="BF190" s="182">
        <f>IF(N190="snížená",J190,0)</f>
        <v>0</v>
      </c>
      <c r="BG190" s="182">
        <f>IF(N190="zákl. přenesená",J190,0)</f>
        <v>0</v>
      </c>
      <c r="BH190" s="182">
        <f>IF(N190="sníž. přenesená",J190,0)</f>
        <v>0</v>
      </c>
      <c r="BI190" s="182">
        <f>IF(N190="nulová",J190,0)</f>
        <v>0</v>
      </c>
      <c r="BJ190" s="16" t="s">
        <v>84</v>
      </c>
      <c r="BK190" s="182">
        <f>ROUND(I190*H190,2)</f>
        <v>0</v>
      </c>
      <c r="BL190" s="16" t="s">
        <v>137</v>
      </c>
      <c r="BM190" s="181" t="s">
        <v>517</v>
      </c>
    </row>
    <row r="191" s="2" customFormat="1" ht="24.15" customHeight="1">
      <c r="A191" s="35"/>
      <c r="B191" s="170"/>
      <c r="C191" s="194" t="s">
        <v>505</v>
      </c>
      <c r="D191" s="194" t="s">
        <v>272</v>
      </c>
      <c r="E191" s="195" t="s">
        <v>838</v>
      </c>
      <c r="F191" s="196" t="s">
        <v>839</v>
      </c>
      <c r="G191" s="197" t="s">
        <v>221</v>
      </c>
      <c r="H191" s="198">
        <v>1</v>
      </c>
      <c r="I191" s="199"/>
      <c r="J191" s="198">
        <f>ROUND(I191*H191,2)</f>
        <v>0</v>
      </c>
      <c r="K191" s="196" t="s">
        <v>1</v>
      </c>
      <c r="L191" s="200"/>
      <c r="M191" s="201" t="s">
        <v>1</v>
      </c>
      <c r="N191" s="202" t="s">
        <v>41</v>
      </c>
      <c r="O191" s="74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1" t="s">
        <v>148</v>
      </c>
      <c r="AT191" s="181" t="s">
        <v>272</v>
      </c>
      <c r="AU191" s="181" t="s">
        <v>86</v>
      </c>
      <c r="AY191" s="16" t="s">
        <v>131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6" t="s">
        <v>84</v>
      </c>
      <c r="BK191" s="182">
        <f>ROUND(I191*H191,2)</f>
        <v>0</v>
      </c>
      <c r="BL191" s="16" t="s">
        <v>137</v>
      </c>
      <c r="BM191" s="181" t="s">
        <v>521</v>
      </c>
    </row>
    <row r="192" s="2" customFormat="1" ht="24.15" customHeight="1">
      <c r="A192" s="35"/>
      <c r="B192" s="170"/>
      <c r="C192" s="171" t="s">
        <v>415</v>
      </c>
      <c r="D192" s="171" t="s">
        <v>132</v>
      </c>
      <c r="E192" s="172" t="s">
        <v>840</v>
      </c>
      <c r="F192" s="173" t="s">
        <v>841</v>
      </c>
      <c r="G192" s="174" t="s">
        <v>221</v>
      </c>
      <c r="H192" s="175">
        <v>1</v>
      </c>
      <c r="I192" s="176"/>
      <c r="J192" s="175">
        <f>ROUND(I192*H192,2)</f>
        <v>0</v>
      </c>
      <c r="K192" s="173" t="s">
        <v>180</v>
      </c>
      <c r="L192" s="36"/>
      <c r="M192" s="177" t="s">
        <v>1</v>
      </c>
      <c r="N192" s="178" t="s">
        <v>41</v>
      </c>
      <c r="O192" s="74"/>
      <c r="P192" s="179">
        <f>O192*H192</f>
        <v>0</v>
      </c>
      <c r="Q192" s="179">
        <v>0.00040999999999999999</v>
      </c>
      <c r="R192" s="179">
        <f>Q192*H192</f>
        <v>0.00040999999999999999</v>
      </c>
      <c r="S192" s="179">
        <v>0</v>
      </c>
      <c r="T192" s="18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1" t="s">
        <v>137</v>
      </c>
      <c r="AT192" s="181" t="s">
        <v>132</v>
      </c>
      <c r="AU192" s="181" t="s">
        <v>86</v>
      </c>
      <c r="AY192" s="16" t="s">
        <v>131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6" t="s">
        <v>84</v>
      </c>
      <c r="BK192" s="182">
        <f>ROUND(I192*H192,2)</f>
        <v>0</v>
      </c>
      <c r="BL192" s="16" t="s">
        <v>137</v>
      </c>
      <c r="BM192" s="181" t="s">
        <v>523</v>
      </c>
    </row>
    <row r="193" s="2" customFormat="1" ht="24.15" customHeight="1">
      <c r="A193" s="35"/>
      <c r="B193" s="170"/>
      <c r="C193" s="194" t="s">
        <v>508</v>
      </c>
      <c r="D193" s="194" t="s">
        <v>272</v>
      </c>
      <c r="E193" s="195" t="s">
        <v>842</v>
      </c>
      <c r="F193" s="196" t="s">
        <v>843</v>
      </c>
      <c r="G193" s="197" t="s">
        <v>221</v>
      </c>
      <c r="H193" s="198">
        <v>1</v>
      </c>
      <c r="I193" s="199"/>
      <c r="J193" s="198">
        <f>ROUND(I193*H193,2)</f>
        <v>0</v>
      </c>
      <c r="K193" s="196" t="s">
        <v>1</v>
      </c>
      <c r="L193" s="200"/>
      <c r="M193" s="201" t="s">
        <v>1</v>
      </c>
      <c r="N193" s="202" t="s">
        <v>41</v>
      </c>
      <c r="O193" s="74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148</v>
      </c>
      <c r="AT193" s="181" t="s">
        <v>272</v>
      </c>
      <c r="AU193" s="181" t="s">
        <v>86</v>
      </c>
      <c r="AY193" s="16" t="s">
        <v>131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6" t="s">
        <v>84</v>
      </c>
      <c r="BK193" s="182">
        <f>ROUND(I193*H193,2)</f>
        <v>0</v>
      </c>
      <c r="BL193" s="16" t="s">
        <v>137</v>
      </c>
      <c r="BM193" s="181" t="s">
        <v>529</v>
      </c>
    </row>
    <row r="194" s="2" customFormat="1" ht="16.5" customHeight="1">
      <c r="A194" s="35"/>
      <c r="B194" s="170"/>
      <c r="C194" s="194" t="s">
        <v>419</v>
      </c>
      <c r="D194" s="194" t="s">
        <v>272</v>
      </c>
      <c r="E194" s="195" t="s">
        <v>844</v>
      </c>
      <c r="F194" s="196" t="s">
        <v>845</v>
      </c>
      <c r="G194" s="197" t="s">
        <v>188</v>
      </c>
      <c r="H194" s="198">
        <v>50</v>
      </c>
      <c r="I194" s="199"/>
      <c r="J194" s="198">
        <f>ROUND(I194*H194,2)</f>
        <v>0</v>
      </c>
      <c r="K194" s="196" t="s">
        <v>1</v>
      </c>
      <c r="L194" s="200"/>
      <c r="M194" s="201" t="s">
        <v>1</v>
      </c>
      <c r="N194" s="202" t="s">
        <v>41</v>
      </c>
      <c r="O194" s="74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1" t="s">
        <v>148</v>
      </c>
      <c r="AT194" s="181" t="s">
        <v>272</v>
      </c>
      <c r="AU194" s="181" t="s">
        <v>86</v>
      </c>
      <c r="AY194" s="16" t="s">
        <v>131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6" t="s">
        <v>84</v>
      </c>
      <c r="BK194" s="182">
        <f>ROUND(I194*H194,2)</f>
        <v>0</v>
      </c>
      <c r="BL194" s="16" t="s">
        <v>137</v>
      </c>
      <c r="BM194" s="181" t="s">
        <v>532</v>
      </c>
    </row>
    <row r="195" s="2" customFormat="1" ht="16.5" customHeight="1">
      <c r="A195" s="35"/>
      <c r="B195" s="170"/>
      <c r="C195" s="194" t="s">
        <v>511</v>
      </c>
      <c r="D195" s="194" t="s">
        <v>272</v>
      </c>
      <c r="E195" s="195" t="s">
        <v>846</v>
      </c>
      <c r="F195" s="196" t="s">
        <v>847</v>
      </c>
      <c r="G195" s="197" t="s">
        <v>221</v>
      </c>
      <c r="H195" s="198">
        <v>1</v>
      </c>
      <c r="I195" s="199"/>
      <c r="J195" s="198">
        <f>ROUND(I195*H195,2)</f>
        <v>0</v>
      </c>
      <c r="K195" s="196" t="s">
        <v>1</v>
      </c>
      <c r="L195" s="200"/>
      <c r="M195" s="201" t="s">
        <v>1</v>
      </c>
      <c r="N195" s="202" t="s">
        <v>41</v>
      </c>
      <c r="O195" s="74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1" t="s">
        <v>148</v>
      </c>
      <c r="AT195" s="181" t="s">
        <v>272</v>
      </c>
      <c r="AU195" s="181" t="s">
        <v>86</v>
      </c>
      <c r="AY195" s="16" t="s">
        <v>131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6" t="s">
        <v>84</v>
      </c>
      <c r="BK195" s="182">
        <f>ROUND(I195*H195,2)</f>
        <v>0</v>
      </c>
      <c r="BL195" s="16" t="s">
        <v>137</v>
      </c>
      <c r="BM195" s="181" t="s">
        <v>536</v>
      </c>
    </row>
    <row r="196" s="2" customFormat="1" ht="16.5" customHeight="1">
      <c r="A196" s="35"/>
      <c r="B196" s="170"/>
      <c r="C196" s="194" t="s">
        <v>423</v>
      </c>
      <c r="D196" s="194" t="s">
        <v>272</v>
      </c>
      <c r="E196" s="195" t="s">
        <v>848</v>
      </c>
      <c r="F196" s="196" t="s">
        <v>849</v>
      </c>
      <c r="G196" s="197" t="s">
        <v>221</v>
      </c>
      <c r="H196" s="198">
        <v>1</v>
      </c>
      <c r="I196" s="199"/>
      <c r="J196" s="198">
        <f>ROUND(I196*H196,2)</f>
        <v>0</v>
      </c>
      <c r="K196" s="196" t="s">
        <v>1</v>
      </c>
      <c r="L196" s="200"/>
      <c r="M196" s="201" t="s">
        <v>1</v>
      </c>
      <c r="N196" s="202" t="s">
        <v>41</v>
      </c>
      <c r="O196" s="74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1" t="s">
        <v>148</v>
      </c>
      <c r="AT196" s="181" t="s">
        <v>272</v>
      </c>
      <c r="AU196" s="181" t="s">
        <v>86</v>
      </c>
      <c r="AY196" s="16" t="s">
        <v>131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6" t="s">
        <v>84</v>
      </c>
      <c r="BK196" s="182">
        <f>ROUND(I196*H196,2)</f>
        <v>0</v>
      </c>
      <c r="BL196" s="16" t="s">
        <v>137</v>
      </c>
      <c r="BM196" s="181" t="s">
        <v>539</v>
      </c>
    </row>
    <row r="197" s="2" customFormat="1" ht="24.15" customHeight="1">
      <c r="A197" s="35"/>
      <c r="B197" s="170"/>
      <c r="C197" s="194" t="s">
        <v>518</v>
      </c>
      <c r="D197" s="194" t="s">
        <v>272</v>
      </c>
      <c r="E197" s="195" t="s">
        <v>850</v>
      </c>
      <c r="F197" s="196" t="s">
        <v>851</v>
      </c>
      <c r="G197" s="197" t="s">
        <v>221</v>
      </c>
      <c r="H197" s="198">
        <v>2</v>
      </c>
      <c r="I197" s="199"/>
      <c r="J197" s="198">
        <f>ROUND(I197*H197,2)</f>
        <v>0</v>
      </c>
      <c r="K197" s="196" t="s">
        <v>1</v>
      </c>
      <c r="L197" s="200"/>
      <c r="M197" s="201" t="s">
        <v>1</v>
      </c>
      <c r="N197" s="202" t="s">
        <v>41</v>
      </c>
      <c r="O197" s="74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1" t="s">
        <v>148</v>
      </c>
      <c r="AT197" s="181" t="s">
        <v>272</v>
      </c>
      <c r="AU197" s="181" t="s">
        <v>86</v>
      </c>
      <c r="AY197" s="16" t="s">
        <v>131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6" t="s">
        <v>84</v>
      </c>
      <c r="BK197" s="182">
        <f>ROUND(I197*H197,2)</f>
        <v>0</v>
      </c>
      <c r="BL197" s="16" t="s">
        <v>137</v>
      </c>
      <c r="BM197" s="181" t="s">
        <v>542</v>
      </c>
    </row>
    <row r="198" s="2" customFormat="1" ht="16.5" customHeight="1">
      <c r="A198" s="35"/>
      <c r="B198" s="170"/>
      <c r="C198" s="194" t="s">
        <v>426</v>
      </c>
      <c r="D198" s="194" t="s">
        <v>272</v>
      </c>
      <c r="E198" s="195" t="s">
        <v>852</v>
      </c>
      <c r="F198" s="196" t="s">
        <v>853</v>
      </c>
      <c r="G198" s="197" t="s">
        <v>221</v>
      </c>
      <c r="H198" s="198">
        <v>1</v>
      </c>
      <c r="I198" s="199"/>
      <c r="J198" s="198">
        <f>ROUND(I198*H198,2)</f>
        <v>0</v>
      </c>
      <c r="K198" s="196" t="s">
        <v>1</v>
      </c>
      <c r="L198" s="200"/>
      <c r="M198" s="201" t="s">
        <v>1</v>
      </c>
      <c r="N198" s="202" t="s">
        <v>41</v>
      </c>
      <c r="O198" s="74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148</v>
      </c>
      <c r="AT198" s="181" t="s">
        <v>272</v>
      </c>
      <c r="AU198" s="181" t="s">
        <v>86</v>
      </c>
      <c r="AY198" s="16" t="s">
        <v>131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6" t="s">
        <v>84</v>
      </c>
      <c r="BK198" s="182">
        <f>ROUND(I198*H198,2)</f>
        <v>0</v>
      </c>
      <c r="BL198" s="16" t="s">
        <v>137</v>
      </c>
      <c r="BM198" s="181" t="s">
        <v>544</v>
      </c>
    </row>
    <row r="199" s="2" customFormat="1" ht="16.5" customHeight="1">
      <c r="A199" s="35"/>
      <c r="B199" s="170"/>
      <c r="C199" s="194" t="s">
        <v>526</v>
      </c>
      <c r="D199" s="194" t="s">
        <v>272</v>
      </c>
      <c r="E199" s="195" t="s">
        <v>854</v>
      </c>
      <c r="F199" s="196" t="s">
        <v>855</v>
      </c>
      <c r="G199" s="197" t="s">
        <v>221</v>
      </c>
      <c r="H199" s="198">
        <v>1</v>
      </c>
      <c r="I199" s="199"/>
      <c r="J199" s="198">
        <f>ROUND(I199*H199,2)</f>
        <v>0</v>
      </c>
      <c r="K199" s="196" t="s">
        <v>1</v>
      </c>
      <c r="L199" s="200"/>
      <c r="M199" s="201" t="s">
        <v>1</v>
      </c>
      <c r="N199" s="202" t="s">
        <v>41</v>
      </c>
      <c r="O199" s="74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1" t="s">
        <v>148</v>
      </c>
      <c r="AT199" s="181" t="s">
        <v>272</v>
      </c>
      <c r="AU199" s="181" t="s">
        <v>86</v>
      </c>
      <c r="AY199" s="16" t="s">
        <v>131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6" t="s">
        <v>84</v>
      </c>
      <c r="BK199" s="182">
        <f>ROUND(I199*H199,2)</f>
        <v>0</v>
      </c>
      <c r="BL199" s="16" t="s">
        <v>137</v>
      </c>
      <c r="BM199" s="181" t="s">
        <v>548</v>
      </c>
    </row>
    <row r="200" s="2" customFormat="1" ht="16.5" customHeight="1">
      <c r="A200" s="35"/>
      <c r="B200" s="170"/>
      <c r="C200" s="194" t="s">
        <v>430</v>
      </c>
      <c r="D200" s="194" t="s">
        <v>272</v>
      </c>
      <c r="E200" s="195" t="s">
        <v>856</v>
      </c>
      <c r="F200" s="196" t="s">
        <v>857</v>
      </c>
      <c r="G200" s="197" t="s">
        <v>221</v>
      </c>
      <c r="H200" s="198">
        <v>3</v>
      </c>
      <c r="I200" s="199"/>
      <c r="J200" s="198">
        <f>ROUND(I200*H200,2)</f>
        <v>0</v>
      </c>
      <c r="K200" s="196" t="s">
        <v>1</v>
      </c>
      <c r="L200" s="200"/>
      <c r="M200" s="201" t="s">
        <v>1</v>
      </c>
      <c r="N200" s="202" t="s">
        <v>41</v>
      </c>
      <c r="O200" s="74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1" t="s">
        <v>148</v>
      </c>
      <c r="AT200" s="181" t="s">
        <v>272</v>
      </c>
      <c r="AU200" s="181" t="s">
        <v>86</v>
      </c>
      <c r="AY200" s="16" t="s">
        <v>131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6" t="s">
        <v>84</v>
      </c>
      <c r="BK200" s="182">
        <f>ROUND(I200*H200,2)</f>
        <v>0</v>
      </c>
      <c r="BL200" s="16" t="s">
        <v>137</v>
      </c>
      <c r="BM200" s="181" t="s">
        <v>551</v>
      </c>
    </row>
    <row r="201" s="2" customFormat="1" ht="16.5" customHeight="1">
      <c r="A201" s="35"/>
      <c r="B201" s="170"/>
      <c r="C201" s="194" t="s">
        <v>533</v>
      </c>
      <c r="D201" s="194" t="s">
        <v>272</v>
      </c>
      <c r="E201" s="195" t="s">
        <v>858</v>
      </c>
      <c r="F201" s="196" t="s">
        <v>859</v>
      </c>
      <c r="G201" s="197" t="s">
        <v>221</v>
      </c>
      <c r="H201" s="198">
        <v>1</v>
      </c>
      <c r="I201" s="199"/>
      <c r="J201" s="198">
        <f>ROUND(I201*H201,2)</f>
        <v>0</v>
      </c>
      <c r="K201" s="196" t="s">
        <v>1</v>
      </c>
      <c r="L201" s="200"/>
      <c r="M201" s="201" t="s">
        <v>1</v>
      </c>
      <c r="N201" s="202" t="s">
        <v>41</v>
      </c>
      <c r="O201" s="74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1" t="s">
        <v>148</v>
      </c>
      <c r="AT201" s="181" t="s">
        <v>272</v>
      </c>
      <c r="AU201" s="181" t="s">
        <v>86</v>
      </c>
      <c r="AY201" s="16" t="s">
        <v>131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6" t="s">
        <v>84</v>
      </c>
      <c r="BK201" s="182">
        <f>ROUND(I201*H201,2)</f>
        <v>0</v>
      </c>
      <c r="BL201" s="16" t="s">
        <v>137</v>
      </c>
      <c r="BM201" s="181" t="s">
        <v>555</v>
      </c>
    </row>
    <row r="202" s="2" customFormat="1" ht="16.5" customHeight="1">
      <c r="A202" s="35"/>
      <c r="B202" s="170"/>
      <c r="C202" s="194" t="s">
        <v>433</v>
      </c>
      <c r="D202" s="194" t="s">
        <v>272</v>
      </c>
      <c r="E202" s="195" t="s">
        <v>860</v>
      </c>
      <c r="F202" s="196" t="s">
        <v>861</v>
      </c>
      <c r="G202" s="197" t="s">
        <v>221</v>
      </c>
      <c r="H202" s="198">
        <v>1</v>
      </c>
      <c r="I202" s="199"/>
      <c r="J202" s="198">
        <f>ROUND(I202*H202,2)</f>
        <v>0</v>
      </c>
      <c r="K202" s="196" t="s">
        <v>1</v>
      </c>
      <c r="L202" s="200"/>
      <c r="M202" s="201" t="s">
        <v>1</v>
      </c>
      <c r="N202" s="202" t="s">
        <v>41</v>
      </c>
      <c r="O202" s="74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148</v>
      </c>
      <c r="AT202" s="181" t="s">
        <v>272</v>
      </c>
      <c r="AU202" s="181" t="s">
        <v>86</v>
      </c>
      <c r="AY202" s="16" t="s">
        <v>131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6" t="s">
        <v>84</v>
      </c>
      <c r="BK202" s="182">
        <f>ROUND(I202*H202,2)</f>
        <v>0</v>
      </c>
      <c r="BL202" s="16" t="s">
        <v>137</v>
      </c>
      <c r="BM202" s="181" t="s">
        <v>557</v>
      </c>
    </row>
    <row r="203" s="2" customFormat="1" ht="16.5" customHeight="1">
      <c r="A203" s="35"/>
      <c r="B203" s="170"/>
      <c r="C203" s="194" t="s">
        <v>540</v>
      </c>
      <c r="D203" s="194" t="s">
        <v>272</v>
      </c>
      <c r="E203" s="195" t="s">
        <v>862</v>
      </c>
      <c r="F203" s="196" t="s">
        <v>863</v>
      </c>
      <c r="G203" s="197" t="s">
        <v>188</v>
      </c>
      <c r="H203" s="198">
        <v>60</v>
      </c>
      <c r="I203" s="199"/>
      <c r="J203" s="198">
        <f>ROUND(I203*H203,2)</f>
        <v>0</v>
      </c>
      <c r="K203" s="196" t="s">
        <v>1</v>
      </c>
      <c r="L203" s="200"/>
      <c r="M203" s="201" t="s">
        <v>1</v>
      </c>
      <c r="N203" s="202" t="s">
        <v>41</v>
      </c>
      <c r="O203" s="74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1" t="s">
        <v>148</v>
      </c>
      <c r="AT203" s="181" t="s">
        <v>272</v>
      </c>
      <c r="AU203" s="181" t="s">
        <v>86</v>
      </c>
      <c r="AY203" s="16" t="s">
        <v>131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6" t="s">
        <v>84</v>
      </c>
      <c r="BK203" s="182">
        <f>ROUND(I203*H203,2)</f>
        <v>0</v>
      </c>
      <c r="BL203" s="16" t="s">
        <v>137</v>
      </c>
      <c r="BM203" s="181" t="s">
        <v>561</v>
      </c>
    </row>
    <row r="204" s="2" customFormat="1" ht="33" customHeight="1">
      <c r="A204" s="35"/>
      <c r="B204" s="170"/>
      <c r="C204" s="171" t="s">
        <v>441</v>
      </c>
      <c r="D204" s="171" t="s">
        <v>132</v>
      </c>
      <c r="E204" s="172" t="s">
        <v>864</v>
      </c>
      <c r="F204" s="173" t="s">
        <v>865</v>
      </c>
      <c r="G204" s="174" t="s">
        <v>221</v>
      </c>
      <c r="H204" s="175">
        <v>1</v>
      </c>
      <c r="I204" s="176"/>
      <c r="J204" s="175">
        <f>ROUND(I204*H204,2)</f>
        <v>0</v>
      </c>
      <c r="K204" s="173" t="s">
        <v>180</v>
      </c>
      <c r="L204" s="36"/>
      <c r="M204" s="177" t="s">
        <v>1</v>
      </c>
      <c r="N204" s="178" t="s">
        <v>41</v>
      </c>
      <c r="O204" s="74"/>
      <c r="P204" s="179">
        <f>O204*H204</f>
        <v>0</v>
      </c>
      <c r="Q204" s="179">
        <v>0</v>
      </c>
      <c r="R204" s="179">
        <f>Q204*H204</f>
        <v>0</v>
      </c>
      <c r="S204" s="179">
        <v>0</v>
      </c>
      <c r="T204" s="18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1" t="s">
        <v>137</v>
      </c>
      <c r="AT204" s="181" t="s">
        <v>132</v>
      </c>
      <c r="AU204" s="181" t="s">
        <v>86</v>
      </c>
      <c r="AY204" s="16" t="s">
        <v>131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6" t="s">
        <v>84</v>
      </c>
      <c r="BK204" s="182">
        <f>ROUND(I204*H204,2)</f>
        <v>0</v>
      </c>
      <c r="BL204" s="16" t="s">
        <v>137</v>
      </c>
      <c r="BM204" s="181" t="s">
        <v>562</v>
      </c>
    </row>
    <row r="205" s="2" customFormat="1" ht="24.15" customHeight="1">
      <c r="A205" s="35"/>
      <c r="B205" s="170"/>
      <c r="C205" s="194" t="s">
        <v>545</v>
      </c>
      <c r="D205" s="194" t="s">
        <v>272</v>
      </c>
      <c r="E205" s="195" t="s">
        <v>866</v>
      </c>
      <c r="F205" s="196" t="s">
        <v>867</v>
      </c>
      <c r="G205" s="197" t="s">
        <v>221</v>
      </c>
      <c r="H205" s="198">
        <v>1</v>
      </c>
      <c r="I205" s="199"/>
      <c r="J205" s="198">
        <f>ROUND(I205*H205,2)</f>
        <v>0</v>
      </c>
      <c r="K205" s="196" t="s">
        <v>1</v>
      </c>
      <c r="L205" s="200"/>
      <c r="M205" s="201" t="s">
        <v>1</v>
      </c>
      <c r="N205" s="202" t="s">
        <v>41</v>
      </c>
      <c r="O205" s="74"/>
      <c r="P205" s="179">
        <f>O205*H205</f>
        <v>0</v>
      </c>
      <c r="Q205" s="179">
        <v>0</v>
      </c>
      <c r="R205" s="179">
        <f>Q205*H205</f>
        <v>0</v>
      </c>
      <c r="S205" s="179">
        <v>0</v>
      </c>
      <c r="T205" s="18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1" t="s">
        <v>148</v>
      </c>
      <c r="AT205" s="181" t="s">
        <v>272</v>
      </c>
      <c r="AU205" s="181" t="s">
        <v>86</v>
      </c>
      <c r="AY205" s="16" t="s">
        <v>131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6" t="s">
        <v>84</v>
      </c>
      <c r="BK205" s="182">
        <f>ROUND(I205*H205,2)</f>
        <v>0</v>
      </c>
      <c r="BL205" s="16" t="s">
        <v>137</v>
      </c>
      <c r="BM205" s="181" t="s">
        <v>566</v>
      </c>
    </row>
    <row r="206" s="2" customFormat="1" ht="21.75" customHeight="1">
      <c r="A206" s="35"/>
      <c r="B206" s="170"/>
      <c r="C206" s="194" t="s">
        <v>443</v>
      </c>
      <c r="D206" s="194" t="s">
        <v>272</v>
      </c>
      <c r="E206" s="195" t="s">
        <v>868</v>
      </c>
      <c r="F206" s="196" t="s">
        <v>869</v>
      </c>
      <c r="G206" s="197" t="s">
        <v>221</v>
      </c>
      <c r="H206" s="198">
        <v>2</v>
      </c>
      <c r="I206" s="199"/>
      <c r="J206" s="198">
        <f>ROUND(I206*H206,2)</f>
        <v>0</v>
      </c>
      <c r="K206" s="196" t="s">
        <v>1</v>
      </c>
      <c r="L206" s="200"/>
      <c r="M206" s="201" t="s">
        <v>1</v>
      </c>
      <c r="N206" s="202" t="s">
        <v>41</v>
      </c>
      <c r="O206" s="74"/>
      <c r="P206" s="179">
        <f>O206*H206</f>
        <v>0</v>
      </c>
      <c r="Q206" s="179">
        <v>0</v>
      </c>
      <c r="R206" s="179">
        <f>Q206*H206</f>
        <v>0</v>
      </c>
      <c r="S206" s="179">
        <v>0</v>
      </c>
      <c r="T206" s="18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1" t="s">
        <v>148</v>
      </c>
      <c r="AT206" s="181" t="s">
        <v>272</v>
      </c>
      <c r="AU206" s="181" t="s">
        <v>86</v>
      </c>
      <c r="AY206" s="16" t="s">
        <v>131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6" t="s">
        <v>84</v>
      </c>
      <c r="BK206" s="182">
        <f>ROUND(I206*H206,2)</f>
        <v>0</v>
      </c>
      <c r="BL206" s="16" t="s">
        <v>137</v>
      </c>
      <c r="BM206" s="181" t="s">
        <v>569</v>
      </c>
    </row>
    <row r="207" s="2" customFormat="1" ht="16.5" customHeight="1">
      <c r="A207" s="35"/>
      <c r="B207" s="170"/>
      <c r="C207" s="194" t="s">
        <v>552</v>
      </c>
      <c r="D207" s="194" t="s">
        <v>272</v>
      </c>
      <c r="E207" s="195" t="s">
        <v>870</v>
      </c>
      <c r="F207" s="196" t="s">
        <v>871</v>
      </c>
      <c r="G207" s="197" t="s">
        <v>188</v>
      </c>
      <c r="H207" s="198">
        <v>240</v>
      </c>
      <c r="I207" s="199"/>
      <c r="J207" s="198">
        <f>ROUND(I207*H207,2)</f>
        <v>0</v>
      </c>
      <c r="K207" s="196" t="s">
        <v>1</v>
      </c>
      <c r="L207" s="200"/>
      <c r="M207" s="201" t="s">
        <v>1</v>
      </c>
      <c r="N207" s="202" t="s">
        <v>41</v>
      </c>
      <c r="O207" s="74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1" t="s">
        <v>148</v>
      </c>
      <c r="AT207" s="181" t="s">
        <v>272</v>
      </c>
      <c r="AU207" s="181" t="s">
        <v>86</v>
      </c>
      <c r="AY207" s="16" t="s">
        <v>131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6" t="s">
        <v>84</v>
      </c>
      <c r="BK207" s="182">
        <f>ROUND(I207*H207,2)</f>
        <v>0</v>
      </c>
      <c r="BL207" s="16" t="s">
        <v>137</v>
      </c>
      <c r="BM207" s="181" t="s">
        <v>572</v>
      </c>
    </row>
    <row r="208" s="2" customFormat="1" ht="16.5" customHeight="1">
      <c r="A208" s="35"/>
      <c r="B208" s="170"/>
      <c r="C208" s="171" t="s">
        <v>444</v>
      </c>
      <c r="D208" s="171" t="s">
        <v>132</v>
      </c>
      <c r="E208" s="172" t="s">
        <v>872</v>
      </c>
      <c r="F208" s="173" t="s">
        <v>873</v>
      </c>
      <c r="G208" s="174" t="s">
        <v>221</v>
      </c>
      <c r="H208" s="175">
        <v>1</v>
      </c>
      <c r="I208" s="176"/>
      <c r="J208" s="175">
        <f>ROUND(I208*H208,2)</f>
        <v>0</v>
      </c>
      <c r="K208" s="173" t="s">
        <v>180</v>
      </c>
      <c r="L208" s="36"/>
      <c r="M208" s="177" t="s">
        <v>1</v>
      </c>
      <c r="N208" s="178" t="s">
        <v>41</v>
      </c>
      <c r="O208" s="74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1" t="s">
        <v>137</v>
      </c>
      <c r="AT208" s="181" t="s">
        <v>132</v>
      </c>
      <c r="AU208" s="181" t="s">
        <v>86</v>
      </c>
      <c r="AY208" s="16" t="s">
        <v>131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6" t="s">
        <v>84</v>
      </c>
      <c r="BK208" s="182">
        <f>ROUND(I208*H208,2)</f>
        <v>0</v>
      </c>
      <c r="BL208" s="16" t="s">
        <v>137</v>
      </c>
      <c r="BM208" s="181" t="s">
        <v>581</v>
      </c>
    </row>
    <row r="209" s="2" customFormat="1" ht="16.5" customHeight="1">
      <c r="A209" s="35"/>
      <c r="B209" s="170"/>
      <c r="C209" s="194" t="s">
        <v>558</v>
      </c>
      <c r="D209" s="194" t="s">
        <v>272</v>
      </c>
      <c r="E209" s="195" t="s">
        <v>874</v>
      </c>
      <c r="F209" s="196" t="s">
        <v>875</v>
      </c>
      <c r="G209" s="197" t="s">
        <v>221</v>
      </c>
      <c r="H209" s="198">
        <v>1</v>
      </c>
      <c r="I209" s="199"/>
      <c r="J209" s="198">
        <f>ROUND(I209*H209,2)</f>
        <v>0</v>
      </c>
      <c r="K209" s="196" t="s">
        <v>1</v>
      </c>
      <c r="L209" s="200"/>
      <c r="M209" s="201" t="s">
        <v>1</v>
      </c>
      <c r="N209" s="202" t="s">
        <v>41</v>
      </c>
      <c r="O209" s="74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1" t="s">
        <v>148</v>
      </c>
      <c r="AT209" s="181" t="s">
        <v>272</v>
      </c>
      <c r="AU209" s="181" t="s">
        <v>86</v>
      </c>
      <c r="AY209" s="16" t="s">
        <v>131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6" t="s">
        <v>84</v>
      </c>
      <c r="BK209" s="182">
        <f>ROUND(I209*H209,2)</f>
        <v>0</v>
      </c>
      <c r="BL209" s="16" t="s">
        <v>137</v>
      </c>
      <c r="BM209" s="181" t="s">
        <v>585</v>
      </c>
    </row>
    <row r="210" s="2" customFormat="1" ht="16.5" customHeight="1">
      <c r="A210" s="35"/>
      <c r="B210" s="170"/>
      <c r="C210" s="194" t="s">
        <v>448</v>
      </c>
      <c r="D210" s="194" t="s">
        <v>272</v>
      </c>
      <c r="E210" s="195" t="s">
        <v>876</v>
      </c>
      <c r="F210" s="196" t="s">
        <v>877</v>
      </c>
      <c r="G210" s="197" t="s">
        <v>221</v>
      </c>
      <c r="H210" s="198">
        <v>1</v>
      </c>
      <c r="I210" s="199"/>
      <c r="J210" s="198">
        <f>ROUND(I210*H210,2)</f>
        <v>0</v>
      </c>
      <c r="K210" s="196" t="s">
        <v>1</v>
      </c>
      <c r="L210" s="200"/>
      <c r="M210" s="201" t="s">
        <v>1</v>
      </c>
      <c r="N210" s="202" t="s">
        <v>41</v>
      </c>
      <c r="O210" s="74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1" t="s">
        <v>148</v>
      </c>
      <c r="AT210" s="181" t="s">
        <v>272</v>
      </c>
      <c r="AU210" s="181" t="s">
        <v>86</v>
      </c>
      <c r="AY210" s="16" t="s">
        <v>131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6" t="s">
        <v>84</v>
      </c>
      <c r="BK210" s="182">
        <f>ROUND(I210*H210,2)</f>
        <v>0</v>
      </c>
      <c r="BL210" s="16" t="s">
        <v>137</v>
      </c>
      <c r="BM210" s="181" t="s">
        <v>594</v>
      </c>
    </row>
    <row r="211" s="2" customFormat="1" ht="16.5" customHeight="1">
      <c r="A211" s="35"/>
      <c r="B211" s="170"/>
      <c r="C211" s="194" t="s">
        <v>564</v>
      </c>
      <c r="D211" s="194" t="s">
        <v>272</v>
      </c>
      <c r="E211" s="195" t="s">
        <v>878</v>
      </c>
      <c r="F211" s="196" t="s">
        <v>879</v>
      </c>
      <c r="G211" s="197" t="s">
        <v>188</v>
      </c>
      <c r="H211" s="198">
        <v>90</v>
      </c>
      <c r="I211" s="199"/>
      <c r="J211" s="198">
        <f>ROUND(I211*H211,2)</f>
        <v>0</v>
      </c>
      <c r="K211" s="196" t="s">
        <v>1</v>
      </c>
      <c r="L211" s="200"/>
      <c r="M211" s="201" t="s">
        <v>1</v>
      </c>
      <c r="N211" s="202" t="s">
        <v>41</v>
      </c>
      <c r="O211" s="74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1" t="s">
        <v>148</v>
      </c>
      <c r="AT211" s="181" t="s">
        <v>272</v>
      </c>
      <c r="AU211" s="181" t="s">
        <v>86</v>
      </c>
      <c r="AY211" s="16" t="s">
        <v>131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6" t="s">
        <v>84</v>
      </c>
      <c r="BK211" s="182">
        <f>ROUND(I211*H211,2)</f>
        <v>0</v>
      </c>
      <c r="BL211" s="16" t="s">
        <v>137</v>
      </c>
      <c r="BM211" s="181" t="s">
        <v>600</v>
      </c>
    </row>
    <row r="212" s="2" customFormat="1" ht="16.5" customHeight="1">
      <c r="A212" s="35"/>
      <c r="B212" s="170"/>
      <c r="C212" s="194" t="s">
        <v>453</v>
      </c>
      <c r="D212" s="194" t="s">
        <v>272</v>
      </c>
      <c r="E212" s="195" t="s">
        <v>880</v>
      </c>
      <c r="F212" s="196" t="s">
        <v>881</v>
      </c>
      <c r="G212" s="197" t="s">
        <v>188</v>
      </c>
      <c r="H212" s="198">
        <v>90</v>
      </c>
      <c r="I212" s="199"/>
      <c r="J212" s="198">
        <f>ROUND(I212*H212,2)</f>
        <v>0</v>
      </c>
      <c r="K212" s="196" t="s">
        <v>1</v>
      </c>
      <c r="L212" s="200"/>
      <c r="M212" s="201" t="s">
        <v>1</v>
      </c>
      <c r="N212" s="202" t="s">
        <v>41</v>
      </c>
      <c r="O212" s="74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1" t="s">
        <v>148</v>
      </c>
      <c r="AT212" s="181" t="s">
        <v>272</v>
      </c>
      <c r="AU212" s="181" t="s">
        <v>86</v>
      </c>
      <c r="AY212" s="16" t="s">
        <v>131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6" t="s">
        <v>84</v>
      </c>
      <c r="BK212" s="182">
        <f>ROUND(I212*H212,2)</f>
        <v>0</v>
      </c>
      <c r="BL212" s="16" t="s">
        <v>137</v>
      </c>
      <c r="BM212" s="181" t="s">
        <v>603</v>
      </c>
    </row>
    <row r="213" s="2" customFormat="1" ht="16.5" customHeight="1">
      <c r="A213" s="35"/>
      <c r="B213" s="170"/>
      <c r="C213" s="194" t="s">
        <v>570</v>
      </c>
      <c r="D213" s="194" t="s">
        <v>272</v>
      </c>
      <c r="E213" s="195" t="s">
        <v>882</v>
      </c>
      <c r="F213" s="196" t="s">
        <v>883</v>
      </c>
      <c r="G213" s="197" t="s">
        <v>221</v>
      </c>
      <c r="H213" s="198">
        <v>1</v>
      </c>
      <c r="I213" s="199"/>
      <c r="J213" s="198">
        <f>ROUND(I213*H213,2)</f>
        <v>0</v>
      </c>
      <c r="K213" s="196" t="s">
        <v>1</v>
      </c>
      <c r="L213" s="200"/>
      <c r="M213" s="201" t="s">
        <v>1</v>
      </c>
      <c r="N213" s="202" t="s">
        <v>41</v>
      </c>
      <c r="O213" s="74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1" t="s">
        <v>148</v>
      </c>
      <c r="AT213" s="181" t="s">
        <v>272</v>
      </c>
      <c r="AU213" s="181" t="s">
        <v>86</v>
      </c>
      <c r="AY213" s="16" t="s">
        <v>131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6" t="s">
        <v>84</v>
      </c>
      <c r="BK213" s="182">
        <f>ROUND(I213*H213,2)</f>
        <v>0</v>
      </c>
      <c r="BL213" s="16" t="s">
        <v>137</v>
      </c>
      <c r="BM213" s="181" t="s">
        <v>605</v>
      </c>
    </row>
    <row r="214" s="2" customFormat="1" ht="16.5" customHeight="1">
      <c r="A214" s="35"/>
      <c r="B214" s="170"/>
      <c r="C214" s="194" t="s">
        <v>457</v>
      </c>
      <c r="D214" s="194" t="s">
        <v>272</v>
      </c>
      <c r="E214" s="195" t="s">
        <v>884</v>
      </c>
      <c r="F214" s="196" t="s">
        <v>885</v>
      </c>
      <c r="G214" s="197" t="s">
        <v>221</v>
      </c>
      <c r="H214" s="198">
        <v>1</v>
      </c>
      <c r="I214" s="199"/>
      <c r="J214" s="198">
        <f>ROUND(I214*H214,2)</f>
        <v>0</v>
      </c>
      <c r="K214" s="196" t="s">
        <v>1</v>
      </c>
      <c r="L214" s="200"/>
      <c r="M214" s="201" t="s">
        <v>1</v>
      </c>
      <c r="N214" s="202" t="s">
        <v>41</v>
      </c>
      <c r="O214" s="74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1" t="s">
        <v>148</v>
      </c>
      <c r="AT214" s="181" t="s">
        <v>272</v>
      </c>
      <c r="AU214" s="181" t="s">
        <v>86</v>
      </c>
      <c r="AY214" s="16" t="s">
        <v>131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6" t="s">
        <v>84</v>
      </c>
      <c r="BK214" s="182">
        <f>ROUND(I214*H214,2)</f>
        <v>0</v>
      </c>
      <c r="BL214" s="16" t="s">
        <v>137</v>
      </c>
      <c r="BM214" s="181" t="s">
        <v>608</v>
      </c>
    </row>
    <row r="215" s="2" customFormat="1" ht="16.5" customHeight="1">
      <c r="A215" s="35"/>
      <c r="B215" s="170"/>
      <c r="C215" s="194" t="s">
        <v>578</v>
      </c>
      <c r="D215" s="194" t="s">
        <v>272</v>
      </c>
      <c r="E215" s="195" t="s">
        <v>886</v>
      </c>
      <c r="F215" s="196" t="s">
        <v>887</v>
      </c>
      <c r="G215" s="197" t="s">
        <v>221</v>
      </c>
      <c r="H215" s="198">
        <v>2</v>
      </c>
      <c r="I215" s="199"/>
      <c r="J215" s="198">
        <f>ROUND(I215*H215,2)</f>
        <v>0</v>
      </c>
      <c r="K215" s="196" t="s">
        <v>1</v>
      </c>
      <c r="L215" s="200"/>
      <c r="M215" s="201" t="s">
        <v>1</v>
      </c>
      <c r="N215" s="202" t="s">
        <v>41</v>
      </c>
      <c r="O215" s="74"/>
      <c r="P215" s="179">
        <f>O215*H215</f>
        <v>0</v>
      </c>
      <c r="Q215" s="179">
        <v>0</v>
      </c>
      <c r="R215" s="179">
        <f>Q215*H215</f>
        <v>0</v>
      </c>
      <c r="S215" s="179">
        <v>0</v>
      </c>
      <c r="T215" s="18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1" t="s">
        <v>148</v>
      </c>
      <c r="AT215" s="181" t="s">
        <v>272</v>
      </c>
      <c r="AU215" s="181" t="s">
        <v>86</v>
      </c>
      <c r="AY215" s="16" t="s">
        <v>131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6" t="s">
        <v>84</v>
      </c>
      <c r="BK215" s="182">
        <f>ROUND(I215*H215,2)</f>
        <v>0</v>
      </c>
      <c r="BL215" s="16" t="s">
        <v>137</v>
      </c>
      <c r="BM215" s="181" t="s">
        <v>610</v>
      </c>
    </row>
    <row r="216" s="2" customFormat="1" ht="16.5" customHeight="1">
      <c r="A216" s="35"/>
      <c r="B216" s="170"/>
      <c r="C216" s="171" t="s">
        <v>460</v>
      </c>
      <c r="D216" s="171" t="s">
        <v>132</v>
      </c>
      <c r="E216" s="172" t="s">
        <v>888</v>
      </c>
      <c r="F216" s="173" t="s">
        <v>889</v>
      </c>
      <c r="G216" s="174" t="s">
        <v>221</v>
      </c>
      <c r="H216" s="175">
        <v>1</v>
      </c>
      <c r="I216" s="176"/>
      <c r="J216" s="175">
        <f>ROUND(I216*H216,2)</f>
        <v>0</v>
      </c>
      <c r="K216" s="173" t="s">
        <v>180</v>
      </c>
      <c r="L216" s="36"/>
      <c r="M216" s="177" t="s">
        <v>1</v>
      </c>
      <c r="N216" s="178" t="s">
        <v>41</v>
      </c>
      <c r="O216" s="74"/>
      <c r="P216" s="179">
        <f>O216*H216</f>
        <v>0</v>
      </c>
      <c r="Q216" s="179">
        <v>0.00035</v>
      </c>
      <c r="R216" s="179">
        <f>Q216*H216</f>
        <v>0.00035</v>
      </c>
      <c r="S216" s="179">
        <v>0</v>
      </c>
      <c r="T216" s="18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1" t="s">
        <v>137</v>
      </c>
      <c r="AT216" s="181" t="s">
        <v>132</v>
      </c>
      <c r="AU216" s="181" t="s">
        <v>86</v>
      </c>
      <c r="AY216" s="16" t="s">
        <v>131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6" t="s">
        <v>84</v>
      </c>
      <c r="BK216" s="182">
        <f>ROUND(I216*H216,2)</f>
        <v>0</v>
      </c>
      <c r="BL216" s="16" t="s">
        <v>137</v>
      </c>
      <c r="BM216" s="181" t="s">
        <v>611</v>
      </c>
    </row>
    <row r="217" s="2" customFormat="1" ht="24.15" customHeight="1">
      <c r="A217" s="35"/>
      <c r="B217" s="170"/>
      <c r="C217" s="171" t="s">
        <v>586</v>
      </c>
      <c r="D217" s="171" t="s">
        <v>132</v>
      </c>
      <c r="E217" s="172" t="s">
        <v>890</v>
      </c>
      <c r="F217" s="173" t="s">
        <v>891</v>
      </c>
      <c r="G217" s="174" t="s">
        <v>188</v>
      </c>
      <c r="H217" s="175">
        <v>830</v>
      </c>
      <c r="I217" s="176"/>
      <c r="J217" s="175">
        <f>ROUND(I217*H217,2)</f>
        <v>0</v>
      </c>
      <c r="K217" s="173" t="s">
        <v>180</v>
      </c>
      <c r="L217" s="36"/>
      <c r="M217" s="177" t="s">
        <v>1</v>
      </c>
      <c r="N217" s="178" t="s">
        <v>41</v>
      </c>
      <c r="O217" s="74"/>
      <c r="P217" s="179">
        <f>O217*H217</f>
        <v>0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1" t="s">
        <v>137</v>
      </c>
      <c r="AT217" s="181" t="s">
        <v>132</v>
      </c>
      <c r="AU217" s="181" t="s">
        <v>86</v>
      </c>
      <c r="AY217" s="16" t="s">
        <v>131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6" t="s">
        <v>84</v>
      </c>
      <c r="BK217" s="182">
        <f>ROUND(I217*H217,2)</f>
        <v>0</v>
      </c>
      <c r="BL217" s="16" t="s">
        <v>137</v>
      </c>
      <c r="BM217" s="181" t="s">
        <v>892</v>
      </c>
    </row>
    <row r="218" s="2" customFormat="1" ht="24.15" customHeight="1">
      <c r="A218" s="35"/>
      <c r="B218" s="170"/>
      <c r="C218" s="171" t="s">
        <v>464</v>
      </c>
      <c r="D218" s="171" t="s">
        <v>132</v>
      </c>
      <c r="E218" s="172" t="s">
        <v>893</v>
      </c>
      <c r="F218" s="173" t="s">
        <v>894</v>
      </c>
      <c r="G218" s="174" t="s">
        <v>188</v>
      </c>
      <c r="H218" s="175">
        <v>130</v>
      </c>
      <c r="I218" s="176"/>
      <c r="J218" s="175">
        <f>ROUND(I218*H218,2)</f>
        <v>0</v>
      </c>
      <c r="K218" s="173" t="s">
        <v>180</v>
      </c>
      <c r="L218" s="36"/>
      <c r="M218" s="177" t="s">
        <v>1</v>
      </c>
      <c r="N218" s="178" t="s">
        <v>41</v>
      </c>
      <c r="O218" s="74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137</v>
      </c>
      <c r="AT218" s="181" t="s">
        <v>132</v>
      </c>
      <c r="AU218" s="181" t="s">
        <v>86</v>
      </c>
      <c r="AY218" s="16" t="s">
        <v>131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6" t="s">
        <v>84</v>
      </c>
      <c r="BK218" s="182">
        <f>ROUND(I218*H218,2)</f>
        <v>0</v>
      </c>
      <c r="BL218" s="16" t="s">
        <v>137</v>
      </c>
      <c r="BM218" s="181" t="s">
        <v>895</v>
      </c>
    </row>
    <row r="219" s="2" customFormat="1" ht="24.15" customHeight="1">
      <c r="A219" s="35"/>
      <c r="B219" s="170"/>
      <c r="C219" s="171" t="s">
        <v>597</v>
      </c>
      <c r="D219" s="171" t="s">
        <v>132</v>
      </c>
      <c r="E219" s="172" t="s">
        <v>896</v>
      </c>
      <c r="F219" s="173" t="s">
        <v>897</v>
      </c>
      <c r="G219" s="174" t="s">
        <v>814</v>
      </c>
      <c r="H219" s="175">
        <v>1</v>
      </c>
      <c r="I219" s="176"/>
      <c r="J219" s="175">
        <f>ROUND(I219*H219,2)</f>
        <v>0</v>
      </c>
      <c r="K219" s="173" t="s">
        <v>180</v>
      </c>
      <c r="L219" s="36"/>
      <c r="M219" s="183" t="s">
        <v>1</v>
      </c>
      <c r="N219" s="184" t="s">
        <v>41</v>
      </c>
      <c r="O219" s="185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1" t="s">
        <v>137</v>
      </c>
      <c r="AT219" s="181" t="s">
        <v>132</v>
      </c>
      <c r="AU219" s="181" t="s">
        <v>86</v>
      </c>
      <c r="AY219" s="16" t="s">
        <v>131</v>
      </c>
      <c r="BE219" s="182">
        <f>IF(N219="základní",J219,0)</f>
        <v>0</v>
      </c>
      <c r="BF219" s="182">
        <f>IF(N219="snížená",J219,0)</f>
        <v>0</v>
      </c>
      <c r="BG219" s="182">
        <f>IF(N219="zákl. přenesená",J219,0)</f>
        <v>0</v>
      </c>
      <c r="BH219" s="182">
        <f>IF(N219="sníž. přenesená",J219,0)</f>
        <v>0</v>
      </c>
      <c r="BI219" s="182">
        <f>IF(N219="nulová",J219,0)</f>
        <v>0</v>
      </c>
      <c r="BJ219" s="16" t="s">
        <v>84</v>
      </c>
      <c r="BK219" s="182">
        <f>ROUND(I219*H219,2)</f>
        <v>0</v>
      </c>
      <c r="BL219" s="16" t="s">
        <v>137</v>
      </c>
      <c r="BM219" s="181" t="s">
        <v>898</v>
      </c>
    </row>
    <row r="220" s="2" customFormat="1" ht="6.96" customHeight="1">
      <c r="A220" s="35"/>
      <c r="B220" s="57"/>
      <c r="C220" s="58"/>
      <c r="D220" s="58"/>
      <c r="E220" s="58"/>
      <c r="F220" s="58"/>
      <c r="G220" s="58"/>
      <c r="H220" s="58"/>
      <c r="I220" s="58"/>
      <c r="J220" s="58"/>
      <c r="K220" s="58"/>
      <c r="L220" s="36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autoFilter ref="C123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2024-08-12T20:37:36Z</dcterms:created>
  <dcterms:modified xsi:type="dcterms:W3CDTF">2024-08-12T20:37:41Z</dcterms:modified>
</cp:coreProperties>
</file>